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. etapa - Zateplení střechy" sheetId="2" r:id="rId2"/>
    <sheet name="II. etapa - Zateplení obv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'I. etapa - Zateplení střechy'!$C$94:$K$428</definedName>
    <definedName name="_xlnm.Print_Area" localSheetId="1">'I. etapa - Zateplení střechy'!$C$4:$J$36,'I. etapa - Zateplení střechy'!$C$42:$J$76,'I. etapa - Zateplení střechy'!$C$82:$K$428</definedName>
    <definedName name="_xlnm.Print_Titles" localSheetId="1">'I. etapa - Zateplení střechy'!$94:$94</definedName>
    <definedName name="_xlnm._FilterDatabase" localSheetId="2" hidden="1">'II. etapa - Zateplení obv...'!$C$99:$K$715</definedName>
    <definedName name="_xlnm.Print_Area" localSheetId="2">'II. etapa - Zateplení obv...'!$C$4:$J$36,'II. etapa - Zateplení obv...'!$C$42:$J$81,'II. etapa - Zateplení obv...'!$C$87:$K$715</definedName>
    <definedName name="_xlnm.Print_Titles" localSheetId="2">'II. etapa - Zateplení obv...'!$99:$99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715"/>
  <c r="BH715"/>
  <c r="BG715"/>
  <c r="BE715"/>
  <c r="T715"/>
  <c r="T714"/>
  <c r="R715"/>
  <c r="R714"/>
  <c r="P715"/>
  <c r="P714"/>
  <c r="BK715"/>
  <c r="BK714"/>
  <c r="J714"/>
  <c r="J715"/>
  <c r="BF715"/>
  <c r="J80"/>
  <c r="BI713"/>
  <c r="BH713"/>
  <c r="BG713"/>
  <c r="BE713"/>
  <c r="T713"/>
  <c r="T712"/>
  <c r="R713"/>
  <c r="R712"/>
  <c r="P713"/>
  <c r="P712"/>
  <c r="BK713"/>
  <c r="BK712"/>
  <c r="J712"/>
  <c r="J713"/>
  <c r="BF713"/>
  <c r="J79"/>
  <c r="BI711"/>
  <c r="BH711"/>
  <c r="BG711"/>
  <c r="BE711"/>
  <c r="T711"/>
  <c r="R711"/>
  <c r="P711"/>
  <c r="BK711"/>
  <c r="J711"/>
  <c r="BF711"/>
  <c r="BI710"/>
  <c r="BH710"/>
  <c r="BG710"/>
  <c r="BE710"/>
  <c r="T710"/>
  <c r="R710"/>
  <c r="P710"/>
  <c r="BK710"/>
  <c r="J710"/>
  <c r="BF710"/>
  <c r="BI709"/>
  <c r="BH709"/>
  <c r="BG709"/>
  <c r="BE709"/>
  <c r="T709"/>
  <c r="R709"/>
  <c r="P709"/>
  <c r="BK709"/>
  <c r="J709"/>
  <c r="BF709"/>
  <c r="BI708"/>
  <c r="BH708"/>
  <c r="BG708"/>
  <c r="BE708"/>
  <c r="T708"/>
  <c r="R708"/>
  <c r="P708"/>
  <c r="BK708"/>
  <c r="J708"/>
  <c r="BF708"/>
  <c r="BI707"/>
  <c r="BH707"/>
  <c r="BG707"/>
  <c r="BE707"/>
  <c r="T707"/>
  <c r="R707"/>
  <c r="P707"/>
  <c r="BK707"/>
  <c r="J707"/>
  <c r="BF707"/>
  <c r="BI706"/>
  <c r="BH706"/>
  <c r="BG706"/>
  <c r="BE706"/>
  <c r="T706"/>
  <c r="R706"/>
  <c r="P706"/>
  <c r="BK706"/>
  <c r="J706"/>
  <c r="BF706"/>
  <c r="BI705"/>
  <c r="BH705"/>
  <c r="BG705"/>
  <c r="BE705"/>
  <c r="T705"/>
  <c r="T704"/>
  <c r="R705"/>
  <c r="R704"/>
  <c r="P705"/>
  <c r="P704"/>
  <c r="BK705"/>
  <c r="BK704"/>
  <c r="J704"/>
  <c r="J705"/>
  <c r="BF705"/>
  <c r="J78"/>
  <c r="BI703"/>
  <c r="BH703"/>
  <c r="BG703"/>
  <c r="BE703"/>
  <c r="T703"/>
  <c r="T702"/>
  <c r="R703"/>
  <c r="R702"/>
  <c r="P703"/>
  <c r="P702"/>
  <c r="BK703"/>
  <c r="BK702"/>
  <c r="J702"/>
  <c r="J703"/>
  <c r="BF703"/>
  <c r="J77"/>
  <c r="BI701"/>
  <c r="BH701"/>
  <c r="BG701"/>
  <c r="BE701"/>
  <c r="T701"/>
  <c r="T700"/>
  <c r="T699"/>
  <c r="R701"/>
  <c r="R700"/>
  <c r="R699"/>
  <c r="P701"/>
  <c r="P700"/>
  <c r="P699"/>
  <c r="BK701"/>
  <c r="BK700"/>
  <c r="J700"/>
  <c r="BK699"/>
  <c r="J699"/>
  <c r="J701"/>
  <c r="BF701"/>
  <c r="J76"/>
  <c r="J75"/>
  <c r="BI696"/>
  <c r="BH696"/>
  <c r="BG696"/>
  <c r="BE696"/>
  <c r="T696"/>
  <c r="R696"/>
  <c r="P696"/>
  <c r="BK696"/>
  <c r="J696"/>
  <c r="BF696"/>
  <c r="BI694"/>
  <c r="BH694"/>
  <c r="BG694"/>
  <c r="BE694"/>
  <c r="T694"/>
  <c r="T693"/>
  <c r="R694"/>
  <c r="R693"/>
  <c r="P694"/>
  <c r="P693"/>
  <c r="BK694"/>
  <c r="BK693"/>
  <c r="J693"/>
  <c r="J694"/>
  <c r="BF694"/>
  <c r="J74"/>
  <c r="BI690"/>
  <c r="BH690"/>
  <c r="BG690"/>
  <c r="BE690"/>
  <c r="T690"/>
  <c r="R690"/>
  <c r="P690"/>
  <c r="BK690"/>
  <c r="J690"/>
  <c r="BF690"/>
  <c r="BI687"/>
  <c r="BH687"/>
  <c r="BG687"/>
  <c r="BE687"/>
  <c r="T687"/>
  <c r="T686"/>
  <c r="R687"/>
  <c r="R686"/>
  <c r="P687"/>
  <c r="P686"/>
  <c r="BK687"/>
  <c r="BK686"/>
  <c r="J686"/>
  <c r="J687"/>
  <c r="BF687"/>
  <c r="J73"/>
  <c r="BI685"/>
  <c r="BH685"/>
  <c r="BG685"/>
  <c r="BE685"/>
  <c r="T685"/>
  <c r="R685"/>
  <c r="P685"/>
  <c r="BK685"/>
  <c r="J685"/>
  <c r="BF685"/>
  <c r="BI678"/>
  <c r="BH678"/>
  <c r="BG678"/>
  <c r="BE678"/>
  <c r="T678"/>
  <c r="R678"/>
  <c r="P678"/>
  <c r="BK678"/>
  <c r="J678"/>
  <c r="BF678"/>
  <c r="BI671"/>
  <c r="BH671"/>
  <c r="BG671"/>
  <c r="BE671"/>
  <c r="T671"/>
  <c r="R671"/>
  <c r="P671"/>
  <c r="BK671"/>
  <c r="J671"/>
  <c r="BF671"/>
  <c r="BI669"/>
  <c r="BH669"/>
  <c r="BG669"/>
  <c r="BE669"/>
  <c r="T669"/>
  <c r="R669"/>
  <c r="P669"/>
  <c r="BK669"/>
  <c r="J669"/>
  <c r="BF669"/>
  <c r="BI667"/>
  <c r="BH667"/>
  <c r="BG667"/>
  <c r="BE667"/>
  <c r="T667"/>
  <c r="R667"/>
  <c r="P667"/>
  <c r="BK667"/>
  <c r="J667"/>
  <c r="BF667"/>
  <c r="BI660"/>
  <c r="BH660"/>
  <c r="BG660"/>
  <c r="BE660"/>
  <c r="T660"/>
  <c r="R660"/>
  <c r="P660"/>
  <c r="BK660"/>
  <c r="J660"/>
  <c r="BF660"/>
  <c r="BI658"/>
  <c r="BH658"/>
  <c r="BG658"/>
  <c r="BE658"/>
  <c r="T658"/>
  <c r="R658"/>
  <c r="P658"/>
  <c r="BK658"/>
  <c r="J658"/>
  <c r="BF658"/>
  <c r="BI654"/>
  <c r="BH654"/>
  <c r="BG654"/>
  <c r="BE654"/>
  <c r="T654"/>
  <c r="R654"/>
  <c r="P654"/>
  <c r="BK654"/>
  <c r="J654"/>
  <c r="BF654"/>
  <c r="BI651"/>
  <c r="BH651"/>
  <c r="BG651"/>
  <c r="BE651"/>
  <c r="T651"/>
  <c r="R651"/>
  <c r="P651"/>
  <c r="BK651"/>
  <c r="J651"/>
  <c r="BF651"/>
  <c r="BI649"/>
  <c r="BH649"/>
  <c r="BG649"/>
  <c r="BE649"/>
  <c r="T649"/>
  <c r="T648"/>
  <c r="R649"/>
  <c r="R648"/>
  <c r="P649"/>
  <c r="P648"/>
  <c r="BK649"/>
  <c r="BK648"/>
  <c r="J648"/>
  <c r="J649"/>
  <c r="BF649"/>
  <c r="J72"/>
  <c r="BI647"/>
  <c r="BH647"/>
  <c r="BG647"/>
  <c r="BE647"/>
  <c r="T647"/>
  <c r="R647"/>
  <c r="P647"/>
  <c r="BK647"/>
  <c r="J647"/>
  <c r="BF647"/>
  <c r="BI645"/>
  <c r="BH645"/>
  <c r="BG645"/>
  <c r="BE645"/>
  <c r="T645"/>
  <c r="R645"/>
  <c r="P645"/>
  <c r="BK645"/>
  <c r="J645"/>
  <c r="BF645"/>
  <c r="BI642"/>
  <c r="BH642"/>
  <c r="BG642"/>
  <c r="BE642"/>
  <c r="T642"/>
  <c r="T641"/>
  <c r="R642"/>
  <c r="R641"/>
  <c r="P642"/>
  <c r="P641"/>
  <c r="BK642"/>
  <c r="BK641"/>
  <c r="J641"/>
  <c r="J642"/>
  <c r="BF642"/>
  <c r="J71"/>
  <c r="BI634"/>
  <c r="BH634"/>
  <c r="BG634"/>
  <c r="BE634"/>
  <c r="T634"/>
  <c r="T633"/>
  <c r="R634"/>
  <c r="R633"/>
  <c r="P634"/>
  <c r="P633"/>
  <c r="BK634"/>
  <c r="BK633"/>
  <c r="J633"/>
  <c r="J634"/>
  <c r="BF634"/>
  <c r="J70"/>
  <c r="BI632"/>
  <c r="BH632"/>
  <c r="BG632"/>
  <c r="BE632"/>
  <c r="T632"/>
  <c r="R632"/>
  <c r="P632"/>
  <c r="BK632"/>
  <c r="J632"/>
  <c r="BF632"/>
  <c r="BI631"/>
  <c r="BH631"/>
  <c r="BG631"/>
  <c r="BE631"/>
  <c r="T631"/>
  <c r="R631"/>
  <c r="P631"/>
  <c r="BK631"/>
  <c r="J631"/>
  <c r="BF631"/>
  <c r="BI627"/>
  <c r="BH627"/>
  <c r="BG627"/>
  <c r="BE627"/>
  <c r="T627"/>
  <c r="R627"/>
  <c r="P627"/>
  <c r="BK627"/>
  <c r="J627"/>
  <c r="BF627"/>
  <c r="BI625"/>
  <c r="BH625"/>
  <c r="BG625"/>
  <c r="BE625"/>
  <c r="T625"/>
  <c r="R625"/>
  <c r="P625"/>
  <c r="BK625"/>
  <c r="J625"/>
  <c r="BF625"/>
  <c r="BI623"/>
  <c r="BH623"/>
  <c r="BG623"/>
  <c r="BE623"/>
  <c r="T623"/>
  <c r="R623"/>
  <c r="P623"/>
  <c r="BK623"/>
  <c r="J623"/>
  <c r="BF623"/>
  <c r="BI622"/>
  <c r="BH622"/>
  <c r="BG622"/>
  <c r="BE622"/>
  <c r="T622"/>
  <c r="R622"/>
  <c r="P622"/>
  <c r="BK622"/>
  <c r="J622"/>
  <c r="BF622"/>
  <c r="BI621"/>
  <c r="BH621"/>
  <c r="BG621"/>
  <c r="BE621"/>
  <c r="T621"/>
  <c r="R621"/>
  <c r="P621"/>
  <c r="BK621"/>
  <c r="J621"/>
  <c r="BF621"/>
  <c r="BI620"/>
  <c r="BH620"/>
  <c r="BG620"/>
  <c r="BE620"/>
  <c r="T620"/>
  <c r="R620"/>
  <c r="P620"/>
  <c r="BK620"/>
  <c r="J620"/>
  <c r="BF620"/>
  <c r="BI618"/>
  <c r="BH618"/>
  <c r="BG618"/>
  <c r="BE618"/>
  <c r="T618"/>
  <c r="R618"/>
  <c r="P618"/>
  <c r="BK618"/>
  <c r="J618"/>
  <c r="BF618"/>
  <c r="BI610"/>
  <c r="BH610"/>
  <c r="BG610"/>
  <c r="BE610"/>
  <c r="T610"/>
  <c r="R610"/>
  <c r="P610"/>
  <c r="BK610"/>
  <c r="J610"/>
  <c r="BF610"/>
  <c r="BI609"/>
  <c r="BH609"/>
  <c r="BG609"/>
  <c r="BE609"/>
  <c r="T609"/>
  <c r="R609"/>
  <c r="P609"/>
  <c r="BK609"/>
  <c r="J609"/>
  <c r="BF609"/>
  <c r="BI605"/>
  <c r="BH605"/>
  <c r="BG605"/>
  <c r="BE605"/>
  <c r="T605"/>
  <c r="R605"/>
  <c r="P605"/>
  <c r="BK605"/>
  <c r="J605"/>
  <c r="BF605"/>
  <c r="BI604"/>
  <c r="BH604"/>
  <c r="BG604"/>
  <c r="BE604"/>
  <c r="T604"/>
  <c r="R604"/>
  <c r="P604"/>
  <c r="BK604"/>
  <c r="J604"/>
  <c r="BF604"/>
  <c r="BI602"/>
  <c r="BH602"/>
  <c r="BG602"/>
  <c r="BE602"/>
  <c r="T602"/>
  <c r="R602"/>
  <c r="P602"/>
  <c r="BK602"/>
  <c r="J602"/>
  <c r="BF602"/>
  <c r="BI601"/>
  <c r="BH601"/>
  <c r="BG601"/>
  <c r="BE601"/>
  <c r="T601"/>
  <c r="R601"/>
  <c r="P601"/>
  <c r="BK601"/>
  <c r="J601"/>
  <c r="BF601"/>
  <c r="BI599"/>
  <c r="BH599"/>
  <c r="BG599"/>
  <c r="BE599"/>
  <c r="T599"/>
  <c r="R599"/>
  <c r="P599"/>
  <c r="BK599"/>
  <c r="J599"/>
  <c r="BF599"/>
  <c r="BI594"/>
  <c r="BH594"/>
  <c r="BG594"/>
  <c r="BE594"/>
  <c r="T594"/>
  <c r="T593"/>
  <c r="R594"/>
  <c r="R593"/>
  <c r="P594"/>
  <c r="P593"/>
  <c r="BK594"/>
  <c r="BK593"/>
  <c r="J593"/>
  <c r="J594"/>
  <c r="BF594"/>
  <c r="J69"/>
  <c r="BI592"/>
  <c r="BH592"/>
  <c r="BG592"/>
  <c r="BE592"/>
  <c r="T592"/>
  <c r="R592"/>
  <c r="P592"/>
  <c r="BK592"/>
  <c r="J592"/>
  <c r="BF592"/>
  <c r="BI588"/>
  <c r="BH588"/>
  <c r="BG588"/>
  <c r="BE588"/>
  <c r="T588"/>
  <c r="R588"/>
  <c r="P588"/>
  <c r="BK588"/>
  <c r="J588"/>
  <c r="BF588"/>
  <c r="BI583"/>
  <c r="BH583"/>
  <c r="BG583"/>
  <c r="BE583"/>
  <c r="T583"/>
  <c r="T582"/>
  <c r="R583"/>
  <c r="R582"/>
  <c r="P583"/>
  <c r="P582"/>
  <c r="BK583"/>
  <c r="BK582"/>
  <c r="J582"/>
  <c r="J583"/>
  <c r="BF583"/>
  <c r="J68"/>
  <c r="BI581"/>
  <c r="BH581"/>
  <c r="BG581"/>
  <c r="BE581"/>
  <c r="T581"/>
  <c r="R581"/>
  <c r="P581"/>
  <c r="BK581"/>
  <c r="J581"/>
  <c r="BF581"/>
  <c r="BI579"/>
  <c r="BH579"/>
  <c r="BG579"/>
  <c r="BE579"/>
  <c r="T579"/>
  <c r="R579"/>
  <c r="P579"/>
  <c r="BK579"/>
  <c r="J579"/>
  <c r="BF579"/>
  <c r="BI574"/>
  <c r="BH574"/>
  <c r="BG574"/>
  <c r="BE574"/>
  <c r="T574"/>
  <c r="R574"/>
  <c r="P574"/>
  <c r="BK574"/>
  <c r="J574"/>
  <c r="BF574"/>
  <c r="BI572"/>
  <c r="BH572"/>
  <c r="BG572"/>
  <c r="BE572"/>
  <c r="T572"/>
  <c r="R572"/>
  <c r="P572"/>
  <c r="BK572"/>
  <c r="J572"/>
  <c r="BF572"/>
  <c r="BI566"/>
  <c r="BH566"/>
  <c r="BG566"/>
  <c r="BE566"/>
  <c r="T566"/>
  <c r="R566"/>
  <c r="P566"/>
  <c r="BK566"/>
  <c r="J566"/>
  <c r="BF566"/>
  <c r="BI564"/>
  <c r="BH564"/>
  <c r="BG564"/>
  <c r="BE564"/>
  <c r="T564"/>
  <c r="T563"/>
  <c r="R564"/>
  <c r="R563"/>
  <c r="P564"/>
  <c r="P563"/>
  <c r="BK564"/>
  <c r="BK563"/>
  <c r="J563"/>
  <c r="J564"/>
  <c r="BF564"/>
  <c r="J67"/>
  <c r="BI561"/>
  <c r="BH561"/>
  <c r="BG561"/>
  <c r="BE561"/>
  <c r="T561"/>
  <c r="R561"/>
  <c r="P561"/>
  <c r="BK561"/>
  <c r="J561"/>
  <c r="BF561"/>
  <c r="BI558"/>
  <c r="BH558"/>
  <c r="BG558"/>
  <c r="BE558"/>
  <c r="T558"/>
  <c r="T557"/>
  <c r="R558"/>
  <c r="R557"/>
  <c r="P558"/>
  <c r="P557"/>
  <c r="BK558"/>
  <c r="BK557"/>
  <c r="J557"/>
  <c r="J558"/>
  <c r="BF558"/>
  <c r="J66"/>
  <c r="BI556"/>
  <c r="BH556"/>
  <c r="BG556"/>
  <c r="BE556"/>
  <c r="T556"/>
  <c r="R556"/>
  <c r="P556"/>
  <c r="BK556"/>
  <c r="J556"/>
  <c r="BF556"/>
  <c r="BI554"/>
  <c r="BH554"/>
  <c r="BG554"/>
  <c r="BE554"/>
  <c r="T554"/>
  <c r="R554"/>
  <c r="P554"/>
  <c r="BK554"/>
  <c r="J554"/>
  <c r="BF554"/>
  <c r="BI527"/>
  <c r="BH527"/>
  <c r="BG527"/>
  <c r="BE527"/>
  <c r="T527"/>
  <c r="R527"/>
  <c r="P527"/>
  <c r="BK527"/>
  <c r="J527"/>
  <c r="BF527"/>
  <c r="BI525"/>
  <c r="BH525"/>
  <c r="BG525"/>
  <c r="BE525"/>
  <c r="T525"/>
  <c r="R525"/>
  <c r="P525"/>
  <c r="BK525"/>
  <c r="J525"/>
  <c r="BF525"/>
  <c r="BI523"/>
  <c r="BH523"/>
  <c r="BG523"/>
  <c r="BE523"/>
  <c r="T523"/>
  <c r="R523"/>
  <c r="P523"/>
  <c r="BK523"/>
  <c r="J523"/>
  <c r="BF523"/>
  <c r="BI521"/>
  <c r="BH521"/>
  <c r="BG521"/>
  <c r="BE521"/>
  <c r="T521"/>
  <c r="T520"/>
  <c r="T519"/>
  <c r="R521"/>
  <c r="R520"/>
  <c r="R519"/>
  <c r="P521"/>
  <c r="P520"/>
  <c r="P519"/>
  <c r="BK521"/>
  <c r="BK520"/>
  <c r="J520"/>
  <c r="BK519"/>
  <c r="J519"/>
  <c r="J521"/>
  <c r="BF521"/>
  <c r="J65"/>
  <c r="J64"/>
  <c r="BI518"/>
  <c r="BH518"/>
  <c r="BG518"/>
  <c r="BE518"/>
  <c r="T518"/>
  <c r="T517"/>
  <c r="R518"/>
  <c r="R517"/>
  <c r="P518"/>
  <c r="P517"/>
  <c r="BK518"/>
  <c r="BK517"/>
  <c r="J517"/>
  <c r="J518"/>
  <c r="BF518"/>
  <c r="J63"/>
  <c r="BI514"/>
  <c r="BH514"/>
  <c r="BG514"/>
  <c r="BE514"/>
  <c r="T514"/>
  <c r="R514"/>
  <c r="P514"/>
  <c r="BK514"/>
  <c r="J514"/>
  <c r="BF514"/>
  <c r="BI513"/>
  <c r="BH513"/>
  <c r="BG513"/>
  <c r="BE513"/>
  <c r="T513"/>
  <c r="R513"/>
  <c r="P513"/>
  <c r="BK513"/>
  <c r="J513"/>
  <c r="BF513"/>
  <c r="BI512"/>
  <c r="BH512"/>
  <c r="BG512"/>
  <c r="BE512"/>
  <c r="T512"/>
  <c r="R512"/>
  <c r="P512"/>
  <c r="BK512"/>
  <c r="J512"/>
  <c r="BF512"/>
  <c r="BI511"/>
  <c r="BH511"/>
  <c r="BG511"/>
  <c r="BE511"/>
  <c r="T511"/>
  <c r="R511"/>
  <c r="P511"/>
  <c r="BK511"/>
  <c r="J511"/>
  <c r="BF511"/>
  <c r="BI510"/>
  <c r="BH510"/>
  <c r="BG510"/>
  <c r="BE510"/>
  <c r="T510"/>
  <c r="R510"/>
  <c r="P510"/>
  <c r="BK510"/>
  <c r="J510"/>
  <c r="BF510"/>
  <c r="BI509"/>
  <c r="BH509"/>
  <c r="BG509"/>
  <c r="BE509"/>
  <c r="T509"/>
  <c r="R509"/>
  <c r="P509"/>
  <c r="BK509"/>
  <c r="J509"/>
  <c r="BF509"/>
  <c r="BI507"/>
  <c r="BH507"/>
  <c r="BG507"/>
  <c r="BE507"/>
  <c r="T507"/>
  <c r="R507"/>
  <c r="P507"/>
  <c r="BK507"/>
  <c r="J507"/>
  <c r="BF507"/>
  <c r="BI506"/>
  <c r="BH506"/>
  <c r="BG506"/>
  <c r="BE506"/>
  <c r="T506"/>
  <c r="R506"/>
  <c r="P506"/>
  <c r="BK506"/>
  <c r="J506"/>
  <c r="BF506"/>
  <c r="BI504"/>
  <c r="BH504"/>
  <c r="BG504"/>
  <c r="BE504"/>
  <c r="T504"/>
  <c r="R504"/>
  <c r="P504"/>
  <c r="BK504"/>
  <c r="J504"/>
  <c r="BF504"/>
  <c r="BI503"/>
  <c r="BH503"/>
  <c r="BG503"/>
  <c r="BE503"/>
  <c r="T503"/>
  <c r="R503"/>
  <c r="P503"/>
  <c r="BK503"/>
  <c r="J503"/>
  <c r="BF503"/>
  <c r="BI502"/>
  <c r="BH502"/>
  <c r="BG502"/>
  <c r="BE502"/>
  <c r="T502"/>
  <c r="T501"/>
  <c r="R502"/>
  <c r="R501"/>
  <c r="P502"/>
  <c r="P501"/>
  <c r="BK502"/>
  <c r="BK501"/>
  <c r="J501"/>
  <c r="J502"/>
  <c r="BF502"/>
  <c r="J62"/>
  <c r="BI499"/>
  <c r="BH499"/>
  <c r="BG499"/>
  <c r="BE499"/>
  <c r="T499"/>
  <c r="R499"/>
  <c r="P499"/>
  <c r="BK499"/>
  <c r="J499"/>
  <c r="BF499"/>
  <c r="BI491"/>
  <c r="BH491"/>
  <c r="BG491"/>
  <c r="BE491"/>
  <c r="T491"/>
  <c r="R491"/>
  <c r="P491"/>
  <c r="BK491"/>
  <c r="J491"/>
  <c r="BF491"/>
  <c r="BI483"/>
  <c r="BH483"/>
  <c r="BG483"/>
  <c r="BE483"/>
  <c r="T483"/>
  <c r="R483"/>
  <c r="P483"/>
  <c r="BK483"/>
  <c r="J483"/>
  <c r="BF483"/>
  <c r="BI475"/>
  <c r="BH475"/>
  <c r="BG475"/>
  <c r="BE475"/>
  <c r="T475"/>
  <c r="R475"/>
  <c r="P475"/>
  <c r="BK475"/>
  <c r="J475"/>
  <c r="BF475"/>
  <c r="BI471"/>
  <c r="BH471"/>
  <c r="BG471"/>
  <c r="BE471"/>
  <c r="T471"/>
  <c r="R471"/>
  <c r="P471"/>
  <c r="BK471"/>
  <c r="J471"/>
  <c r="BF471"/>
  <c r="BI463"/>
  <c r="BH463"/>
  <c r="BG463"/>
  <c r="BE463"/>
  <c r="T463"/>
  <c r="R463"/>
  <c r="P463"/>
  <c r="BK463"/>
  <c r="J463"/>
  <c r="BF463"/>
  <c r="BI460"/>
  <c r="BH460"/>
  <c r="BG460"/>
  <c r="BE460"/>
  <c r="T460"/>
  <c r="R460"/>
  <c r="P460"/>
  <c r="BK460"/>
  <c r="J460"/>
  <c r="BF460"/>
  <c r="BI457"/>
  <c r="BH457"/>
  <c r="BG457"/>
  <c r="BE457"/>
  <c r="T457"/>
  <c r="R457"/>
  <c r="P457"/>
  <c r="BK457"/>
  <c r="J457"/>
  <c r="BF457"/>
  <c r="BI454"/>
  <c r="BH454"/>
  <c r="BG454"/>
  <c r="BE454"/>
  <c r="T454"/>
  <c r="R454"/>
  <c r="P454"/>
  <c r="BK454"/>
  <c r="J454"/>
  <c r="BF454"/>
  <c r="BI451"/>
  <c r="BH451"/>
  <c r="BG451"/>
  <c r="BE451"/>
  <c r="T451"/>
  <c r="R451"/>
  <c r="P451"/>
  <c r="BK451"/>
  <c r="J451"/>
  <c r="BF451"/>
  <c r="BI448"/>
  <c r="BH448"/>
  <c r="BG448"/>
  <c r="BE448"/>
  <c r="T448"/>
  <c r="R448"/>
  <c r="P448"/>
  <c r="BK448"/>
  <c r="J448"/>
  <c r="BF448"/>
  <c r="BI447"/>
  <c r="BH447"/>
  <c r="BG447"/>
  <c r="BE447"/>
  <c r="T447"/>
  <c r="R447"/>
  <c r="P447"/>
  <c r="BK447"/>
  <c r="J447"/>
  <c r="BF447"/>
  <c r="BI446"/>
  <c r="BH446"/>
  <c r="BG446"/>
  <c r="BE446"/>
  <c r="T446"/>
  <c r="R446"/>
  <c r="P446"/>
  <c r="BK446"/>
  <c r="J446"/>
  <c r="BF446"/>
  <c r="BI445"/>
  <c r="BH445"/>
  <c r="BG445"/>
  <c r="BE445"/>
  <c r="T445"/>
  <c r="R445"/>
  <c r="P445"/>
  <c r="BK445"/>
  <c r="J445"/>
  <c r="BF445"/>
  <c r="BI444"/>
  <c r="BH444"/>
  <c r="BG444"/>
  <c r="BE444"/>
  <c r="T444"/>
  <c r="R444"/>
  <c r="P444"/>
  <c r="BK444"/>
  <c r="J444"/>
  <c r="BF444"/>
  <c r="BI442"/>
  <c r="BH442"/>
  <c r="BG442"/>
  <c r="BE442"/>
  <c r="T442"/>
  <c r="R442"/>
  <c r="P442"/>
  <c r="BK442"/>
  <c r="J442"/>
  <c r="BF442"/>
  <c r="BI440"/>
  <c r="BH440"/>
  <c r="BG440"/>
  <c r="BE440"/>
  <c r="T440"/>
  <c r="R440"/>
  <c r="P440"/>
  <c r="BK440"/>
  <c r="J440"/>
  <c r="BF440"/>
  <c r="BI437"/>
  <c r="BH437"/>
  <c r="BG437"/>
  <c r="BE437"/>
  <c r="T437"/>
  <c r="R437"/>
  <c r="P437"/>
  <c r="BK437"/>
  <c r="J437"/>
  <c r="BF437"/>
  <c r="BI435"/>
  <c r="BH435"/>
  <c r="BG435"/>
  <c r="BE435"/>
  <c r="T435"/>
  <c r="R435"/>
  <c r="P435"/>
  <c r="BK435"/>
  <c r="J435"/>
  <c r="BF435"/>
  <c r="BI433"/>
  <c r="BH433"/>
  <c r="BG433"/>
  <c r="BE433"/>
  <c r="T433"/>
  <c r="R433"/>
  <c r="P433"/>
  <c r="BK433"/>
  <c r="J433"/>
  <c r="BF433"/>
  <c r="BI431"/>
  <c r="BH431"/>
  <c r="BG431"/>
  <c r="BE431"/>
  <c r="T431"/>
  <c r="R431"/>
  <c r="P431"/>
  <c r="BK431"/>
  <c r="J431"/>
  <c r="BF431"/>
  <c r="BI429"/>
  <c r="BH429"/>
  <c r="BG429"/>
  <c r="BE429"/>
  <c r="T429"/>
  <c r="R429"/>
  <c r="P429"/>
  <c r="BK429"/>
  <c r="J429"/>
  <c r="BF429"/>
  <c r="BI427"/>
  <c r="BH427"/>
  <c r="BG427"/>
  <c r="BE427"/>
  <c r="T427"/>
  <c r="R427"/>
  <c r="P427"/>
  <c r="BK427"/>
  <c r="J427"/>
  <c r="BF427"/>
  <c r="BI414"/>
  <c r="BH414"/>
  <c r="BG414"/>
  <c r="BE414"/>
  <c r="T414"/>
  <c r="T413"/>
  <c r="R414"/>
  <c r="R413"/>
  <c r="P414"/>
  <c r="P413"/>
  <c r="BK414"/>
  <c r="BK413"/>
  <c r="J413"/>
  <c r="J414"/>
  <c r="BF414"/>
  <c r="J61"/>
  <c r="BI408"/>
  <c r="BH408"/>
  <c r="BG408"/>
  <c r="BE408"/>
  <c r="T408"/>
  <c r="R408"/>
  <c r="P408"/>
  <c r="BK408"/>
  <c r="J408"/>
  <c r="BF408"/>
  <c r="BI405"/>
  <c r="BH405"/>
  <c r="BG405"/>
  <c r="BE405"/>
  <c r="T405"/>
  <c r="R405"/>
  <c r="P405"/>
  <c r="BK405"/>
  <c r="J405"/>
  <c r="BF405"/>
  <c r="BI395"/>
  <c r="BH395"/>
  <c r="BG395"/>
  <c r="BE395"/>
  <c r="T395"/>
  <c r="R395"/>
  <c r="P395"/>
  <c r="BK395"/>
  <c r="J395"/>
  <c r="BF395"/>
  <c r="BI388"/>
  <c r="BH388"/>
  <c r="BG388"/>
  <c r="BE388"/>
  <c r="T388"/>
  <c r="R388"/>
  <c r="P388"/>
  <c r="BK388"/>
  <c r="J388"/>
  <c r="BF388"/>
  <c r="BI364"/>
  <c r="BH364"/>
  <c r="BG364"/>
  <c r="BE364"/>
  <c r="T364"/>
  <c r="R364"/>
  <c r="P364"/>
  <c r="BK364"/>
  <c r="J364"/>
  <c r="BF364"/>
  <c r="BI362"/>
  <c r="BH362"/>
  <c r="BG362"/>
  <c r="BE362"/>
  <c r="T362"/>
  <c r="R362"/>
  <c r="P362"/>
  <c r="BK362"/>
  <c r="J362"/>
  <c r="BF362"/>
  <c r="BI355"/>
  <c r="BH355"/>
  <c r="BG355"/>
  <c r="BE355"/>
  <c r="T355"/>
  <c r="R355"/>
  <c r="P355"/>
  <c r="BK355"/>
  <c r="J355"/>
  <c r="BF355"/>
  <c r="BI353"/>
  <c r="BH353"/>
  <c r="BG353"/>
  <c r="BE353"/>
  <c r="T353"/>
  <c r="R353"/>
  <c r="P353"/>
  <c r="BK353"/>
  <c r="J353"/>
  <c r="BF353"/>
  <c r="BI350"/>
  <c r="BH350"/>
  <c r="BG350"/>
  <c r="BE350"/>
  <c r="T350"/>
  <c r="R350"/>
  <c r="P350"/>
  <c r="BK350"/>
  <c r="J350"/>
  <c r="BF350"/>
  <c r="BI347"/>
  <c r="BH347"/>
  <c r="BG347"/>
  <c r="BE347"/>
  <c r="T347"/>
  <c r="R347"/>
  <c r="P347"/>
  <c r="BK347"/>
  <c r="J347"/>
  <c r="BF347"/>
  <c r="BI345"/>
  <c r="BH345"/>
  <c r="BG345"/>
  <c r="BE345"/>
  <c r="T345"/>
  <c r="R345"/>
  <c r="P345"/>
  <c r="BK345"/>
  <c r="J345"/>
  <c r="BF345"/>
  <c r="BI343"/>
  <c r="BH343"/>
  <c r="BG343"/>
  <c r="BE343"/>
  <c r="T343"/>
  <c r="R343"/>
  <c r="P343"/>
  <c r="BK343"/>
  <c r="J343"/>
  <c r="BF343"/>
  <c r="BI341"/>
  <c r="BH341"/>
  <c r="BG341"/>
  <c r="BE341"/>
  <c r="T341"/>
  <c r="R341"/>
  <c r="P341"/>
  <c r="BK341"/>
  <c r="J341"/>
  <c r="BF341"/>
  <c r="BI339"/>
  <c r="BH339"/>
  <c r="BG339"/>
  <c r="BE339"/>
  <c r="T339"/>
  <c r="R339"/>
  <c r="P339"/>
  <c r="BK339"/>
  <c r="J339"/>
  <c r="BF339"/>
  <c r="BI326"/>
  <c r="BH326"/>
  <c r="BG326"/>
  <c r="BE326"/>
  <c r="T326"/>
  <c r="R326"/>
  <c r="P326"/>
  <c r="BK326"/>
  <c r="J326"/>
  <c r="BF326"/>
  <c r="BI315"/>
  <c r="BH315"/>
  <c r="BG315"/>
  <c r="BE315"/>
  <c r="T315"/>
  <c r="R315"/>
  <c r="P315"/>
  <c r="BK315"/>
  <c r="J315"/>
  <c r="BF315"/>
  <c r="BI313"/>
  <c r="BH313"/>
  <c r="BG313"/>
  <c r="BE313"/>
  <c r="T313"/>
  <c r="R313"/>
  <c r="P313"/>
  <c r="BK313"/>
  <c r="J313"/>
  <c r="BF313"/>
  <c r="BI310"/>
  <c r="BH310"/>
  <c r="BG310"/>
  <c r="BE310"/>
  <c r="T310"/>
  <c r="R310"/>
  <c r="P310"/>
  <c r="BK310"/>
  <c r="J310"/>
  <c r="BF310"/>
  <c r="BI308"/>
  <c r="BH308"/>
  <c r="BG308"/>
  <c r="BE308"/>
  <c r="T308"/>
  <c r="R308"/>
  <c r="P308"/>
  <c r="BK308"/>
  <c r="J308"/>
  <c r="BF308"/>
  <c r="BI302"/>
  <c r="BH302"/>
  <c r="BG302"/>
  <c r="BE302"/>
  <c r="T302"/>
  <c r="R302"/>
  <c r="P302"/>
  <c r="BK302"/>
  <c r="J302"/>
  <c r="BF302"/>
  <c r="BI300"/>
  <c r="BH300"/>
  <c r="BG300"/>
  <c r="BE300"/>
  <c r="T300"/>
  <c r="R300"/>
  <c r="P300"/>
  <c r="BK300"/>
  <c r="J300"/>
  <c r="BF300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59"/>
  <c r="BH259"/>
  <c r="BG259"/>
  <c r="BE259"/>
  <c r="T259"/>
  <c r="R259"/>
  <c r="P259"/>
  <c r="BK259"/>
  <c r="J259"/>
  <c r="BF259"/>
  <c r="BI247"/>
  <c r="BH247"/>
  <c r="BG247"/>
  <c r="BE247"/>
  <c r="T247"/>
  <c r="R247"/>
  <c r="P247"/>
  <c r="BK247"/>
  <c r="J247"/>
  <c r="BF247"/>
  <c r="BI239"/>
  <c r="BH239"/>
  <c r="BG239"/>
  <c r="BE239"/>
  <c r="T239"/>
  <c r="R239"/>
  <c r="P239"/>
  <c r="BK239"/>
  <c r="J239"/>
  <c r="BF239"/>
  <c r="BI237"/>
  <c r="BH237"/>
  <c r="BG237"/>
  <c r="BE237"/>
  <c r="T237"/>
  <c r="R237"/>
  <c r="P237"/>
  <c r="BK237"/>
  <c r="J237"/>
  <c r="BF237"/>
  <c r="BI222"/>
  <c r="BH222"/>
  <c r="BG222"/>
  <c r="BE222"/>
  <c r="T222"/>
  <c r="R222"/>
  <c r="P222"/>
  <c r="BK222"/>
  <c r="J222"/>
  <c r="BF222"/>
  <c r="BI220"/>
  <c r="BH220"/>
  <c r="BG220"/>
  <c r="BE220"/>
  <c r="T220"/>
  <c r="R220"/>
  <c r="P220"/>
  <c r="BK220"/>
  <c r="J220"/>
  <c r="BF220"/>
  <c r="BI214"/>
  <c r="BH214"/>
  <c r="BG214"/>
  <c r="BE214"/>
  <c r="T214"/>
  <c r="R214"/>
  <c r="P214"/>
  <c r="BK214"/>
  <c r="J214"/>
  <c r="BF214"/>
  <c r="BI212"/>
  <c r="BH212"/>
  <c r="BG212"/>
  <c r="BE212"/>
  <c r="T212"/>
  <c r="R212"/>
  <c r="P212"/>
  <c r="BK212"/>
  <c r="J212"/>
  <c r="BF212"/>
  <c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188"/>
  <c r="BH188"/>
  <c r="BG188"/>
  <c r="BE188"/>
  <c r="T188"/>
  <c r="R188"/>
  <c r="P188"/>
  <c r="BK188"/>
  <c r="J188"/>
  <c r="BF188"/>
  <c r="BI185"/>
  <c r="BH185"/>
  <c r="BG185"/>
  <c r="BE185"/>
  <c r="T185"/>
  <c r="R185"/>
  <c r="P185"/>
  <c r="BK185"/>
  <c r="J185"/>
  <c r="BF185"/>
  <c r="BI183"/>
  <c r="BH183"/>
  <c r="BG183"/>
  <c r="BE183"/>
  <c r="T183"/>
  <c r="R183"/>
  <c r="P183"/>
  <c r="BK183"/>
  <c r="J183"/>
  <c r="BF183"/>
  <c r="BI177"/>
  <c r="BH177"/>
  <c r="BG177"/>
  <c r="BE177"/>
  <c r="T177"/>
  <c r="R177"/>
  <c r="P177"/>
  <c r="BK177"/>
  <c r="J177"/>
  <c r="BF177"/>
  <c r="BI173"/>
  <c r="BH173"/>
  <c r="BG173"/>
  <c r="BE173"/>
  <c r="T173"/>
  <c r="R173"/>
  <c r="P173"/>
  <c r="BK173"/>
  <c r="J173"/>
  <c r="BF173"/>
  <c r="BI171"/>
  <c r="BH171"/>
  <c r="BG171"/>
  <c r="BE171"/>
  <c r="T171"/>
  <c r="R171"/>
  <c r="P171"/>
  <c r="BK171"/>
  <c r="J171"/>
  <c r="BF171"/>
  <c r="BI165"/>
  <c r="BH165"/>
  <c r="BG165"/>
  <c r="BE165"/>
  <c r="T165"/>
  <c r="R165"/>
  <c r="P165"/>
  <c r="BK165"/>
  <c r="J165"/>
  <c r="BF165"/>
  <c r="BI163"/>
  <c r="BH163"/>
  <c r="BG163"/>
  <c r="BE163"/>
  <c r="T163"/>
  <c r="R163"/>
  <c r="P163"/>
  <c r="BK163"/>
  <c r="J163"/>
  <c r="BF163"/>
  <c r="BI158"/>
  <c r="BH158"/>
  <c r="BG158"/>
  <c r="BE158"/>
  <c r="T158"/>
  <c r="R158"/>
  <c r="P158"/>
  <c r="BK158"/>
  <c r="J158"/>
  <c r="BF158"/>
  <c r="BI149"/>
  <c r="BH149"/>
  <c r="BG149"/>
  <c r="BE149"/>
  <c r="T149"/>
  <c r="R149"/>
  <c r="P149"/>
  <c r="BK149"/>
  <c r="J149"/>
  <c r="BF149"/>
  <c r="BI147"/>
  <c r="BH147"/>
  <c r="BG147"/>
  <c r="BE147"/>
  <c r="T147"/>
  <c r="R147"/>
  <c r="P147"/>
  <c r="BK147"/>
  <c r="J147"/>
  <c r="BF147"/>
  <c r="BI142"/>
  <c r="BH142"/>
  <c r="BG142"/>
  <c r="BE142"/>
  <c r="T142"/>
  <c r="T141"/>
  <c r="R142"/>
  <c r="R141"/>
  <c r="P142"/>
  <c r="P141"/>
  <c r="BK142"/>
  <c r="BK141"/>
  <c r="J141"/>
  <c r="J142"/>
  <c r="BF142"/>
  <c r="J60"/>
  <c r="BI139"/>
  <c r="BH139"/>
  <c r="BG139"/>
  <c r="BE139"/>
  <c r="T139"/>
  <c r="R139"/>
  <c r="P139"/>
  <c r="BK139"/>
  <c r="J139"/>
  <c r="BF139"/>
  <c r="BI136"/>
  <c r="BH136"/>
  <c r="BG136"/>
  <c r="BE136"/>
  <c r="T136"/>
  <c r="T135"/>
  <c r="R136"/>
  <c r="R135"/>
  <c r="P136"/>
  <c r="P135"/>
  <c r="BK136"/>
  <c r="BK135"/>
  <c r="J135"/>
  <c r="J136"/>
  <c r="BF136"/>
  <c r="J59"/>
  <c r="BI128"/>
  <c r="BH128"/>
  <c r="BG128"/>
  <c r="BE128"/>
  <c r="T128"/>
  <c r="R128"/>
  <c r="P128"/>
  <c r="BK128"/>
  <c r="J128"/>
  <c r="BF128"/>
  <c r="BI123"/>
  <c r="BH123"/>
  <c r="BG123"/>
  <c r="BE123"/>
  <c r="T123"/>
  <c r="R123"/>
  <c r="P123"/>
  <c r="BK123"/>
  <c r="J123"/>
  <c r="BF123"/>
  <c r="BI121"/>
  <c r="BH121"/>
  <c r="BG121"/>
  <c r="BE121"/>
  <c r="T121"/>
  <c r="R121"/>
  <c r="P121"/>
  <c r="BK121"/>
  <c r="J121"/>
  <c r="BF121"/>
  <c r="BI115"/>
  <c r="BH115"/>
  <c r="BG115"/>
  <c r="BE115"/>
  <c r="T115"/>
  <c r="R115"/>
  <c r="P115"/>
  <c r="BK115"/>
  <c r="J115"/>
  <c r="BF115"/>
  <c r="BI109"/>
  <c r="BH109"/>
  <c r="BG109"/>
  <c r="BE109"/>
  <c r="T109"/>
  <c r="R109"/>
  <c r="P109"/>
  <c r="BK109"/>
  <c r="J109"/>
  <c r="BF109"/>
  <c r="BI103"/>
  <c r="F34"/>
  <c i="1" r="BD53"/>
  <c i="3" r="BH103"/>
  <c r="F33"/>
  <c i="1" r="BC53"/>
  <c i="3" r="BG103"/>
  <c r="F32"/>
  <c i="1" r="BB53"/>
  <c i="3" r="BE103"/>
  <c r="J30"/>
  <c i="1" r="AV53"/>
  <c i="3" r="F30"/>
  <c i="1" r="AZ53"/>
  <c i="3" r="T103"/>
  <c r="T102"/>
  <c r="T101"/>
  <c r="T100"/>
  <c r="R103"/>
  <c r="R102"/>
  <c r="R101"/>
  <c r="R100"/>
  <c r="P103"/>
  <c r="P102"/>
  <c r="P101"/>
  <c r="P100"/>
  <c i="1" r="AU53"/>
  <c i="3" r="BK103"/>
  <c r="BK102"/>
  <c r="J102"/>
  <c r="BK101"/>
  <c r="J101"/>
  <c r="BK100"/>
  <c r="J100"/>
  <c r="J56"/>
  <c r="J27"/>
  <c i="1" r="AG53"/>
  <c i="3" r="J103"/>
  <c r="BF103"/>
  <c r="J31"/>
  <c i="1" r="AW53"/>
  <c i="3" r="F31"/>
  <c i="1" r="BA53"/>
  <c i="3" r="J58"/>
  <c r="J57"/>
  <c r="J96"/>
  <c r="F96"/>
  <c r="F94"/>
  <c r="E92"/>
  <c r="J51"/>
  <c r="F51"/>
  <c r="F49"/>
  <c r="E47"/>
  <c r="J36"/>
  <c r="J18"/>
  <c r="E18"/>
  <c r="F97"/>
  <c r="F52"/>
  <c r="J17"/>
  <c r="J12"/>
  <c r="J94"/>
  <c r="J49"/>
  <c r="E7"/>
  <c r="E90"/>
  <c r="E45"/>
  <c i="1" r="AY52"/>
  <c r="AX52"/>
  <c i="2" r="BI428"/>
  <c r="BH428"/>
  <c r="BG428"/>
  <c r="BE428"/>
  <c r="T428"/>
  <c r="T427"/>
  <c r="R428"/>
  <c r="R427"/>
  <c r="P428"/>
  <c r="P427"/>
  <c r="BK428"/>
  <c r="BK427"/>
  <c r="J427"/>
  <c r="J428"/>
  <c r="BF428"/>
  <c r="J75"/>
  <c r="BI426"/>
  <c r="BH426"/>
  <c r="BG426"/>
  <c r="BE426"/>
  <c r="T426"/>
  <c r="T425"/>
  <c r="R426"/>
  <c r="R425"/>
  <c r="P426"/>
  <c r="P425"/>
  <c r="BK426"/>
  <c r="BK425"/>
  <c r="J425"/>
  <c r="J426"/>
  <c r="BF426"/>
  <c r="J74"/>
  <c r="BI424"/>
  <c r="BH424"/>
  <c r="BG424"/>
  <c r="BE424"/>
  <c r="T424"/>
  <c r="R424"/>
  <c r="P424"/>
  <c r="BK424"/>
  <c r="J424"/>
  <c r="BF424"/>
  <c r="BI423"/>
  <c r="BH423"/>
  <c r="BG423"/>
  <c r="BE423"/>
  <c r="T423"/>
  <c r="R423"/>
  <c r="P423"/>
  <c r="BK423"/>
  <c r="J423"/>
  <c r="BF423"/>
  <c r="BI422"/>
  <c r="BH422"/>
  <c r="BG422"/>
  <c r="BE422"/>
  <c r="T422"/>
  <c r="R422"/>
  <c r="P422"/>
  <c r="BK422"/>
  <c r="J422"/>
  <c r="BF422"/>
  <c r="BI421"/>
  <c r="BH421"/>
  <c r="BG421"/>
  <c r="BE421"/>
  <c r="T421"/>
  <c r="R421"/>
  <c r="P421"/>
  <c r="BK421"/>
  <c r="J421"/>
  <c r="BF421"/>
  <c r="BI420"/>
  <c r="BH420"/>
  <c r="BG420"/>
  <c r="BE420"/>
  <c r="T420"/>
  <c r="R420"/>
  <c r="P420"/>
  <c r="BK420"/>
  <c r="J420"/>
  <c r="BF420"/>
  <c r="BI419"/>
  <c r="BH419"/>
  <c r="BG419"/>
  <c r="BE419"/>
  <c r="T419"/>
  <c r="R419"/>
  <c r="P419"/>
  <c r="BK419"/>
  <c r="J419"/>
  <c r="BF419"/>
  <c r="BI418"/>
  <c r="BH418"/>
  <c r="BG418"/>
  <c r="BE418"/>
  <c r="T418"/>
  <c r="T417"/>
  <c r="R418"/>
  <c r="R417"/>
  <c r="P418"/>
  <c r="P417"/>
  <c r="BK418"/>
  <c r="BK417"/>
  <c r="J417"/>
  <c r="J418"/>
  <c r="BF418"/>
  <c r="J73"/>
  <c r="BI416"/>
  <c r="BH416"/>
  <c r="BG416"/>
  <c r="BE416"/>
  <c r="T416"/>
  <c r="T415"/>
  <c r="R416"/>
  <c r="R415"/>
  <c r="P416"/>
  <c r="P415"/>
  <c r="BK416"/>
  <c r="BK415"/>
  <c r="J415"/>
  <c r="J416"/>
  <c r="BF416"/>
  <c r="J72"/>
  <c r="BI414"/>
  <c r="BH414"/>
  <c r="BG414"/>
  <c r="BE414"/>
  <c r="T414"/>
  <c r="T413"/>
  <c r="T412"/>
  <c r="R414"/>
  <c r="R413"/>
  <c r="R412"/>
  <c r="P414"/>
  <c r="P413"/>
  <c r="P412"/>
  <c r="BK414"/>
  <c r="BK413"/>
  <c r="J413"/>
  <c r="BK412"/>
  <c r="J412"/>
  <c r="J414"/>
  <c r="BF414"/>
  <c r="J71"/>
  <c r="J70"/>
  <c r="BI411"/>
  <c r="BH411"/>
  <c r="BG411"/>
  <c r="BE411"/>
  <c r="T411"/>
  <c r="R411"/>
  <c r="P411"/>
  <c r="BK411"/>
  <c r="J411"/>
  <c r="BF411"/>
  <c r="BI410"/>
  <c r="BH410"/>
  <c r="BG410"/>
  <c r="BE410"/>
  <c r="T410"/>
  <c r="T409"/>
  <c r="R410"/>
  <c r="R409"/>
  <c r="P410"/>
  <c r="P409"/>
  <c r="BK410"/>
  <c r="BK409"/>
  <c r="J409"/>
  <c r="J410"/>
  <c r="BF410"/>
  <c r="J69"/>
  <c r="BI408"/>
  <c r="BH408"/>
  <c r="BG408"/>
  <c r="BE408"/>
  <c r="T408"/>
  <c r="R408"/>
  <c r="P408"/>
  <c r="BK408"/>
  <c r="J408"/>
  <c r="BF408"/>
  <c r="BI407"/>
  <c r="BH407"/>
  <c r="BG407"/>
  <c r="BE407"/>
  <c r="T407"/>
  <c r="T406"/>
  <c r="R407"/>
  <c r="R406"/>
  <c r="P407"/>
  <c r="P406"/>
  <c r="BK407"/>
  <c r="BK406"/>
  <c r="J406"/>
  <c r="J407"/>
  <c r="BF407"/>
  <c r="J68"/>
  <c r="BI405"/>
  <c r="BH405"/>
  <c r="BG405"/>
  <c r="BE405"/>
  <c r="T405"/>
  <c r="R405"/>
  <c r="P405"/>
  <c r="BK405"/>
  <c r="J405"/>
  <c r="BF405"/>
  <c r="BI404"/>
  <c r="BH404"/>
  <c r="BG404"/>
  <c r="BE404"/>
  <c r="T404"/>
  <c r="R404"/>
  <c r="P404"/>
  <c r="BK404"/>
  <c r="J404"/>
  <c r="BF404"/>
  <c r="BI403"/>
  <c r="BH403"/>
  <c r="BG403"/>
  <c r="BE403"/>
  <c r="T403"/>
  <c r="R403"/>
  <c r="P403"/>
  <c r="BK403"/>
  <c r="J403"/>
  <c r="BF403"/>
  <c r="BI402"/>
  <c r="BH402"/>
  <c r="BG402"/>
  <c r="BE402"/>
  <c r="T402"/>
  <c r="R402"/>
  <c r="P402"/>
  <c r="BK402"/>
  <c r="J402"/>
  <c r="BF402"/>
  <c r="BI401"/>
  <c r="BH401"/>
  <c r="BG401"/>
  <c r="BE401"/>
  <c r="T401"/>
  <c r="R401"/>
  <c r="P401"/>
  <c r="BK401"/>
  <c r="J401"/>
  <c r="BF401"/>
  <c r="BI400"/>
  <c r="BH400"/>
  <c r="BG400"/>
  <c r="BE400"/>
  <c r="T400"/>
  <c r="R400"/>
  <c r="P400"/>
  <c r="BK400"/>
  <c r="J400"/>
  <c r="BF400"/>
  <c r="BI399"/>
  <c r="BH399"/>
  <c r="BG399"/>
  <c r="BE399"/>
  <c r="T399"/>
  <c r="R399"/>
  <c r="P399"/>
  <c r="BK399"/>
  <c r="J399"/>
  <c r="BF399"/>
  <c r="BI398"/>
  <c r="BH398"/>
  <c r="BG398"/>
  <c r="BE398"/>
  <c r="T398"/>
  <c r="R398"/>
  <c r="P398"/>
  <c r="BK398"/>
  <c r="J398"/>
  <c r="BF398"/>
  <c r="BI396"/>
  <c r="BH396"/>
  <c r="BG396"/>
  <c r="BE396"/>
  <c r="T396"/>
  <c r="R396"/>
  <c r="P396"/>
  <c r="BK396"/>
  <c r="J396"/>
  <c r="BF396"/>
  <c r="BI395"/>
  <c r="BH395"/>
  <c r="BG395"/>
  <c r="BE395"/>
  <c r="T395"/>
  <c r="R395"/>
  <c r="P395"/>
  <c r="BK395"/>
  <c r="J395"/>
  <c r="BF395"/>
  <c r="BI394"/>
  <c r="BH394"/>
  <c r="BG394"/>
  <c r="BE394"/>
  <c r="T394"/>
  <c r="R394"/>
  <c r="P394"/>
  <c r="BK394"/>
  <c r="J394"/>
  <c r="BF394"/>
  <c r="BI393"/>
  <c r="BH393"/>
  <c r="BG393"/>
  <c r="BE393"/>
  <c r="T393"/>
  <c r="T392"/>
  <c r="R393"/>
  <c r="R392"/>
  <c r="P393"/>
  <c r="P392"/>
  <c r="BK393"/>
  <c r="BK392"/>
  <c r="J392"/>
  <c r="J393"/>
  <c r="BF393"/>
  <c r="J67"/>
  <c r="BI391"/>
  <c r="BH391"/>
  <c r="BG391"/>
  <c r="BE391"/>
  <c r="T391"/>
  <c r="R391"/>
  <c r="P391"/>
  <c r="BK391"/>
  <c r="J391"/>
  <c r="BF391"/>
  <c r="BI389"/>
  <c r="BH389"/>
  <c r="BG389"/>
  <c r="BE389"/>
  <c r="T389"/>
  <c r="T388"/>
  <c r="R389"/>
  <c r="R388"/>
  <c r="P389"/>
  <c r="P388"/>
  <c r="BK389"/>
  <c r="BK388"/>
  <c r="J388"/>
  <c r="J389"/>
  <c r="BF389"/>
  <c r="J66"/>
  <c r="BI387"/>
  <c r="BH387"/>
  <c r="BG387"/>
  <c r="BE387"/>
  <c r="T387"/>
  <c r="R387"/>
  <c r="P387"/>
  <c r="BK387"/>
  <c r="J387"/>
  <c r="BF387"/>
  <c r="BI386"/>
  <c r="BH386"/>
  <c r="BG386"/>
  <c r="BE386"/>
  <c r="T386"/>
  <c r="R386"/>
  <c r="P386"/>
  <c r="BK386"/>
  <c r="J386"/>
  <c r="BF386"/>
  <c r="BI385"/>
  <c r="BH385"/>
  <c r="BG385"/>
  <c r="BE385"/>
  <c r="T385"/>
  <c r="R385"/>
  <c r="P385"/>
  <c r="BK385"/>
  <c r="J385"/>
  <c r="BF385"/>
  <c r="BI384"/>
  <c r="BH384"/>
  <c r="BG384"/>
  <c r="BE384"/>
  <c r="T384"/>
  <c r="R384"/>
  <c r="P384"/>
  <c r="BK384"/>
  <c r="J384"/>
  <c r="BF384"/>
  <c r="BI383"/>
  <c r="BH383"/>
  <c r="BG383"/>
  <c r="BE383"/>
  <c r="T383"/>
  <c r="T382"/>
  <c r="R383"/>
  <c r="R382"/>
  <c r="P383"/>
  <c r="P382"/>
  <c r="BK383"/>
  <c r="BK382"/>
  <c r="J382"/>
  <c r="J383"/>
  <c r="BF383"/>
  <c r="J65"/>
  <c r="BI381"/>
  <c r="BH381"/>
  <c r="BG381"/>
  <c r="BE381"/>
  <c r="T381"/>
  <c r="R381"/>
  <c r="P381"/>
  <c r="BK381"/>
  <c r="J381"/>
  <c r="BF381"/>
  <c r="BI380"/>
  <c r="BH380"/>
  <c r="BG380"/>
  <c r="BE380"/>
  <c r="T380"/>
  <c r="R380"/>
  <c r="P380"/>
  <c r="BK380"/>
  <c r="J380"/>
  <c r="BF380"/>
  <c r="BI378"/>
  <c r="BH378"/>
  <c r="BG378"/>
  <c r="BE378"/>
  <c r="T378"/>
  <c r="R378"/>
  <c r="P378"/>
  <c r="BK378"/>
  <c r="J378"/>
  <c r="BF378"/>
  <c r="BI376"/>
  <c r="BH376"/>
  <c r="BG376"/>
  <c r="BE376"/>
  <c r="T376"/>
  <c r="R376"/>
  <c r="P376"/>
  <c r="BK376"/>
  <c r="J376"/>
  <c r="BF376"/>
  <c r="BI374"/>
  <c r="BH374"/>
  <c r="BG374"/>
  <c r="BE374"/>
  <c r="T374"/>
  <c r="R374"/>
  <c r="P374"/>
  <c r="BK374"/>
  <c r="J374"/>
  <c r="BF374"/>
  <c r="BI365"/>
  <c r="BH365"/>
  <c r="BG365"/>
  <c r="BE365"/>
  <c r="T365"/>
  <c r="R365"/>
  <c r="P365"/>
  <c r="BK365"/>
  <c r="J365"/>
  <c r="BF365"/>
  <c r="BI363"/>
  <c r="BH363"/>
  <c r="BG363"/>
  <c r="BE363"/>
  <c r="T363"/>
  <c r="R363"/>
  <c r="P363"/>
  <c r="BK363"/>
  <c r="J363"/>
  <c r="BF363"/>
  <c r="BI361"/>
  <c r="BH361"/>
  <c r="BG361"/>
  <c r="BE361"/>
  <c r="T361"/>
  <c r="R361"/>
  <c r="P361"/>
  <c r="BK361"/>
  <c r="J361"/>
  <c r="BF361"/>
  <c r="BI359"/>
  <c r="BH359"/>
  <c r="BG359"/>
  <c r="BE359"/>
  <c r="T359"/>
  <c r="R359"/>
  <c r="P359"/>
  <c r="BK359"/>
  <c r="J359"/>
  <c r="BF359"/>
  <c r="BI353"/>
  <c r="BH353"/>
  <c r="BG353"/>
  <c r="BE353"/>
  <c r="T353"/>
  <c r="R353"/>
  <c r="P353"/>
  <c r="BK353"/>
  <c r="J353"/>
  <c r="BF353"/>
  <c r="BI351"/>
  <c r="BH351"/>
  <c r="BG351"/>
  <c r="BE351"/>
  <c r="T351"/>
  <c r="R351"/>
  <c r="P351"/>
  <c r="BK351"/>
  <c r="J351"/>
  <c r="BF351"/>
  <c r="BI346"/>
  <c r="BH346"/>
  <c r="BG346"/>
  <c r="BE346"/>
  <c r="T346"/>
  <c r="R346"/>
  <c r="P346"/>
  <c r="BK346"/>
  <c r="J346"/>
  <c r="BF346"/>
  <c r="BI344"/>
  <c r="BH344"/>
  <c r="BG344"/>
  <c r="BE344"/>
  <c r="T344"/>
  <c r="R344"/>
  <c r="P344"/>
  <c r="BK344"/>
  <c r="J344"/>
  <c r="BF344"/>
  <c r="BI342"/>
  <c r="BH342"/>
  <c r="BG342"/>
  <c r="BE342"/>
  <c r="T342"/>
  <c r="R342"/>
  <c r="P342"/>
  <c r="BK342"/>
  <c r="J342"/>
  <c r="BF342"/>
  <c r="BI333"/>
  <c r="BH333"/>
  <c r="BG333"/>
  <c r="BE333"/>
  <c r="T333"/>
  <c r="T332"/>
  <c r="R333"/>
  <c r="R332"/>
  <c r="P333"/>
  <c r="P332"/>
  <c r="BK333"/>
  <c r="BK332"/>
  <c r="J332"/>
  <c r="J333"/>
  <c r="BF333"/>
  <c r="J64"/>
  <c r="BI331"/>
  <c r="BH331"/>
  <c r="BG331"/>
  <c r="BE331"/>
  <c r="T331"/>
  <c r="R331"/>
  <c r="P331"/>
  <c r="BK331"/>
  <c r="J331"/>
  <c r="BF331"/>
  <c r="BI329"/>
  <c r="BH329"/>
  <c r="BG329"/>
  <c r="BE329"/>
  <c r="T329"/>
  <c r="R329"/>
  <c r="P329"/>
  <c r="BK329"/>
  <c r="J329"/>
  <c r="BF329"/>
  <c r="BI327"/>
  <c r="BH327"/>
  <c r="BG327"/>
  <c r="BE327"/>
  <c r="T327"/>
  <c r="R327"/>
  <c r="P327"/>
  <c r="BK327"/>
  <c r="J327"/>
  <c r="BF327"/>
  <c r="BI326"/>
  <c r="BH326"/>
  <c r="BG326"/>
  <c r="BE326"/>
  <c r="T326"/>
  <c r="R326"/>
  <c r="P326"/>
  <c r="BK326"/>
  <c r="J326"/>
  <c r="BF326"/>
  <c r="BI324"/>
  <c r="BH324"/>
  <c r="BG324"/>
  <c r="BE324"/>
  <c r="T324"/>
  <c r="R324"/>
  <c r="P324"/>
  <c r="BK324"/>
  <c r="J324"/>
  <c r="BF324"/>
  <c r="BI322"/>
  <c r="BH322"/>
  <c r="BG322"/>
  <c r="BE322"/>
  <c r="T322"/>
  <c r="R322"/>
  <c r="P322"/>
  <c r="BK322"/>
  <c r="J322"/>
  <c r="BF322"/>
  <c r="BI320"/>
  <c r="BH320"/>
  <c r="BG320"/>
  <c r="BE320"/>
  <c r="T320"/>
  <c r="R320"/>
  <c r="P320"/>
  <c r="BK320"/>
  <c r="J320"/>
  <c r="BF320"/>
  <c r="BI287"/>
  <c r="BH287"/>
  <c r="BG287"/>
  <c r="BE287"/>
  <c r="T287"/>
  <c r="R287"/>
  <c r="P287"/>
  <c r="BK287"/>
  <c r="J287"/>
  <c r="BF287"/>
  <c r="BI285"/>
  <c r="BH285"/>
  <c r="BG285"/>
  <c r="BE285"/>
  <c r="T285"/>
  <c r="R285"/>
  <c r="P285"/>
  <c r="BK285"/>
  <c r="J285"/>
  <c r="BF285"/>
  <c r="BI273"/>
  <c r="BH273"/>
  <c r="BG273"/>
  <c r="BE273"/>
  <c r="T273"/>
  <c r="R273"/>
  <c r="P273"/>
  <c r="BK273"/>
  <c r="J273"/>
  <c r="BF273"/>
  <c r="BI271"/>
  <c r="BH271"/>
  <c r="BG271"/>
  <c r="BE271"/>
  <c r="T271"/>
  <c r="R271"/>
  <c r="P271"/>
  <c r="BK271"/>
  <c r="J271"/>
  <c r="BF271"/>
  <c r="BI268"/>
  <c r="BH268"/>
  <c r="BG268"/>
  <c r="BE268"/>
  <c r="T268"/>
  <c r="R268"/>
  <c r="P268"/>
  <c r="BK268"/>
  <c r="J268"/>
  <c r="BF268"/>
  <c r="BI266"/>
  <c r="BH266"/>
  <c r="BG266"/>
  <c r="BE266"/>
  <c r="T266"/>
  <c r="R266"/>
  <c r="P266"/>
  <c r="BK266"/>
  <c r="J266"/>
  <c r="BF266"/>
  <c r="BI264"/>
  <c r="BH264"/>
  <c r="BG264"/>
  <c r="BE264"/>
  <c r="T264"/>
  <c r="R264"/>
  <c r="P264"/>
  <c r="BK264"/>
  <c r="J264"/>
  <c r="BF264"/>
  <c r="BI262"/>
  <c r="BH262"/>
  <c r="BG262"/>
  <c r="BE262"/>
  <c r="T262"/>
  <c r="R262"/>
  <c r="P262"/>
  <c r="BK262"/>
  <c r="J262"/>
  <c r="BF262"/>
  <c r="BI260"/>
  <c r="BH260"/>
  <c r="BG260"/>
  <c r="BE260"/>
  <c r="T260"/>
  <c r="R260"/>
  <c r="P260"/>
  <c r="BK260"/>
  <c r="J260"/>
  <c r="BF260"/>
  <c r="BI258"/>
  <c r="BH258"/>
  <c r="BG258"/>
  <c r="BE258"/>
  <c r="T258"/>
  <c r="R258"/>
  <c r="P258"/>
  <c r="BK258"/>
  <c r="J258"/>
  <c r="BF258"/>
  <c r="BI227"/>
  <c r="BH227"/>
  <c r="BG227"/>
  <c r="BE227"/>
  <c r="T227"/>
  <c r="R227"/>
  <c r="P227"/>
  <c r="BK227"/>
  <c r="J227"/>
  <c r="BF227"/>
  <c r="BI225"/>
  <c r="BH225"/>
  <c r="BG225"/>
  <c r="BE225"/>
  <c r="T225"/>
  <c r="R225"/>
  <c r="P225"/>
  <c r="BK225"/>
  <c r="J225"/>
  <c r="BF225"/>
  <c r="BI223"/>
  <c r="BH223"/>
  <c r="BG223"/>
  <c r="BE223"/>
  <c r="T223"/>
  <c r="R223"/>
  <c r="P223"/>
  <c r="BK223"/>
  <c r="J223"/>
  <c r="BF223"/>
  <c r="BI221"/>
  <c r="BH221"/>
  <c r="BG221"/>
  <c r="BE221"/>
  <c r="T221"/>
  <c r="R221"/>
  <c r="P221"/>
  <c r="BK221"/>
  <c r="J221"/>
  <c r="BF221"/>
  <c r="BI219"/>
  <c r="BH219"/>
  <c r="BG219"/>
  <c r="BE219"/>
  <c r="T219"/>
  <c r="R219"/>
  <c r="P219"/>
  <c r="BK219"/>
  <c r="J219"/>
  <c r="BF219"/>
  <c r="BI218"/>
  <c r="BH218"/>
  <c r="BG218"/>
  <c r="BE218"/>
  <c r="T218"/>
  <c r="T217"/>
  <c r="T216"/>
  <c r="R218"/>
  <c r="R217"/>
  <c r="R216"/>
  <c r="P218"/>
  <c r="P217"/>
  <c r="P216"/>
  <c r="BK218"/>
  <c r="BK217"/>
  <c r="J217"/>
  <c r="BK216"/>
  <c r="J216"/>
  <c r="J218"/>
  <c r="BF218"/>
  <c r="J63"/>
  <c r="J62"/>
  <c r="BI215"/>
  <c r="BH215"/>
  <c r="BG215"/>
  <c r="BE215"/>
  <c r="T215"/>
  <c r="T214"/>
  <c r="R215"/>
  <c r="R214"/>
  <c r="P215"/>
  <c r="P214"/>
  <c r="BK215"/>
  <c r="BK214"/>
  <c r="J214"/>
  <c r="J215"/>
  <c r="BF215"/>
  <c r="J61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T203"/>
  <c r="R204"/>
  <c r="R203"/>
  <c r="P204"/>
  <c r="P203"/>
  <c r="BK204"/>
  <c r="BK203"/>
  <c r="J203"/>
  <c r="J204"/>
  <c r="BF204"/>
  <c r="J60"/>
  <c r="BI197"/>
  <c r="BH197"/>
  <c r="BG197"/>
  <c r="BE197"/>
  <c r="T197"/>
  <c r="R197"/>
  <c r="P197"/>
  <c r="BK197"/>
  <c r="J197"/>
  <c r="BF197"/>
  <c r="BI191"/>
  <c r="BH191"/>
  <c r="BG191"/>
  <c r="BE191"/>
  <c r="T191"/>
  <c r="R191"/>
  <c r="P191"/>
  <c r="BK191"/>
  <c r="J191"/>
  <c r="BF191"/>
  <c r="BI189"/>
  <c r="BH189"/>
  <c r="BG189"/>
  <c r="BE189"/>
  <c r="T189"/>
  <c r="R189"/>
  <c r="P189"/>
  <c r="BK189"/>
  <c r="J189"/>
  <c r="BF189"/>
  <c r="BI183"/>
  <c r="BH183"/>
  <c r="BG183"/>
  <c r="BE183"/>
  <c r="T183"/>
  <c r="R183"/>
  <c r="P183"/>
  <c r="BK183"/>
  <c r="J183"/>
  <c r="BF183"/>
  <c r="BI181"/>
  <c r="BH181"/>
  <c r="BG181"/>
  <c r="BE181"/>
  <c r="T181"/>
  <c r="R181"/>
  <c r="P181"/>
  <c r="BK181"/>
  <c r="J181"/>
  <c r="BF181"/>
  <c r="BI171"/>
  <c r="BH171"/>
  <c r="BG171"/>
  <c r="BE171"/>
  <c r="T171"/>
  <c r="R171"/>
  <c r="P171"/>
  <c r="BK171"/>
  <c r="J171"/>
  <c r="BF171"/>
  <c r="BI165"/>
  <c r="BH165"/>
  <c r="BG165"/>
  <c r="BE165"/>
  <c r="T165"/>
  <c r="R165"/>
  <c r="P165"/>
  <c r="BK165"/>
  <c r="J165"/>
  <c r="BF165"/>
  <c r="BI162"/>
  <c r="BH162"/>
  <c r="BG162"/>
  <c r="BE162"/>
  <c r="T162"/>
  <c r="R162"/>
  <c r="P162"/>
  <c r="BK162"/>
  <c r="J162"/>
  <c r="BF162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T149"/>
  <c r="R150"/>
  <c r="R149"/>
  <c r="P150"/>
  <c r="P149"/>
  <c r="BK150"/>
  <c r="BK149"/>
  <c r="J149"/>
  <c r="J150"/>
  <c r="BF150"/>
  <c r="J59"/>
  <c r="BI147"/>
  <c r="BH147"/>
  <c r="BG147"/>
  <c r="BE147"/>
  <c r="T147"/>
  <c r="R147"/>
  <c r="P147"/>
  <c r="BK147"/>
  <c r="J147"/>
  <c r="BF147"/>
  <c r="BI144"/>
  <c r="BH144"/>
  <c r="BG144"/>
  <c r="BE144"/>
  <c r="T144"/>
  <c r="R144"/>
  <c r="P144"/>
  <c r="BK144"/>
  <c r="J144"/>
  <c r="BF144"/>
  <c r="BI136"/>
  <c r="BH136"/>
  <c r="BG136"/>
  <c r="BE136"/>
  <c r="T136"/>
  <c r="R136"/>
  <c r="P136"/>
  <c r="BK136"/>
  <c r="J136"/>
  <c r="BF136"/>
  <c r="BI134"/>
  <c r="BH134"/>
  <c r="BG134"/>
  <c r="BE134"/>
  <c r="T134"/>
  <c r="R134"/>
  <c r="P134"/>
  <c r="BK134"/>
  <c r="J134"/>
  <c r="BF134"/>
  <c r="BI132"/>
  <c r="BH132"/>
  <c r="BG132"/>
  <c r="BE132"/>
  <c r="T132"/>
  <c r="R132"/>
  <c r="P132"/>
  <c r="BK132"/>
  <c r="J132"/>
  <c r="BF132"/>
  <c r="BI127"/>
  <c r="BH127"/>
  <c r="BG127"/>
  <c r="BE127"/>
  <c r="T127"/>
  <c r="R127"/>
  <c r="P127"/>
  <c r="BK127"/>
  <c r="J127"/>
  <c r="BF127"/>
  <c r="BI125"/>
  <c r="BH125"/>
  <c r="BG125"/>
  <c r="BE125"/>
  <c r="T125"/>
  <c r="R125"/>
  <c r="P125"/>
  <c r="BK125"/>
  <c r="J125"/>
  <c r="BF125"/>
  <c r="BI120"/>
  <c r="BH120"/>
  <c r="BG120"/>
  <c r="BE120"/>
  <c r="T120"/>
  <c r="R120"/>
  <c r="P120"/>
  <c r="BK120"/>
  <c r="J120"/>
  <c r="BF120"/>
  <c r="BI117"/>
  <c r="BH117"/>
  <c r="BG117"/>
  <c r="BE117"/>
  <c r="T117"/>
  <c r="R117"/>
  <c r="P117"/>
  <c r="BK117"/>
  <c r="J117"/>
  <c r="BF117"/>
  <c r="BI115"/>
  <c r="BH115"/>
  <c r="BG115"/>
  <c r="BE115"/>
  <c r="T115"/>
  <c r="R115"/>
  <c r="P115"/>
  <c r="BK115"/>
  <c r="J115"/>
  <c r="BF115"/>
  <c r="BI111"/>
  <c r="BH111"/>
  <c r="BG111"/>
  <c r="BE111"/>
  <c r="T111"/>
  <c r="R111"/>
  <c r="P111"/>
  <c r="BK111"/>
  <c r="J111"/>
  <c r="BF111"/>
  <c r="BI109"/>
  <c r="BH109"/>
  <c r="BG109"/>
  <c r="BE109"/>
  <c r="T109"/>
  <c r="R109"/>
  <c r="P109"/>
  <c r="BK109"/>
  <c r="J109"/>
  <c r="BF109"/>
  <c r="BI104"/>
  <c r="BH104"/>
  <c r="BG104"/>
  <c r="BE104"/>
  <c r="T104"/>
  <c r="R104"/>
  <c r="P104"/>
  <c r="BK104"/>
  <c r="J104"/>
  <c r="BF104"/>
  <c r="BI98"/>
  <c r="F34"/>
  <c i="1" r="BD52"/>
  <c i="2" r="BH98"/>
  <c r="F33"/>
  <c i="1" r="BC52"/>
  <c i="2" r="BG98"/>
  <c r="F32"/>
  <c i="1" r="BB52"/>
  <c i="2" r="BE98"/>
  <c r="J30"/>
  <c i="1" r="AV52"/>
  <c i="2" r="F30"/>
  <c i="1" r="AZ52"/>
  <c i="2" r="T98"/>
  <c r="T97"/>
  <c r="T96"/>
  <c r="T95"/>
  <c r="R98"/>
  <c r="R97"/>
  <c r="R96"/>
  <c r="R95"/>
  <c r="P98"/>
  <c r="P97"/>
  <c r="P96"/>
  <c r="P95"/>
  <c i="1" r="AU52"/>
  <c i="2" r="BK98"/>
  <c r="BK97"/>
  <c r="J97"/>
  <c r="BK96"/>
  <c r="J96"/>
  <c r="BK95"/>
  <c r="J95"/>
  <c r="J56"/>
  <c r="J27"/>
  <c i="1" r="AG52"/>
  <c i="2" r="J98"/>
  <c r="BF98"/>
  <c r="J31"/>
  <c i="1" r="AW52"/>
  <c i="2" r="F31"/>
  <c i="1" r="BA52"/>
  <c i="2" r="J58"/>
  <c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<sst xmlns="http://schemas.openxmlformats.org/spreadsheetml/2006/main">
  <si>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</si>
  <si>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</si>
  <si>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</si>
  <si>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</si>
  <si>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</si>
  <si>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</si>
  <si>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</si>
  <si>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{f68f8c62-ba5f-4ac0-ac3a-9e01eb37216f}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</si>
  <si>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</si>
  <si>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</si>
  <si>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</si>
  <si>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</si>
  <si>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</si>
  <si>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</si>
  <si>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</si>
  <si>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</si>
  <si>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</si>
  <si>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BD_Granatova-ZM2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</si>
  <si>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</si>
  <si>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</si>
  <si>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Zateplení bytového domu Turnov, Granátová 1897 - ZMĚNA Č.2 - 11/2019</t>
  </si>
  <si>
    <t>KSO:</t>
  </si>
  <si>
    <t>803 33 32</t>
  </si>
  <si>
    <t>CC-CZ:</t>
  </si>
  <si>
    <t>Místo:</t>
  </si>
  <si>
    <t>Parcela č.1660/91</t>
  </si>
  <si>
    <t>Datum:</t>
  </si>
  <si>
    <t>6.11.2019</t>
  </si>
  <si>
    <t>Zadavatel:</t>
  </si>
  <si>
    <t>IČ:</t>
  </si>
  <si>
    <t>Město Turnov, Ant.Dvořáka 335, 511 01 Turnov</t>
  </si>
  <si>
    <t>DIČ:</t>
  </si>
  <si>
    <t>Uchazeč:</t>
  </si>
  <si>
    <t>Vyplň údaj</t>
  </si>
  <si>
    <t>Projektant:</t>
  </si>
  <si>
    <t xml:space="preserve">V a M Spol. s r.o., 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</si>
  <si>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</si>
  <si>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</si>
  <si>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</si>
  <si>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</si>
  <si>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</si>
  <si>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</si>
  <si>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</si>
  <si>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</si>
  <si>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</si>
  <si>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</si>
  <si>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</si>
  <si>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</si>
  <si>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</si>
  <si>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</si>
  <si>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</si>
  <si>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</si>
  <si>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</si>
  <si>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</si>
  <si>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</si>
  <si>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</si>
  <si>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</si>
  <si>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</si>
  <si>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</si>
  <si>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</si>
  <si>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</si>
  <si>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</si>
  <si>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</si>
  <si>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</si>
  <si>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</si>
  <si>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</si>
  <si>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</si>
  <si>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</si>
  <si>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</si>
  <si>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</si>
  <si>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</si>
  <si>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</si>
  <si>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</si>
  <si>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</si>
  <si>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</si>
  <si>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</si>
  <si>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</si>
  <si>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</si>
  <si>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I. etapa</t>
  </si>
  <si>
    <t>Zateplení střechy</t>
  </si>
  <si>
    <t>STA</t>
  </si>
  <si>
    <t>1</t>
  </si>
  <si>
    <t>{6419e16a-05d1-4240-a2be-f73a01fa4557}</t>
  </si>
  <si>
    <t>II. etapa</t>
  </si>
  <si>
    <t>Zateplení obvodového pláště</t>
  </si>
  <si>
    <t>{272719ec-d081-4680-8ce6-1ccb357a98e1}</t>
  </si>
  <si>
    <t>1) Krycí list soupisu</t>
  </si>
  <si>
    <t>2) Rekapitulace</t>
  </si>
  <si>
    <t>3) Soupis prací</t>
  </si>
  <si>
    <t>Zpět na list:</t>
  </si>
  <si>
    <t>Rekapitulace stavby</t>
  </si>
  <si>
    <t>APU</t>
  </si>
  <si>
    <t>9,96</t>
  </si>
  <si>
    <t>2</t>
  </si>
  <si>
    <t>EPS200s</t>
  </si>
  <si>
    <t>21,638</t>
  </si>
  <si>
    <t>KRYCÍ LIST SOUPISU</t>
  </si>
  <si>
    <t>FA1</t>
  </si>
  <si>
    <t>48,216</t>
  </si>
  <si>
    <t>FA4</t>
  </si>
  <si>
    <t>46,698</t>
  </si>
  <si>
    <t>FS4</t>
  </si>
  <si>
    <t>10,956</t>
  </si>
  <si>
    <t>FS4ti</t>
  </si>
  <si>
    <t>8,765</t>
  </si>
  <si>
    <t>Objekt:</t>
  </si>
  <si>
    <t>KAt</t>
  </si>
  <si>
    <t>212,7</t>
  </si>
  <si>
    <t>I. etapa - Zateplení střechy</t>
  </si>
  <si>
    <t>LiR</t>
  </si>
  <si>
    <t>2,4</t>
  </si>
  <si>
    <t>LiRo</t>
  </si>
  <si>
    <t>20,16</t>
  </si>
  <si>
    <t>ParIS</t>
  </si>
  <si>
    <t>63,314</t>
  </si>
  <si>
    <t>SIs</t>
  </si>
  <si>
    <t>122,324</t>
  </si>
  <si>
    <t>ST1</t>
  </si>
  <si>
    <t>534,405</t>
  </si>
  <si>
    <t>ST1a</t>
  </si>
  <si>
    <t>0,72</t>
  </si>
  <si>
    <t>ST2</t>
  </si>
  <si>
    <t>84,799</t>
  </si>
  <si>
    <t>ST5</t>
  </si>
  <si>
    <t>24,672</t>
  </si>
  <si>
    <t>ST6</t>
  </si>
  <si>
    <t>5,12</t>
  </si>
  <si>
    <t>TIA</t>
  </si>
  <si>
    <t>117,22</t>
  </si>
  <si>
    <t>VPIS</t>
  </si>
  <si>
    <t>143,798</t>
  </si>
  <si>
    <t>VrIS</t>
  </si>
  <si>
    <t>102,762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</si>
  <si>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</si>
  <si>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</si>
  <si>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</si>
  <si>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</si>
  <si>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</si>
  <si>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</si>
  <si>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</si>
  <si>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</si>
  <si>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</si>
  <si>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</si>
  <si>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</si>
  <si>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</si>
  <si>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</si>
  <si>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</si>
  <si>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</si>
  <si>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</si>
  <si>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</si>
  <si>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</si>
  <si>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</si>
  <si>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</si>
  <si>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</si>
  <si>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</si>
  <si>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</si>
  <si>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</si>
  <si>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</si>
  <si>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</si>
  <si>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</si>
  <si>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</si>
  <si>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</si>
  <si>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</si>
  <si>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</si>
  <si>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</si>
  <si>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</si>
  <si>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</si>
  <si>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</si>
  <si>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</si>
  <si>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</si>
  <si>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</si>
  <si>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</si>
  <si>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</si>
  <si>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</si>
  <si>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</si>
  <si>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</si>
  <si>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</si>
  <si>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62214200-R</t>
  </si>
  <si>
    <t>Potažení vnějších stěn sklotextilní síťovinou dvojitou vtlačenou do stěrkové malty</t>
  </si>
  <si>
    <t>m2</t>
  </si>
  <si>
    <t>4</t>
  </si>
  <si>
    <t>1297973581</t>
  </si>
  <si>
    <t>VV</t>
  </si>
  <si>
    <t>"skladba FA4 - strojovna výtahu</t>
  </si>
  <si>
    <t>(3,96+6,00)*2*2,55</t>
  </si>
  <si>
    <t>-1,04*1,97*2</t>
  </si>
  <si>
    <t>Mezisoučet</t>
  </si>
  <si>
    <t>3</t>
  </si>
  <si>
    <t>Součet</t>
  </si>
  <si>
    <t>622143003</t>
  </si>
  <si>
    <t>Montáž omítkových profilů plastových nebo pozinkovaných, upevněných vtlačením do podkladní vrstvy nebo přibitím rohových s tkaninou</t>
  </si>
  <si>
    <t>m</t>
  </si>
  <si>
    <t>CS ÚRS 2018 01</t>
  </si>
  <si>
    <t>402338273</t>
  </si>
  <si>
    <t>"skladba FA4</t>
  </si>
  <si>
    <t>2,55*4</t>
  </si>
  <si>
    <t>(1,04+1,97*2)*2</t>
  </si>
  <si>
    <t>M</t>
  </si>
  <si>
    <t>5905140-R</t>
  </si>
  <si>
    <t>Dodávka - lišta omítková rohová</t>
  </si>
  <si>
    <t>8</t>
  </si>
  <si>
    <t>364868903</t>
  </si>
  <si>
    <t>LiRo*1,10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</si>
  <si>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</si>
  <si>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</si>
  <si>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-51149278</t>
  </si>
  <si>
    <t>5</t>
  </si>
  <si>
    <t>5905147-R</t>
  </si>
  <si>
    <t>Dodávka - profil okenní začišťovací se sklovláknitou armovací tkaninou</t>
  </si>
  <si>
    <t>-1018830230</t>
  </si>
  <si>
    <t>APU*1,10</t>
  </si>
  <si>
    <t>62214300-R</t>
  </si>
  <si>
    <t>Vyrovnání povrchu betonových vymývaných panelů jemnozrnnou betonovou stěrkou tl. do 5 mm</t>
  </si>
  <si>
    <t>-83925182</t>
  </si>
  <si>
    <t>"strojovna výtahu - dle potažení vnějších stěn</t>
  </si>
  <si>
    <t>FA4+FS4</t>
  </si>
  <si>
    <t>7</t>
  </si>
  <si>
    <t>62222103-R</t>
  </si>
  <si>
    <t>Montáž kontaktního zateplení z desek z minerální vlny s podélnou orientací vláken na vnější stěny, tloušťky desek 140 mm</t>
  </si>
  <si>
    <t>784717945</t>
  </si>
  <si>
    <t>"skladba FA1 - š.400 mm pod atikou</t>
  </si>
  <si>
    <t>(40,33+19,94)*2*0,40</t>
  </si>
  <si>
    <t>6315153-R</t>
  </si>
  <si>
    <t>Dodávka - tuhá dvouvrstvá deska z kamenné vlny tl.140 mm</t>
  </si>
  <si>
    <t>736407658</t>
  </si>
  <si>
    <t>FA1*1,02</t>
  </si>
  <si>
    <t>9</t>
  </si>
  <si>
    <t>622252002</t>
  </si>
  <si>
    <t>Montáž lišt kontaktního zateplení ostatních stěnových, dilatačních apod. lepených do tmelu</t>
  </si>
  <si>
    <t>549122855</t>
  </si>
  <si>
    <t>"skladba FA1</t>
  </si>
  <si>
    <t>6*0,40</t>
  </si>
  <si>
    <t>10</t>
  </si>
  <si>
    <t>5905148-R</t>
  </si>
  <si>
    <t>Dodávka - lišta rohová</t>
  </si>
  <si>
    <t>-666619361</t>
  </si>
  <si>
    <t>LiR*1,10</t>
  </si>
  <si>
    <t>11</t>
  </si>
  <si>
    <t>6224700-R</t>
  </si>
  <si>
    <t>Zaslepení stávajících větracích otvorů (výměra v délce obvodu objektu)</t>
  </si>
  <si>
    <t>-40121708</t>
  </si>
  <si>
    <t>(40,05+19,16)*2-9,50</t>
  </si>
  <si>
    <t>12</t>
  </si>
  <si>
    <t>62253202-R</t>
  </si>
  <si>
    <t>Silikonová paropropustná vysoce vodoodpudivá tenkovrstvá omítka vnějších stěn, vč. penetrace</t>
  </si>
  <si>
    <t>123174241</t>
  </si>
  <si>
    <t>"skladba FA1 - pruh š.400 mm pod atikou</t>
  </si>
  <si>
    <t>13</t>
  </si>
  <si>
    <t>63245000-R</t>
  </si>
  <si>
    <t>Cementová stěrka tl.10 mm na horní ploše tepelné izolace soklu strojovny výtahu</t>
  </si>
  <si>
    <t>-1551145057</t>
  </si>
  <si>
    <t>"sokl strojovny výtahu</t>
  </si>
  <si>
    <t>(3,96+6,00)*2*0,125</t>
  </si>
  <si>
    <t>14</t>
  </si>
  <si>
    <t>63245010-R</t>
  </si>
  <si>
    <t>Spádový cementový potěr tl.20-50 mm</t>
  </si>
  <si>
    <t>1905595886</t>
  </si>
  <si>
    <t>ST5+ST6</t>
  </si>
  <si>
    <t>Ostatní konstrukce a práce, bourání</t>
  </si>
  <si>
    <t>96301500-R</t>
  </si>
  <si>
    <t>Vybourání betonových soklů 1000x1000 mm na ploché střeše, vč. odřezání izolace</t>
  </si>
  <si>
    <t>kus</t>
  </si>
  <si>
    <t>-1608744776</t>
  </si>
  <si>
    <t>16</t>
  </si>
  <si>
    <t>96301600-R</t>
  </si>
  <si>
    <t>Demontáž stávajících vzduchotechnických jednotek na střeše</t>
  </si>
  <si>
    <t>1719031418</t>
  </si>
  <si>
    <t>17</t>
  </si>
  <si>
    <t>96301601-R</t>
  </si>
  <si>
    <t>Demontáž, přemístění, uskladnění a zpěetná montáž větrací dvouhlavice</t>
  </si>
  <si>
    <t>-474696251</t>
  </si>
  <si>
    <t>18</t>
  </si>
  <si>
    <t>96301602-R</t>
  </si>
  <si>
    <t>Dočasné rozebrání kabelových žlabů, vyvázání kabelů cca 600 mm nad střešní plášť, zpětné umístění, vč. souvisejících pomocných a podpůrných konstrukcí</t>
  </si>
  <si>
    <t>kpl</t>
  </si>
  <si>
    <t>35197867</t>
  </si>
  <si>
    <t>19</t>
  </si>
  <si>
    <t>96301603-R</t>
  </si>
  <si>
    <t>Manipulace s telekomunikačním stožárem</t>
  </si>
  <si>
    <t>-814947181</t>
  </si>
  <si>
    <t>20</t>
  </si>
  <si>
    <t>96301604-R</t>
  </si>
  <si>
    <t>Posunutí, dočasná demontáž a zpětná montáž telekomunikačních zařízení na strojovně výtahu</t>
  </si>
  <si>
    <t>-2039435357</t>
  </si>
  <si>
    <t>96301605-R</t>
  </si>
  <si>
    <t>Demontáž, zpětná montáž hromosvodové soustavy</t>
  </si>
  <si>
    <t>-1114817888</t>
  </si>
  <si>
    <t>22</t>
  </si>
  <si>
    <t>96301607-R</t>
  </si>
  <si>
    <t>Úprava stávajícího obslužného schodiště</t>
  </si>
  <si>
    <t>-2124054069</t>
  </si>
  <si>
    <t>23</t>
  </si>
  <si>
    <t>96301700-R</t>
  </si>
  <si>
    <t>Ostatní drobné bourací a demontážní práce, manipulace s ostatními prvky na střeše</t>
  </si>
  <si>
    <t>hod</t>
  </si>
  <si>
    <t>-1233013164</t>
  </si>
  <si>
    <t>24</t>
  </si>
  <si>
    <t>968072455</t>
  </si>
  <si>
    <t>Vybourání kovových rámů oken s křídly, dveřních zárubní, vrat, stěn, ostění nebo obkladů dveřních zárubní, plochy do 2 m2</t>
  </si>
  <si>
    <t>-530521970</t>
  </si>
  <si>
    <t>"střešní nástavba</t>
  </si>
  <si>
    <t>0,80*1,97*2</t>
  </si>
  <si>
    <t>25</t>
  </si>
  <si>
    <t>977131112</t>
  </si>
  <si>
    <t>Vrty příklepovými vrtáky do cihelného zdiva nebo prostého betonu průměru 10 mm</t>
  </si>
  <si>
    <t>-1148608670</t>
  </si>
  <si>
    <t>"pro atikový svařenec</t>
  </si>
  <si>
    <t>0,30*2*240</t>
  </si>
  <si>
    <t>26</t>
  </si>
  <si>
    <t>985112112</t>
  </si>
  <si>
    <t>Odsekání degradovaného betonu stěn, tloušťky přes 10 do 30 mm</t>
  </si>
  <si>
    <t>75289017</t>
  </si>
  <si>
    <t>"skladba FA1 - předpoklad 2%</t>
  </si>
  <si>
    <t>FA1*0,02</t>
  </si>
  <si>
    <t>"skladba FA4, FS4 - předpoklad 5%</t>
  </si>
  <si>
    <t>(FA4+FS4)*0,05</t>
  </si>
  <si>
    <t>27</t>
  </si>
  <si>
    <t>985131111</t>
  </si>
  <si>
    <t>Očištění ploch stěn, rubu kleneb a podlah tlakovou vodou</t>
  </si>
  <si>
    <t>970513184</t>
  </si>
  <si>
    <t>FA1+FA4+ST5+ST6</t>
  </si>
  <si>
    <t>"skladba FS4 - sokl strojovny výtahu</t>
  </si>
  <si>
    <t>(3,96+6,00)*2*(3,10-2,55)</t>
  </si>
  <si>
    <t>"plocha střechy</t>
  </si>
  <si>
    <t>ST1a+ST1+ST2</t>
  </si>
  <si>
    <t>28</t>
  </si>
  <si>
    <t>985131311</t>
  </si>
  <si>
    <t>Očištění ploch stěn, rubu kleneb a podlah ruční dočištění ocelovými kartáči</t>
  </si>
  <si>
    <t>-1149062811</t>
  </si>
  <si>
    <t>29</t>
  </si>
  <si>
    <t>98531110-R</t>
  </si>
  <si>
    <t>Vyspravení nerovností povrchu poškozených panelů uceleným reprofilačním sanačním systémem</t>
  </si>
  <si>
    <t>328265260</t>
  </si>
  <si>
    <t>30</t>
  </si>
  <si>
    <t>98531210-R</t>
  </si>
  <si>
    <t>Vyspravení povrchu střešních nástaveb reprofilační maltou</t>
  </si>
  <si>
    <t>1379177777</t>
  </si>
  <si>
    <t>31</t>
  </si>
  <si>
    <t>98532010-R</t>
  </si>
  <si>
    <t>Očištění zkorodované výztuže</t>
  </si>
  <si>
    <t>-1699544499</t>
  </si>
  <si>
    <t>"FA4, FS4 - předpoklad 5%</t>
  </si>
  <si>
    <t>"FA1 - předpoklad 2%</t>
  </si>
  <si>
    <t>32</t>
  </si>
  <si>
    <t>985321111</t>
  </si>
  <si>
    <t>Ochranný nátěr betonářské výztuže 1 vrstva tloušťky 1 mm na cementové bázi stěn, líce kleneb a podhledů</t>
  </si>
  <si>
    <t>-470086756</t>
  </si>
  <si>
    <t>997</t>
  </si>
  <si>
    <t>Přesun sutě</t>
  </si>
  <si>
    <t>33</t>
  </si>
  <si>
    <t>997013111</t>
  </si>
  <si>
    <t>Vnitrostaveništní doprava suti a vybouraných hmot vodorovně do 50 m svisle s použitím mechanizace pro budovy a haly výšky do 6 m</t>
  </si>
  <si>
    <t>t</t>
  </si>
  <si>
    <t>81759401</t>
  </si>
  <si>
    <t>34</t>
  </si>
  <si>
    <t>997013313</t>
  </si>
  <si>
    <t>Doprava suti shozem montáž a demontáž shozu výšky přes 20 do 30 m</t>
  </si>
  <si>
    <t>-320130319</t>
  </si>
  <si>
    <t>35</t>
  </si>
  <si>
    <t>997013323</t>
  </si>
  <si>
    <t>Doprava suti shozem montáž a demontáž shozu výšky Příplatek za první a každý další den použití shozu k ceně -3313</t>
  </si>
  <si>
    <t>-931062013</t>
  </si>
  <si>
    <t>27*5 "Přepočtené koeficientem množství</t>
  </si>
  <si>
    <t>36</t>
  </si>
  <si>
    <t>997013501</t>
  </si>
  <si>
    <t>Odvoz suti a vybouraných hmot na skládku nebo meziskládku se složením, na vzdálenost do 1 km</t>
  </si>
  <si>
    <t>1428004109</t>
  </si>
  <si>
    <t>37</t>
  </si>
  <si>
    <t>997013509</t>
  </si>
  <si>
    <t>Odvoz suti a vybouraných hmot na skládku nebo meziskládku se složením, na vzdálenost Příplatek k ceně za každý další i započatý 1 km přes 1 km</t>
  </si>
  <si>
    <t>-1383486698</t>
  </si>
  <si>
    <t>8,689*9 "Přepočtené koeficientem množství</t>
  </si>
  <si>
    <t>38</t>
  </si>
  <si>
    <t>997013801</t>
  </si>
  <si>
    <t>Poplatek za uložení stavebního odpadu na skládce (skládkovné) z prostého betonu zatříděného do Katalogu odpadů pod kódem 170 101</t>
  </si>
  <si>
    <t>2144961604</t>
  </si>
  <si>
    <t>39</t>
  </si>
  <si>
    <t>997013814</t>
  </si>
  <si>
    <t>Poplatek za uložení stavebního odpadu na skládce (skládkovné) z izolačních materiálů zatříděného do Katalogu odpadů pod kódem 170 604</t>
  </si>
  <si>
    <t>1881976400</t>
  </si>
  <si>
    <t>40</t>
  </si>
  <si>
    <t>997013831</t>
  </si>
  <si>
    <t>Poplatek za uložení stavebního odpadu na skládce (skládkovné) směsného stavebního a demoličního zatříděného do Katalogu odpadů pod kódem 170 904</t>
  </si>
  <si>
    <t>-1099119993</t>
  </si>
  <si>
    <t>998</t>
  </si>
  <si>
    <t>Přesun hmot</t>
  </si>
  <si>
    <t>41</t>
  </si>
  <si>
    <t>998012024</t>
  </si>
  <si>
    <t>Přesun hmot pro budovy občanské výstavby, bydlení, výrobu a služby s nosnou svislou konstrukcí monolitickou betonovou tyčovou nebo plošnou s jakýkoliv obvodovým pláštěm kromě vyzdívaného vodorovná dopravní vzdálenost do 100 m pro budovy výšky přes 24 do 3</t>
  </si>
  <si>
    <t>1338728477</t>
  </si>
  <si>
    <t>PSV</t>
  </si>
  <si>
    <t>Práce a dodávky PSV</t>
  </si>
  <si>
    <t>712</t>
  </si>
  <si>
    <t>Povlakové krytiny</t>
  </si>
  <si>
    <t>42</t>
  </si>
  <si>
    <t>7120100-R</t>
  </si>
  <si>
    <t>Oprava stávajícího střešního pláště</t>
  </si>
  <si>
    <t>-1222488057</t>
  </si>
  <si>
    <t>43</t>
  </si>
  <si>
    <t>712311101</t>
  </si>
  <si>
    <t>Provedení povlakové krytiny střech plochých do 10° natěradly a tmely za studena nátěrem lakem penetračním nebo asfaltovým</t>
  </si>
  <si>
    <t>-1728601061</t>
  </si>
  <si>
    <t>ST1a+ST1+ST2+ST5+ST6</t>
  </si>
  <si>
    <t>44</t>
  </si>
  <si>
    <t>1116329-R</t>
  </si>
  <si>
    <t>Dodávka - nátěr penetrační asfaltový</t>
  </si>
  <si>
    <t>kg</t>
  </si>
  <si>
    <t>542606961</t>
  </si>
  <si>
    <t>(ST1a+ST1+ST2+ST5+ST6)*0,35</t>
  </si>
  <si>
    <t>45</t>
  </si>
  <si>
    <t>712331111</t>
  </si>
  <si>
    <t>Provedení povlakové krytiny střech plochých do 10° pásy na sucho podkladní samolepící asfaltový pás</t>
  </si>
  <si>
    <t>-1086095418</t>
  </si>
  <si>
    <t>ST1a*2+ST5+ST6</t>
  </si>
  <si>
    <t>46</t>
  </si>
  <si>
    <t>6286620-R</t>
  </si>
  <si>
    <t>Dodávka - podkladní samolepicí SBS modifikovaný asfaltový pás tl.2,7 mm s vložkou z polyesterového rouna</t>
  </si>
  <si>
    <t>2096769602</t>
  </si>
  <si>
    <t>(ST1a*2+ST5+ST6)*1,15</t>
  </si>
  <si>
    <t>47</t>
  </si>
  <si>
    <t>712341559</t>
  </si>
  <si>
    <t>Provedení povlakové krytiny střech plochých do 10° pásy přitavením NAIP v plné ploše</t>
  </si>
  <si>
    <t>-1431342311</t>
  </si>
  <si>
    <t>"vrchní pás</t>
  </si>
  <si>
    <t>"-------------</t>
  </si>
  <si>
    <t xml:space="preserve">"střecha ST 1.a - plocha osazovacího pole  vpusti 600x600 m</t>
  </si>
  <si>
    <t>0,60*0,60*2</t>
  </si>
  <si>
    <t>"střecha ST 1 - běžná plocha střechy mimo plochu ST2</t>
  </si>
  <si>
    <t>32,25*18,56+3,60*11,91+3,60*8,90</t>
  </si>
  <si>
    <t>-3,96*6,00</t>
  </si>
  <si>
    <t>-(ST1a+ST2+ST5+ST6)</t>
  </si>
  <si>
    <t>"střecha ST 2 - plocha vymezená jako požárně nebezpečný prostor dle PBŘ</t>
  </si>
  <si>
    <t>2,50*2,00+12,50*5,50+3,505*4,50+0,495*0,80-1,60*1,60*2</t>
  </si>
  <si>
    <t>"střecha ST 5 - střešní nástavba odvětrání</t>
  </si>
  <si>
    <t>1,60*1,60*8+2,62*1,60</t>
  </si>
  <si>
    <t>"střecha ST 6 - střešní nástavba odvětrání v požárně nebezpečném prostoru dle PBŘ</t>
  </si>
  <si>
    <t>1,60*1,60*2</t>
  </si>
  <si>
    <t>"parozábrana</t>
  </si>
  <si>
    <t>"---------------</t>
  </si>
  <si>
    <t>ST1a+ST1+ST2+ST5</t>
  </si>
  <si>
    <t>"výztužný pás</t>
  </si>
  <si>
    <t>"----------------</t>
  </si>
  <si>
    <t>" - přířezy u vpustí</t>
  </si>
  <si>
    <t>ST1a*1,2</t>
  </si>
  <si>
    <t>48</t>
  </si>
  <si>
    <t>6283200-R</t>
  </si>
  <si>
    <t>Dodávka - SBS modifikovaný asfaltový pás tl.4 mm s vložkou z polyesterového rouna</t>
  </si>
  <si>
    <t>1256532168</t>
  </si>
  <si>
    <t>(ST1a+ST1+ST2+ST5+ST6)*1,15</t>
  </si>
  <si>
    <t>49</t>
  </si>
  <si>
    <t>6283210-R</t>
  </si>
  <si>
    <t>Dodávka - SBS modifikovaný asfaltový pás tl.3,2 mm s vložkou z hliníkové fólie spřažené se skelnou tkaninou</t>
  </si>
  <si>
    <t>882100390</t>
  </si>
  <si>
    <t>(ST1a+ST1+ST2+ST5)*1,15</t>
  </si>
  <si>
    <t>50</t>
  </si>
  <si>
    <t>6283220-R</t>
  </si>
  <si>
    <t>Dodávka - výztužný SBS modifikovaný asfaltový pás tl.3.65 mm s vložkou z polyesterového rouna</t>
  </si>
  <si>
    <t>-416978227</t>
  </si>
  <si>
    <t>(ST5+ST6+ST1a*1,2)*1,15</t>
  </si>
  <si>
    <t>51</t>
  </si>
  <si>
    <t>71236350-R</t>
  </si>
  <si>
    <t>Provedení povlakové krytiny - podkladního pásu - mechanickým kotvením ke střešní betonové desce, vč. přelepaní spojů</t>
  </si>
  <si>
    <t>2021541570</t>
  </si>
  <si>
    <t>52</t>
  </si>
  <si>
    <t>6282110-R</t>
  </si>
  <si>
    <t>Dodávka - podkladní SBS modifikovaný asfaltový pás tl.2,5 mm s vložkou z polyesterového rouna</t>
  </si>
  <si>
    <t>-445162229</t>
  </si>
  <si>
    <t>(ST1a+ST1+ST2)*1,15</t>
  </si>
  <si>
    <t>53</t>
  </si>
  <si>
    <t>712811101</t>
  </si>
  <si>
    <t>Provedení povlakové krytiny střech samostatným vytažením izolačního povlaku za studena na konstrukce převyšující úroveň střechy, nátěrem penetračním</t>
  </si>
  <si>
    <t>-1869524157</t>
  </si>
  <si>
    <t>"pod parozábranou</t>
  </si>
  <si>
    <t>54</t>
  </si>
  <si>
    <t>487122581</t>
  </si>
  <si>
    <t>ParIS*0,35</t>
  </si>
  <si>
    <t>55</t>
  </si>
  <si>
    <t>71283311-R</t>
  </si>
  <si>
    <t>Provedení povlakové krytiny střech samostatným vytažením izolačního povlaku na konstrukce převyšující úroveň střechy - samolepicím pásem</t>
  </si>
  <si>
    <t>1901164817</t>
  </si>
  <si>
    <t>"- střešní nástavby</t>
  </si>
  <si>
    <t>1,60*4*0,40*10</t>
  </si>
  <si>
    <t>(2,62+1,60)*2*0,40</t>
  </si>
  <si>
    <t>"- ventilační hlavice</t>
  </si>
  <si>
    <t>pi*0,355*0,20*11</t>
  </si>
  <si>
    <t>"- sokl strojovny výtahu</t>
  </si>
  <si>
    <t>(3,96+6,00)*2*0,50</t>
  </si>
  <si>
    <t>"- atika</t>
  </si>
  <si>
    <t>(40,05+17,76)*2*0,70</t>
  </si>
  <si>
    <t>56</t>
  </si>
  <si>
    <t>-1671578603</t>
  </si>
  <si>
    <t>SIs*1,20</t>
  </si>
  <si>
    <t>57</t>
  </si>
  <si>
    <t>712841559</t>
  </si>
  <si>
    <t>Provedení povlakové krytiny střech samostatným vytažením izolačního povlaku pásy přitavením na konstrukce převyšující úroveň střechy, NAIP</t>
  </si>
  <si>
    <t>168373586</t>
  </si>
  <si>
    <t>" - střešní nástavby</t>
  </si>
  <si>
    <t>(1,20+1,60)*2*0,32*10</t>
  </si>
  <si>
    <t>(1,20+2,62)*2*0,32*1</t>
  </si>
  <si>
    <t>" - sokl strojovny výtahu</t>
  </si>
  <si>
    <t>(3,96+6,00)*2*0,70</t>
  </si>
  <si>
    <t>" - atika</t>
  </si>
  <si>
    <t>(39,45+18,56)*2*0,25</t>
  </si>
  <si>
    <t>1,60*4*0,50*10</t>
  </si>
  <si>
    <t>(2,62+1,60)*2*0,50</t>
  </si>
  <si>
    <t>" - ventilační hlavice</t>
  </si>
  <si>
    <t>(3,96+6,00)*2*0,65</t>
  </si>
  <si>
    <t>(40,05+17,56)*2*0,80</t>
  </si>
  <si>
    <t>1,60*4*0,30*10</t>
  </si>
  <si>
    <t>(2,62+1,60)*2*0,30</t>
  </si>
  <si>
    <t>(3,96+6,00)*2*0,45</t>
  </si>
  <si>
    <t>(40,05+17,96)*2*0,60</t>
  </si>
  <si>
    <t>58</t>
  </si>
  <si>
    <t>-805943268</t>
  </si>
  <si>
    <t>VrIS*1,20</t>
  </si>
  <si>
    <t>59</t>
  </si>
  <si>
    <t>-1166646608</t>
  </si>
  <si>
    <t>ParIS*1,20</t>
  </si>
  <si>
    <t>60</t>
  </si>
  <si>
    <t>-1768912739</t>
  </si>
  <si>
    <t>VPIS*1,20</t>
  </si>
  <si>
    <t>61</t>
  </si>
  <si>
    <t>71290010-R</t>
  </si>
  <si>
    <t>Stažení izolace na ventilačních nástavcích nerezovým těsnicím páskem š.30 mm</t>
  </si>
  <si>
    <t>-1237346274</t>
  </si>
  <si>
    <t>62</t>
  </si>
  <si>
    <t>71290020-R</t>
  </si>
  <si>
    <t>Ukončení svislé izolace na ventilačních nástavcích trvale pružným tmelem</t>
  </si>
  <si>
    <t>235637008</t>
  </si>
  <si>
    <t>pi*0,355*11</t>
  </si>
  <si>
    <t>63</t>
  </si>
  <si>
    <t>71299010-R</t>
  </si>
  <si>
    <t>Odstranění stávající degradované izolace z oxidovaných asfaltových pásů, vč. ochranné textilie - sokl strojovny výtahu</t>
  </si>
  <si>
    <t>-43799552</t>
  </si>
  <si>
    <t>(3,96+6,00)*2*0,35</t>
  </si>
  <si>
    <t>64</t>
  </si>
  <si>
    <t>998712104</t>
  </si>
  <si>
    <t>Přesun hmot pro povlakové krytiny stanovený z hmotnosti přesunovaného materiálu vodorovná dopravní vzdálenost do 50 m v objektech výšky přes 24 do 36 m</t>
  </si>
  <si>
    <t>1583905663</t>
  </si>
  <si>
    <t>713</t>
  </si>
  <si>
    <t>Izolace tepelné</t>
  </si>
  <si>
    <t>65</t>
  </si>
  <si>
    <t>713131141</t>
  </si>
  <si>
    <t>Montáž tepelné izolace stěn rohožemi, pásy, deskami, dílci, bloky (izolační materiál ve specifikaci) lepením celoplošně</t>
  </si>
  <si>
    <t>1803170058</t>
  </si>
  <si>
    <t>"střešní nástavby</t>
  </si>
  <si>
    <t>(1,20+1,60)*2*0,34*10</t>
  </si>
  <si>
    <t>(1,20+2,62)*2*0,34*1</t>
  </si>
  <si>
    <t>(3,96+6,00)*2*0,44</t>
  </si>
  <si>
    <t>66</t>
  </si>
  <si>
    <t>2837690-R</t>
  </si>
  <si>
    <t>Dodávka - deska z polystyrenu EPS 200 tl.200 mm</t>
  </si>
  <si>
    <t>725887056</t>
  </si>
  <si>
    <t>EPS200s*1,05</t>
  </si>
  <si>
    <t>67</t>
  </si>
  <si>
    <t>2837670-R</t>
  </si>
  <si>
    <t>Dodávka - deska z polystyrenu EPS 200 tl.120 mm</t>
  </si>
  <si>
    <t>-1232864721</t>
  </si>
  <si>
    <t>FS4ti*1,05</t>
  </si>
  <si>
    <t>68</t>
  </si>
  <si>
    <t>71313120-R</t>
  </si>
  <si>
    <t>Montáž tepelné izolace horní hrany atiky lepením, vč. úpravy tepelné izolace do spádu 3°</t>
  </si>
  <si>
    <t>-802675325</t>
  </si>
  <si>
    <t>"dle detailu A</t>
  </si>
  <si>
    <t>(40,05+18,56)*2</t>
  </si>
  <si>
    <t>69</t>
  </si>
  <si>
    <t>-245982948</t>
  </si>
  <si>
    <t>TIA*0,30*1,05</t>
  </si>
  <si>
    <t>70</t>
  </si>
  <si>
    <t>713141131</t>
  </si>
  <si>
    <t>Montáž tepelné izolace střech plochých rohožemi, pásy, deskami, dílci, bloky (izolační materiál ve specifikaci) přilepenými za studena zplna, jednovrstvá</t>
  </si>
  <si>
    <t>130449374</t>
  </si>
  <si>
    <t>"polystyren</t>
  </si>
  <si>
    <t>ST1+ST5</t>
  </si>
  <si>
    <t>"minerální vlna</t>
  </si>
  <si>
    <t>ST2+ST6</t>
  </si>
  <si>
    <t>71</t>
  </si>
  <si>
    <t>2837590-R</t>
  </si>
  <si>
    <t>Dodávka - deska z polystyrenu EPS 200 tl.150 mm</t>
  </si>
  <si>
    <t>-1907290916</t>
  </si>
  <si>
    <t>ST1*1,02</t>
  </si>
  <si>
    <t>72</t>
  </si>
  <si>
    <t>500910918</t>
  </si>
  <si>
    <t>ST5*1,02</t>
  </si>
  <si>
    <t>73</t>
  </si>
  <si>
    <t>6314040-R</t>
  </si>
  <si>
    <t>Dodávka - tuhá deska z kamenné vlny tl. 150 mm</t>
  </si>
  <si>
    <t>-1716893352</t>
  </si>
  <si>
    <t>(ST2+ST6)*1,02</t>
  </si>
  <si>
    <t>74</t>
  </si>
  <si>
    <t>713141211</t>
  </si>
  <si>
    <t>Montáž tepelné izolace střech plochých atikovými klíny kladenými volně</t>
  </si>
  <si>
    <t>1712202504</t>
  </si>
  <si>
    <t>(39,45+18,56)*2</t>
  </si>
  <si>
    <t>"dle detailu B</t>
  </si>
  <si>
    <t>(3,96+6,18)*2</t>
  </si>
  <si>
    <t>"dle detailu I</t>
  </si>
  <si>
    <t>(1,60+1,78)*2*10</t>
  </si>
  <si>
    <t>(1,60+2,80)*2</t>
  </si>
  <si>
    <t>75</t>
  </si>
  <si>
    <t>6285200-R</t>
  </si>
  <si>
    <t>Dodávka - klín atikový plochých střech 90x90 mm z EPS</t>
  </si>
  <si>
    <t>-226919727</t>
  </si>
  <si>
    <t>KAt*1,02</t>
  </si>
  <si>
    <t>76</t>
  </si>
  <si>
    <t>713141331</t>
  </si>
  <si>
    <t>Montáž tepelné izolace střech plochých spádovými klíny v ploše přilepenými za studena zplna</t>
  </si>
  <si>
    <t>-1665423719</t>
  </si>
  <si>
    <t>ST1+ST2</t>
  </si>
  <si>
    <t>77</t>
  </si>
  <si>
    <t>2837610-R</t>
  </si>
  <si>
    <t>Dodávka - spádové klíny z polystyrenu EPS 100 tl.120-220 mm</t>
  </si>
  <si>
    <t>m3</t>
  </si>
  <si>
    <t>2033014509</t>
  </si>
  <si>
    <t>(ST1+ST2)*(0,15+0,22)/2*1,02</t>
  </si>
  <si>
    <t>78</t>
  </si>
  <si>
    <t>7131600-R</t>
  </si>
  <si>
    <t>Montáž a dodávka - blok 600x600 mm z polystyrenu EPS 200 tl.300 mm s úpravou pro osazení vpusti</t>
  </si>
  <si>
    <t>1960359054</t>
  </si>
  <si>
    <t>79</t>
  </si>
  <si>
    <t>998713104</t>
  </si>
  <si>
    <t>Přesun hmot pro izolace tepelné stanovený z hmotnosti přesunovaného materiálu vodorovná dopravní vzdálenost do 50 m v objektech výšky přes 24 m do 36 m</t>
  </si>
  <si>
    <t>1250422090</t>
  </si>
  <si>
    <t>721</t>
  </si>
  <si>
    <t>Zdravotechnika - vnitřní kanalizace</t>
  </si>
  <si>
    <t>80</t>
  </si>
  <si>
    <t>7210101-R</t>
  </si>
  <si>
    <t>Montáž a dodávka - nerezová větrací dvouhlavice s ventilační turbínou, ø 355 mm, dl.750 mm - D2</t>
  </si>
  <si>
    <t>-688633813</t>
  </si>
  <si>
    <t>81</t>
  </si>
  <si>
    <t>7210102-R</t>
  </si>
  <si>
    <t>Montáž a dodávka - systémový plastový komínek odvětrání kanalizace Dn 150 mm s integrovanou bitumenovou manžetou - D3</t>
  </si>
  <si>
    <t>795783881</t>
  </si>
  <si>
    <t>82</t>
  </si>
  <si>
    <t>7210103-R</t>
  </si>
  <si>
    <t>Montáž a dodávka - střešní vpusť dvoustupňová plastová s bitumenovými límci, napojení na stávající svodné potrubí a ochranným košem</t>
  </si>
  <si>
    <t>-2126654864</t>
  </si>
  <si>
    <t>83</t>
  </si>
  <si>
    <t>7210201-R</t>
  </si>
  <si>
    <t>Demontáž stávajících střešních vpustí</t>
  </si>
  <si>
    <t>-552018856</t>
  </si>
  <si>
    <t>84</t>
  </si>
  <si>
    <t>998721104</t>
  </si>
  <si>
    <t>Přesun hmot pro vnitřní kanalizace stanovený z hmotnosti přesunovaného materiálu vodorovná dopravní vzdálenost do 50 m v objektech výšky přes 24 do 36 m</t>
  </si>
  <si>
    <t>-301374118</t>
  </si>
  <si>
    <t>762</t>
  </si>
  <si>
    <t>Konstrukce tesařské</t>
  </si>
  <si>
    <t>85</t>
  </si>
  <si>
    <t>76243100-R</t>
  </si>
  <si>
    <t>Obklad horní hrany atiky vodovzdornou překližkou tl.30 mm, š.400 mm, vč. kotvení samořeznými šrouby M6 do atikových svařenců</t>
  </si>
  <si>
    <t>244212305</t>
  </si>
  <si>
    <t>(40,33+18,64)*2</t>
  </si>
  <si>
    <t>86</t>
  </si>
  <si>
    <t>998762104</t>
  </si>
  <si>
    <t>Přesun hmot pro konstrukce tesařské stanovený z hmotnosti přesunovaného materiálu vodorovná dopravní vzdálenost do 50 m v objektech výšky přes 24 do 36 m</t>
  </si>
  <si>
    <t>-1513951067</t>
  </si>
  <si>
    <t>764</t>
  </si>
  <si>
    <t>Konstrukce klempířské</t>
  </si>
  <si>
    <t>87</t>
  </si>
  <si>
    <t>764001801</t>
  </si>
  <si>
    <t>Demontáž klempířských konstrukcí podkladního plechu do suti</t>
  </si>
  <si>
    <t>265427094</t>
  </si>
  <si>
    <t>88</t>
  </si>
  <si>
    <t>764002841</t>
  </si>
  <si>
    <t>Demontáž klempířských konstrukcí oplechování horních ploch zdí a nadezdívek do suti</t>
  </si>
  <si>
    <t>-2143272296</t>
  </si>
  <si>
    <t>89</t>
  </si>
  <si>
    <t>76400285-R</t>
  </si>
  <si>
    <t>Demontáž ostatních klempířských prvků</t>
  </si>
  <si>
    <t>1269289913</t>
  </si>
  <si>
    <t>90</t>
  </si>
  <si>
    <t>764002861</t>
  </si>
  <si>
    <t>Demontáž klempířských konstrukcí oplechování říms do suti</t>
  </si>
  <si>
    <t>-706394219</t>
  </si>
  <si>
    <t>(3,96+6,00)*2-1,00*2</t>
  </si>
  <si>
    <t>91</t>
  </si>
  <si>
    <t>764011130-R</t>
  </si>
  <si>
    <t>Podkladní plech z FeZn plechu tl.0,6 mm r.š.160 mm - K02</t>
  </si>
  <si>
    <t>1341316484</t>
  </si>
  <si>
    <t>92</t>
  </si>
  <si>
    <t>764011140-R</t>
  </si>
  <si>
    <t>Podkladní plech z FeZn plechu tl.0,6 mm r.š.250 mm - K01</t>
  </si>
  <si>
    <t>-486685396</t>
  </si>
  <si>
    <t>93</t>
  </si>
  <si>
    <t>76401142-R</t>
  </si>
  <si>
    <t>Přítlačná lišta z FeZn plechu tl.0,7 mm r.š.80 mm mechanicky kotvená do betonu - K09</t>
  </si>
  <si>
    <t>-406214432</t>
  </si>
  <si>
    <t>94</t>
  </si>
  <si>
    <t>76421460-R</t>
  </si>
  <si>
    <t>Přítlačná lišta z lakovaného FeZn plechu tl.0,7 mm r.š.130 mm - K07</t>
  </si>
  <si>
    <t>-933742517</t>
  </si>
  <si>
    <t>95</t>
  </si>
  <si>
    <t>76421560-R</t>
  </si>
  <si>
    <t>Krycí plech svislé izolace - lakovaný FeZn plech tl.0,7 mm r.š.310 mm lepený a mechanicky kotvený - K08</t>
  </si>
  <si>
    <t>548551319</t>
  </si>
  <si>
    <t>96</t>
  </si>
  <si>
    <t>76424240-R</t>
  </si>
  <si>
    <t>Oplechování atiky závětrnou lištou z TiZn plechu tl.0,7 mm r.š.280 mm - K04</t>
  </si>
  <si>
    <t>579414980</t>
  </si>
  <si>
    <t>97</t>
  </si>
  <si>
    <t>76425540-R</t>
  </si>
  <si>
    <t>Lemovací profil atiky z nerezového plechu tl.0,5 mm r.š.260 mm - K03</t>
  </si>
  <si>
    <t>1198379218</t>
  </si>
  <si>
    <t>98</t>
  </si>
  <si>
    <t>998764104</t>
  </si>
  <si>
    <t>Přesun hmot pro konstrukce klempířské stanovený z hmotnosti přesunovaného materiálu vodorovná dopravní vzdálenost do 50 m v objektech výšky přes 24 do 36 m</t>
  </si>
  <si>
    <t>695018245</t>
  </si>
  <si>
    <t>766</t>
  </si>
  <si>
    <t>Konstrukce truhlářské</t>
  </si>
  <si>
    <t>99</t>
  </si>
  <si>
    <t>76664110-R</t>
  </si>
  <si>
    <t>Montáž a dodávka - plastové vstupní dveře do strojovny 800x1970 mm - D4</t>
  </si>
  <si>
    <t>755065644</t>
  </si>
  <si>
    <t>100</t>
  </si>
  <si>
    <t>998766104</t>
  </si>
  <si>
    <t>Přesun hmot pro konstrukce truhlářské stanovený z hmotnosti přesunovaného materiálu vodorovná dopravní vzdálenost do 50 m v objektech výšky přes 24 do 36 m</t>
  </si>
  <si>
    <t>-2010517383</t>
  </si>
  <si>
    <t>767</t>
  </si>
  <si>
    <t>Konstrukce zámečnické</t>
  </si>
  <si>
    <t>101</t>
  </si>
  <si>
    <t>7670101-R</t>
  </si>
  <si>
    <t>Montáž a dodávka - atikový ocelový svařenec - Z1</t>
  </si>
  <si>
    <t>-133617741</t>
  </si>
  <si>
    <t>102</t>
  </si>
  <si>
    <t>998767104</t>
  </si>
  <si>
    <t>Přesun hmot pro zámečnické konstrukce stanovený z hmotnosti přesunovaného materiálu vodorovná dopravní vzdálenost do 50 m v objektech výšky přes 24 do 36 m</t>
  </si>
  <si>
    <t>-1566578658</t>
  </si>
  <si>
    <t>VRN</t>
  </si>
  <si>
    <t>Vedlejší rozpočtové náklady</t>
  </si>
  <si>
    <t>VRN1</t>
  </si>
  <si>
    <t>Průzkumné, geodetické a projektové práce</t>
  </si>
  <si>
    <t>103</t>
  </si>
  <si>
    <t>013254000</t>
  </si>
  <si>
    <t>Dokumentace skutečného provedení stavby</t>
  </si>
  <si>
    <t>Kč</t>
  </si>
  <si>
    <t>1024</t>
  </si>
  <si>
    <t>762616978</t>
  </si>
  <si>
    <t>VRN2</t>
  </si>
  <si>
    <t>Příprava staveniště</t>
  </si>
  <si>
    <t>104</t>
  </si>
  <si>
    <t>02110300-R</t>
  </si>
  <si>
    <t>Ochrana stávající zeleně</t>
  </si>
  <si>
    <t>-1532720239</t>
  </si>
  <si>
    <t>VRN3</t>
  </si>
  <si>
    <t>Zařízení staveniště</t>
  </si>
  <si>
    <t>105</t>
  </si>
  <si>
    <t>030001000</t>
  </si>
  <si>
    <t>1930586115</t>
  </si>
  <si>
    <t>106</t>
  </si>
  <si>
    <t>032002000</t>
  </si>
  <si>
    <t>Vybavení staveniště</t>
  </si>
  <si>
    <t>-890856365</t>
  </si>
  <si>
    <t>107</t>
  </si>
  <si>
    <t>034002000</t>
  </si>
  <si>
    <t>Zabezpečení staveniště</t>
  </si>
  <si>
    <t>1949540906</t>
  </si>
  <si>
    <t>108</t>
  </si>
  <si>
    <t>034103000</t>
  </si>
  <si>
    <t>Oplocení staveniště</t>
  </si>
  <si>
    <t>1847651359</t>
  </si>
  <si>
    <t>109</t>
  </si>
  <si>
    <t>034503000</t>
  </si>
  <si>
    <t>Informační tabule na staveništi</t>
  </si>
  <si>
    <t>-1972448059</t>
  </si>
  <si>
    <t>110</t>
  </si>
  <si>
    <t>039103000</t>
  </si>
  <si>
    <t>Rozebrání, bourání a odvoz zařízení staveniště</t>
  </si>
  <si>
    <t>-1990084296</t>
  </si>
  <si>
    <t>111</t>
  </si>
  <si>
    <t>039203000</t>
  </si>
  <si>
    <t>Úprava terénu po zrušení zařízení staveniště</t>
  </si>
  <si>
    <t>-642275965</t>
  </si>
  <si>
    <t>VRN4</t>
  </si>
  <si>
    <t>Inženýrská činnost</t>
  </si>
  <si>
    <t>112</t>
  </si>
  <si>
    <t>045303000</t>
  </si>
  <si>
    <t>Koordinační činnost</t>
  </si>
  <si>
    <t>1177959413</t>
  </si>
  <si>
    <t>VRN7</t>
  </si>
  <si>
    <t>Provozní vlivy</t>
  </si>
  <si>
    <t>113</t>
  </si>
  <si>
    <t>070001000</t>
  </si>
  <si>
    <t>697781486</t>
  </si>
  <si>
    <t>521,36</t>
  </si>
  <si>
    <t>1537,396</t>
  </si>
  <si>
    <t>FA2</t>
  </si>
  <si>
    <t>47,025</t>
  </si>
  <si>
    <t>FA3</t>
  </si>
  <si>
    <t>31,304</t>
  </si>
  <si>
    <t>FA3s</t>
  </si>
  <si>
    <t>12,112</t>
  </si>
  <si>
    <t>FA5i</t>
  </si>
  <si>
    <t>10,803</t>
  </si>
  <si>
    <t>FA7</t>
  </si>
  <si>
    <t>78,435</t>
  </si>
  <si>
    <t>II. etapa - Zateplení obvodového pláště</t>
  </si>
  <si>
    <t>FA7v</t>
  </si>
  <si>
    <t>4,246</t>
  </si>
  <si>
    <t>FA8</t>
  </si>
  <si>
    <t>57,123</t>
  </si>
  <si>
    <t>FA9b</t>
  </si>
  <si>
    <t>10,07</t>
  </si>
  <si>
    <t>FA9i</t>
  </si>
  <si>
    <t>15,344</t>
  </si>
  <si>
    <t>FP1</t>
  </si>
  <si>
    <t>64,882</t>
  </si>
  <si>
    <t>FS1</t>
  </si>
  <si>
    <t>58,806</t>
  </si>
  <si>
    <t>FS2</t>
  </si>
  <si>
    <t>126,588</t>
  </si>
  <si>
    <t>FS3</t>
  </si>
  <si>
    <t>86,873</t>
  </si>
  <si>
    <t>FS3d</t>
  </si>
  <si>
    <t>413,68</t>
  </si>
  <si>
    <t>LF</t>
  </si>
  <si>
    <t>2989,159</t>
  </si>
  <si>
    <t>981,87</t>
  </si>
  <si>
    <t>LZ12</t>
  </si>
  <si>
    <t>110,065</t>
  </si>
  <si>
    <t>LZ14</t>
  </si>
  <si>
    <t>268,225</t>
  </si>
  <si>
    <t>LZ17</t>
  </si>
  <si>
    <t>38,7</t>
  </si>
  <si>
    <t>OCh</t>
  </si>
  <si>
    <t>30,508</t>
  </si>
  <si>
    <t>PA1d</t>
  </si>
  <si>
    <t>289,79</t>
  </si>
  <si>
    <t>Pa1i</t>
  </si>
  <si>
    <t>341,112</t>
  </si>
  <si>
    <t>R200</t>
  </si>
  <si>
    <t>46,645</t>
  </si>
  <si>
    <t>R60</t>
  </si>
  <si>
    <t>8,71</t>
  </si>
  <si>
    <t>SP1</t>
  </si>
  <si>
    <t>26,91</t>
  </si>
  <si>
    <t>SP1b</t>
  </si>
  <si>
    <t>7,452</t>
  </si>
  <si>
    <t>ST4b</t>
  </si>
  <si>
    <t>10,001</t>
  </si>
  <si>
    <t>ST4k</t>
  </si>
  <si>
    <t>10,725</t>
  </si>
  <si>
    <t>Vp</t>
  </si>
  <si>
    <t>5,339</t>
  </si>
  <si>
    <t>Z</t>
  </si>
  <si>
    <t>50,016</t>
  </si>
  <si>
    <t>Za</t>
  </si>
  <si>
    <t>366,48</t>
  </si>
  <si>
    <t>ZS</t>
  </si>
  <si>
    <t>10,5</t>
  </si>
  <si>
    <t xml:space="preserve">    1 - Zemní práce</t>
  </si>
  <si>
    <t xml:space="preserve">    4 - Vodorovné konstrukce</t>
  </si>
  <si>
    <t xml:space="preserve">    711 - Izolace proti vodě, vlhkosti a plynům</t>
  </si>
  <si>
    <t xml:space="preserve">    763 - Konstrukce suché výstavby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</si>
  <si>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</si>
  <si>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</si>
  <si>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</si>
  <si>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Zemní práce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</si>
  <si>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</si>
  <si>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</si>
  <si>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820937321</t>
  </si>
  <si>
    <t>"okapový chodník</t>
  </si>
  <si>
    <t>(40,145+19,67)*2*0,30</t>
  </si>
  <si>
    <t>-(2,745+2,875*2+9,44)*0,30</t>
  </si>
  <si>
    <t>132212101</t>
  </si>
  <si>
    <t>Hloubení zapažených i nezapažených rýh šířky do 600 mm ručním nebo pneumatickým nářadím s urovnáním dna do předepsaného profilu a spádu v horninách tř. 3 soudržných</t>
  </si>
  <si>
    <t>-1776315328</t>
  </si>
  <si>
    <t>"pohled severní, západní</t>
  </si>
  <si>
    <t>19,30*(0,85+0,10)/2*0,60</t>
  </si>
  <si>
    <t>(41,40-2,875*2)*0,60*0,15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</si>
  <si>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</si>
  <si>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</si>
  <si>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-1605181436</t>
  </si>
  <si>
    <t>"pohled východní, jižní</t>
  </si>
  <si>
    <t>(37,845+9,66)*1,40*(0,60+0,85)/2</t>
  </si>
  <si>
    <t>-3,10*1,40/2*(0,60+0,85)/2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</si>
  <si>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</si>
  <si>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</si>
  <si>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1262760659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</si>
  <si>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</si>
  <si>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</si>
  <si>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-456271734</t>
  </si>
  <si>
    <t>"dle hloubení a zásypů</t>
  </si>
  <si>
    <t>R60+R200-Z</t>
  </si>
  <si>
    <t>174101101</t>
  </si>
  <si>
    <t>Zásyp sypaninou z jakékoliv horniny s uložením výkopku ve vrstvách se zhutněním jam, šachet, rýh nebo kolem objektů v těchto vykopávkách</t>
  </si>
  <si>
    <t>1135262085</t>
  </si>
  <si>
    <t>"dle hloubení</t>
  </si>
  <si>
    <t>R60+R200</t>
  </si>
  <si>
    <t>"odpočet podsypu okapového chodníku</t>
  </si>
  <si>
    <t>-OCh/0,30*0,35*0,15</t>
  </si>
  <si>
    <t>Vodorovné konstrukce</t>
  </si>
  <si>
    <t>451577777</t>
  </si>
  <si>
    <t>Podklad nebo lože pod dlažbu (přídlažbu) v ploše vodorovné nebo ve sklonu do 1:5, tloušťky od 30 do 100 mm z kameniva těženého</t>
  </si>
  <si>
    <t>-80549174</t>
  </si>
  <si>
    <t>"dle vybourání okapového chodníku</t>
  </si>
  <si>
    <t>Och/0,30*0,35</t>
  </si>
  <si>
    <t>451579777</t>
  </si>
  <si>
    <t>Podklad nebo lože pod dlažbu (přídlažbu) Příplatek k cenám za každých dalších i započatých 10 mm tloušťky podkladu nebo lože přes 100 mm z kameniva těženého</t>
  </si>
  <si>
    <t>1809601611</t>
  </si>
  <si>
    <t>OCh/0,30*0,35*4</t>
  </si>
  <si>
    <t>61121104-R</t>
  </si>
  <si>
    <t>Montáž kontaktního zateplení vnitřních stropů lepením, vč. stěrky vyztužené sklotextilní síťovinou</t>
  </si>
  <si>
    <t>1158006805</t>
  </si>
  <si>
    <t>"skladba SP1 - zateplení stropu v interiéru 1.NP (technické podlaží) v šíři 650 mm podél obvodových stěn</t>
  </si>
  <si>
    <t>3,45*12*0,65</t>
  </si>
  <si>
    <t>6348220-R</t>
  </si>
  <si>
    <t xml:space="preserve">Dodávka - deska izolační  - PIR pro stropní konstrukce tl.100 mm</t>
  </si>
  <si>
    <t>-1216770018</t>
  </si>
  <si>
    <t>SP1*1,05</t>
  </si>
  <si>
    <t>61214200-R</t>
  </si>
  <si>
    <t>Přestěrkování boční hrany izolační desky z pěnového skla, vč. sklotextilní síťoviny</t>
  </si>
  <si>
    <t>-59322815</t>
  </si>
  <si>
    <t>3,45*12*0,18</t>
  </si>
  <si>
    <t>5*2*0,27*0,15+5*0,67*0,2</t>
  </si>
  <si>
    <t>Mezisoučet"budka pro rorýsy</t>
  </si>
  <si>
    <t>2,72*2*(8*8+4*8+8)*0,2</t>
  </si>
  <si>
    <t>Mezisoučet" 200mm od rohu směrem do lodžie</t>
  </si>
  <si>
    <t>62122102-R</t>
  </si>
  <si>
    <t>Montáž kontaktního zateplení z desek z minerální vlny s podélnou orientací vláken na vnější podhledy, tloušťky desek 100 mm</t>
  </si>
  <si>
    <t>162167429</t>
  </si>
  <si>
    <t>"skladba FA3 - izolace stropu lodžie nad 9.NP</t>
  </si>
  <si>
    <t>2,80*0,86*13</t>
  </si>
  <si>
    <t>6315150-R</t>
  </si>
  <si>
    <t>Dodávka - tuhá dvouvrstvá deska z kamenné vlny tl.100 mm</t>
  </si>
  <si>
    <t>-647924981</t>
  </si>
  <si>
    <t>FA3*1,02</t>
  </si>
  <si>
    <t>62122103-R</t>
  </si>
  <si>
    <t>Montáž kontaktního zateplení z desek z minerální vlny s podélnou orientací vláken na vnější podhledy, tloušťky desek 140 mm</t>
  </si>
  <si>
    <t>815153803</t>
  </si>
  <si>
    <t>"skladba FA5 - izolace stropu závětří a markýzy vstupu do 1.NP</t>
  </si>
  <si>
    <t>3,21*0,745+2,875*0,40</t>
  </si>
  <si>
    <t>(3,33*0,745+2,875*0,40)*2</t>
  </si>
  <si>
    <t>-259516344</t>
  </si>
  <si>
    <t>FA5i*1,02</t>
  </si>
  <si>
    <t>62153202-R</t>
  </si>
  <si>
    <t>Silikonová paropropustná vysoce vodoodpudivá tenkovrstvá omítka vnějších podhledů, vč. penetrace</t>
  </si>
  <si>
    <t>-1316246407</t>
  </si>
  <si>
    <t>2,80*0,96*13</t>
  </si>
  <si>
    <t>-1460336978</t>
  </si>
  <si>
    <t>(2,15+0,65*2)*18</t>
  </si>
  <si>
    <t>(1,70+2,40*2)*3</t>
  </si>
  <si>
    <t>(2,13+1,60*2)*5*8</t>
  </si>
  <si>
    <t>(1,52+1,60*2)*6*8</t>
  </si>
  <si>
    <t>-894879460</t>
  </si>
  <si>
    <t>1759396767</t>
  </si>
  <si>
    <t>"dle hydroizolace</t>
  </si>
  <si>
    <t>6222105-R</t>
  </si>
  <si>
    <t>Montáž kontaktního zateplení vnějších stěn z minerální vlny s podélnou orientací vláken tl do 120 mm</t>
  </si>
  <si>
    <t>-322881276</t>
  </si>
  <si>
    <t>"FS2 - izolace obvodových stěn od úrovně 0,5m nad UT po úroveň nadpraží oken 1.NP</t>
  </si>
  <si>
    <t>" - pohled západní</t>
  </si>
  <si>
    <t>36,545*2,35</t>
  </si>
  <si>
    <t>-2,725*2,35*2</t>
  </si>
  <si>
    <t>(1,00+0,13+1,34)*(2,30-0,50)</t>
  </si>
  <si>
    <t>(1,00+0,65+0,285+1,345+0,17)*(2,30-0,50)</t>
  </si>
  <si>
    <t>" - pohled východní, jižní</t>
  </si>
  <si>
    <t>(40,33+9,66)*1,10</t>
  </si>
  <si>
    <t>(6,757+3,10)*0,95+3,10*0,50</t>
  </si>
  <si>
    <t>-2,545*2,55</t>
  </si>
  <si>
    <t>(1,30+0,30+1,45+0,98+0,305)*(2,35-0,50)</t>
  </si>
  <si>
    <t>-2,15*0,65*9</t>
  </si>
  <si>
    <t>" - pohled severní</t>
  </si>
  <si>
    <t>19,30*(1,67+2,36)/2</t>
  </si>
  <si>
    <t>3,60*2,20</t>
  </si>
  <si>
    <t>" - odpočet skladby FS1</t>
  </si>
  <si>
    <t>-FS1</t>
  </si>
  <si>
    <t>6315154-R</t>
  </si>
  <si>
    <t>Dodávka - tuhá dvouvrstvá deska z kamenné vlny tl.120 mm</t>
  </si>
  <si>
    <t>-2090673628</t>
  </si>
  <si>
    <t>FS2*1,02</t>
  </si>
  <si>
    <t>62221101-R</t>
  </si>
  <si>
    <t>Montáž kontaktního zateplení z polysytrénových desek tl.120 mm</t>
  </si>
  <si>
    <t>-627875802</t>
  </si>
  <si>
    <t>28376404</t>
  </si>
  <si>
    <t>deska z polystyrénu XPS, hrana rovná a strukturovaný povrch λ=0,033 m3</t>
  </si>
  <si>
    <t>CS ÚRS 2018 02</t>
  </si>
  <si>
    <t>1192631853</t>
  </si>
  <si>
    <t>FS1*0,16*1,05</t>
  </si>
  <si>
    <t>62221102-R</t>
  </si>
  <si>
    <t>Montáž kontaktního zateplení z desek z polystyrenu - přesah střechy lodžie, tloušťky desek 100 mm</t>
  </si>
  <si>
    <t>1704608385</t>
  </si>
  <si>
    <t>"skladba FA9</t>
  </si>
  <si>
    <t>28,94*0,32</t>
  </si>
  <si>
    <t>(3,74*4+4,05)*0,32</t>
  </si>
  <si>
    <t>63151527</t>
  </si>
  <si>
    <t>deska tepelně izolační minerální kontaktních fasád podélné vlákno λ=0,036-0,037 tl 100mm</t>
  </si>
  <si>
    <t>1319896935</t>
  </si>
  <si>
    <t>FA9i*1,02</t>
  </si>
  <si>
    <t>62221111-R</t>
  </si>
  <si>
    <t>2092709317</t>
  </si>
  <si>
    <t>"skladba FS3 - sokl lodžie</t>
  </si>
  <si>
    <t>" - délka soklu</t>
  </si>
  <si>
    <t>(3,08+0,90*2)*4*8</t>
  </si>
  <si>
    <t>-0,89*4*8</t>
  </si>
  <si>
    <t>(3,44+0,90*2)*1*8</t>
  </si>
  <si>
    <t>-1,41*1*8</t>
  </si>
  <si>
    <t>(3,08+0,90*2)*8*8</t>
  </si>
  <si>
    <t>-0,89*8*8</t>
  </si>
  <si>
    <t>-FS3d</t>
  </si>
  <si>
    <t>FS3d*0,21</t>
  </si>
  <si>
    <t>2837645-R</t>
  </si>
  <si>
    <t>Dodávka - deska z polystyrénu extrudovaného XPS tl.120 mm</t>
  </si>
  <si>
    <t>837767593</t>
  </si>
  <si>
    <t>FS3*1,05</t>
  </si>
  <si>
    <t>62221204-R</t>
  </si>
  <si>
    <t>Montáž kontaktního zateplení vnějších ostění a nadpraží, vč. stěrky vyztužené sklotextilní síťovinou - hloubka do 200 mm</t>
  </si>
  <si>
    <t>23937053</t>
  </si>
  <si>
    <t>"skladba FA7 -ostění a nadpraží oken</t>
  </si>
  <si>
    <t>" - 1.n.p. - hloubka 130 mm</t>
  </si>
  <si>
    <t>" - 2. - 9.n.p. - hloubka 160 mm</t>
  </si>
  <si>
    <t>6315151-R</t>
  </si>
  <si>
    <t>Dodávka - izolační deska z kamenné vlny tl.30 mm</t>
  </si>
  <si>
    <t>58036409</t>
  </si>
  <si>
    <t>(2,15+0,65*2)*0,13*18</t>
  </si>
  <si>
    <t>(1,52+1,60*2)*0,16*6*8</t>
  </si>
  <si>
    <t>(2,13+1,60*2)*0,16*5*8</t>
  </si>
  <si>
    <t xml:space="preserve">"ztratné </t>
  </si>
  <si>
    <t>FA7*0,05</t>
  </si>
  <si>
    <t>62222100-R</t>
  </si>
  <si>
    <t>Montáž kontaktního zateplení z desek z minerální vlny s podélnou orientací vláken na vnější stěny, tloušťky desek 30 mm</t>
  </si>
  <si>
    <t>-590006782</t>
  </si>
  <si>
    <t>"Boční stěny vstupu</t>
  </si>
  <si>
    <t>(0,22+1,235+0,21)*2,55</t>
  </si>
  <si>
    <t>1324055897</t>
  </si>
  <si>
    <t>FA7v*1,05</t>
  </si>
  <si>
    <t>1418994778</t>
  </si>
  <si>
    <t>"skladba FA1 - izolace obvodových stěnod úrovně dolníhrany obvodového panelu 2.NP výše</t>
  </si>
  <si>
    <t>3,60*(24,75-(0,20+0,40))</t>
  </si>
  <si>
    <t>-2,13*1,60*8</t>
  </si>
  <si>
    <t>36,73*(24,75-(0,20+0,40))</t>
  </si>
  <si>
    <t>-3,26*(2,72*4*7+2,59*4*1)</t>
  </si>
  <si>
    <t>-1,52*1,60*4*8</t>
  </si>
  <si>
    <t>-3,17*(1,825+2,72*6+2,62)</t>
  </si>
  <si>
    <t>" - pohled východní</t>
  </si>
  <si>
    <t>-2,13*1,60*16</t>
  </si>
  <si>
    <t>-3,03*(2,72*8*7+2,59*8*1)</t>
  </si>
  <si>
    <t>19,44*(24,75-(0,20+0,40))</t>
  </si>
  <si>
    <t>1,52*1,60*2*8</t>
  </si>
  <si>
    <t>" - pohled jižní</t>
  </si>
  <si>
    <t>9,66*(24,75-(0,20+0,40))</t>
  </si>
  <si>
    <t>"odpočet čela lodžie</t>
  </si>
  <si>
    <t>-(28,94+0,21*2)*0,345</t>
  </si>
  <si>
    <t>-(3,74*4+4,05+0,21*10)*0,345</t>
  </si>
  <si>
    <t>-3,575*0,13*8*8</t>
  </si>
  <si>
    <t>-3,54*0,13*4*8</t>
  </si>
  <si>
    <t>-3,85*0,13*8</t>
  </si>
  <si>
    <t xml:space="preserve">"skladba FA2 - </t>
  </si>
  <si>
    <t>"izolace obvodových stěn od úrovně nadpraží oken 1.NP po úroveň dolní hrany obvodového</t>
  </si>
  <si>
    <t>"panelu 2.NP nebo po úroveň dolní hrany lodžie</t>
  </si>
  <si>
    <t>((40,10+19,30)*2-9,44)*0,43</t>
  </si>
  <si>
    <t>63151541-R</t>
  </si>
  <si>
    <t>-5733727</t>
  </si>
  <si>
    <t>(FA1+FA2)*1,02</t>
  </si>
  <si>
    <t>62222102-R</t>
  </si>
  <si>
    <t>Montáž kontaktního zateplení z desek z minerální vlny s podélnou orientací vláken na vnější stěny, tloušťky desek 100 mm</t>
  </si>
  <si>
    <t>1109883848</t>
  </si>
  <si>
    <t>"skladba FA3 - čelo lodžie nad 9.n.p.</t>
  </si>
  <si>
    <t>(28,94+0,21*2)*0,24</t>
  </si>
  <si>
    <t>(3,74*4+4,05+0,21*10)*0,24</t>
  </si>
  <si>
    <t>-1022464861</t>
  </si>
  <si>
    <t>FA3s*1,02</t>
  </si>
  <si>
    <t>62222120-R</t>
  </si>
  <si>
    <t>Montáž druhé vrstvy kontaktního zateplení lepením desek tl.30 mm</t>
  </si>
  <si>
    <t>1004576995</t>
  </si>
  <si>
    <t>"skladba FA2 - dle zateplovacího systému</t>
  </si>
  <si>
    <t>1703651111</t>
  </si>
  <si>
    <t>FA2*1,02</t>
  </si>
  <si>
    <t>6222500-R</t>
  </si>
  <si>
    <t>Fasádní nátěr stávajících lodžií, vč. přípravy podkladu</t>
  </si>
  <si>
    <t>1534665365</t>
  </si>
  <si>
    <t>(0,75*2+2,80)*2,72*4*8</t>
  </si>
  <si>
    <t>2,80*0,86*4*8</t>
  </si>
  <si>
    <t>-(1,28*1,55+0,95*2,45)*4*8</t>
  </si>
  <si>
    <t>(0,75*2+3,17)*2,72*8</t>
  </si>
  <si>
    <t>3,17*0,86*8</t>
  </si>
  <si>
    <t>-1,47*2,16*8</t>
  </si>
  <si>
    <t>(0,75*2+2,80)*2,72*8*8</t>
  </si>
  <si>
    <t>2,80*0,86*8*8</t>
  </si>
  <si>
    <t>-(1,28*1,55+0,95*2,45)*8*8</t>
  </si>
  <si>
    <t>622252001</t>
  </si>
  <si>
    <t>Montáž lišt kontaktního zateplení zakládacích soklových připevněných hmoždinkami</t>
  </si>
  <si>
    <t>-984123712</t>
  </si>
  <si>
    <t>"zakládací lišta v nadpraží oken - 1.n.p.</t>
  </si>
  <si>
    <t>2,15*18</t>
  </si>
  <si>
    <t>"zakládací lišta v nadpraží oken - 2. - 9.n.p.</t>
  </si>
  <si>
    <t>(1,52*6+2,13*5)*8</t>
  </si>
  <si>
    <t>" - po obvodu</t>
  </si>
  <si>
    <t>(40,00+19,20)*2-(2,585+2,875*2)</t>
  </si>
  <si>
    <t>"zakládací lišta pro tl.izolace 120 mm</t>
  </si>
  <si>
    <t>5905165-R</t>
  </si>
  <si>
    <t>Dodávka - plastová zakládací soklová lišta s okapničkou pro tl. izolace 140 mm</t>
  </si>
  <si>
    <t>-757986921</t>
  </si>
  <si>
    <t>LZ14*1,10</t>
  </si>
  <si>
    <t>5905167-R</t>
  </si>
  <si>
    <t>Dodávka - plastová zakládací soklová lišta s okapničkou pro tl. izolace 170 mm</t>
  </si>
  <si>
    <t>-1222261157</t>
  </si>
  <si>
    <t>LZ17*1,10</t>
  </si>
  <si>
    <t>5905164-R</t>
  </si>
  <si>
    <t>Dodávka - plastová zakládací soklová lišta pro tl. izolace 120 mm</t>
  </si>
  <si>
    <t>1718258071</t>
  </si>
  <si>
    <t>LZ12*1,10</t>
  </si>
  <si>
    <t>62251110-R</t>
  </si>
  <si>
    <t>Omítka soklu vnějších stěn z barevných kamínků, zrnitost cca 2 mm, vč. penetrace</t>
  </si>
  <si>
    <t>182127681</t>
  </si>
  <si>
    <t>FS1+FS2</t>
  </si>
  <si>
    <t>63134220-R</t>
  </si>
  <si>
    <t xml:space="preserve">Spádová vrstva podlahy lodžií tl.2-22 mm - vyrovnávací malta na bázi cementu s vysokou přídržností </t>
  </si>
  <si>
    <t>491120646</t>
  </si>
  <si>
    <t>"dle hydroizolační stěrky</t>
  </si>
  <si>
    <t>PA1i*(0,02+0,22)/2</t>
  </si>
  <si>
    <t>637211111</t>
  </si>
  <si>
    <t>Okapový chodník z dlaždic betonových se zalitím spár cementovou maltou do cementové malty MC-10, tl. dlaždic 40 mm</t>
  </si>
  <si>
    <t>1413242336</t>
  </si>
  <si>
    <t>"dle rozebrání chodníčku</t>
  </si>
  <si>
    <t>637211911</t>
  </si>
  <si>
    <t>Okapový chodník z dlaždic Příplatek k cenám za zalévání asfaltem při provádění okapového chodníčku z dlaždic nebo u betonové nové mazaniny podél budovy</t>
  </si>
  <si>
    <t>1524320556</t>
  </si>
  <si>
    <t>OCh/0,30</t>
  </si>
  <si>
    <t>-249108261</t>
  </si>
  <si>
    <t>0,65*2*18+2,40*2*2*3+1,60*2*5*8+1,60*2*6*8</t>
  </si>
  <si>
    <t>2,50*2*13*8</t>
  </si>
  <si>
    <t>"ostatní neuvedené cca 15%</t>
  </si>
  <si>
    <t>(333,80+520,00)*0,15</t>
  </si>
  <si>
    <t>1194632405</t>
  </si>
  <si>
    <t>-684109467</t>
  </si>
  <si>
    <t>((40,10+19,30)*2-9,44)*0,03</t>
  </si>
  <si>
    <t>" - 1.n.p.</t>
  </si>
  <si>
    <t>2,15*0,34*18</t>
  </si>
  <si>
    <t>0,65*2*0,29*18</t>
  </si>
  <si>
    <t>" - 2. - 9.n.p.</t>
  </si>
  <si>
    <t>(1,52+1,60*2)*0,32*6*8</t>
  </si>
  <si>
    <t>(2,13+1,60*2)*0,32*5*8</t>
  </si>
  <si>
    <t>(28,94+0,21*2)*0,345</t>
  </si>
  <si>
    <t>(3,74*4+4,05+0,21*10)*0,345</t>
  </si>
  <si>
    <t>"vstup</t>
  </si>
  <si>
    <t>62221205-R</t>
  </si>
  <si>
    <t>Montáž kontaktního zateplení vnějších parapetů, vč. stěrky vyztužené sklotextilní síťovinou - hloubka 200 až 400 mm</t>
  </si>
  <si>
    <t>-907532539</t>
  </si>
  <si>
    <t>"skladba FA8 - venkovní parapety oken</t>
  </si>
  <si>
    <t>" - 1.n.p. - hloubka 250 mm</t>
  </si>
  <si>
    <t>" - 2. - 9.n.p. - hloubka 300 mm</t>
  </si>
  <si>
    <t>63141410</t>
  </si>
  <si>
    <t>deska tepelně izolační minerální kontaktních fasád podélné vlákno λ=0,035-0,037 tl 40mm</t>
  </si>
  <si>
    <t>669384684</t>
  </si>
  <si>
    <t>"1.n.p. - hloubka 250 mm</t>
  </si>
  <si>
    <t>2,15*18*0,25</t>
  </si>
  <si>
    <t>"2. - 9.n.p. - hloubka 300 mm</t>
  </si>
  <si>
    <t>(1,52*6+2,13*5)*0,30*8</t>
  </si>
  <si>
    <t>"ztratné</t>
  </si>
  <si>
    <t>FA8*0,05</t>
  </si>
  <si>
    <t>63245012-R</t>
  </si>
  <si>
    <t>Spádový potěr z jemnozrnné cementové malty průměrné tl.20 mm (sklon 3°)</t>
  </si>
  <si>
    <t>1389163337</t>
  </si>
  <si>
    <t>"parapety - dle zateplení</t>
  </si>
  <si>
    <t>63245013-R</t>
  </si>
  <si>
    <t>Spádový potěr z jemnozrnné cementové malty průměrné tl.20 mm (sklon 5°)</t>
  </si>
  <si>
    <t>213348043</t>
  </si>
  <si>
    <t>"skladba FA9 - oplechování přesahu stropu lodžie nad 9.n.p.</t>
  </si>
  <si>
    <t>(28,94+3,74*4+4,05)*0,21</t>
  </si>
  <si>
    <t>941321123</t>
  </si>
  <si>
    <t>Montáž lešení řadového modulového těžkého pracovního s podlahami s provozním zatížením tř. 4 do 300 kg/m2 šířky tř. SW12 přes 1,2 do 1,5 m, výšky přes 25 do 40 m</t>
  </si>
  <si>
    <t>2031902607</t>
  </si>
  <si>
    <t>"pohled severní</t>
  </si>
  <si>
    <t>18,84*((26,25+26,95)/2-1,80)</t>
  </si>
  <si>
    <t>5,10*((26,95+27,10)/2-1,80)</t>
  </si>
  <si>
    <t>"pohled východní</t>
  </si>
  <si>
    <t>43,33*(25,68-1,80)</t>
  </si>
  <si>
    <t>(7,125+5,10)/2*1,30</t>
  </si>
  <si>
    <t>"pohled jižní</t>
  </si>
  <si>
    <t>11,06*(25,68-1,80)</t>
  </si>
  <si>
    <t>"pohled západní</t>
  </si>
  <si>
    <t>43,33*((26,80+26,95)/2-1,80)</t>
  </si>
  <si>
    <t>941321223</t>
  </si>
  <si>
    <t>Montáž lešení řadového modulového těžkého pracovního s podlahami s provozním zatížením tř. 4 do 300 kg/m2 Příplatek za první a každý další den použití lešení k ceně -1123</t>
  </si>
  <si>
    <t>-1967478715</t>
  </si>
  <si>
    <t>LF*90</t>
  </si>
  <si>
    <t>941321823</t>
  </si>
  <si>
    <t>Demontáž lešení řadového modulového těžkého pracovního s podlahami s provozním zatížením tř. 4 do 300 kg/m2 šířky tř. SW12 přes 1,2 do 1,5 m, výšky přes 25 do 40 m</t>
  </si>
  <si>
    <t>-551346384</t>
  </si>
  <si>
    <t>944511111</t>
  </si>
  <si>
    <t>Montáž ochranné sítě zavěšené na konstrukci lešení z textilie z umělých vláken</t>
  </si>
  <si>
    <t>-1760289906</t>
  </si>
  <si>
    <t>944511211</t>
  </si>
  <si>
    <t>Montáž ochranné sítě Příplatek za první a každý další den použití sítě k ceně -1111</t>
  </si>
  <si>
    <t>1914792392</t>
  </si>
  <si>
    <t>944511811</t>
  </si>
  <si>
    <t>Demontáž ochranné sítě zavěšené na konstrukci lešení z textilie z umělých vláken</t>
  </si>
  <si>
    <t>-1869382764</t>
  </si>
  <si>
    <t>944711111</t>
  </si>
  <si>
    <t>Montáž záchytné stříšky zřizované současně s lehkým nebo těžkým lešením, šířky do 1,5 m</t>
  </si>
  <si>
    <t>1123444479</t>
  </si>
  <si>
    <t>3,50*3</t>
  </si>
  <si>
    <t>944711211</t>
  </si>
  <si>
    <t>Montáž záchytné stříšky Příplatek za první a každý další den použití záchytné stříšky k ceně -1111</t>
  </si>
  <si>
    <t>303955458</t>
  </si>
  <si>
    <t>ZS*90</t>
  </si>
  <si>
    <t>944711811</t>
  </si>
  <si>
    <t>Demontáž záchytné stříšky zřizované současně s lehkým nebo těžkým lešením, šířky do 1,5 m</t>
  </si>
  <si>
    <t>-657697639</t>
  </si>
  <si>
    <t>95333200-R</t>
  </si>
  <si>
    <t>Oprava, nátěr nosné konstrukce stávajících markýz</t>
  </si>
  <si>
    <t>-1502988718</t>
  </si>
  <si>
    <t>9539416R</t>
  </si>
  <si>
    <t>Osazování konzol ve zdivu cihelném</t>
  </si>
  <si>
    <t>-239737150</t>
  </si>
  <si>
    <t>423928R</t>
  </si>
  <si>
    <t xml:space="preserve">konzola 100/100-27  otvor D 11</t>
  </si>
  <si>
    <t>-946654439</t>
  </si>
  <si>
    <t>96301606-R</t>
  </si>
  <si>
    <t>Demontáž, zpětná montáž hromosvodové soustavy, prodloužení kotevních prvků na fasádě</t>
  </si>
  <si>
    <t>-1141288042</t>
  </si>
  <si>
    <t>965045111</t>
  </si>
  <si>
    <t>Bourání potěrů tl. do 50 mm cementových nebo pískocementových, plochy do 1 m2</t>
  </si>
  <si>
    <t>-1102541870</t>
  </si>
  <si>
    <t>"odbourání narušené spádové vrstvy parapetů</t>
  </si>
  <si>
    <t>965045112</t>
  </si>
  <si>
    <t>Bourání potěrů tl. do 50 mm cementových nebo pískocementových, plochy do 4 m2</t>
  </si>
  <si>
    <t>-563458149</t>
  </si>
  <si>
    <t>"narušená spádová vrstva lodžií - dle hydroizolace lodžií</t>
  </si>
  <si>
    <t>PA1i</t>
  </si>
  <si>
    <t>965045113</t>
  </si>
  <si>
    <t>Bourání potěrů tl. do 50 mm cementových nebo pískocementových, plochy přes 4 m2</t>
  </si>
  <si>
    <t>-539035377</t>
  </si>
  <si>
    <t>"odbourání stávající narušené spádové vrstvy - přesah lodžie</t>
  </si>
  <si>
    <t>966081121</t>
  </si>
  <si>
    <t>Bourání kontaktního zateplení včetně povrchové úpravy omítkou nebo nátěrem malých ploch, jakékoli tloušťky, včetně vyřezání, plochy jednotlivě do 1,0 m2</t>
  </si>
  <si>
    <t>-99604063</t>
  </si>
  <si>
    <t>"sokl lodžií</t>
  </si>
  <si>
    <t>4*8+8*8</t>
  </si>
  <si>
    <t>966081123</t>
  </si>
  <si>
    <t>Bourání kontaktního zateplení včetně povrchové úpravy omítkou nebo nátěrem malých ploch, jakékoli tloušťky, včetně vyřezání, plochy jednotlivě přes 1 do 2,0 m2</t>
  </si>
  <si>
    <t>1871646593</t>
  </si>
  <si>
    <t>"sokl lodžií v schodišťovém prostoru</t>
  </si>
  <si>
    <t>1669892158</t>
  </si>
  <si>
    <t>"skladba FA2, FS2 - předpoklad 2%</t>
  </si>
  <si>
    <t>(FA2+FS2)*0,02</t>
  </si>
  <si>
    <t>"skladba FP1, FS1 - předpoklad 5%</t>
  </si>
  <si>
    <t>(FP1+FS1)*0,05</t>
  </si>
  <si>
    <t>695100502</t>
  </si>
  <si>
    <t>FA1+FA2+FA7+FA8+FA3+FA5i+FA9b+FP1+FS1+FS2+FA7v</t>
  </si>
  <si>
    <t>PA1i+FS3*0,20</t>
  </si>
  <si>
    <t>1799794261</t>
  </si>
  <si>
    <t>1168274888</t>
  </si>
  <si>
    <t>"FA2 - předpoklad 2%</t>
  </si>
  <si>
    <t>FA2*0,02</t>
  </si>
  <si>
    <t>"FA1, FS2 - předpoklad 2%</t>
  </si>
  <si>
    <t>(FA1+FS2)*0,02</t>
  </si>
  <si>
    <t>"FP1, FS1 - předpoklad 5%</t>
  </si>
  <si>
    <t>1044295019</t>
  </si>
  <si>
    <t>9854000-R</t>
  </si>
  <si>
    <t>Zrušení stávajících větracích otvorů spíží výplní polystyrenem</t>
  </si>
  <si>
    <t>-1634322347</t>
  </si>
  <si>
    <t>4*2*8</t>
  </si>
  <si>
    <t>-60805499</t>
  </si>
  <si>
    <t>2102586589</t>
  </si>
  <si>
    <t>1815916565</t>
  </si>
  <si>
    <t>27,00*14</t>
  </si>
  <si>
    <t>2037662267</t>
  </si>
  <si>
    <t>-279052016</t>
  </si>
  <si>
    <t>61,636*9 "Přepočtené koeficientem množství</t>
  </si>
  <si>
    <t>1940486833</t>
  </si>
  <si>
    <t>997013807</t>
  </si>
  <si>
    <t>Poplatek za uložení stavebního odpadu na skládce (skládkovné) z tašek a keramických výrobků zatříděného do Katalogu odpadů pod kódem 170 103</t>
  </si>
  <si>
    <t>82885181</t>
  </si>
  <si>
    <t>997013811</t>
  </si>
  <si>
    <t>Poplatek za uložení stavebního odpadu na skládce (skládkovné) dřevěného zatříděného do Katalogu odpadů pod kódem 170 201</t>
  </si>
  <si>
    <t>607426504</t>
  </si>
  <si>
    <t>-470748887</t>
  </si>
  <si>
    <t>-1400923856</t>
  </si>
  <si>
    <t>997223855</t>
  </si>
  <si>
    <t>Poplatek za uložení stavebního odpadu na skládce (skládkovné) zeminy a kameniva zatříděného do Katalogu odpadů pod kódem 170 504</t>
  </si>
  <si>
    <t>1897209952</t>
  </si>
  <si>
    <t>"dle vodorovného přemístění</t>
  </si>
  <si>
    <t>Vp*1,670</t>
  </si>
  <si>
    <t>-440370622</t>
  </si>
  <si>
    <t>711</t>
  </si>
  <si>
    <t>Izolace proti vodě, vlhkosti a plynům</t>
  </si>
  <si>
    <t>711112001</t>
  </si>
  <si>
    <t>Provedení izolace proti zemní vlhkosti natěradly a tmely za studena na ploše svislé S nátěrem penetračním</t>
  </si>
  <si>
    <t>275261151</t>
  </si>
  <si>
    <t>FP1+FS1</t>
  </si>
  <si>
    <t>1907886590</t>
  </si>
  <si>
    <t>(FP1+FS1)*0,35</t>
  </si>
  <si>
    <t>7111320-R</t>
  </si>
  <si>
    <t>Odstranění hydroizolačního souvrství na ploše svislé, vč. ochranné geotextilie</t>
  </si>
  <si>
    <t>1348141581</t>
  </si>
  <si>
    <t>711142559</t>
  </si>
  <si>
    <t>Provedení izolace proti zemní vlhkosti pásy přitavením NAIP na ploše svislé S</t>
  </si>
  <si>
    <t>-1178860023</t>
  </si>
  <si>
    <t>"FP1 - izolace obvodových stěnod úrovně základové desky po úroveň 0,1 m pod UT</t>
  </si>
  <si>
    <t>(19,30+3,60)*0,70/2</t>
  </si>
  <si>
    <t>0,35*(0,70+0,40)/2</t>
  </si>
  <si>
    <t>33,40*1,26</t>
  </si>
  <si>
    <t>3,10*(1,26+0,30)/2</t>
  </si>
  <si>
    <t>9,66*1,26</t>
  </si>
  <si>
    <t>"FS1 - izolace soklu obvodových stěnod úrovně 0,1 m pod UT po úroveň 0,5 m nad UT</t>
  </si>
  <si>
    <t>(19,30+3,60)*0,60</t>
  </si>
  <si>
    <t>(40,20+9,66)*0,60</t>
  </si>
  <si>
    <t>(1,30+0,28+1,46+0,98+0,305)*0,50</t>
  </si>
  <si>
    <t>-1,65*0,60</t>
  </si>
  <si>
    <t>-2,15*(0,65-0,25)*9</t>
  </si>
  <si>
    <t>(36,54-(2,675+2,725))*0,60</t>
  </si>
  <si>
    <t>(1,34+1,015+0,13)*0,50</t>
  </si>
  <si>
    <t>(1,115+0,28+0,675+1,34+0,17)*0,50</t>
  </si>
  <si>
    <t>"druhá vrstva izolačních pásů</t>
  </si>
  <si>
    <t>Dodávka - SBS modifikovaný asfaltový pás tl.4 mm pro izolaci spodní stavby s vložkou z polyesterového rouna</t>
  </si>
  <si>
    <t>1332984510</t>
  </si>
  <si>
    <t>(FP1+FS1)*2*1,20</t>
  </si>
  <si>
    <t>998711101</t>
  </si>
  <si>
    <t>Přesun hmot pro izolace proti vodě, vlhkosti a plynům stanovený z hmotnosti přesunovaného materiálu vodorovná dopravní vzdálenost do 50 m v objektech výšky do 6 m</t>
  </si>
  <si>
    <t>852535150</t>
  </si>
  <si>
    <t>-1100726735</t>
  </si>
  <si>
    <t>"skladba FP1 - dle hydroizolace</t>
  </si>
  <si>
    <t>1706091832</t>
  </si>
  <si>
    <t>FP1*1,05</t>
  </si>
  <si>
    <t>762083122</t>
  </si>
  <si>
    <t>Práce společné pro tesařské konstrukce impregnace řeziva máčením proti dřevokaznému hmyzu, houbám a plísním, třída ohrožení 3 a 4 (dřevo v exteriéru)</t>
  </si>
  <si>
    <t>-1066434168</t>
  </si>
  <si>
    <t>ST4b*0,024*1,10</t>
  </si>
  <si>
    <t>762341210</t>
  </si>
  <si>
    <t>Bednění a laťování montáž bednění střech rovných a šikmých sklonu do 60° s vyřezáním otvorů z prken hrubých na sraz tl. do 32 mm</t>
  </si>
  <si>
    <t>-188301373</t>
  </si>
  <si>
    <t>"skladba ST4 - střecha vstupní markýzy</t>
  </si>
  <si>
    <t>2,725*1,18</t>
  </si>
  <si>
    <t>2,875*1,18*2</t>
  </si>
  <si>
    <t>6051100-R</t>
  </si>
  <si>
    <t>Dodávka - prkna tl.24 mm, š.max.160 mm</t>
  </si>
  <si>
    <t>-2121308921</t>
  </si>
  <si>
    <t>762341811</t>
  </si>
  <si>
    <t>Demontáž bednění a laťování bednění střech rovných, obloukových, sklonu do 60° se všemi nadstřešními konstrukcemi z prken hrubých, hoblovaných tl. do 32 mm</t>
  </si>
  <si>
    <t>1688449968</t>
  </si>
  <si>
    <t>"střecha vstupní markýzy</t>
  </si>
  <si>
    <t>2,725*1,32</t>
  </si>
  <si>
    <t>2,875*1,32*2</t>
  </si>
  <si>
    <t>762395000</t>
  </si>
  <si>
    <t>Spojovací prostředky krovů, bednění a laťování, nadstřešních konstrukcí svory, prkna, hřebíky, pásová ocel, vruty</t>
  </si>
  <si>
    <t>-1313699666</t>
  </si>
  <si>
    <t>998762101</t>
  </si>
  <si>
    <t>Přesun hmot pro konstrukce tesařské stanovený z hmotnosti přesunovaného materiálu vodorovná dopravní vzdálenost do 50 m v objektech výšky do 6 m</t>
  </si>
  <si>
    <t>1860600396</t>
  </si>
  <si>
    <t>763</t>
  </si>
  <si>
    <t>Konstrukce suché výstavby</t>
  </si>
  <si>
    <t>76333120-R</t>
  </si>
  <si>
    <t>Podhled z cementotřískových desek na nosné konstrukci ze systémových FeZn profilů</t>
  </si>
  <si>
    <t>-2016473712</t>
  </si>
  <si>
    <t>3,21*0,745+2,875*1,67</t>
  </si>
  <si>
    <t>(3,33*0,745+2,875*1,67)*2</t>
  </si>
  <si>
    <t>76333130-R</t>
  </si>
  <si>
    <t>Obklad boků markýzy cementotřískovými deskami</t>
  </si>
  <si>
    <t>1110398356</t>
  </si>
  <si>
    <t>(2,875+1,40*2)*3*0,20</t>
  </si>
  <si>
    <t>998763301</t>
  </si>
  <si>
    <t>Přesun hmot pro konstrukce montované z desek sádrokartonových, sádrovláknitých, cementovláknitých nebo cementových stanovený z hmotnosti přesunovaného materiálu vodorovná dopravní vzdálenost do 50 m v objektech výšky do 6 m</t>
  </si>
  <si>
    <t>1122948530</t>
  </si>
  <si>
    <t>764001821</t>
  </si>
  <si>
    <t>Demontáž klempířských konstrukcí krytiny ze svitků nebo tabulí do suti</t>
  </si>
  <si>
    <t>-568247520</t>
  </si>
  <si>
    <t>2,725*(1,23+0,14)</t>
  </si>
  <si>
    <t>2,875*(1,23+0,14)*2</t>
  </si>
  <si>
    <t>76400240-R</t>
  </si>
  <si>
    <t>Separační vysoce difúzní drenážní membrána tl.8 mm pod drážkovanou krytinu, Sd = 0,02 m</t>
  </si>
  <si>
    <t>324889327</t>
  </si>
  <si>
    <t>76400281-R</t>
  </si>
  <si>
    <t>Demontáž klempířských konstrukcí okapnice lodžie</t>
  </si>
  <si>
    <t>1992099408</t>
  </si>
  <si>
    <t>764002851</t>
  </si>
  <si>
    <t>Demontáž klempířských konstrukcí oplechování parapetů do suti</t>
  </si>
  <si>
    <t>734064608</t>
  </si>
  <si>
    <t>2,15*18+2,15*40+1,55*48</t>
  </si>
  <si>
    <t>1388482243</t>
  </si>
  <si>
    <t>76401140-R</t>
  </si>
  <si>
    <t>Podkladní plech z pozinkovaného plechu tloušťky 0,6 mm r.š.180 mm - K05</t>
  </si>
  <si>
    <t>-364116311</t>
  </si>
  <si>
    <t>51,5"K05</t>
  </si>
  <si>
    <t>5*0,66"pro budky rorýsů</t>
  </si>
  <si>
    <t>76401141-R</t>
  </si>
  <si>
    <t>Podkladní plech z pozinkovaného plechu tloušťky 0,6 mm r.š.210 mm</t>
  </si>
  <si>
    <t>-1440461090</t>
  </si>
  <si>
    <t>114</t>
  </si>
  <si>
    <t>764141331</t>
  </si>
  <si>
    <t>Krytina ze svitků nebo tabulí z titanzinkového lesklého válcovaného plechu s úpravou u okapů, prostupů a výčnělků střechy rovné drážkováním z tabulí, velikosti 1000 x 2000 mm, sklon střechy do 30°</t>
  </si>
  <si>
    <t>-962197178</t>
  </si>
  <si>
    <t>2,725*1,23</t>
  </si>
  <si>
    <t>2,875*1,23*2</t>
  </si>
  <si>
    <t>"pilířek přípojek</t>
  </si>
  <si>
    <t>0,30</t>
  </si>
  <si>
    <t>115</t>
  </si>
  <si>
    <t>764141391</t>
  </si>
  <si>
    <t>Krytina ze svitků nebo tabulí z titanzinkového lesklého válcovaného plechu s úpravou u okapů, prostupů a výčnělků Příplatek k cenám za těsnění drážek ve sklonu do 10°</t>
  </si>
  <si>
    <t>-1941114700</t>
  </si>
  <si>
    <t>116</t>
  </si>
  <si>
    <t>76422640-R</t>
  </si>
  <si>
    <t>Okapnice lodžie z lakovaného hliníkového plechu tl.0,6 mm r.š.200 mm - K10</t>
  </si>
  <si>
    <t>185674850</t>
  </si>
  <si>
    <t>117</t>
  </si>
  <si>
    <t>Oplechování střechy vstupní markýzy závětrnou lištou z TiZn plechu tl.0,7 mm r.š.250 mm - K17</t>
  </si>
  <si>
    <t>-617801449</t>
  </si>
  <si>
    <t>118</t>
  </si>
  <si>
    <t>76424640-R</t>
  </si>
  <si>
    <t>Krycí plech soklu balkonových dveří TiZn tl.0,7 mm, r.š.40 mm - K11</t>
  </si>
  <si>
    <t>-638651876</t>
  </si>
  <si>
    <t>119</t>
  </si>
  <si>
    <t>76424644-R</t>
  </si>
  <si>
    <t>Oplechování parapetů z TiZn plechu tl.0,7 mm r.š.380 mm lepením - K12</t>
  </si>
  <si>
    <t>-590831507</t>
  </si>
  <si>
    <t>18*2,15</t>
  </si>
  <si>
    <t>120</t>
  </si>
  <si>
    <t>76424645-R</t>
  </si>
  <si>
    <t>Oplechování parapetů z TiZn plechu tl.0,7 mm r.š.390 mm lepením - K13; K14</t>
  </si>
  <si>
    <t>-2053243707</t>
  </si>
  <si>
    <t>2,15*40+1,55*48</t>
  </si>
  <si>
    <t>121</t>
  </si>
  <si>
    <t>76424840-R</t>
  </si>
  <si>
    <t>Okapní plech římsy nad lodžiemi TiZn tl.0,7 r.š.370 mm - K06</t>
  </si>
  <si>
    <t>-988709973</t>
  </si>
  <si>
    <t>51,5"K06</t>
  </si>
  <si>
    <t>5*0,75"pro budky rorýsů</t>
  </si>
  <si>
    <t>122</t>
  </si>
  <si>
    <t>76424841-R</t>
  </si>
  <si>
    <t>Zatahovací plech vstupní markýzy TiZn tl.0,7 mm r.š.260 mm - K16</t>
  </si>
  <si>
    <t>-1953405148</t>
  </si>
  <si>
    <t>123</t>
  </si>
  <si>
    <t>1235328903</t>
  </si>
  <si>
    <t>124</t>
  </si>
  <si>
    <t>766421821</t>
  </si>
  <si>
    <t>Demontáž obložení podhledů palubkami</t>
  </si>
  <si>
    <t>1363843512</t>
  </si>
  <si>
    <t>" - boky</t>
  </si>
  <si>
    <t>125</t>
  </si>
  <si>
    <t>76716180-R</t>
  </si>
  <si>
    <t>Šetrná demontáž stávajícího balkonového zábradlí, vč. přemístění na deponii a zpět</t>
  </si>
  <si>
    <t>-574406517</t>
  </si>
  <si>
    <t>3,50*(4*8+8*8)+3,81*8</t>
  </si>
  <si>
    <t>126</t>
  </si>
  <si>
    <t>7671700-R</t>
  </si>
  <si>
    <t>Zpětná montáž balkonového zábradlí, vč. úpravy kotvení a osazení mezikusu</t>
  </si>
  <si>
    <t>1239416296</t>
  </si>
  <si>
    <t>127</t>
  </si>
  <si>
    <t>1562500-R</t>
  </si>
  <si>
    <t>Dodávka - ocelový mezikus zábradlí</t>
  </si>
  <si>
    <t>339240637</t>
  </si>
  <si>
    <t>771</t>
  </si>
  <si>
    <t>Podlahy z dlaždic</t>
  </si>
  <si>
    <t>128</t>
  </si>
  <si>
    <t>771473810</t>
  </si>
  <si>
    <t>Demontáž soklíků z dlaždic keramických lepených rovných</t>
  </si>
  <si>
    <t>-687922246</t>
  </si>
  <si>
    <t>FS3d+0,89*(4*8+8*8)+1,41*8</t>
  </si>
  <si>
    <t>129</t>
  </si>
  <si>
    <t>77147410-R</t>
  </si>
  <si>
    <t>Montáž soklíků keramických v.200 mm lepených mrazuvzdornou pružnou lepicí maltou tl. do 5 mm</t>
  </si>
  <si>
    <t>-1878626084</t>
  </si>
  <si>
    <t>"dle zateplovacího systému</t>
  </si>
  <si>
    <t>130</t>
  </si>
  <si>
    <t>5976110-R</t>
  </si>
  <si>
    <t>Dodávka - dlaždice soklová keramická slinutá tl.9-12 mm</t>
  </si>
  <si>
    <t>-1434733581</t>
  </si>
  <si>
    <t>FS3d*0,20*1,10</t>
  </si>
  <si>
    <t>(0,89*(4*8+8*8)+1,41*8)*0,05*1,10</t>
  </si>
  <si>
    <t>131</t>
  </si>
  <si>
    <t>771573810</t>
  </si>
  <si>
    <t>Demontáž podlah z dlaždic keramických lepených</t>
  </si>
  <si>
    <t>-1020231500</t>
  </si>
  <si>
    <t>132</t>
  </si>
  <si>
    <t>77157413-R</t>
  </si>
  <si>
    <t>Montáž podlah keramických mrazuvzdorných lepením mrazuvzdornou lepicí maltou</t>
  </si>
  <si>
    <t>-1510860486</t>
  </si>
  <si>
    <t>"skladba PA1</t>
  </si>
  <si>
    <t>(3,54*0,12+0,78*2,84+0,90*0,12)*4*8</t>
  </si>
  <si>
    <t>(3,85*0,12+0,78*3,21+1,41*0,20)*1*8</t>
  </si>
  <si>
    <t>(3,54*0,12+0,78*2,84+0,90*0,12)*8*8</t>
  </si>
  <si>
    <t>133</t>
  </si>
  <si>
    <t>5976100-R</t>
  </si>
  <si>
    <t>Dodávka - dlaždice keramická slinutá tl.9-12 mm</t>
  </si>
  <si>
    <t>1770404839</t>
  </si>
  <si>
    <t>PA1d*1,10</t>
  </si>
  <si>
    <t>134</t>
  </si>
  <si>
    <t>771579191</t>
  </si>
  <si>
    <t>Montáž podlah z dlaždic keramických Příplatek k cenám za plochu do 5 m2 jednotlivě</t>
  </si>
  <si>
    <t>798625963</t>
  </si>
  <si>
    <t>135</t>
  </si>
  <si>
    <t>77199010-R</t>
  </si>
  <si>
    <t>Dvojnásobná hydroizolační paropropustná stěrka na ploše vodorovné celkové tl.min.2 mm</t>
  </si>
  <si>
    <t>-172539371</t>
  </si>
  <si>
    <t>(3,54*0,24+0,78*3,08)*4*8</t>
  </si>
  <si>
    <t>(3,85*0,24+0,78*3,45)*1*8</t>
  </si>
  <si>
    <t>(3,54*0,24+0,78*3,08)*8*8</t>
  </si>
  <si>
    <t>136</t>
  </si>
  <si>
    <t>77199020-R</t>
  </si>
  <si>
    <t>Dvojnásobná hydroizolační paropropustná stěrka na ploše svislé celkové tl.min.2 mm</t>
  </si>
  <si>
    <t>-1196601867</t>
  </si>
  <si>
    <t>"dle kontaktního fasádního systému</t>
  </si>
  <si>
    <t>FS3d*0,205</t>
  </si>
  <si>
    <t>" - u dveří</t>
  </si>
  <si>
    <t>(0,89*(4*8+8*8)+1,41*8)*0,06</t>
  </si>
  <si>
    <t>FS3i</t>
  </si>
  <si>
    <t>137</t>
  </si>
  <si>
    <t>998771103</t>
  </si>
  <si>
    <t>Přesun hmot pro podlahy z dlaždic stanovený z hmotnosti přesunovaného materiálu vodorovná dopravní vzdálenost do 50 m v objektech výšky přes 12 do 24 m</t>
  </si>
  <si>
    <t>-128335699</t>
  </si>
  <si>
    <t>783</t>
  </si>
  <si>
    <t>Dokončovací práce - nátěry</t>
  </si>
  <si>
    <t>138</t>
  </si>
  <si>
    <t>78393201-R</t>
  </si>
  <si>
    <t xml:space="preserve">Základní nátěr podlahy lodžie na bázi disperze plněný křemičitým pískem pro vyrovnání nasákavosti podkladu </t>
  </si>
  <si>
    <t>1532913089</t>
  </si>
  <si>
    <t>PA1i*2</t>
  </si>
  <si>
    <t>139</t>
  </si>
  <si>
    <t>78393202-R</t>
  </si>
  <si>
    <t xml:space="preserve">Základní nátěr podlahy lodžie pro vyrovnání nasákavosti podkladu </t>
  </si>
  <si>
    <t>-842388375</t>
  </si>
  <si>
    <t>784</t>
  </si>
  <si>
    <t>Dokončovací práce - malby a tapety</t>
  </si>
  <si>
    <t>140</t>
  </si>
  <si>
    <t>784181121</t>
  </si>
  <si>
    <t>Penetrace podkladu jednonásobná hloubková v místnostech výšky do 3,80 m</t>
  </si>
  <si>
    <t>640087158</t>
  </si>
  <si>
    <t>SP1+SP1b</t>
  </si>
  <si>
    <t>141</t>
  </si>
  <si>
    <t>78432103-R</t>
  </si>
  <si>
    <t>Dvojnásobná malířská malba s disperzí</t>
  </si>
  <si>
    <t>-254360991</t>
  </si>
  <si>
    <t>"skladba SP1</t>
  </si>
  <si>
    <t>142</t>
  </si>
  <si>
    <t>1407424577</t>
  </si>
  <si>
    <t>143</t>
  </si>
  <si>
    <t>-849953378</t>
  </si>
  <si>
    <t>144</t>
  </si>
  <si>
    <t>-783117508</t>
  </si>
  <si>
    <t>145</t>
  </si>
  <si>
    <t>-1395880551</t>
  </si>
  <si>
    <t>146</t>
  </si>
  <si>
    <t>1586825060</t>
  </si>
  <si>
    <t>147</t>
  </si>
  <si>
    <t>1146551459</t>
  </si>
  <si>
    <t>148</t>
  </si>
  <si>
    <t>-1019247925</t>
  </si>
  <si>
    <t>149</t>
  </si>
  <si>
    <t>29995660</t>
  </si>
  <si>
    <t>150</t>
  </si>
  <si>
    <t>1426576037</t>
  </si>
  <si>
    <t>151</t>
  </si>
  <si>
    <t>-1787294744</t>
  </si>
  <si>
    <t>152</t>
  </si>
  <si>
    <t>-578215778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</si>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</sst>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2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1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33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 wrapText="1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 s="24" t="s">
        <v>8</v>
      </c>
      <c r="BS2" s="25" t="s">
        <v>9</v>
      </c>
      <c r="BT2" s="25" t="s">
        <v>10</v>
      </c>
    </row>
    <row r="3" ht="6.96" customHeight="1">
      <c r="B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8"/>
      <c r="BS3" s="25" t="s">
        <v>9</v>
      </c>
      <c r="BT3" s="25" t="s">
        <v>11</v>
      </c>
    </row>
    <row r="4" ht="36.96" customHeight="1">
      <c r="B4" s="29"/>
      <c r="C4" s="30"/>
      <c r="D4" s="31" t="s">
        <v>12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2"/>
      <c r="AS4" s="33" t="s">
        <v>13</v>
      </c>
      <c r="BE4" s="34" t="s">
        <v>14</v>
      </c>
      <c r="BS4" s="25" t="s">
        <v>15</v>
      </c>
    </row>
    <row r="5" ht="14.4" customHeight="1">
      <c r="B5" s="29"/>
      <c r="C5" s="30"/>
      <c r="D5" s="35" t="s">
        <v>16</v>
      </c>
      <c r="E5" s="30"/>
      <c r="F5" s="30"/>
      <c r="G5" s="30"/>
      <c r="H5" s="30"/>
      <c r="I5" s="30"/>
      <c r="J5" s="30"/>
      <c r="K5" s="36" t="s">
        <v>17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2"/>
      <c r="BE5" s="37" t="s">
        <v>18</v>
      </c>
      <c r="BS5" s="25" t="s">
        <v>9</v>
      </c>
    </row>
    <row r="6" ht="36.96" customHeight="1">
      <c r="B6" s="29"/>
      <c r="C6" s="30"/>
      <c r="D6" s="38" t="s">
        <v>19</v>
      </c>
      <c r="E6" s="30"/>
      <c r="F6" s="30"/>
      <c r="G6" s="30"/>
      <c r="H6" s="30"/>
      <c r="I6" s="30"/>
      <c r="J6" s="30"/>
      <c r="K6" s="39" t="s">
        <v>20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2"/>
      <c r="BE6" s="40"/>
      <c r="BS6" s="25" t="s">
        <v>9</v>
      </c>
    </row>
    <row r="7" ht="14.4" customHeight="1">
      <c r="B7" s="29"/>
      <c r="C7" s="30"/>
      <c r="D7" s="41" t="s">
        <v>21</v>
      </c>
      <c r="E7" s="30"/>
      <c r="F7" s="30"/>
      <c r="G7" s="30"/>
      <c r="H7" s="30"/>
      <c r="I7" s="30"/>
      <c r="J7" s="30"/>
      <c r="K7" s="36" t="s">
        <v>22</v>
      </c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41" t="s">
        <v>23</v>
      </c>
      <c r="AL7" s="30"/>
      <c r="AM7" s="30"/>
      <c r="AN7" s="36" t="s">
        <v>5</v>
      </c>
      <c r="AO7" s="30"/>
      <c r="AP7" s="30"/>
      <c r="AQ7" s="32"/>
      <c r="BE7" s="40"/>
      <c r="BS7" s="25" t="s">
        <v>9</v>
      </c>
    </row>
    <row r="8" ht="14.4" customHeight="1">
      <c r="B8" s="29"/>
      <c r="C8" s="30"/>
      <c r="D8" s="41" t="s">
        <v>24</v>
      </c>
      <c r="E8" s="30"/>
      <c r="F8" s="30"/>
      <c r="G8" s="30"/>
      <c r="H8" s="30"/>
      <c r="I8" s="30"/>
      <c r="J8" s="30"/>
      <c r="K8" s="36" t="s">
        <v>25</v>
      </c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41" t="s">
        <v>26</v>
      </c>
      <c r="AL8" s="30"/>
      <c r="AM8" s="30"/>
      <c r="AN8" s="42" t="s">
        <v>27</v>
      </c>
      <c r="AO8" s="30"/>
      <c r="AP8" s="30"/>
      <c r="AQ8" s="32"/>
      <c r="BE8" s="40"/>
      <c r="BS8" s="25" t="s">
        <v>9</v>
      </c>
    </row>
    <row r="9" ht="14.4" customHeight="1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2"/>
      <c r="BE9" s="40"/>
      <c r="BS9" s="25" t="s">
        <v>9</v>
      </c>
    </row>
    <row r="10" ht="14.4" customHeight="1">
      <c r="B10" s="29"/>
      <c r="C10" s="30"/>
      <c r="D10" s="41" t="s">
        <v>28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41" t="s">
        <v>29</v>
      </c>
      <c r="AL10" s="30"/>
      <c r="AM10" s="30"/>
      <c r="AN10" s="36" t="s">
        <v>5</v>
      </c>
      <c r="AO10" s="30"/>
      <c r="AP10" s="30"/>
      <c r="AQ10" s="32"/>
      <c r="BE10" s="40"/>
      <c r="BS10" s="25" t="s">
        <v>9</v>
      </c>
    </row>
    <row r="11" ht="18.48" customHeight="1">
      <c r="B11" s="29"/>
      <c r="C11" s="30"/>
      <c r="D11" s="30"/>
      <c r="E11" s="36" t="s">
        <v>30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41" t="s">
        <v>31</v>
      </c>
      <c r="AL11" s="30"/>
      <c r="AM11" s="30"/>
      <c r="AN11" s="36" t="s">
        <v>5</v>
      </c>
      <c r="AO11" s="30"/>
      <c r="AP11" s="30"/>
      <c r="AQ11" s="32"/>
      <c r="BE11" s="40"/>
      <c r="BS11" s="25" t="s">
        <v>9</v>
      </c>
    </row>
    <row r="12" ht="6.96" customHeight="1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2"/>
      <c r="BE12" s="40"/>
      <c r="BS12" s="25" t="s">
        <v>9</v>
      </c>
    </row>
    <row r="13" ht="14.4" customHeight="1">
      <c r="B13" s="29"/>
      <c r="C13" s="30"/>
      <c r="D13" s="41" t="s">
        <v>32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41" t="s">
        <v>29</v>
      </c>
      <c r="AL13" s="30"/>
      <c r="AM13" s="30"/>
      <c r="AN13" s="43" t="s">
        <v>33</v>
      </c>
      <c r="AO13" s="30"/>
      <c r="AP13" s="30"/>
      <c r="AQ13" s="32"/>
      <c r="BE13" s="40"/>
      <c r="BS13" s="25" t="s">
        <v>9</v>
      </c>
    </row>
    <row r="14">
      <c r="B14" s="29"/>
      <c r="C14" s="30"/>
      <c r="D14" s="30"/>
      <c r="E14" s="43" t="s">
        <v>33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1" t="s">
        <v>31</v>
      </c>
      <c r="AL14" s="30"/>
      <c r="AM14" s="30"/>
      <c r="AN14" s="43" t="s">
        <v>33</v>
      </c>
      <c r="AO14" s="30"/>
      <c r="AP14" s="30"/>
      <c r="AQ14" s="32"/>
      <c r="BE14" s="40"/>
      <c r="BS14" s="25" t="s">
        <v>9</v>
      </c>
    </row>
    <row r="15" ht="6.96" customHeight="1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2"/>
      <c r="BE15" s="40"/>
      <c r="BS15" s="25" t="s">
        <v>6</v>
      </c>
    </row>
    <row r="16" ht="14.4" customHeight="1">
      <c r="B16" s="29"/>
      <c r="C16" s="30"/>
      <c r="D16" s="41" t="s">
        <v>34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41" t="s">
        <v>29</v>
      </c>
      <c r="AL16" s="30"/>
      <c r="AM16" s="30"/>
      <c r="AN16" s="36" t="s">
        <v>5</v>
      </c>
      <c r="AO16" s="30"/>
      <c r="AP16" s="30"/>
      <c r="AQ16" s="32"/>
      <c r="BE16" s="40"/>
      <c r="BS16" s="25" t="s">
        <v>6</v>
      </c>
    </row>
    <row r="17" ht="18.48" customHeight="1">
      <c r="B17" s="29"/>
      <c r="C17" s="30"/>
      <c r="D17" s="30"/>
      <c r="E17" s="36" t="s">
        <v>35</v>
      </c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41" t="s">
        <v>31</v>
      </c>
      <c r="AL17" s="30"/>
      <c r="AM17" s="30"/>
      <c r="AN17" s="36" t="s">
        <v>5</v>
      </c>
      <c r="AO17" s="30"/>
      <c r="AP17" s="30"/>
      <c r="AQ17" s="32"/>
      <c r="BE17" s="40"/>
      <c r="BS17" s="25" t="s">
        <v>36</v>
      </c>
    </row>
    <row r="18" ht="6.96" customHeight="1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2"/>
      <c r="BE18" s="40"/>
      <c r="BS18" s="25" t="s">
        <v>9</v>
      </c>
    </row>
    <row r="19" ht="14.4" customHeight="1">
      <c r="B19" s="29"/>
      <c r="C19" s="30"/>
      <c r="D19" s="41" t="s">
        <v>37</v>
      </c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2"/>
      <c r="BE19" s="40"/>
      <c r="BS19" s="25" t="s">
        <v>9</v>
      </c>
    </row>
    <row r="20" ht="57" customHeight="1">
      <c r="B20" s="29"/>
      <c r="C20" s="30"/>
      <c r="D20" s="30"/>
      <c r="E20" s="45" t="s">
        <v>38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30"/>
      <c r="AP20" s="30"/>
      <c r="AQ20" s="32"/>
      <c r="BE20" s="40"/>
      <c r="BS20" s="25" t="s">
        <v>36</v>
      </c>
    </row>
    <row r="21" ht="6.96" customHeight="1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2"/>
      <c r="BE21" s="40"/>
    </row>
    <row r="22" ht="6.96" customHeight="1">
      <c r="B22" s="29"/>
      <c r="C22" s="30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30"/>
      <c r="AQ22" s="32"/>
      <c r="BE22" s="40"/>
    </row>
    <row r="23" s="1" customFormat="1" ht="25.92" customHeight="1">
      <c r="B23" s="47"/>
      <c r="C23" s="48"/>
      <c r="D23" s="49" t="s">
        <v>39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40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40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40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41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42</v>
      </c>
      <c r="AL25" s="53"/>
      <c r="AM25" s="53"/>
      <c r="AN25" s="53"/>
      <c r="AO25" s="53"/>
      <c r="AP25" s="48"/>
      <c r="AQ25" s="52"/>
      <c r="BE25" s="40"/>
    </row>
    <row r="26" s="2" customFormat="1" ht="14.4" customHeight="1">
      <c r="B26" s="54"/>
      <c r="C26" s="55"/>
      <c r="D26" s="56" t="s">
        <v>43</v>
      </c>
      <c r="E26" s="55"/>
      <c r="F26" s="56" t="s">
        <v>44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40"/>
    </row>
    <row r="27" s="2" customFormat="1" ht="14.4" customHeight="1">
      <c r="B27" s="54"/>
      <c r="C27" s="55"/>
      <c r="D27" s="55"/>
      <c r="E27" s="55"/>
      <c r="F27" s="56" t="s">
        <v>45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40"/>
    </row>
    <row r="28" hidden="1" s="2" customFormat="1" ht="14.4" customHeight="1">
      <c r="B28" s="54"/>
      <c r="C28" s="55"/>
      <c r="D28" s="55"/>
      <c r="E28" s="55"/>
      <c r="F28" s="56" t="s">
        <v>46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40"/>
    </row>
    <row r="29" hidden="1" s="2" customFormat="1" ht="14.4" customHeight="1">
      <c r="B29" s="54"/>
      <c r="C29" s="55"/>
      <c r="D29" s="55"/>
      <c r="E29" s="55"/>
      <c r="F29" s="56" t="s">
        <v>47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40"/>
    </row>
    <row r="30" hidden="1" s="2" customFormat="1" ht="14.4" customHeight="1">
      <c r="B30" s="54"/>
      <c r="C30" s="55"/>
      <c r="D30" s="55"/>
      <c r="E30" s="55"/>
      <c r="F30" s="56" t="s">
        <v>48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40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40"/>
    </row>
    <row r="32" s="1" customFormat="1" ht="25.92" customHeight="1">
      <c r="B32" s="47"/>
      <c r="C32" s="60"/>
      <c r="D32" s="61" t="s">
        <v>49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50</v>
      </c>
      <c r="U32" s="62"/>
      <c r="V32" s="62"/>
      <c r="W32" s="62"/>
      <c r="X32" s="64" t="s">
        <v>51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40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47"/>
    </row>
    <row r="39" s="1" customFormat="1" ht="36.96" customHeight="1">
      <c r="B39" s="47"/>
      <c r="C39" s="73" t="s">
        <v>52</v>
      </c>
      <c r="AR39" s="47"/>
    </row>
    <row r="40" s="1" customFormat="1" ht="6.96" customHeight="1">
      <c r="B40" s="47"/>
      <c r="AR40" s="47"/>
    </row>
    <row r="41" s="3" customFormat="1" ht="14.4" customHeight="1">
      <c r="B41" s="74"/>
      <c r="C41" s="75" t="s">
        <v>16</v>
      </c>
      <c r="L41" s="3" t="str">
        <f>K5</f>
        <v>BD_Granatova-ZM2</v>
      </c>
      <c r="AR41" s="74"/>
    </row>
    <row r="42" s="4" customFormat="1" ht="36.96" customHeight="1">
      <c r="B42" s="76"/>
      <c r="C42" s="77" t="s">
        <v>19</v>
      </c>
      <c r="L42" s="78" t="str">
        <f>K6</f>
        <v>Zateplení bytového domu Turnov, Granátová 1897 - ZMĚNA Č.2 - 11/2019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6"/>
    </row>
    <row r="43" s="1" customFormat="1" ht="6.96" customHeight="1">
      <c r="B43" s="47"/>
      <c r="AR43" s="47"/>
    </row>
    <row r="44" s="1" customFormat="1">
      <c r="B44" s="47"/>
      <c r="C44" s="75" t="s">
        <v>24</v>
      </c>
      <c r="L44" s="79" t="str">
        <f>IF(K8="","",K8)</f>
        <v>Parcela č.1660/91</v>
      </c>
      <c r="AI44" s="75" t="s">
        <v>26</v>
      </c>
      <c r="AM44" s="80" t="str">
        <f>IF(AN8= "","",AN8)</f>
        <v>6.11.2019</v>
      </c>
      <c r="AN44" s="80"/>
      <c r="AR44" s="47"/>
    </row>
    <row r="45" s="1" customFormat="1" ht="6.96" customHeight="1">
      <c r="B45" s="47"/>
      <c r="AR45" s="47"/>
    </row>
    <row r="46" s="1" customFormat="1">
      <c r="B46" s="47"/>
      <c r="C46" s="75" t="s">
        <v>28</v>
      </c>
      <c r="L46" s="3" t="str">
        <f>IF(E11= "","",E11)</f>
        <v>Město Turnov, Ant.Dvořáka 335, 511 01 Turnov</v>
      </c>
      <c r="AI46" s="75" t="s">
        <v>34</v>
      </c>
      <c r="AM46" s="3" t="str">
        <f>IF(E17="","",E17)</f>
        <v xml:space="preserve">V a M Spol. s r.o., </v>
      </c>
      <c r="AN46" s="3"/>
      <c r="AO46" s="3"/>
      <c r="AP46" s="3"/>
      <c r="AR46" s="47"/>
      <c r="AS46" s="81" t="s">
        <v>53</v>
      </c>
      <c r="AT46" s="82"/>
      <c r="AU46" s="83"/>
      <c r="AV46" s="83"/>
      <c r="AW46" s="83"/>
      <c r="AX46" s="83"/>
      <c r="AY46" s="83"/>
      <c r="AZ46" s="83"/>
      <c r="BA46" s="83"/>
      <c r="BB46" s="83"/>
      <c r="BC46" s="83"/>
      <c r="BD46" s="84"/>
    </row>
    <row r="47" s="1" customFormat="1">
      <c r="B47" s="47"/>
      <c r="C47" s="75" t="s">
        <v>32</v>
      </c>
      <c r="L47" s="3" t="str">
        <f>IF(E14= "Vyplň údaj","",E14)</f>
        <v/>
      </c>
      <c r="AR47" s="47"/>
      <c r="AS47" s="85"/>
      <c r="AT47" s="56"/>
      <c r="AU47" s="48"/>
      <c r="AV47" s="48"/>
      <c r="AW47" s="48"/>
      <c r="AX47" s="48"/>
      <c r="AY47" s="48"/>
      <c r="AZ47" s="48"/>
      <c r="BA47" s="48"/>
      <c r="BB47" s="48"/>
      <c r="BC47" s="48"/>
      <c r="BD47" s="86"/>
    </row>
    <row r="48" s="1" customFormat="1" ht="10.8" customHeight="1">
      <c r="B48" s="47"/>
      <c r="AR48" s="47"/>
      <c r="AS48" s="8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86"/>
    </row>
    <row r="49" s="1" customFormat="1" ht="29.28" customHeight="1">
      <c r="B49" s="47"/>
      <c r="C49" s="87" t="s">
        <v>54</v>
      </c>
      <c r="D49" s="88"/>
      <c r="E49" s="88"/>
      <c r="F49" s="88"/>
      <c r="G49" s="88"/>
      <c r="H49" s="89"/>
      <c r="I49" s="90" t="s">
        <v>55</v>
      </c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91" t="s">
        <v>56</v>
      </c>
      <c r="AH49" s="88"/>
      <c r="AI49" s="88"/>
      <c r="AJ49" s="88"/>
      <c r="AK49" s="88"/>
      <c r="AL49" s="88"/>
      <c r="AM49" s="88"/>
      <c r="AN49" s="90" t="s">
        <v>57</v>
      </c>
      <c r="AO49" s="88"/>
      <c r="AP49" s="88"/>
      <c r="AQ49" s="92" t="s">
        <v>58</v>
      </c>
      <c r="AR49" s="47"/>
      <c r="AS49" s="93" t="s">
        <v>59</v>
      </c>
      <c r="AT49" s="94" t="s">
        <v>60</v>
      </c>
      <c r="AU49" s="94" t="s">
        <v>61</v>
      </c>
      <c r="AV49" s="94" t="s">
        <v>62</v>
      </c>
      <c r="AW49" s="94" t="s">
        <v>63</v>
      </c>
      <c r="AX49" s="94" t="s">
        <v>64</v>
      </c>
      <c r="AY49" s="94" t="s">
        <v>65</v>
      </c>
      <c r="AZ49" s="94" t="s">
        <v>66</v>
      </c>
      <c r="BA49" s="94" t="s">
        <v>67</v>
      </c>
      <c r="BB49" s="94" t="s">
        <v>68</v>
      </c>
      <c r="BC49" s="94" t="s">
        <v>69</v>
      </c>
      <c r="BD49" s="95" t="s">
        <v>70</v>
      </c>
    </row>
    <row r="50" s="1" customFormat="1" ht="10.8" customHeight="1">
      <c r="B50" s="47"/>
      <c r="AR50" s="47"/>
      <c r="AS50" s="96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="4" customFormat="1" ht="32.4" customHeight="1">
      <c r="B51" s="76"/>
      <c r="C51" s="97" t="s">
        <v>71</v>
      </c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9">
        <f>ROUND(SUM(AG52:AG53),2)</f>
        <v>0</v>
      </c>
      <c r="AH51" s="99"/>
      <c r="AI51" s="99"/>
      <c r="AJ51" s="99"/>
      <c r="AK51" s="99"/>
      <c r="AL51" s="99"/>
      <c r="AM51" s="99"/>
      <c r="AN51" s="100">
        <f>SUM(AG51,AT51)</f>
        <v>0</v>
      </c>
      <c r="AO51" s="100"/>
      <c r="AP51" s="100"/>
      <c r="AQ51" s="101" t="s">
        <v>5</v>
      </c>
      <c r="AR51" s="76"/>
      <c r="AS51" s="102">
        <f>ROUND(SUM(AS52:AS53),2)</f>
        <v>0</v>
      </c>
      <c r="AT51" s="103">
        <f>ROUND(SUM(AV51:AW51),2)</f>
        <v>0</v>
      </c>
      <c r="AU51" s="104">
        <f>ROUND(SUM(AU52:AU53),5)</f>
        <v>0</v>
      </c>
      <c r="AV51" s="103">
        <f>ROUND(AZ51*L26,2)</f>
        <v>0</v>
      </c>
      <c r="AW51" s="103">
        <f>ROUND(BA51*L27,2)</f>
        <v>0</v>
      </c>
      <c r="AX51" s="103">
        <f>ROUND(BB51*L26,2)</f>
        <v>0</v>
      </c>
      <c r="AY51" s="103">
        <f>ROUND(BC51*L27,2)</f>
        <v>0</v>
      </c>
      <c r="AZ51" s="103">
        <f>ROUND(SUM(AZ52:AZ53),2)</f>
        <v>0</v>
      </c>
      <c r="BA51" s="103">
        <f>ROUND(SUM(BA52:BA53),2)</f>
        <v>0</v>
      </c>
      <c r="BB51" s="103">
        <f>ROUND(SUM(BB52:BB53),2)</f>
        <v>0</v>
      </c>
      <c r="BC51" s="103">
        <f>ROUND(SUM(BC52:BC53),2)</f>
        <v>0</v>
      </c>
      <c r="BD51" s="105">
        <f>ROUND(SUM(BD52:BD53),2)</f>
        <v>0</v>
      </c>
      <c r="BS51" s="77" t="s">
        <v>72</v>
      </c>
      <c r="BT51" s="77" t="s">
        <v>73</v>
      </c>
      <c r="BU51" s="106" t="s">
        <v>74</v>
      </c>
      <c r="BV51" s="77" t="s">
        <v>75</v>
      </c>
      <c r="BW51" s="77" t="s">
        <v>7</v>
      </c>
      <c r="BX51" s="77" t="s">
        <v>76</v>
      </c>
      <c r="CL51" s="77" t="s">
        <v>22</v>
      </c>
    </row>
    <row r="52" s="5" customFormat="1" ht="31.5" customHeight="1">
      <c r="A52" s="107" t="s">
        <v>77</v>
      </c>
      <c r="B52" s="108"/>
      <c r="C52" s="109"/>
      <c r="D52" s="110" t="s">
        <v>78</v>
      </c>
      <c r="E52" s="110"/>
      <c r="F52" s="110"/>
      <c r="G52" s="110"/>
      <c r="H52" s="110"/>
      <c r="I52" s="111"/>
      <c r="J52" s="110" t="s">
        <v>79</v>
      </c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2">
        <f>'I. etapa - Zateplení střechy'!J27</f>
        <v>0</v>
      </c>
      <c r="AH52" s="111"/>
      <c r="AI52" s="111"/>
      <c r="AJ52" s="111"/>
      <c r="AK52" s="111"/>
      <c r="AL52" s="111"/>
      <c r="AM52" s="111"/>
      <c r="AN52" s="112">
        <f>SUM(AG52,AT52)</f>
        <v>0</v>
      </c>
      <c r="AO52" s="111"/>
      <c r="AP52" s="111"/>
      <c r="AQ52" s="113" t="s">
        <v>80</v>
      </c>
      <c r="AR52" s="108"/>
      <c r="AS52" s="114">
        <v>0</v>
      </c>
      <c r="AT52" s="115">
        <f>ROUND(SUM(AV52:AW52),2)</f>
        <v>0</v>
      </c>
      <c r="AU52" s="116">
        <f>'I. etapa - Zateplení střechy'!P95</f>
        <v>0</v>
      </c>
      <c r="AV52" s="115">
        <f>'I. etapa - Zateplení střechy'!J30</f>
        <v>0</v>
      </c>
      <c r="AW52" s="115">
        <f>'I. etapa - Zateplení střechy'!J31</f>
        <v>0</v>
      </c>
      <c r="AX52" s="115">
        <f>'I. etapa - Zateplení střechy'!J32</f>
        <v>0</v>
      </c>
      <c r="AY52" s="115">
        <f>'I. etapa - Zateplení střechy'!J33</f>
        <v>0</v>
      </c>
      <c r="AZ52" s="115">
        <f>'I. etapa - Zateplení střechy'!F30</f>
        <v>0</v>
      </c>
      <c r="BA52" s="115">
        <f>'I. etapa - Zateplení střechy'!F31</f>
        <v>0</v>
      </c>
      <c r="BB52" s="115">
        <f>'I. etapa - Zateplení střechy'!F32</f>
        <v>0</v>
      </c>
      <c r="BC52" s="115">
        <f>'I. etapa - Zateplení střechy'!F33</f>
        <v>0</v>
      </c>
      <c r="BD52" s="117">
        <f>'I. etapa - Zateplení střechy'!F34</f>
        <v>0</v>
      </c>
      <c r="BT52" s="118" t="s">
        <v>81</v>
      </c>
      <c r="BV52" s="118" t="s">
        <v>75</v>
      </c>
      <c r="BW52" s="118" t="s">
        <v>82</v>
      </c>
      <c r="BX52" s="118" t="s">
        <v>7</v>
      </c>
      <c r="CL52" s="118" t="s">
        <v>22</v>
      </c>
      <c r="CM52" s="118" t="s">
        <v>81</v>
      </c>
    </row>
    <row r="53" s="5" customFormat="1" ht="31.5" customHeight="1">
      <c r="A53" s="107" t="s">
        <v>77</v>
      </c>
      <c r="B53" s="108"/>
      <c r="C53" s="109"/>
      <c r="D53" s="110" t="s">
        <v>83</v>
      </c>
      <c r="E53" s="110"/>
      <c r="F53" s="110"/>
      <c r="G53" s="110"/>
      <c r="H53" s="110"/>
      <c r="I53" s="111"/>
      <c r="J53" s="110" t="s">
        <v>84</v>
      </c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2">
        <f>'II. etapa - Zateplení obv...'!J27</f>
        <v>0</v>
      </c>
      <c r="AH53" s="111"/>
      <c r="AI53" s="111"/>
      <c r="AJ53" s="111"/>
      <c r="AK53" s="111"/>
      <c r="AL53" s="111"/>
      <c r="AM53" s="111"/>
      <c r="AN53" s="112">
        <f>SUM(AG53,AT53)</f>
        <v>0</v>
      </c>
      <c r="AO53" s="111"/>
      <c r="AP53" s="111"/>
      <c r="AQ53" s="113" t="s">
        <v>80</v>
      </c>
      <c r="AR53" s="108"/>
      <c r="AS53" s="119">
        <v>0</v>
      </c>
      <c r="AT53" s="120">
        <f>ROUND(SUM(AV53:AW53),2)</f>
        <v>0</v>
      </c>
      <c r="AU53" s="121">
        <f>'II. etapa - Zateplení obv...'!P100</f>
        <v>0</v>
      </c>
      <c r="AV53" s="120">
        <f>'II. etapa - Zateplení obv...'!J30</f>
        <v>0</v>
      </c>
      <c r="AW53" s="120">
        <f>'II. etapa - Zateplení obv...'!J31</f>
        <v>0</v>
      </c>
      <c r="AX53" s="120">
        <f>'II. etapa - Zateplení obv...'!J32</f>
        <v>0</v>
      </c>
      <c r="AY53" s="120">
        <f>'II. etapa - Zateplení obv...'!J33</f>
        <v>0</v>
      </c>
      <c r="AZ53" s="120">
        <f>'II. etapa - Zateplení obv...'!F30</f>
        <v>0</v>
      </c>
      <c r="BA53" s="120">
        <f>'II. etapa - Zateplení obv...'!F31</f>
        <v>0</v>
      </c>
      <c r="BB53" s="120">
        <f>'II. etapa - Zateplení obv...'!F32</f>
        <v>0</v>
      </c>
      <c r="BC53" s="120">
        <f>'II. etapa - Zateplení obv...'!F33</f>
        <v>0</v>
      </c>
      <c r="BD53" s="122">
        <f>'II. etapa - Zateplení obv...'!F34</f>
        <v>0</v>
      </c>
      <c r="BT53" s="118" t="s">
        <v>81</v>
      </c>
      <c r="BV53" s="118" t="s">
        <v>75</v>
      </c>
      <c r="BW53" s="118" t="s">
        <v>85</v>
      </c>
      <c r="BX53" s="118" t="s">
        <v>7</v>
      </c>
      <c r="CL53" s="118" t="s">
        <v>22</v>
      </c>
      <c r="CM53" s="118" t="s">
        <v>81</v>
      </c>
    </row>
    <row r="54" s="1" customFormat="1" ht="30" customHeight="1">
      <c r="B54" s="47"/>
      <c r="AR54" s="47"/>
    </row>
    <row r="55" s="1" customFormat="1" ht="6.96" customHeight="1">
      <c r="B55" s="68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47"/>
    </row>
  </sheetData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I. etapa - Zateplení střechy'!C2" display="/"/>
    <hyperlink ref="A53" location="'II. etapa - Zateplení obv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86</v>
      </c>
      <c r="G1" s="126" t="s">
        <v>87</v>
      </c>
      <c r="H1" s="126"/>
      <c r="I1" s="127"/>
      <c r="J1" s="126" t="s">
        <v>88</v>
      </c>
      <c r="K1" s="125" t="s">
        <v>89</v>
      </c>
      <c r="L1" s="126" t="s">
        <v>90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82</v>
      </c>
      <c r="AZ2" s="128" t="s">
        <v>91</v>
      </c>
      <c r="BA2" s="128" t="s">
        <v>5</v>
      </c>
      <c r="BB2" s="128" t="s">
        <v>5</v>
      </c>
      <c r="BC2" s="128" t="s">
        <v>92</v>
      </c>
      <c r="BD2" s="128" t="s">
        <v>93</v>
      </c>
    </row>
    <row r="3" ht="6.96" customHeight="1">
      <c r="B3" s="26"/>
      <c r="C3" s="27"/>
      <c r="D3" s="27"/>
      <c r="E3" s="27"/>
      <c r="F3" s="27"/>
      <c r="G3" s="27"/>
      <c r="H3" s="27"/>
      <c r="I3" s="129"/>
      <c r="J3" s="27"/>
      <c r="K3" s="28"/>
      <c r="AT3" s="25" t="s">
        <v>81</v>
      </c>
      <c r="AZ3" s="128" t="s">
        <v>94</v>
      </c>
      <c r="BA3" s="128" t="s">
        <v>5</v>
      </c>
      <c r="BB3" s="128" t="s">
        <v>5</v>
      </c>
      <c r="BC3" s="128" t="s">
        <v>95</v>
      </c>
      <c r="BD3" s="128" t="s">
        <v>93</v>
      </c>
    </row>
    <row r="4" ht="36.96" customHeight="1">
      <c r="B4" s="29"/>
      <c r="C4" s="30"/>
      <c r="D4" s="31" t="s">
        <v>96</v>
      </c>
      <c r="E4" s="30"/>
      <c r="F4" s="30"/>
      <c r="G4" s="30"/>
      <c r="H4" s="30"/>
      <c r="I4" s="130"/>
      <c r="J4" s="30"/>
      <c r="K4" s="32"/>
      <c r="M4" s="33" t="s">
        <v>13</v>
      </c>
      <c r="AT4" s="25" t="s">
        <v>6</v>
      </c>
      <c r="AZ4" s="128" t="s">
        <v>97</v>
      </c>
      <c r="BA4" s="128" t="s">
        <v>5</v>
      </c>
      <c r="BB4" s="128" t="s">
        <v>5</v>
      </c>
      <c r="BC4" s="128" t="s">
        <v>98</v>
      </c>
      <c r="BD4" s="128" t="s">
        <v>93</v>
      </c>
    </row>
    <row r="5" ht="6.96" customHeight="1">
      <c r="B5" s="29"/>
      <c r="C5" s="30"/>
      <c r="D5" s="30"/>
      <c r="E5" s="30"/>
      <c r="F5" s="30"/>
      <c r="G5" s="30"/>
      <c r="H5" s="30"/>
      <c r="I5" s="130"/>
      <c r="J5" s="30"/>
      <c r="K5" s="32"/>
      <c r="AZ5" s="128" t="s">
        <v>99</v>
      </c>
      <c r="BA5" s="128" t="s">
        <v>5</v>
      </c>
      <c r="BB5" s="128" t="s">
        <v>5</v>
      </c>
      <c r="BC5" s="128" t="s">
        <v>100</v>
      </c>
      <c r="BD5" s="128" t="s">
        <v>93</v>
      </c>
    </row>
    <row r="6">
      <c r="B6" s="29"/>
      <c r="C6" s="30"/>
      <c r="D6" s="41" t="s">
        <v>19</v>
      </c>
      <c r="E6" s="30"/>
      <c r="F6" s="30"/>
      <c r="G6" s="30"/>
      <c r="H6" s="30"/>
      <c r="I6" s="130"/>
      <c r="J6" s="30"/>
      <c r="K6" s="32"/>
      <c r="AZ6" s="128" t="s">
        <v>101</v>
      </c>
      <c r="BA6" s="128" t="s">
        <v>5</v>
      </c>
      <c r="BB6" s="128" t="s">
        <v>5</v>
      </c>
      <c r="BC6" s="128" t="s">
        <v>102</v>
      </c>
      <c r="BD6" s="128" t="s">
        <v>93</v>
      </c>
    </row>
    <row r="7" ht="16.5" customHeight="1">
      <c r="B7" s="29"/>
      <c r="C7" s="30"/>
      <c r="D7" s="30"/>
      <c r="E7" s="131" t="str">
        <f>'Rekapitulace stavby'!K6</f>
        <v>Zateplení bytového domu Turnov, Granátová 1897 - ZMĚNA Č.2 - 11/2019</v>
      </c>
      <c r="F7" s="41"/>
      <c r="G7" s="41"/>
      <c r="H7" s="41"/>
      <c r="I7" s="130"/>
      <c r="J7" s="30"/>
      <c r="K7" s="32"/>
      <c r="AZ7" s="128" t="s">
        <v>103</v>
      </c>
      <c r="BA7" s="128" t="s">
        <v>5</v>
      </c>
      <c r="BB7" s="128" t="s">
        <v>5</v>
      </c>
      <c r="BC7" s="128" t="s">
        <v>104</v>
      </c>
      <c r="BD7" s="128" t="s">
        <v>93</v>
      </c>
    </row>
    <row r="8" s="1" customFormat="1">
      <c r="B8" s="47"/>
      <c r="C8" s="48"/>
      <c r="D8" s="41" t="s">
        <v>105</v>
      </c>
      <c r="E8" s="48"/>
      <c r="F8" s="48"/>
      <c r="G8" s="48"/>
      <c r="H8" s="48"/>
      <c r="I8" s="132"/>
      <c r="J8" s="48"/>
      <c r="K8" s="52"/>
      <c r="AZ8" s="128" t="s">
        <v>106</v>
      </c>
      <c r="BA8" s="128" t="s">
        <v>5</v>
      </c>
      <c r="BB8" s="128" t="s">
        <v>5</v>
      </c>
      <c r="BC8" s="128" t="s">
        <v>107</v>
      </c>
      <c r="BD8" s="128" t="s">
        <v>93</v>
      </c>
    </row>
    <row r="9" s="1" customFormat="1" ht="36.96" customHeight="1">
      <c r="B9" s="47"/>
      <c r="C9" s="48"/>
      <c r="D9" s="48"/>
      <c r="E9" s="133" t="s">
        <v>108</v>
      </c>
      <c r="F9" s="48"/>
      <c r="G9" s="48"/>
      <c r="H9" s="48"/>
      <c r="I9" s="132"/>
      <c r="J9" s="48"/>
      <c r="K9" s="52"/>
      <c r="AZ9" s="128" t="s">
        <v>109</v>
      </c>
      <c r="BA9" s="128" t="s">
        <v>5</v>
      </c>
      <c r="BB9" s="128" t="s">
        <v>5</v>
      </c>
      <c r="BC9" s="128" t="s">
        <v>110</v>
      </c>
      <c r="BD9" s="128" t="s">
        <v>93</v>
      </c>
    </row>
    <row r="10" s="1" customFormat="1">
      <c r="B10" s="47"/>
      <c r="C10" s="48"/>
      <c r="D10" s="48"/>
      <c r="E10" s="48"/>
      <c r="F10" s="48"/>
      <c r="G10" s="48"/>
      <c r="H10" s="48"/>
      <c r="I10" s="132"/>
      <c r="J10" s="48"/>
      <c r="K10" s="52"/>
      <c r="AZ10" s="128" t="s">
        <v>111</v>
      </c>
      <c r="BA10" s="128" t="s">
        <v>5</v>
      </c>
      <c r="BB10" s="128" t="s">
        <v>5</v>
      </c>
      <c r="BC10" s="128" t="s">
        <v>112</v>
      </c>
      <c r="BD10" s="128" t="s">
        <v>93</v>
      </c>
    </row>
    <row r="11" s="1" customFormat="1" ht="14.4" customHeight="1">
      <c r="B11" s="47"/>
      <c r="C11" s="48"/>
      <c r="D11" s="41" t="s">
        <v>21</v>
      </c>
      <c r="E11" s="48"/>
      <c r="F11" s="36" t="s">
        <v>22</v>
      </c>
      <c r="G11" s="48"/>
      <c r="H11" s="48"/>
      <c r="I11" s="134" t="s">
        <v>23</v>
      </c>
      <c r="J11" s="36" t="s">
        <v>5</v>
      </c>
      <c r="K11" s="52"/>
      <c r="AZ11" s="128" t="s">
        <v>113</v>
      </c>
      <c r="BA11" s="128" t="s">
        <v>5</v>
      </c>
      <c r="BB11" s="128" t="s">
        <v>5</v>
      </c>
      <c r="BC11" s="128" t="s">
        <v>114</v>
      </c>
      <c r="BD11" s="128" t="s">
        <v>93</v>
      </c>
    </row>
    <row r="12" s="1" customFormat="1" ht="14.4" customHeight="1">
      <c r="B12" s="47"/>
      <c r="C12" s="48"/>
      <c r="D12" s="41" t="s">
        <v>24</v>
      </c>
      <c r="E12" s="48"/>
      <c r="F12" s="36" t="s">
        <v>25</v>
      </c>
      <c r="G12" s="48"/>
      <c r="H12" s="48"/>
      <c r="I12" s="134" t="s">
        <v>26</v>
      </c>
      <c r="J12" s="135" t="str">
        <f>'Rekapitulace stavby'!AN8</f>
        <v>6.11.2019</v>
      </c>
      <c r="K12" s="52"/>
      <c r="AZ12" s="128" t="s">
        <v>115</v>
      </c>
      <c r="BA12" s="128" t="s">
        <v>5</v>
      </c>
      <c r="BB12" s="128" t="s">
        <v>5</v>
      </c>
      <c r="BC12" s="128" t="s">
        <v>116</v>
      </c>
      <c r="BD12" s="128" t="s">
        <v>93</v>
      </c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2"/>
      <c r="J13" s="48"/>
      <c r="K13" s="52"/>
      <c r="AZ13" s="128" t="s">
        <v>117</v>
      </c>
      <c r="BA13" s="128" t="s">
        <v>5</v>
      </c>
      <c r="BB13" s="128" t="s">
        <v>5</v>
      </c>
      <c r="BC13" s="128" t="s">
        <v>118</v>
      </c>
      <c r="BD13" s="128" t="s">
        <v>93</v>
      </c>
    </row>
    <row r="14" s="1" customFormat="1" ht="14.4" customHeight="1">
      <c r="B14" s="47"/>
      <c r="C14" s="48"/>
      <c r="D14" s="41" t="s">
        <v>28</v>
      </c>
      <c r="E14" s="48"/>
      <c r="F14" s="48"/>
      <c r="G14" s="48"/>
      <c r="H14" s="48"/>
      <c r="I14" s="134" t="s">
        <v>29</v>
      </c>
      <c r="J14" s="36" t="s">
        <v>5</v>
      </c>
      <c r="K14" s="52"/>
      <c r="AZ14" s="128" t="s">
        <v>119</v>
      </c>
      <c r="BA14" s="128" t="s">
        <v>5</v>
      </c>
      <c r="BB14" s="128" t="s">
        <v>5</v>
      </c>
      <c r="BC14" s="128" t="s">
        <v>120</v>
      </c>
      <c r="BD14" s="128" t="s">
        <v>93</v>
      </c>
    </row>
    <row r="15" s="1" customFormat="1" ht="18" customHeight="1">
      <c r="B15" s="47"/>
      <c r="C15" s="48"/>
      <c r="D15" s="48"/>
      <c r="E15" s="36" t="s">
        <v>30</v>
      </c>
      <c r="F15" s="48"/>
      <c r="G15" s="48"/>
      <c r="H15" s="48"/>
      <c r="I15" s="134" t="s">
        <v>31</v>
      </c>
      <c r="J15" s="36" t="s">
        <v>5</v>
      </c>
      <c r="K15" s="52"/>
      <c r="AZ15" s="128" t="s">
        <v>121</v>
      </c>
      <c r="BA15" s="128" t="s">
        <v>5</v>
      </c>
      <c r="BB15" s="128" t="s">
        <v>5</v>
      </c>
      <c r="BC15" s="128" t="s">
        <v>122</v>
      </c>
      <c r="BD15" s="128" t="s">
        <v>93</v>
      </c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2"/>
      <c r="J16" s="48"/>
      <c r="K16" s="52"/>
      <c r="AZ16" s="128" t="s">
        <v>123</v>
      </c>
      <c r="BA16" s="128" t="s">
        <v>5</v>
      </c>
      <c r="BB16" s="128" t="s">
        <v>5</v>
      </c>
      <c r="BC16" s="128" t="s">
        <v>124</v>
      </c>
      <c r="BD16" s="128" t="s">
        <v>93</v>
      </c>
    </row>
    <row r="17" s="1" customFormat="1" ht="14.4" customHeight="1">
      <c r="B17" s="47"/>
      <c r="C17" s="48"/>
      <c r="D17" s="41" t="s">
        <v>32</v>
      </c>
      <c r="E17" s="48"/>
      <c r="F17" s="48"/>
      <c r="G17" s="48"/>
      <c r="H17" s="48"/>
      <c r="I17" s="134" t="s">
        <v>29</v>
      </c>
      <c r="J17" s="36" t="str">
        <f>IF('Rekapitulace stavby'!AN13="Vyplň údaj","",IF('Rekapitulace stavby'!AN13="","",'Rekapitulace stavby'!AN13))</f>
        <v/>
      </c>
      <c r="K17" s="52"/>
      <c r="AZ17" s="128" t="s">
        <v>125</v>
      </c>
      <c r="BA17" s="128" t="s">
        <v>5</v>
      </c>
      <c r="BB17" s="128" t="s">
        <v>5</v>
      </c>
      <c r="BC17" s="128" t="s">
        <v>126</v>
      </c>
      <c r="BD17" s="128" t="s">
        <v>93</v>
      </c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4" t="s">
        <v>31</v>
      </c>
      <c r="J18" s="36" t="str">
        <f>IF('Rekapitulace stavby'!AN14="Vyplň údaj","",IF('Rekapitulace stavby'!AN14="","",'Rekapitulace stavby'!AN14))</f>
        <v/>
      </c>
      <c r="K18" s="52"/>
      <c r="AZ18" s="128" t="s">
        <v>127</v>
      </c>
      <c r="BA18" s="128" t="s">
        <v>5</v>
      </c>
      <c r="BB18" s="128" t="s">
        <v>5</v>
      </c>
      <c r="BC18" s="128" t="s">
        <v>128</v>
      </c>
      <c r="BD18" s="128" t="s">
        <v>93</v>
      </c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2"/>
      <c r="J19" s="48"/>
      <c r="K19" s="52"/>
      <c r="AZ19" s="128" t="s">
        <v>129</v>
      </c>
      <c r="BA19" s="128" t="s">
        <v>5</v>
      </c>
      <c r="BB19" s="128" t="s">
        <v>5</v>
      </c>
      <c r="BC19" s="128" t="s">
        <v>130</v>
      </c>
      <c r="BD19" s="128" t="s">
        <v>93</v>
      </c>
    </row>
    <row r="20" s="1" customFormat="1" ht="14.4" customHeight="1">
      <c r="B20" s="47"/>
      <c r="C20" s="48"/>
      <c r="D20" s="41" t="s">
        <v>34</v>
      </c>
      <c r="E20" s="48"/>
      <c r="F20" s="48"/>
      <c r="G20" s="48"/>
      <c r="H20" s="48"/>
      <c r="I20" s="134" t="s">
        <v>29</v>
      </c>
      <c r="J20" s="36" t="s">
        <v>5</v>
      </c>
      <c r="K20" s="52"/>
      <c r="AZ20" s="128" t="s">
        <v>131</v>
      </c>
      <c r="BA20" s="128" t="s">
        <v>5</v>
      </c>
      <c r="BB20" s="128" t="s">
        <v>5</v>
      </c>
      <c r="BC20" s="128" t="s">
        <v>132</v>
      </c>
      <c r="BD20" s="128" t="s">
        <v>93</v>
      </c>
    </row>
    <row r="21" s="1" customFormat="1" ht="18" customHeight="1">
      <c r="B21" s="47"/>
      <c r="C21" s="48"/>
      <c r="D21" s="48"/>
      <c r="E21" s="36" t="s">
        <v>35</v>
      </c>
      <c r="F21" s="48"/>
      <c r="G21" s="48"/>
      <c r="H21" s="48"/>
      <c r="I21" s="134" t="s">
        <v>31</v>
      </c>
      <c r="J21" s="36" t="s">
        <v>5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2"/>
      <c r="J22" s="48"/>
      <c r="K22" s="52"/>
    </row>
    <row r="23" s="1" customFormat="1" ht="14.4" customHeight="1">
      <c r="B23" s="47"/>
      <c r="C23" s="48"/>
      <c r="D23" s="41" t="s">
        <v>37</v>
      </c>
      <c r="E23" s="48"/>
      <c r="F23" s="48"/>
      <c r="G23" s="48"/>
      <c r="H23" s="48"/>
      <c r="I23" s="132"/>
      <c r="J23" s="48"/>
      <c r="K23" s="52"/>
    </row>
    <row r="24" s="6" customFormat="1" ht="16.5" customHeight="1">
      <c r="B24" s="136"/>
      <c r="C24" s="137"/>
      <c r="D24" s="137"/>
      <c r="E24" s="45" t="s">
        <v>5</v>
      </c>
      <c r="F24" s="45"/>
      <c r="G24" s="45"/>
      <c r="H24" s="45"/>
      <c r="I24" s="138"/>
      <c r="J24" s="137"/>
      <c r="K24" s="13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2"/>
      <c r="J25" s="48"/>
      <c r="K25" s="52"/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40"/>
      <c r="J26" s="83"/>
      <c r="K26" s="141"/>
    </row>
    <row r="27" s="1" customFormat="1" ht="25.44" customHeight="1">
      <c r="B27" s="47"/>
      <c r="C27" s="48"/>
      <c r="D27" s="142" t="s">
        <v>39</v>
      </c>
      <c r="E27" s="48"/>
      <c r="F27" s="48"/>
      <c r="G27" s="48"/>
      <c r="H27" s="48"/>
      <c r="I27" s="132"/>
      <c r="J27" s="143">
        <f>ROUND(J95,2)</f>
        <v>0</v>
      </c>
      <c r="K27" s="52"/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40"/>
      <c r="J28" s="83"/>
      <c r="K28" s="141"/>
    </row>
    <row r="29" s="1" customFormat="1" ht="14.4" customHeight="1">
      <c r="B29" s="47"/>
      <c r="C29" s="48"/>
      <c r="D29" s="48"/>
      <c r="E29" s="48"/>
      <c r="F29" s="53" t="s">
        <v>41</v>
      </c>
      <c r="G29" s="48"/>
      <c r="H29" s="48"/>
      <c r="I29" s="144" t="s">
        <v>40</v>
      </c>
      <c r="J29" s="53" t="s">
        <v>42</v>
      </c>
      <c r="K29" s="52"/>
    </row>
    <row r="30" s="1" customFormat="1" ht="14.4" customHeight="1">
      <c r="B30" s="47"/>
      <c r="C30" s="48"/>
      <c r="D30" s="56" t="s">
        <v>43</v>
      </c>
      <c r="E30" s="56" t="s">
        <v>44</v>
      </c>
      <c r="F30" s="145">
        <f>ROUND(SUM(BE95:BE428), 2)</f>
        <v>0</v>
      </c>
      <c r="G30" s="48"/>
      <c r="H30" s="48"/>
      <c r="I30" s="146">
        <v>0.20999999999999999</v>
      </c>
      <c r="J30" s="145">
        <f>ROUND(ROUND((SUM(BE95:BE428)), 2)*I30, 2)</f>
        <v>0</v>
      </c>
      <c r="K30" s="52"/>
    </row>
    <row r="31" s="1" customFormat="1" ht="14.4" customHeight="1">
      <c r="B31" s="47"/>
      <c r="C31" s="48"/>
      <c r="D31" s="48"/>
      <c r="E31" s="56" t="s">
        <v>45</v>
      </c>
      <c r="F31" s="145">
        <f>ROUND(SUM(BF95:BF428), 2)</f>
        <v>0</v>
      </c>
      <c r="G31" s="48"/>
      <c r="H31" s="48"/>
      <c r="I31" s="146">
        <v>0.14999999999999999</v>
      </c>
      <c r="J31" s="145">
        <f>ROUND(ROUND((SUM(BF95:BF428)),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46</v>
      </c>
      <c r="F32" s="145">
        <f>ROUND(SUM(BG95:BG428), 2)</f>
        <v>0</v>
      </c>
      <c r="G32" s="48"/>
      <c r="H32" s="48"/>
      <c r="I32" s="146">
        <v>0.20999999999999999</v>
      </c>
      <c r="J32" s="145">
        <v>0</v>
      </c>
      <c r="K32" s="52"/>
    </row>
    <row r="33" hidden="1" s="1" customFormat="1" ht="14.4" customHeight="1">
      <c r="B33" s="47"/>
      <c r="C33" s="48"/>
      <c r="D33" s="48"/>
      <c r="E33" s="56" t="s">
        <v>47</v>
      </c>
      <c r="F33" s="145">
        <f>ROUND(SUM(BH95:BH428), 2)</f>
        <v>0</v>
      </c>
      <c r="G33" s="48"/>
      <c r="H33" s="48"/>
      <c r="I33" s="146">
        <v>0.14999999999999999</v>
      </c>
      <c r="J33" s="145">
        <v>0</v>
      </c>
      <c r="K33" s="52"/>
    </row>
    <row r="34" hidden="1" s="1" customFormat="1" ht="14.4" customHeight="1">
      <c r="B34" s="47"/>
      <c r="C34" s="48"/>
      <c r="D34" s="48"/>
      <c r="E34" s="56" t="s">
        <v>48</v>
      </c>
      <c r="F34" s="145">
        <f>ROUND(SUM(BI95:BI428), 2)</f>
        <v>0</v>
      </c>
      <c r="G34" s="48"/>
      <c r="H34" s="48"/>
      <c r="I34" s="146">
        <v>0</v>
      </c>
      <c r="J34" s="145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2"/>
      <c r="J35" s="48"/>
      <c r="K35" s="52"/>
    </row>
    <row r="36" s="1" customFormat="1" ht="25.44" customHeight="1">
      <c r="B36" s="47"/>
      <c r="C36" s="147"/>
      <c r="D36" s="148" t="s">
        <v>49</v>
      </c>
      <c r="E36" s="89"/>
      <c r="F36" s="89"/>
      <c r="G36" s="149" t="s">
        <v>50</v>
      </c>
      <c r="H36" s="150" t="s">
        <v>51</v>
      </c>
      <c r="I36" s="151"/>
      <c r="J36" s="152">
        <f>SUM(J27:J34)</f>
        <v>0</v>
      </c>
      <c r="K36" s="153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4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5"/>
      <c r="J41" s="72"/>
      <c r="K41" s="156"/>
    </row>
    <row r="42" s="1" customFormat="1" ht="36.96" customHeight="1">
      <c r="B42" s="47"/>
      <c r="C42" s="31" t="s">
        <v>133</v>
      </c>
      <c r="D42" s="48"/>
      <c r="E42" s="48"/>
      <c r="F42" s="48"/>
      <c r="G42" s="48"/>
      <c r="H42" s="48"/>
      <c r="I42" s="132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2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2"/>
      <c r="J44" s="48"/>
      <c r="K44" s="52"/>
    </row>
    <row r="45" s="1" customFormat="1" ht="16.5" customHeight="1">
      <c r="B45" s="47"/>
      <c r="C45" s="48"/>
      <c r="D45" s="48"/>
      <c r="E45" s="131" t="str">
        <f>E7</f>
        <v>Zateplení bytového domu Turnov, Granátová 1897 - ZMĚNA Č.2 - 11/2019</v>
      </c>
      <c r="F45" s="41"/>
      <c r="G45" s="41"/>
      <c r="H45" s="41"/>
      <c r="I45" s="132"/>
      <c r="J45" s="48"/>
      <c r="K45" s="52"/>
    </row>
    <row r="46" s="1" customFormat="1" ht="14.4" customHeight="1">
      <c r="B46" s="47"/>
      <c r="C46" s="41" t="s">
        <v>105</v>
      </c>
      <c r="D46" s="48"/>
      <c r="E46" s="48"/>
      <c r="F46" s="48"/>
      <c r="G46" s="48"/>
      <c r="H46" s="48"/>
      <c r="I46" s="132"/>
      <c r="J46" s="48"/>
      <c r="K46" s="52"/>
    </row>
    <row r="47" s="1" customFormat="1" ht="17.25" customHeight="1">
      <c r="B47" s="47"/>
      <c r="C47" s="48"/>
      <c r="D47" s="48"/>
      <c r="E47" s="133" t="str">
        <f>E9</f>
        <v>I. etapa - Zateplení střechy</v>
      </c>
      <c r="F47" s="48"/>
      <c r="G47" s="48"/>
      <c r="H47" s="48"/>
      <c r="I47" s="132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2"/>
      <c r="J48" s="48"/>
      <c r="K48" s="52"/>
    </row>
    <row r="49" s="1" customFormat="1" ht="18" customHeight="1">
      <c r="B49" s="47"/>
      <c r="C49" s="41" t="s">
        <v>24</v>
      </c>
      <c r="D49" s="48"/>
      <c r="E49" s="48"/>
      <c r="F49" s="36" t="str">
        <f>F12</f>
        <v>Parcela č.1660/91</v>
      </c>
      <c r="G49" s="48"/>
      <c r="H49" s="48"/>
      <c r="I49" s="134" t="s">
        <v>26</v>
      </c>
      <c r="J49" s="135" t="str">
        <f>IF(J12="","",J12)</f>
        <v>6.11.2019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2"/>
      <c r="J50" s="48"/>
      <c r="K50" s="52"/>
    </row>
    <row r="51" s="1" customFormat="1">
      <c r="B51" s="47"/>
      <c r="C51" s="41" t="s">
        <v>28</v>
      </c>
      <c r="D51" s="48"/>
      <c r="E51" s="48"/>
      <c r="F51" s="36" t="str">
        <f>E15</f>
        <v>Město Turnov, Ant.Dvořáka 335, 511 01 Turnov</v>
      </c>
      <c r="G51" s="48"/>
      <c r="H51" s="48"/>
      <c r="I51" s="134" t="s">
        <v>34</v>
      </c>
      <c r="J51" s="45" t="str">
        <f>E21</f>
        <v xml:space="preserve">V a M Spol. s r.o., </v>
      </c>
      <c r="K51" s="52"/>
    </row>
    <row r="52" s="1" customFormat="1" ht="14.4" customHeight="1">
      <c r="B52" s="47"/>
      <c r="C52" s="41" t="s">
        <v>32</v>
      </c>
      <c r="D52" s="48"/>
      <c r="E52" s="48"/>
      <c r="F52" s="36" t="str">
        <f>IF(E18="","",E18)</f>
        <v/>
      </c>
      <c r="G52" s="48"/>
      <c r="H52" s="48"/>
      <c r="I52" s="132"/>
      <c r="J52" s="157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2"/>
      <c r="J53" s="48"/>
      <c r="K53" s="52"/>
    </row>
    <row r="54" s="1" customFormat="1" ht="29.28" customHeight="1">
      <c r="B54" s="47"/>
      <c r="C54" s="158" t="s">
        <v>134</v>
      </c>
      <c r="D54" s="147"/>
      <c r="E54" s="147"/>
      <c r="F54" s="147"/>
      <c r="G54" s="147"/>
      <c r="H54" s="147"/>
      <c r="I54" s="159"/>
      <c r="J54" s="160" t="s">
        <v>135</v>
      </c>
      <c r="K54" s="161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2"/>
      <c r="J55" s="48"/>
      <c r="K55" s="52"/>
    </row>
    <row r="56" s="1" customFormat="1" ht="29.28" customHeight="1">
      <c r="B56" s="47"/>
      <c r="C56" s="162" t="s">
        <v>136</v>
      </c>
      <c r="D56" s="48"/>
      <c r="E56" s="48"/>
      <c r="F56" s="48"/>
      <c r="G56" s="48"/>
      <c r="H56" s="48"/>
      <c r="I56" s="132"/>
      <c r="J56" s="143">
        <f>J95</f>
        <v>0</v>
      </c>
      <c r="K56" s="52"/>
      <c r="AU56" s="25" t="s">
        <v>137</v>
      </c>
    </row>
    <row r="57" s="7" customFormat="1" ht="24.96" customHeight="1">
      <c r="B57" s="163"/>
      <c r="C57" s="164"/>
      <c r="D57" s="165" t="s">
        <v>138</v>
      </c>
      <c r="E57" s="166"/>
      <c r="F57" s="166"/>
      <c r="G57" s="166"/>
      <c r="H57" s="166"/>
      <c r="I57" s="167"/>
      <c r="J57" s="168">
        <f>J96</f>
        <v>0</v>
      </c>
      <c r="K57" s="169"/>
    </row>
    <row r="58" s="8" customFormat="1" ht="19.92" customHeight="1">
      <c r="B58" s="170"/>
      <c r="C58" s="171"/>
      <c r="D58" s="172" t="s">
        <v>139</v>
      </c>
      <c r="E58" s="173"/>
      <c r="F58" s="173"/>
      <c r="G58" s="173"/>
      <c r="H58" s="173"/>
      <c r="I58" s="174"/>
      <c r="J58" s="175">
        <f>J97</f>
        <v>0</v>
      </c>
      <c r="K58" s="176"/>
    </row>
    <row r="59" s="8" customFormat="1" ht="19.92" customHeight="1">
      <c r="B59" s="170"/>
      <c r="C59" s="171"/>
      <c r="D59" s="172" t="s">
        <v>140</v>
      </c>
      <c r="E59" s="173"/>
      <c r="F59" s="173"/>
      <c r="G59" s="173"/>
      <c r="H59" s="173"/>
      <c r="I59" s="174"/>
      <c r="J59" s="175">
        <f>J149</f>
        <v>0</v>
      </c>
      <c r="K59" s="176"/>
    </row>
    <row r="60" s="8" customFormat="1" ht="19.92" customHeight="1">
      <c r="B60" s="170"/>
      <c r="C60" s="171"/>
      <c r="D60" s="172" t="s">
        <v>141</v>
      </c>
      <c r="E60" s="173"/>
      <c r="F60" s="173"/>
      <c r="G60" s="173"/>
      <c r="H60" s="173"/>
      <c r="I60" s="174"/>
      <c r="J60" s="175">
        <f>J203</f>
        <v>0</v>
      </c>
      <c r="K60" s="176"/>
    </row>
    <row r="61" s="8" customFormat="1" ht="19.92" customHeight="1">
      <c r="B61" s="170"/>
      <c r="C61" s="171"/>
      <c r="D61" s="172" t="s">
        <v>142</v>
      </c>
      <c r="E61" s="173"/>
      <c r="F61" s="173"/>
      <c r="G61" s="173"/>
      <c r="H61" s="173"/>
      <c r="I61" s="174"/>
      <c r="J61" s="175">
        <f>J214</f>
        <v>0</v>
      </c>
      <c r="K61" s="176"/>
    </row>
    <row r="62" s="7" customFormat="1" ht="24.96" customHeight="1">
      <c r="B62" s="163"/>
      <c r="C62" s="164"/>
      <c r="D62" s="165" t="s">
        <v>143</v>
      </c>
      <c r="E62" s="166"/>
      <c r="F62" s="166"/>
      <c r="G62" s="166"/>
      <c r="H62" s="166"/>
      <c r="I62" s="167"/>
      <c r="J62" s="168">
        <f>J216</f>
        <v>0</v>
      </c>
      <c r="K62" s="169"/>
    </row>
    <row r="63" s="8" customFormat="1" ht="19.92" customHeight="1">
      <c r="B63" s="170"/>
      <c r="C63" s="171"/>
      <c r="D63" s="172" t="s">
        <v>144</v>
      </c>
      <c r="E63" s="173"/>
      <c r="F63" s="173"/>
      <c r="G63" s="173"/>
      <c r="H63" s="173"/>
      <c r="I63" s="174"/>
      <c r="J63" s="175">
        <f>J217</f>
        <v>0</v>
      </c>
      <c r="K63" s="176"/>
    </row>
    <row r="64" s="8" customFormat="1" ht="19.92" customHeight="1">
      <c r="B64" s="170"/>
      <c r="C64" s="171"/>
      <c r="D64" s="172" t="s">
        <v>145</v>
      </c>
      <c r="E64" s="173"/>
      <c r="F64" s="173"/>
      <c r="G64" s="173"/>
      <c r="H64" s="173"/>
      <c r="I64" s="174"/>
      <c r="J64" s="175">
        <f>J332</f>
        <v>0</v>
      </c>
      <c r="K64" s="176"/>
    </row>
    <row r="65" s="8" customFormat="1" ht="19.92" customHeight="1">
      <c r="B65" s="170"/>
      <c r="C65" s="171"/>
      <c r="D65" s="172" t="s">
        <v>146</v>
      </c>
      <c r="E65" s="173"/>
      <c r="F65" s="173"/>
      <c r="G65" s="173"/>
      <c r="H65" s="173"/>
      <c r="I65" s="174"/>
      <c r="J65" s="175">
        <f>J382</f>
        <v>0</v>
      </c>
      <c r="K65" s="176"/>
    </row>
    <row r="66" s="8" customFormat="1" ht="19.92" customHeight="1">
      <c r="B66" s="170"/>
      <c r="C66" s="171"/>
      <c r="D66" s="172" t="s">
        <v>147</v>
      </c>
      <c r="E66" s="173"/>
      <c r="F66" s="173"/>
      <c r="G66" s="173"/>
      <c r="H66" s="173"/>
      <c r="I66" s="174"/>
      <c r="J66" s="175">
        <f>J388</f>
        <v>0</v>
      </c>
      <c r="K66" s="176"/>
    </row>
    <row r="67" s="8" customFormat="1" ht="19.92" customHeight="1">
      <c r="B67" s="170"/>
      <c r="C67" s="171"/>
      <c r="D67" s="172" t="s">
        <v>148</v>
      </c>
      <c r="E67" s="173"/>
      <c r="F67" s="173"/>
      <c r="G67" s="173"/>
      <c r="H67" s="173"/>
      <c r="I67" s="174"/>
      <c r="J67" s="175">
        <f>J392</f>
        <v>0</v>
      </c>
      <c r="K67" s="176"/>
    </row>
    <row r="68" s="8" customFormat="1" ht="19.92" customHeight="1">
      <c r="B68" s="170"/>
      <c r="C68" s="171"/>
      <c r="D68" s="172" t="s">
        <v>149</v>
      </c>
      <c r="E68" s="173"/>
      <c r="F68" s="173"/>
      <c r="G68" s="173"/>
      <c r="H68" s="173"/>
      <c r="I68" s="174"/>
      <c r="J68" s="175">
        <f>J406</f>
        <v>0</v>
      </c>
      <c r="K68" s="176"/>
    </row>
    <row r="69" s="8" customFormat="1" ht="19.92" customHeight="1">
      <c r="B69" s="170"/>
      <c r="C69" s="171"/>
      <c r="D69" s="172" t="s">
        <v>150</v>
      </c>
      <c r="E69" s="173"/>
      <c r="F69" s="173"/>
      <c r="G69" s="173"/>
      <c r="H69" s="173"/>
      <c r="I69" s="174"/>
      <c r="J69" s="175">
        <f>J409</f>
        <v>0</v>
      </c>
      <c r="K69" s="176"/>
    </row>
    <row r="70" s="7" customFormat="1" ht="24.96" customHeight="1">
      <c r="B70" s="163"/>
      <c r="C70" s="164"/>
      <c r="D70" s="165" t="s">
        <v>151</v>
      </c>
      <c r="E70" s="166"/>
      <c r="F70" s="166"/>
      <c r="G70" s="166"/>
      <c r="H70" s="166"/>
      <c r="I70" s="167"/>
      <c r="J70" s="168">
        <f>J412</f>
        <v>0</v>
      </c>
      <c r="K70" s="169"/>
    </row>
    <row r="71" s="8" customFormat="1" ht="19.92" customHeight="1">
      <c r="B71" s="170"/>
      <c r="C71" s="171"/>
      <c r="D71" s="172" t="s">
        <v>152</v>
      </c>
      <c r="E71" s="173"/>
      <c r="F71" s="173"/>
      <c r="G71" s="173"/>
      <c r="H71" s="173"/>
      <c r="I71" s="174"/>
      <c r="J71" s="175">
        <f>J413</f>
        <v>0</v>
      </c>
      <c r="K71" s="176"/>
    </row>
    <row r="72" s="8" customFormat="1" ht="19.92" customHeight="1">
      <c r="B72" s="170"/>
      <c r="C72" s="171"/>
      <c r="D72" s="172" t="s">
        <v>153</v>
      </c>
      <c r="E72" s="173"/>
      <c r="F72" s="173"/>
      <c r="G72" s="173"/>
      <c r="H72" s="173"/>
      <c r="I72" s="174"/>
      <c r="J72" s="175">
        <f>J415</f>
        <v>0</v>
      </c>
      <c r="K72" s="176"/>
    </row>
    <row r="73" s="8" customFormat="1" ht="19.92" customHeight="1">
      <c r="B73" s="170"/>
      <c r="C73" s="171"/>
      <c r="D73" s="172" t="s">
        <v>154</v>
      </c>
      <c r="E73" s="173"/>
      <c r="F73" s="173"/>
      <c r="G73" s="173"/>
      <c r="H73" s="173"/>
      <c r="I73" s="174"/>
      <c r="J73" s="175">
        <f>J417</f>
        <v>0</v>
      </c>
      <c r="K73" s="176"/>
    </row>
    <row r="74" s="8" customFormat="1" ht="19.92" customHeight="1">
      <c r="B74" s="170"/>
      <c r="C74" s="171"/>
      <c r="D74" s="172" t="s">
        <v>155</v>
      </c>
      <c r="E74" s="173"/>
      <c r="F74" s="173"/>
      <c r="G74" s="173"/>
      <c r="H74" s="173"/>
      <c r="I74" s="174"/>
      <c r="J74" s="175">
        <f>J425</f>
        <v>0</v>
      </c>
      <c r="K74" s="176"/>
    </row>
    <row r="75" s="8" customFormat="1" ht="19.92" customHeight="1">
      <c r="B75" s="170"/>
      <c r="C75" s="171"/>
      <c r="D75" s="172" t="s">
        <v>156</v>
      </c>
      <c r="E75" s="173"/>
      <c r="F75" s="173"/>
      <c r="G75" s="173"/>
      <c r="H75" s="173"/>
      <c r="I75" s="174"/>
      <c r="J75" s="175">
        <f>J427</f>
        <v>0</v>
      </c>
      <c r="K75" s="176"/>
    </row>
    <row r="76" s="1" customFormat="1" ht="21.84" customHeight="1">
      <c r="B76" s="47"/>
      <c r="C76" s="48"/>
      <c r="D76" s="48"/>
      <c r="E76" s="48"/>
      <c r="F76" s="48"/>
      <c r="G76" s="48"/>
      <c r="H76" s="48"/>
      <c r="I76" s="132"/>
      <c r="J76" s="48"/>
      <c r="K76" s="52"/>
    </row>
    <row r="77" s="1" customFormat="1" ht="6.96" customHeight="1">
      <c r="B77" s="68"/>
      <c r="C77" s="69"/>
      <c r="D77" s="69"/>
      <c r="E77" s="69"/>
      <c r="F77" s="69"/>
      <c r="G77" s="69"/>
      <c r="H77" s="69"/>
      <c r="I77" s="154"/>
      <c r="J77" s="69"/>
      <c r="K77" s="70"/>
    </row>
    <row r="81" s="1" customFormat="1" ht="6.96" customHeight="1">
      <c r="B81" s="71"/>
      <c r="C81" s="72"/>
      <c r="D81" s="72"/>
      <c r="E81" s="72"/>
      <c r="F81" s="72"/>
      <c r="G81" s="72"/>
      <c r="H81" s="72"/>
      <c r="I81" s="155"/>
      <c r="J81" s="72"/>
      <c r="K81" s="72"/>
      <c r="L81" s="47"/>
    </row>
    <row r="82" s="1" customFormat="1" ht="36.96" customHeight="1">
      <c r="B82" s="47"/>
      <c r="C82" s="73" t="s">
        <v>157</v>
      </c>
      <c r="I82" s="177"/>
      <c r="L82" s="47"/>
    </row>
    <row r="83" s="1" customFormat="1" ht="6.96" customHeight="1">
      <c r="B83" s="47"/>
      <c r="I83" s="177"/>
      <c r="L83" s="47"/>
    </row>
    <row r="84" s="1" customFormat="1" ht="14.4" customHeight="1">
      <c r="B84" s="47"/>
      <c r="C84" s="75" t="s">
        <v>19</v>
      </c>
      <c r="I84" s="177"/>
      <c r="L84" s="47"/>
    </row>
    <row r="85" s="1" customFormat="1" ht="16.5" customHeight="1">
      <c r="B85" s="47"/>
      <c r="E85" s="178" t="str">
        <f>E7</f>
        <v>Zateplení bytového domu Turnov, Granátová 1897 - ZMĚNA Č.2 - 11/2019</v>
      </c>
      <c r="F85" s="75"/>
      <c r="G85" s="75"/>
      <c r="H85" s="75"/>
      <c r="I85" s="177"/>
      <c r="L85" s="47"/>
    </row>
    <row r="86" s="1" customFormat="1" ht="14.4" customHeight="1">
      <c r="B86" s="47"/>
      <c r="C86" s="75" t="s">
        <v>105</v>
      </c>
      <c r="I86" s="177"/>
      <c r="L86" s="47"/>
    </row>
    <row r="87" s="1" customFormat="1" ht="17.25" customHeight="1">
      <c r="B87" s="47"/>
      <c r="E87" s="78" t="str">
        <f>E9</f>
        <v>I. etapa - Zateplení střechy</v>
      </c>
      <c r="F87" s="1"/>
      <c r="G87" s="1"/>
      <c r="H87" s="1"/>
      <c r="I87" s="177"/>
      <c r="L87" s="47"/>
    </row>
    <row r="88" s="1" customFormat="1" ht="6.96" customHeight="1">
      <c r="B88" s="47"/>
      <c r="I88" s="177"/>
      <c r="L88" s="47"/>
    </row>
    <row r="89" s="1" customFormat="1" ht="18" customHeight="1">
      <c r="B89" s="47"/>
      <c r="C89" s="75" t="s">
        <v>24</v>
      </c>
      <c r="F89" s="179" t="str">
        <f>F12</f>
        <v>Parcela č.1660/91</v>
      </c>
      <c r="I89" s="180" t="s">
        <v>26</v>
      </c>
      <c r="J89" s="80" t="str">
        <f>IF(J12="","",J12)</f>
        <v>6.11.2019</v>
      </c>
      <c r="L89" s="47"/>
    </row>
    <row r="90" s="1" customFormat="1" ht="6.96" customHeight="1">
      <c r="B90" s="47"/>
      <c r="I90" s="177"/>
      <c r="L90" s="47"/>
    </row>
    <row r="91" s="1" customFormat="1">
      <c r="B91" s="47"/>
      <c r="C91" s="75" t="s">
        <v>28</v>
      </c>
      <c r="F91" s="179" t="str">
        <f>E15</f>
        <v>Město Turnov, Ant.Dvořáka 335, 511 01 Turnov</v>
      </c>
      <c r="I91" s="180" t="s">
        <v>34</v>
      </c>
      <c r="J91" s="179" t="str">
        <f>E21</f>
        <v xml:space="preserve">V a M Spol. s r.o., </v>
      </c>
      <c r="L91" s="47"/>
    </row>
    <row r="92" s="1" customFormat="1" ht="14.4" customHeight="1">
      <c r="B92" s="47"/>
      <c r="C92" s="75" t="s">
        <v>32</v>
      </c>
      <c r="F92" s="179" t="str">
        <f>IF(E18="","",E18)</f>
        <v/>
      </c>
      <c r="I92" s="177"/>
      <c r="L92" s="47"/>
    </row>
    <row r="93" s="1" customFormat="1" ht="10.32" customHeight="1">
      <c r="B93" s="47"/>
      <c r="I93" s="177"/>
      <c r="L93" s="47"/>
    </row>
    <row r="94" s="9" customFormat="1" ht="29.28" customHeight="1">
      <c r="B94" s="181"/>
      <c r="C94" s="182" t="s">
        <v>158</v>
      </c>
      <c r="D94" s="183" t="s">
        <v>58</v>
      </c>
      <c r="E94" s="183" t="s">
        <v>54</v>
      </c>
      <c r="F94" s="183" t="s">
        <v>159</v>
      </c>
      <c r="G94" s="183" t="s">
        <v>160</v>
      </c>
      <c r="H94" s="183" t="s">
        <v>161</v>
      </c>
      <c r="I94" s="184" t="s">
        <v>162</v>
      </c>
      <c r="J94" s="183" t="s">
        <v>135</v>
      </c>
      <c r="K94" s="185" t="s">
        <v>163</v>
      </c>
      <c r="L94" s="181"/>
      <c r="M94" s="93" t="s">
        <v>164</v>
      </c>
      <c r="N94" s="94" t="s">
        <v>43</v>
      </c>
      <c r="O94" s="94" t="s">
        <v>165</v>
      </c>
      <c r="P94" s="94" t="s">
        <v>166</v>
      </c>
      <c r="Q94" s="94" t="s">
        <v>167</v>
      </c>
      <c r="R94" s="94" t="s">
        <v>168</v>
      </c>
      <c r="S94" s="94" t="s">
        <v>169</v>
      </c>
      <c r="T94" s="95" t="s">
        <v>170</v>
      </c>
    </row>
    <row r="95" s="1" customFormat="1" ht="29.28" customHeight="1">
      <c r="B95" s="47"/>
      <c r="C95" s="97" t="s">
        <v>136</v>
      </c>
      <c r="I95" s="177"/>
      <c r="J95" s="186">
        <f>BK95</f>
        <v>0</v>
      </c>
      <c r="L95" s="47"/>
      <c r="M95" s="96"/>
      <c r="N95" s="83"/>
      <c r="O95" s="83"/>
      <c r="P95" s="187">
        <f>P96+P216+P412</f>
        <v>0</v>
      </c>
      <c r="Q95" s="83"/>
      <c r="R95" s="187">
        <f>R96+R216+R412</f>
        <v>30.844948869999996</v>
      </c>
      <c r="S95" s="83"/>
      <c r="T95" s="188">
        <f>T96+T216+T412</f>
        <v>8.6892355999999999</v>
      </c>
      <c r="AT95" s="25" t="s">
        <v>72</v>
      </c>
      <c r="AU95" s="25" t="s">
        <v>137</v>
      </c>
      <c r="BK95" s="189">
        <f>BK96+BK216+BK412</f>
        <v>0</v>
      </c>
    </row>
    <row r="96" s="10" customFormat="1" ht="37.44001" customHeight="1">
      <c r="B96" s="190"/>
      <c r="D96" s="191" t="s">
        <v>72</v>
      </c>
      <c r="E96" s="192" t="s">
        <v>171</v>
      </c>
      <c r="F96" s="192" t="s">
        <v>172</v>
      </c>
      <c r="I96" s="193"/>
      <c r="J96" s="194">
        <f>BK96</f>
        <v>0</v>
      </c>
      <c r="L96" s="190"/>
      <c r="M96" s="195"/>
      <c r="N96" s="196"/>
      <c r="O96" s="196"/>
      <c r="P96" s="197">
        <f>P97+P149+P203+P214</f>
        <v>0</v>
      </c>
      <c r="Q96" s="196"/>
      <c r="R96" s="197">
        <f>R97+R149+R203+R214</f>
        <v>5.2346675300000003</v>
      </c>
      <c r="S96" s="196"/>
      <c r="T96" s="198">
        <f>T97+T149+T203+T214</f>
        <v>7.9934539999999989</v>
      </c>
      <c r="AR96" s="191" t="s">
        <v>81</v>
      </c>
      <c r="AT96" s="199" t="s">
        <v>72</v>
      </c>
      <c r="AU96" s="199" t="s">
        <v>73</v>
      </c>
      <c r="AY96" s="191" t="s">
        <v>173</v>
      </c>
      <c r="BK96" s="200">
        <f>BK97+BK149+BK203+BK214</f>
        <v>0</v>
      </c>
    </row>
    <row r="97" s="10" customFormat="1" ht="19.92" customHeight="1">
      <c r="B97" s="190"/>
      <c r="D97" s="191" t="s">
        <v>72</v>
      </c>
      <c r="E97" s="201" t="s">
        <v>174</v>
      </c>
      <c r="F97" s="201" t="s">
        <v>175</v>
      </c>
      <c r="I97" s="193"/>
      <c r="J97" s="202">
        <f>BK97</f>
        <v>0</v>
      </c>
      <c r="L97" s="190"/>
      <c r="M97" s="195"/>
      <c r="N97" s="196"/>
      <c r="O97" s="196"/>
      <c r="P97" s="197">
        <f>SUM(P98:P148)</f>
        <v>0</v>
      </c>
      <c r="Q97" s="196"/>
      <c r="R97" s="197">
        <f>SUM(R98:R148)</f>
        <v>4.9694794800000004</v>
      </c>
      <c r="S97" s="196"/>
      <c r="T97" s="198">
        <f>SUM(T98:T148)</f>
        <v>0</v>
      </c>
      <c r="AR97" s="191" t="s">
        <v>81</v>
      </c>
      <c r="AT97" s="199" t="s">
        <v>72</v>
      </c>
      <c r="AU97" s="199" t="s">
        <v>81</v>
      </c>
      <c r="AY97" s="191" t="s">
        <v>173</v>
      </c>
      <c r="BK97" s="200">
        <f>SUM(BK98:BK148)</f>
        <v>0</v>
      </c>
    </row>
    <row r="98" s="1" customFormat="1" ht="25.5" customHeight="1">
      <c r="B98" s="203"/>
      <c r="C98" s="204" t="s">
        <v>81</v>
      </c>
      <c r="D98" s="204" t="s">
        <v>176</v>
      </c>
      <c r="E98" s="205" t="s">
        <v>177</v>
      </c>
      <c r="F98" s="206" t="s">
        <v>178</v>
      </c>
      <c r="G98" s="207" t="s">
        <v>179</v>
      </c>
      <c r="H98" s="208">
        <v>46.698</v>
      </c>
      <c r="I98" s="209"/>
      <c r="J98" s="210">
        <f>ROUND(I98*H98,2)</f>
        <v>0</v>
      </c>
      <c r="K98" s="206" t="s">
        <v>5</v>
      </c>
      <c r="L98" s="47"/>
      <c r="M98" s="211" t="s">
        <v>5</v>
      </c>
      <c r="N98" s="212" t="s">
        <v>45</v>
      </c>
      <c r="O98" s="48"/>
      <c r="P98" s="213">
        <f>O98*H98</f>
        <v>0</v>
      </c>
      <c r="Q98" s="213">
        <v>0.0080000000000000002</v>
      </c>
      <c r="R98" s="213">
        <f>Q98*H98</f>
        <v>0.37358400000000003</v>
      </c>
      <c r="S98" s="213">
        <v>0</v>
      </c>
      <c r="T98" s="214">
        <f>S98*H98</f>
        <v>0</v>
      </c>
      <c r="AR98" s="25" t="s">
        <v>180</v>
      </c>
      <c r="AT98" s="25" t="s">
        <v>176</v>
      </c>
      <c r="AU98" s="25" t="s">
        <v>93</v>
      </c>
      <c r="AY98" s="25" t="s">
        <v>173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25" t="s">
        <v>93</v>
      </c>
      <c r="BK98" s="215">
        <f>ROUND(I98*H98,2)</f>
        <v>0</v>
      </c>
      <c r="BL98" s="25" t="s">
        <v>180</v>
      </c>
      <c r="BM98" s="25" t="s">
        <v>181</v>
      </c>
    </row>
    <row r="99" s="11" customFormat="1">
      <c r="B99" s="216"/>
      <c r="D99" s="217" t="s">
        <v>182</v>
      </c>
      <c r="E99" s="218" t="s">
        <v>5</v>
      </c>
      <c r="F99" s="219" t="s">
        <v>183</v>
      </c>
      <c r="H99" s="218" t="s">
        <v>5</v>
      </c>
      <c r="I99" s="220"/>
      <c r="L99" s="216"/>
      <c r="M99" s="221"/>
      <c r="N99" s="222"/>
      <c r="O99" s="222"/>
      <c r="P99" s="222"/>
      <c r="Q99" s="222"/>
      <c r="R99" s="222"/>
      <c r="S99" s="222"/>
      <c r="T99" s="223"/>
      <c r="AT99" s="218" t="s">
        <v>182</v>
      </c>
      <c r="AU99" s="218" t="s">
        <v>93</v>
      </c>
      <c r="AV99" s="11" t="s">
        <v>81</v>
      </c>
      <c r="AW99" s="11" t="s">
        <v>36</v>
      </c>
      <c r="AX99" s="11" t="s">
        <v>73</v>
      </c>
      <c r="AY99" s="218" t="s">
        <v>173</v>
      </c>
    </row>
    <row r="100" s="12" customFormat="1">
      <c r="B100" s="224"/>
      <c r="D100" s="217" t="s">
        <v>182</v>
      </c>
      <c r="E100" s="225" t="s">
        <v>5</v>
      </c>
      <c r="F100" s="226" t="s">
        <v>184</v>
      </c>
      <c r="H100" s="227">
        <v>50.795999999999999</v>
      </c>
      <c r="I100" s="228"/>
      <c r="L100" s="224"/>
      <c r="M100" s="229"/>
      <c r="N100" s="230"/>
      <c r="O100" s="230"/>
      <c r="P100" s="230"/>
      <c r="Q100" s="230"/>
      <c r="R100" s="230"/>
      <c r="S100" s="230"/>
      <c r="T100" s="231"/>
      <c r="AT100" s="225" t="s">
        <v>182</v>
      </c>
      <c r="AU100" s="225" t="s">
        <v>93</v>
      </c>
      <c r="AV100" s="12" t="s">
        <v>93</v>
      </c>
      <c r="AW100" s="12" t="s">
        <v>36</v>
      </c>
      <c r="AX100" s="12" t="s">
        <v>73</v>
      </c>
      <c r="AY100" s="225" t="s">
        <v>173</v>
      </c>
    </row>
    <row r="101" s="12" customFormat="1">
      <c r="B101" s="224"/>
      <c r="D101" s="217" t="s">
        <v>182</v>
      </c>
      <c r="E101" s="225" t="s">
        <v>5</v>
      </c>
      <c r="F101" s="226" t="s">
        <v>185</v>
      </c>
      <c r="H101" s="227">
        <v>-4.0979999999999999</v>
      </c>
      <c r="I101" s="228"/>
      <c r="L101" s="224"/>
      <c r="M101" s="229"/>
      <c r="N101" s="230"/>
      <c r="O101" s="230"/>
      <c r="P101" s="230"/>
      <c r="Q101" s="230"/>
      <c r="R101" s="230"/>
      <c r="S101" s="230"/>
      <c r="T101" s="231"/>
      <c r="AT101" s="225" t="s">
        <v>182</v>
      </c>
      <c r="AU101" s="225" t="s">
        <v>93</v>
      </c>
      <c r="AV101" s="12" t="s">
        <v>93</v>
      </c>
      <c r="AW101" s="12" t="s">
        <v>36</v>
      </c>
      <c r="AX101" s="12" t="s">
        <v>73</v>
      </c>
      <c r="AY101" s="225" t="s">
        <v>173</v>
      </c>
    </row>
    <row r="102" s="13" customFormat="1">
      <c r="B102" s="232"/>
      <c r="D102" s="217" t="s">
        <v>182</v>
      </c>
      <c r="E102" s="233" t="s">
        <v>99</v>
      </c>
      <c r="F102" s="234" t="s">
        <v>186</v>
      </c>
      <c r="H102" s="235">
        <v>46.698</v>
      </c>
      <c r="I102" s="236"/>
      <c r="L102" s="232"/>
      <c r="M102" s="237"/>
      <c r="N102" s="238"/>
      <c r="O102" s="238"/>
      <c r="P102" s="238"/>
      <c r="Q102" s="238"/>
      <c r="R102" s="238"/>
      <c r="S102" s="238"/>
      <c r="T102" s="239"/>
      <c r="AT102" s="233" t="s">
        <v>182</v>
      </c>
      <c r="AU102" s="233" t="s">
        <v>93</v>
      </c>
      <c r="AV102" s="13" t="s">
        <v>187</v>
      </c>
      <c r="AW102" s="13" t="s">
        <v>36</v>
      </c>
      <c r="AX102" s="13" t="s">
        <v>73</v>
      </c>
      <c r="AY102" s="233" t="s">
        <v>173</v>
      </c>
    </row>
    <row r="103" s="14" customFormat="1">
      <c r="B103" s="240"/>
      <c r="D103" s="217" t="s">
        <v>182</v>
      </c>
      <c r="E103" s="241" t="s">
        <v>5</v>
      </c>
      <c r="F103" s="242" t="s">
        <v>188</v>
      </c>
      <c r="H103" s="243">
        <v>46.698</v>
      </c>
      <c r="I103" s="244"/>
      <c r="L103" s="240"/>
      <c r="M103" s="245"/>
      <c r="N103" s="246"/>
      <c r="O103" s="246"/>
      <c r="P103" s="246"/>
      <c r="Q103" s="246"/>
      <c r="R103" s="246"/>
      <c r="S103" s="246"/>
      <c r="T103" s="247"/>
      <c r="AT103" s="241" t="s">
        <v>182</v>
      </c>
      <c r="AU103" s="241" t="s">
        <v>93</v>
      </c>
      <c r="AV103" s="14" t="s">
        <v>180</v>
      </c>
      <c r="AW103" s="14" t="s">
        <v>36</v>
      </c>
      <c r="AX103" s="14" t="s">
        <v>81</v>
      </c>
      <c r="AY103" s="241" t="s">
        <v>173</v>
      </c>
    </row>
    <row r="104" s="1" customFormat="1" ht="25.5" customHeight="1">
      <c r="B104" s="203"/>
      <c r="C104" s="204" t="s">
        <v>93</v>
      </c>
      <c r="D104" s="204" t="s">
        <v>176</v>
      </c>
      <c r="E104" s="205" t="s">
        <v>189</v>
      </c>
      <c r="F104" s="206" t="s">
        <v>190</v>
      </c>
      <c r="G104" s="207" t="s">
        <v>191</v>
      </c>
      <c r="H104" s="208">
        <v>20.16</v>
      </c>
      <c r="I104" s="209"/>
      <c r="J104" s="210">
        <f>ROUND(I104*H104,2)</f>
        <v>0</v>
      </c>
      <c r="K104" s="206" t="s">
        <v>192</v>
      </c>
      <c r="L104" s="47"/>
      <c r="M104" s="211" t="s">
        <v>5</v>
      </c>
      <c r="N104" s="212" t="s">
        <v>45</v>
      </c>
      <c r="O104" s="48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AR104" s="25" t="s">
        <v>180</v>
      </c>
      <c r="AT104" s="25" t="s">
        <v>176</v>
      </c>
      <c r="AU104" s="25" t="s">
        <v>93</v>
      </c>
      <c r="AY104" s="25" t="s">
        <v>173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25" t="s">
        <v>93</v>
      </c>
      <c r="BK104" s="215">
        <f>ROUND(I104*H104,2)</f>
        <v>0</v>
      </c>
      <c r="BL104" s="25" t="s">
        <v>180</v>
      </c>
      <c r="BM104" s="25" t="s">
        <v>193</v>
      </c>
    </row>
    <row r="105" s="11" customFormat="1">
      <c r="B105" s="216"/>
      <c r="D105" s="217" t="s">
        <v>182</v>
      </c>
      <c r="E105" s="218" t="s">
        <v>5</v>
      </c>
      <c r="F105" s="219" t="s">
        <v>194</v>
      </c>
      <c r="H105" s="218" t="s">
        <v>5</v>
      </c>
      <c r="I105" s="220"/>
      <c r="L105" s="216"/>
      <c r="M105" s="221"/>
      <c r="N105" s="222"/>
      <c r="O105" s="222"/>
      <c r="P105" s="222"/>
      <c r="Q105" s="222"/>
      <c r="R105" s="222"/>
      <c r="S105" s="222"/>
      <c r="T105" s="223"/>
      <c r="AT105" s="218" t="s">
        <v>182</v>
      </c>
      <c r="AU105" s="218" t="s">
        <v>93</v>
      </c>
      <c r="AV105" s="11" t="s">
        <v>81</v>
      </c>
      <c r="AW105" s="11" t="s">
        <v>36</v>
      </c>
      <c r="AX105" s="11" t="s">
        <v>73</v>
      </c>
      <c r="AY105" s="218" t="s">
        <v>173</v>
      </c>
    </row>
    <row r="106" s="12" customFormat="1">
      <c r="B106" s="224"/>
      <c r="D106" s="217" t="s">
        <v>182</v>
      </c>
      <c r="E106" s="225" t="s">
        <v>5</v>
      </c>
      <c r="F106" s="226" t="s">
        <v>195</v>
      </c>
      <c r="H106" s="227">
        <v>10.199999999999999</v>
      </c>
      <c r="I106" s="228"/>
      <c r="L106" s="224"/>
      <c r="M106" s="229"/>
      <c r="N106" s="230"/>
      <c r="O106" s="230"/>
      <c r="P106" s="230"/>
      <c r="Q106" s="230"/>
      <c r="R106" s="230"/>
      <c r="S106" s="230"/>
      <c r="T106" s="231"/>
      <c r="AT106" s="225" t="s">
        <v>182</v>
      </c>
      <c r="AU106" s="225" t="s">
        <v>93</v>
      </c>
      <c r="AV106" s="12" t="s">
        <v>93</v>
      </c>
      <c r="AW106" s="12" t="s">
        <v>36</v>
      </c>
      <c r="AX106" s="12" t="s">
        <v>73</v>
      </c>
      <c r="AY106" s="225" t="s">
        <v>173</v>
      </c>
    </row>
    <row r="107" s="12" customFormat="1">
      <c r="B107" s="224"/>
      <c r="D107" s="217" t="s">
        <v>182</v>
      </c>
      <c r="E107" s="225" t="s">
        <v>5</v>
      </c>
      <c r="F107" s="226" t="s">
        <v>196</v>
      </c>
      <c r="H107" s="227">
        <v>9.9600000000000009</v>
      </c>
      <c r="I107" s="228"/>
      <c r="L107" s="224"/>
      <c r="M107" s="229"/>
      <c r="N107" s="230"/>
      <c r="O107" s="230"/>
      <c r="P107" s="230"/>
      <c r="Q107" s="230"/>
      <c r="R107" s="230"/>
      <c r="S107" s="230"/>
      <c r="T107" s="231"/>
      <c r="AT107" s="225" t="s">
        <v>182</v>
      </c>
      <c r="AU107" s="225" t="s">
        <v>93</v>
      </c>
      <c r="AV107" s="12" t="s">
        <v>93</v>
      </c>
      <c r="AW107" s="12" t="s">
        <v>36</v>
      </c>
      <c r="AX107" s="12" t="s">
        <v>73</v>
      </c>
      <c r="AY107" s="225" t="s">
        <v>173</v>
      </c>
    </row>
    <row r="108" s="14" customFormat="1">
      <c r="B108" s="240"/>
      <c r="D108" s="217" t="s">
        <v>182</v>
      </c>
      <c r="E108" s="241" t="s">
        <v>111</v>
      </c>
      <c r="F108" s="242" t="s">
        <v>188</v>
      </c>
      <c r="H108" s="243">
        <v>20.16</v>
      </c>
      <c r="I108" s="244"/>
      <c r="L108" s="240"/>
      <c r="M108" s="245"/>
      <c r="N108" s="246"/>
      <c r="O108" s="246"/>
      <c r="P108" s="246"/>
      <c r="Q108" s="246"/>
      <c r="R108" s="246"/>
      <c r="S108" s="246"/>
      <c r="T108" s="247"/>
      <c r="AT108" s="241" t="s">
        <v>182</v>
      </c>
      <c r="AU108" s="241" t="s">
        <v>93</v>
      </c>
      <c r="AV108" s="14" t="s">
        <v>180</v>
      </c>
      <c r="AW108" s="14" t="s">
        <v>36</v>
      </c>
      <c r="AX108" s="14" t="s">
        <v>81</v>
      </c>
      <c r="AY108" s="241" t="s">
        <v>173</v>
      </c>
    </row>
    <row r="109" s="1" customFormat="1" ht="16.5" customHeight="1">
      <c r="B109" s="203"/>
      <c r="C109" s="248" t="s">
        <v>187</v>
      </c>
      <c r="D109" s="248" t="s">
        <v>197</v>
      </c>
      <c r="E109" s="249" t="s">
        <v>198</v>
      </c>
      <c r="F109" s="250" t="s">
        <v>199</v>
      </c>
      <c r="G109" s="251" t="s">
        <v>191</v>
      </c>
      <c r="H109" s="252">
        <v>22.175999999999998</v>
      </c>
      <c r="I109" s="253"/>
      <c r="J109" s="254">
        <f>ROUND(I109*H109,2)</f>
        <v>0</v>
      </c>
      <c r="K109" s="250" t="s">
        <v>5</v>
      </c>
      <c r="L109" s="255"/>
      <c r="M109" s="256" t="s">
        <v>5</v>
      </c>
      <c r="N109" s="257" t="s">
        <v>45</v>
      </c>
      <c r="O109" s="48"/>
      <c r="P109" s="213">
        <f>O109*H109</f>
        <v>0</v>
      </c>
      <c r="Q109" s="213">
        <v>3.0000000000000001E-05</v>
      </c>
      <c r="R109" s="213">
        <f>Q109*H109</f>
        <v>0.00066527999999999997</v>
      </c>
      <c r="S109" s="213">
        <v>0</v>
      </c>
      <c r="T109" s="214">
        <f>S109*H109</f>
        <v>0</v>
      </c>
      <c r="AR109" s="25" t="s">
        <v>200</v>
      </c>
      <c r="AT109" s="25" t="s">
        <v>197</v>
      </c>
      <c r="AU109" s="25" t="s">
        <v>93</v>
      </c>
      <c r="AY109" s="25" t="s">
        <v>173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5" t="s">
        <v>93</v>
      </c>
      <c r="BK109" s="215">
        <f>ROUND(I109*H109,2)</f>
        <v>0</v>
      </c>
      <c r="BL109" s="25" t="s">
        <v>180</v>
      </c>
      <c r="BM109" s="25" t="s">
        <v>201</v>
      </c>
    </row>
    <row r="110" s="12" customFormat="1">
      <c r="B110" s="224"/>
      <c r="D110" s="217" t="s">
        <v>182</v>
      </c>
      <c r="E110" s="225" t="s">
        <v>5</v>
      </c>
      <c r="F110" s="226" t="s">
        <v>202</v>
      </c>
      <c r="H110" s="227">
        <v>22.175999999999998</v>
      </c>
      <c r="I110" s="228"/>
      <c r="L110" s="224"/>
      <c r="M110" s="229"/>
      <c r="N110" s="230"/>
      <c r="O110" s="230"/>
      <c r="P110" s="230"/>
      <c r="Q110" s="230"/>
      <c r="R110" s="230"/>
      <c r="S110" s="230"/>
      <c r="T110" s="231"/>
      <c r="AT110" s="225" t="s">
        <v>182</v>
      </c>
      <c r="AU110" s="225" t="s">
        <v>93</v>
      </c>
      <c r="AV110" s="12" t="s">
        <v>93</v>
      </c>
      <c r="AW110" s="12" t="s">
        <v>36</v>
      </c>
      <c r="AX110" s="12" t="s">
        <v>81</v>
      </c>
      <c r="AY110" s="225" t="s">
        <v>173</v>
      </c>
    </row>
    <row r="111" s="1" customFormat="1" ht="38.25" customHeight="1">
      <c r="B111" s="203"/>
      <c r="C111" s="204" t="s">
        <v>180</v>
      </c>
      <c r="D111" s="204" t="s">
        <v>176</v>
      </c>
      <c r="E111" s="205" t="s">
        <v>203</v>
      </c>
      <c r="F111" s="206" t="s">
        <v>204</v>
      </c>
      <c r="G111" s="207" t="s">
        <v>191</v>
      </c>
      <c r="H111" s="208">
        <v>9.9600000000000009</v>
      </c>
      <c r="I111" s="209"/>
      <c r="J111" s="210">
        <f>ROUND(I111*H111,2)</f>
        <v>0</v>
      </c>
      <c r="K111" s="206" t="s">
        <v>192</v>
      </c>
      <c r="L111" s="47"/>
      <c r="M111" s="211" t="s">
        <v>5</v>
      </c>
      <c r="N111" s="212" t="s">
        <v>45</v>
      </c>
      <c r="O111" s="48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25" t="s">
        <v>180</v>
      </c>
      <c r="AT111" s="25" t="s">
        <v>176</v>
      </c>
      <c r="AU111" s="25" t="s">
        <v>93</v>
      </c>
      <c r="AY111" s="25" t="s">
        <v>173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5" t="s">
        <v>93</v>
      </c>
      <c r="BK111" s="215">
        <f>ROUND(I111*H111,2)</f>
        <v>0</v>
      </c>
      <c r="BL111" s="25" t="s">
        <v>180</v>
      </c>
      <c r="BM111" s="25" t="s">
        <v>205</v>
      </c>
    </row>
    <row r="112" s="11" customFormat="1">
      <c r="B112" s="216"/>
      <c r="D112" s="217" t="s">
        <v>182</v>
      </c>
      <c r="E112" s="218" t="s">
        <v>5</v>
      </c>
      <c r="F112" s="219" t="s">
        <v>194</v>
      </c>
      <c r="H112" s="218" t="s">
        <v>5</v>
      </c>
      <c r="I112" s="220"/>
      <c r="L112" s="216"/>
      <c r="M112" s="221"/>
      <c r="N112" s="222"/>
      <c r="O112" s="222"/>
      <c r="P112" s="222"/>
      <c r="Q112" s="222"/>
      <c r="R112" s="222"/>
      <c r="S112" s="222"/>
      <c r="T112" s="223"/>
      <c r="AT112" s="218" t="s">
        <v>182</v>
      </c>
      <c r="AU112" s="218" t="s">
        <v>93</v>
      </c>
      <c r="AV112" s="11" t="s">
        <v>81</v>
      </c>
      <c r="AW112" s="11" t="s">
        <v>36</v>
      </c>
      <c r="AX112" s="11" t="s">
        <v>73</v>
      </c>
      <c r="AY112" s="218" t="s">
        <v>173</v>
      </c>
    </row>
    <row r="113" s="12" customFormat="1">
      <c r="B113" s="224"/>
      <c r="D113" s="217" t="s">
        <v>182</v>
      </c>
      <c r="E113" s="225" t="s">
        <v>5</v>
      </c>
      <c r="F113" s="226" t="s">
        <v>196</v>
      </c>
      <c r="H113" s="227">
        <v>9.9600000000000009</v>
      </c>
      <c r="I113" s="228"/>
      <c r="L113" s="224"/>
      <c r="M113" s="229"/>
      <c r="N113" s="230"/>
      <c r="O113" s="230"/>
      <c r="P113" s="230"/>
      <c r="Q113" s="230"/>
      <c r="R113" s="230"/>
      <c r="S113" s="230"/>
      <c r="T113" s="231"/>
      <c r="AT113" s="225" t="s">
        <v>182</v>
      </c>
      <c r="AU113" s="225" t="s">
        <v>93</v>
      </c>
      <c r="AV113" s="12" t="s">
        <v>93</v>
      </c>
      <c r="AW113" s="12" t="s">
        <v>36</v>
      </c>
      <c r="AX113" s="12" t="s">
        <v>73</v>
      </c>
      <c r="AY113" s="225" t="s">
        <v>173</v>
      </c>
    </row>
    <row r="114" s="14" customFormat="1">
      <c r="B114" s="240"/>
      <c r="D114" s="217" t="s">
        <v>182</v>
      </c>
      <c r="E114" s="241" t="s">
        <v>91</v>
      </c>
      <c r="F114" s="242" t="s">
        <v>188</v>
      </c>
      <c r="H114" s="243">
        <v>9.9600000000000009</v>
      </c>
      <c r="I114" s="244"/>
      <c r="L114" s="240"/>
      <c r="M114" s="245"/>
      <c r="N114" s="246"/>
      <c r="O114" s="246"/>
      <c r="P114" s="246"/>
      <c r="Q114" s="246"/>
      <c r="R114" s="246"/>
      <c r="S114" s="246"/>
      <c r="T114" s="247"/>
      <c r="AT114" s="241" t="s">
        <v>182</v>
      </c>
      <c r="AU114" s="241" t="s">
        <v>93</v>
      </c>
      <c r="AV114" s="14" t="s">
        <v>180</v>
      </c>
      <c r="AW114" s="14" t="s">
        <v>36</v>
      </c>
      <c r="AX114" s="14" t="s">
        <v>81</v>
      </c>
      <c r="AY114" s="241" t="s">
        <v>173</v>
      </c>
    </row>
    <row r="115" s="1" customFormat="1" ht="16.5" customHeight="1">
      <c r="B115" s="203"/>
      <c r="C115" s="248" t="s">
        <v>206</v>
      </c>
      <c r="D115" s="248" t="s">
        <v>197</v>
      </c>
      <c r="E115" s="249" t="s">
        <v>207</v>
      </c>
      <c r="F115" s="250" t="s">
        <v>208</v>
      </c>
      <c r="G115" s="251" t="s">
        <v>191</v>
      </c>
      <c r="H115" s="252">
        <v>10.956</v>
      </c>
      <c r="I115" s="253"/>
      <c r="J115" s="254">
        <f>ROUND(I115*H115,2)</f>
        <v>0</v>
      </c>
      <c r="K115" s="250" t="s">
        <v>5</v>
      </c>
      <c r="L115" s="255"/>
      <c r="M115" s="256" t="s">
        <v>5</v>
      </c>
      <c r="N115" s="257" t="s">
        <v>45</v>
      </c>
      <c r="O115" s="48"/>
      <c r="P115" s="213">
        <f>O115*H115</f>
        <v>0</v>
      </c>
      <c r="Q115" s="213">
        <v>4.0000000000000003E-05</v>
      </c>
      <c r="R115" s="213">
        <f>Q115*H115</f>
        <v>0.00043824000000000001</v>
      </c>
      <c r="S115" s="213">
        <v>0</v>
      </c>
      <c r="T115" s="214">
        <f>S115*H115</f>
        <v>0</v>
      </c>
      <c r="AR115" s="25" t="s">
        <v>200</v>
      </c>
      <c r="AT115" s="25" t="s">
        <v>197</v>
      </c>
      <c r="AU115" s="25" t="s">
        <v>93</v>
      </c>
      <c r="AY115" s="25" t="s">
        <v>173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5" t="s">
        <v>93</v>
      </c>
      <c r="BK115" s="215">
        <f>ROUND(I115*H115,2)</f>
        <v>0</v>
      </c>
      <c r="BL115" s="25" t="s">
        <v>180</v>
      </c>
      <c r="BM115" s="25" t="s">
        <v>209</v>
      </c>
    </row>
    <row r="116" s="12" customFormat="1">
      <c r="B116" s="224"/>
      <c r="D116" s="217" t="s">
        <v>182</v>
      </c>
      <c r="E116" s="225" t="s">
        <v>5</v>
      </c>
      <c r="F116" s="226" t="s">
        <v>210</v>
      </c>
      <c r="H116" s="227">
        <v>10.956</v>
      </c>
      <c r="I116" s="228"/>
      <c r="L116" s="224"/>
      <c r="M116" s="229"/>
      <c r="N116" s="230"/>
      <c r="O116" s="230"/>
      <c r="P116" s="230"/>
      <c r="Q116" s="230"/>
      <c r="R116" s="230"/>
      <c r="S116" s="230"/>
      <c r="T116" s="231"/>
      <c r="AT116" s="225" t="s">
        <v>182</v>
      </c>
      <c r="AU116" s="225" t="s">
        <v>93</v>
      </c>
      <c r="AV116" s="12" t="s">
        <v>93</v>
      </c>
      <c r="AW116" s="12" t="s">
        <v>36</v>
      </c>
      <c r="AX116" s="12" t="s">
        <v>81</v>
      </c>
      <c r="AY116" s="225" t="s">
        <v>173</v>
      </c>
    </row>
    <row r="117" s="1" customFormat="1" ht="25.5" customHeight="1">
      <c r="B117" s="203"/>
      <c r="C117" s="204" t="s">
        <v>174</v>
      </c>
      <c r="D117" s="204" t="s">
        <v>176</v>
      </c>
      <c r="E117" s="205" t="s">
        <v>211</v>
      </c>
      <c r="F117" s="206" t="s">
        <v>212</v>
      </c>
      <c r="G117" s="207" t="s">
        <v>179</v>
      </c>
      <c r="H117" s="208">
        <v>57.654000000000003</v>
      </c>
      <c r="I117" s="209"/>
      <c r="J117" s="210">
        <f>ROUND(I117*H117,2)</f>
        <v>0</v>
      </c>
      <c r="K117" s="206" t="s">
        <v>5</v>
      </c>
      <c r="L117" s="47"/>
      <c r="M117" s="211" t="s">
        <v>5</v>
      </c>
      <c r="N117" s="212" t="s">
        <v>45</v>
      </c>
      <c r="O117" s="48"/>
      <c r="P117" s="213">
        <f>O117*H117</f>
        <v>0</v>
      </c>
      <c r="Q117" s="213">
        <v>0.0074999999999999997</v>
      </c>
      <c r="R117" s="213">
        <f>Q117*H117</f>
        <v>0.43240499999999998</v>
      </c>
      <c r="S117" s="213">
        <v>0</v>
      </c>
      <c r="T117" s="214">
        <f>S117*H117</f>
        <v>0</v>
      </c>
      <c r="AR117" s="25" t="s">
        <v>180</v>
      </c>
      <c r="AT117" s="25" t="s">
        <v>176</v>
      </c>
      <c r="AU117" s="25" t="s">
        <v>93</v>
      </c>
      <c r="AY117" s="25" t="s">
        <v>173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5" t="s">
        <v>93</v>
      </c>
      <c r="BK117" s="215">
        <f>ROUND(I117*H117,2)</f>
        <v>0</v>
      </c>
      <c r="BL117" s="25" t="s">
        <v>180</v>
      </c>
      <c r="BM117" s="25" t="s">
        <v>213</v>
      </c>
    </row>
    <row r="118" s="11" customFormat="1">
      <c r="B118" s="216"/>
      <c r="D118" s="217" t="s">
        <v>182</v>
      </c>
      <c r="E118" s="218" t="s">
        <v>5</v>
      </c>
      <c r="F118" s="219" t="s">
        <v>214</v>
      </c>
      <c r="H118" s="218" t="s">
        <v>5</v>
      </c>
      <c r="I118" s="220"/>
      <c r="L118" s="216"/>
      <c r="M118" s="221"/>
      <c r="N118" s="222"/>
      <c r="O118" s="222"/>
      <c r="P118" s="222"/>
      <c r="Q118" s="222"/>
      <c r="R118" s="222"/>
      <c r="S118" s="222"/>
      <c r="T118" s="223"/>
      <c r="AT118" s="218" t="s">
        <v>182</v>
      </c>
      <c r="AU118" s="218" t="s">
        <v>93</v>
      </c>
      <c r="AV118" s="11" t="s">
        <v>81</v>
      </c>
      <c r="AW118" s="11" t="s">
        <v>36</v>
      </c>
      <c r="AX118" s="11" t="s">
        <v>73</v>
      </c>
      <c r="AY118" s="218" t="s">
        <v>173</v>
      </c>
    </row>
    <row r="119" s="12" customFormat="1">
      <c r="B119" s="224"/>
      <c r="D119" s="217" t="s">
        <v>182</v>
      </c>
      <c r="E119" s="225" t="s">
        <v>5</v>
      </c>
      <c r="F119" s="226" t="s">
        <v>215</v>
      </c>
      <c r="H119" s="227">
        <v>57.654000000000003</v>
      </c>
      <c r="I119" s="228"/>
      <c r="L119" s="224"/>
      <c r="M119" s="229"/>
      <c r="N119" s="230"/>
      <c r="O119" s="230"/>
      <c r="P119" s="230"/>
      <c r="Q119" s="230"/>
      <c r="R119" s="230"/>
      <c r="S119" s="230"/>
      <c r="T119" s="231"/>
      <c r="AT119" s="225" t="s">
        <v>182</v>
      </c>
      <c r="AU119" s="225" t="s">
        <v>93</v>
      </c>
      <c r="AV119" s="12" t="s">
        <v>93</v>
      </c>
      <c r="AW119" s="12" t="s">
        <v>36</v>
      </c>
      <c r="AX119" s="12" t="s">
        <v>81</v>
      </c>
      <c r="AY119" s="225" t="s">
        <v>173</v>
      </c>
    </row>
    <row r="120" s="1" customFormat="1" ht="25.5" customHeight="1">
      <c r="B120" s="203"/>
      <c r="C120" s="204" t="s">
        <v>216</v>
      </c>
      <c r="D120" s="204" t="s">
        <v>176</v>
      </c>
      <c r="E120" s="205" t="s">
        <v>217</v>
      </c>
      <c r="F120" s="206" t="s">
        <v>218</v>
      </c>
      <c r="G120" s="207" t="s">
        <v>179</v>
      </c>
      <c r="H120" s="208">
        <v>48.216000000000001</v>
      </c>
      <c r="I120" s="209"/>
      <c r="J120" s="210">
        <f>ROUND(I120*H120,2)</f>
        <v>0</v>
      </c>
      <c r="K120" s="206" t="s">
        <v>5</v>
      </c>
      <c r="L120" s="47"/>
      <c r="M120" s="211" t="s">
        <v>5</v>
      </c>
      <c r="N120" s="212" t="s">
        <v>45</v>
      </c>
      <c r="O120" s="48"/>
      <c r="P120" s="213">
        <f>O120*H120</f>
        <v>0</v>
      </c>
      <c r="Q120" s="213">
        <v>0.0094400000000000005</v>
      </c>
      <c r="R120" s="213">
        <f>Q120*H120</f>
        <v>0.45515904000000001</v>
      </c>
      <c r="S120" s="213">
        <v>0</v>
      </c>
      <c r="T120" s="214">
        <f>S120*H120</f>
        <v>0</v>
      </c>
      <c r="AR120" s="25" t="s">
        <v>180</v>
      </c>
      <c r="AT120" s="25" t="s">
        <v>176</v>
      </c>
      <c r="AU120" s="25" t="s">
        <v>93</v>
      </c>
      <c r="AY120" s="25" t="s">
        <v>173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25" t="s">
        <v>93</v>
      </c>
      <c r="BK120" s="215">
        <f>ROUND(I120*H120,2)</f>
        <v>0</v>
      </c>
      <c r="BL120" s="25" t="s">
        <v>180</v>
      </c>
      <c r="BM120" s="25" t="s">
        <v>219</v>
      </c>
    </row>
    <row r="121" s="11" customFormat="1">
      <c r="B121" s="216"/>
      <c r="D121" s="217" t="s">
        <v>182</v>
      </c>
      <c r="E121" s="218" t="s">
        <v>5</v>
      </c>
      <c r="F121" s="219" t="s">
        <v>220</v>
      </c>
      <c r="H121" s="218" t="s">
        <v>5</v>
      </c>
      <c r="I121" s="220"/>
      <c r="L121" s="216"/>
      <c r="M121" s="221"/>
      <c r="N121" s="222"/>
      <c r="O121" s="222"/>
      <c r="P121" s="222"/>
      <c r="Q121" s="222"/>
      <c r="R121" s="222"/>
      <c r="S121" s="222"/>
      <c r="T121" s="223"/>
      <c r="AT121" s="218" t="s">
        <v>182</v>
      </c>
      <c r="AU121" s="218" t="s">
        <v>93</v>
      </c>
      <c r="AV121" s="11" t="s">
        <v>81</v>
      </c>
      <c r="AW121" s="11" t="s">
        <v>36</v>
      </c>
      <c r="AX121" s="11" t="s">
        <v>73</v>
      </c>
      <c r="AY121" s="218" t="s">
        <v>173</v>
      </c>
    </row>
    <row r="122" s="12" customFormat="1">
      <c r="B122" s="224"/>
      <c r="D122" s="217" t="s">
        <v>182</v>
      </c>
      <c r="E122" s="225" t="s">
        <v>5</v>
      </c>
      <c r="F122" s="226" t="s">
        <v>221</v>
      </c>
      <c r="H122" s="227">
        <v>48.216000000000001</v>
      </c>
      <c r="I122" s="228"/>
      <c r="L122" s="224"/>
      <c r="M122" s="229"/>
      <c r="N122" s="230"/>
      <c r="O122" s="230"/>
      <c r="P122" s="230"/>
      <c r="Q122" s="230"/>
      <c r="R122" s="230"/>
      <c r="S122" s="230"/>
      <c r="T122" s="231"/>
      <c r="AT122" s="225" t="s">
        <v>182</v>
      </c>
      <c r="AU122" s="225" t="s">
        <v>93</v>
      </c>
      <c r="AV122" s="12" t="s">
        <v>93</v>
      </c>
      <c r="AW122" s="12" t="s">
        <v>36</v>
      </c>
      <c r="AX122" s="12" t="s">
        <v>73</v>
      </c>
      <c r="AY122" s="225" t="s">
        <v>173</v>
      </c>
    </row>
    <row r="123" s="13" customFormat="1">
      <c r="B123" s="232"/>
      <c r="D123" s="217" t="s">
        <v>182</v>
      </c>
      <c r="E123" s="233" t="s">
        <v>97</v>
      </c>
      <c r="F123" s="234" t="s">
        <v>186</v>
      </c>
      <c r="H123" s="235">
        <v>48.216000000000001</v>
      </c>
      <c r="I123" s="236"/>
      <c r="L123" s="232"/>
      <c r="M123" s="237"/>
      <c r="N123" s="238"/>
      <c r="O123" s="238"/>
      <c r="P123" s="238"/>
      <c r="Q123" s="238"/>
      <c r="R123" s="238"/>
      <c r="S123" s="238"/>
      <c r="T123" s="239"/>
      <c r="AT123" s="233" t="s">
        <v>182</v>
      </c>
      <c r="AU123" s="233" t="s">
        <v>93</v>
      </c>
      <c r="AV123" s="13" t="s">
        <v>187</v>
      </c>
      <c r="AW123" s="13" t="s">
        <v>36</v>
      </c>
      <c r="AX123" s="13" t="s">
        <v>73</v>
      </c>
      <c r="AY123" s="233" t="s">
        <v>173</v>
      </c>
    </row>
    <row r="124" s="14" customFormat="1">
      <c r="B124" s="240"/>
      <c r="D124" s="217" t="s">
        <v>182</v>
      </c>
      <c r="E124" s="241" t="s">
        <v>5</v>
      </c>
      <c r="F124" s="242" t="s">
        <v>188</v>
      </c>
      <c r="H124" s="243">
        <v>48.216000000000001</v>
      </c>
      <c r="I124" s="244"/>
      <c r="L124" s="240"/>
      <c r="M124" s="245"/>
      <c r="N124" s="246"/>
      <c r="O124" s="246"/>
      <c r="P124" s="246"/>
      <c r="Q124" s="246"/>
      <c r="R124" s="246"/>
      <c r="S124" s="246"/>
      <c r="T124" s="247"/>
      <c r="AT124" s="241" t="s">
        <v>182</v>
      </c>
      <c r="AU124" s="241" t="s">
        <v>93</v>
      </c>
      <c r="AV124" s="14" t="s">
        <v>180</v>
      </c>
      <c r="AW124" s="14" t="s">
        <v>36</v>
      </c>
      <c r="AX124" s="14" t="s">
        <v>81</v>
      </c>
      <c r="AY124" s="241" t="s">
        <v>173</v>
      </c>
    </row>
    <row r="125" s="1" customFormat="1" ht="16.5" customHeight="1">
      <c r="B125" s="203"/>
      <c r="C125" s="248" t="s">
        <v>200</v>
      </c>
      <c r="D125" s="248" t="s">
        <v>197</v>
      </c>
      <c r="E125" s="249" t="s">
        <v>222</v>
      </c>
      <c r="F125" s="250" t="s">
        <v>223</v>
      </c>
      <c r="G125" s="251" t="s">
        <v>179</v>
      </c>
      <c r="H125" s="252">
        <v>49.18</v>
      </c>
      <c r="I125" s="253"/>
      <c r="J125" s="254">
        <f>ROUND(I125*H125,2)</f>
        <v>0</v>
      </c>
      <c r="K125" s="250" t="s">
        <v>5</v>
      </c>
      <c r="L125" s="255"/>
      <c r="M125" s="256" t="s">
        <v>5</v>
      </c>
      <c r="N125" s="257" t="s">
        <v>45</v>
      </c>
      <c r="O125" s="48"/>
      <c r="P125" s="213">
        <f>O125*H125</f>
        <v>0</v>
      </c>
      <c r="Q125" s="213">
        <v>0.016500000000000001</v>
      </c>
      <c r="R125" s="213">
        <f>Q125*H125</f>
        <v>0.81147000000000002</v>
      </c>
      <c r="S125" s="213">
        <v>0</v>
      </c>
      <c r="T125" s="214">
        <f>S125*H125</f>
        <v>0</v>
      </c>
      <c r="AR125" s="25" t="s">
        <v>200</v>
      </c>
      <c r="AT125" s="25" t="s">
        <v>197</v>
      </c>
      <c r="AU125" s="25" t="s">
        <v>93</v>
      </c>
      <c r="AY125" s="25" t="s">
        <v>173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25" t="s">
        <v>93</v>
      </c>
      <c r="BK125" s="215">
        <f>ROUND(I125*H125,2)</f>
        <v>0</v>
      </c>
      <c r="BL125" s="25" t="s">
        <v>180</v>
      </c>
      <c r="BM125" s="25" t="s">
        <v>224</v>
      </c>
    </row>
    <row r="126" s="12" customFormat="1">
      <c r="B126" s="224"/>
      <c r="D126" s="217" t="s">
        <v>182</v>
      </c>
      <c r="E126" s="225" t="s">
        <v>5</v>
      </c>
      <c r="F126" s="226" t="s">
        <v>225</v>
      </c>
      <c r="H126" s="227">
        <v>49.18</v>
      </c>
      <c r="I126" s="228"/>
      <c r="L126" s="224"/>
      <c r="M126" s="229"/>
      <c r="N126" s="230"/>
      <c r="O126" s="230"/>
      <c r="P126" s="230"/>
      <c r="Q126" s="230"/>
      <c r="R126" s="230"/>
      <c r="S126" s="230"/>
      <c r="T126" s="231"/>
      <c r="AT126" s="225" t="s">
        <v>182</v>
      </c>
      <c r="AU126" s="225" t="s">
        <v>93</v>
      </c>
      <c r="AV126" s="12" t="s">
        <v>93</v>
      </c>
      <c r="AW126" s="12" t="s">
        <v>36</v>
      </c>
      <c r="AX126" s="12" t="s">
        <v>81</v>
      </c>
      <c r="AY126" s="225" t="s">
        <v>173</v>
      </c>
    </row>
    <row r="127" s="1" customFormat="1" ht="25.5" customHeight="1">
      <c r="B127" s="203"/>
      <c r="C127" s="204" t="s">
        <v>226</v>
      </c>
      <c r="D127" s="204" t="s">
        <v>176</v>
      </c>
      <c r="E127" s="205" t="s">
        <v>227</v>
      </c>
      <c r="F127" s="206" t="s">
        <v>228</v>
      </c>
      <c r="G127" s="207" t="s">
        <v>191</v>
      </c>
      <c r="H127" s="208">
        <v>2.3999999999999999</v>
      </c>
      <c r="I127" s="209"/>
      <c r="J127" s="210">
        <f>ROUND(I127*H127,2)</f>
        <v>0</v>
      </c>
      <c r="K127" s="206" t="s">
        <v>192</v>
      </c>
      <c r="L127" s="47"/>
      <c r="M127" s="211" t="s">
        <v>5</v>
      </c>
      <c r="N127" s="212" t="s">
        <v>45</v>
      </c>
      <c r="O127" s="48"/>
      <c r="P127" s="213">
        <f>O127*H127</f>
        <v>0</v>
      </c>
      <c r="Q127" s="213">
        <v>0.00025000000000000001</v>
      </c>
      <c r="R127" s="213">
        <f>Q127*H127</f>
        <v>0.00059999999999999995</v>
      </c>
      <c r="S127" s="213">
        <v>0</v>
      </c>
      <c r="T127" s="214">
        <f>S127*H127</f>
        <v>0</v>
      </c>
      <c r="AR127" s="25" t="s">
        <v>180</v>
      </c>
      <c r="AT127" s="25" t="s">
        <v>176</v>
      </c>
      <c r="AU127" s="25" t="s">
        <v>93</v>
      </c>
      <c r="AY127" s="25" t="s">
        <v>173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25" t="s">
        <v>93</v>
      </c>
      <c r="BK127" s="215">
        <f>ROUND(I127*H127,2)</f>
        <v>0</v>
      </c>
      <c r="BL127" s="25" t="s">
        <v>180</v>
      </c>
      <c r="BM127" s="25" t="s">
        <v>229</v>
      </c>
    </row>
    <row r="128" s="11" customFormat="1">
      <c r="B128" s="216"/>
      <c r="D128" s="217" t="s">
        <v>182</v>
      </c>
      <c r="E128" s="218" t="s">
        <v>5</v>
      </c>
      <c r="F128" s="219" t="s">
        <v>230</v>
      </c>
      <c r="H128" s="218" t="s">
        <v>5</v>
      </c>
      <c r="I128" s="220"/>
      <c r="L128" s="216"/>
      <c r="M128" s="221"/>
      <c r="N128" s="222"/>
      <c r="O128" s="222"/>
      <c r="P128" s="222"/>
      <c r="Q128" s="222"/>
      <c r="R128" s="222"/>
      <c r="S128" s="222"/>
      <c r="T128" s="223"/>
      <c r="AT128" s="218" t="s">
        <v>182</v>
      </c>
      <c r="AU128" s="218" t="s">
        <v>93</v>
      </c>
      <c r="AV128" s="11" t="s">
        <v>81</v>
      </c>
      <c r="AW128" s="11" t="s">
        <v>36</v>
      </c>
      <c r="AX128" s="11" t="s">
        <v>73</v>
      </c>
      <c r="AY128" s="218" t="s">
        <v>173</v>
      </c>
    </row>
    <row r="129" s="12" customFormat="1">
      <c r="B129" s="224"/>
      <c r="D129" s="217" t="s">
        <v>182</v>
      </c>
      <c r="E129" s="225" t="s">
        <v>5</v>
      </c>
      <c r="F129" s="226" t="s">
        <v>231</v>
      </c>
      <c r="H129" s="227">
        <v>2.3999999999999999</v>
      </c>
      <c r="I129" s="228"/>
      <c r="L129" s="224"/>
      <c r="M129" s="229"/>
      <c r="N129" s="230"/>
      <c r="O129" s="230"/>
      <c r="P129" s="230"/>
      <c r="Q129" s="230"/>
      <c r="R129" s="230"/>
      <c r="S129" s="230"/>
      <c r="T129" s="231"/>
      <c r="AT129" s="225" t="s">
        <v>182</v>
      </c>
      <c r="AU129" s="225" t="s">
        <v>93</v>
      </c>
      <c r="AV129" s="12" t="s">
        <v>93</v>
      </c>
      <c r="AW129" s="12" t="s">
        <v>36</v>
      </c>
      <c r="AX129" s="12" t="s">
        <v>73</v>
      </c>
      <c r="AY129" s="225" t="s">
        <v>173</v>
      </c>
    </row>
    <row r="130" s="13" customFormat="1">
      <c r="B130" s="232"/>
      <c r="D130" s="217" t="s">
        <v>182</v>
      </c>
      <c r="E130" s="233" t="s">
        <v>109</v>
      </c>
      <c r="F130" s="234" t="s">
        <v>186</v>
      </c>
      <c r="H130" s="235">
        <v>2.3999999999999999</v>
      </c>
      <c r="I130" s="236"/>
      <c r="L130" s="232"/>
      <c r="M130" s="237"/>
      <c r="N130" s="238"/>
      <c r="O130" s="238"/>
      <c r="P130" s="238"/>
      <c r="Q130" s="238"/>
      <c r="R130" s="238"/>
      <c r="S130" s="238"/>
      <c r="T130" s="239"/>
      <c r="AT130" s="233" t="s">
        <v>182</v>
      </c>
      <c r="AU130" s="233" t="s">
        <v>93</v>
      </c>
      <c r="AV130" s="13" t="s">
        <v>187</v>
      </c>
      <c r="AW130" s="13" t="s">
        <v>36</v>
      </c>
      <c r="AX130" s="13" t="s">
        <v>73</v>
      </c>
      <c r="AY130" s="233" t="s">
        <v>173</v>
      </c>
    </row>
    <row r="131" s="14" customFormat="1">
      <c r="B131" s="240"/>
      <c r="D131" s="217" t="s">
        <v>182</v>
      </c>
      <c r="E131" s="241" t="s">
        <v>5</v>
      </c>
      <c r="F131" s="242" t="s">
        <v>188</v>
      </c>
      <c r="H131" s="243">
        <v>2.3999999999999999</v>
      </c>
      <c r="I131" s="244"/>
      <c r="L131" s="240"/>
      <c r="M131" s="245"/>
      <c r="N131" s="246"/>
      <c r="O131" s="246"/>
      <c r="P131" s="246"/>
      <c r="Q131" s="246"/>
      <c r="R131" s="246"/>
      <c r="S131" s="246"/>
      <c r="T131" s="247"/>
      <c r="AT131" s="241" t="s">
        <v>182</v>
      </c>
      <c r="AU131" s="241" t="s">
        <v>93</v>
      </c>
      <c r="AV131" s="14" t="s">
        <v>180</v>
      </c>
      <c r="AW131" s="14" t="s">
        <v>36</v>
      </c>
      <c r="AX131" s="14" t="s">
        <v>81</v>
      </c>
      <c r="AY131" s="241" t="s">
        <v>173</v>
      </c>
    </row>
    <row r="132" s="1" customFormat="1" ht="16.5" customHeight="1">
      <c r="B132" s="203"/>
      <c r="C132" s="248" t="s">
        <v>232</v>
      </c>
      <c r="D132" s="248" t="s">
        <v>197</v>
      </c>
      <c r="E132" s="249" t="s">
        <v>233</v>
      </c>
      <c r="F132" s="250" t="s">
        <v>234</v>
      </c>
      <c r="G132" s="251" t="s">
        <v>191</v>
      </c>
      <c r="H132" s="252">
        <v>2.6400000000000001</v>
      </c>
      <c r="I132" s="253"/>
      <c r="J132" s="254">
        <f>ROUND(I132*H132,2)</f>
        <v>0</v>
      </c>
      <c r="K132" s="250" t="s">
        <v>5</v>
      </c>
      <c r="L132" s="255"/>
      <c r="M132" s="256" t="s">
        <v>5</v>
      </c>
      <c r="N132" s="257" t="s">
        <v>45</v>
      </c>
      <c r="O132" s="48"/>
      <c r="P132" s="213">
        <f>O132*H132</f>
        <v>0</v>
      </c>
      <c r="Q132" s="213">
        <v>3.0000000000000001E-05</v>
      </c>
      <c r="R132" s="213">
        <f>Q132*H132</f>
        <v>7.9200000000000001E-05</v>
      </c>
      <c r="S132" s="213">
        <v>0</v>
      </c>
      <c r="T132" s="214">
        <f>S132*H132</f>
        <v>0</v>
      </c>
      <c r="AR132" s="25" t="s">
        <v>200</v>
      </c>
      <c r="AT132" s="25" t="s">
        <v>197</v>
      </c>
      <c r="AU132" s="25" t="s">
        <v>93</v>
      </c>
      <c r="AY132" s="25" t="s">
        <v>173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5" t="s">
        <v>93</v>
      </c>
      <c r="BK132" s="215">
        <f>ROUND(I132*H132,2)</f>
        <v>0</v>
      </c>
      <c r="BL132" s="25" t="s">
        <v>180</v>
      </c>
      <c r="BM132" s="25" t="s">
        <v>235</v>
      </c>
    </row>
    <row r="133" s="12" customFormat="1">
      <c r="B133" s="224"/>
      <c r="D133" s="217" t="s">
        <v>182</v>
      </c>
      <c r="E133" s="225" t="s">
        <v>5</v>
      </c>
      <c r="F133" s="226" t="s">
        <v>236</v>
      </c>
      <c r="H133" s="227">
        <v>2.6400000000000001</v>
      </c>
      <c r="I133" s="228"/>
      <c r="L133" s="224"/>
      <c r="M133" s="229"/>
      <c r="N133" s="230"/>
      <c r="O133" s="230"/>
      <c r="P133" s="230"/>
      <c r="Q133" s="230"/>
      <c r="R133" s="230"/>
      <c r="S133" s="230"/>
      <c r="T133" s="231"/>
      <c r="AT133" s="225" t="s">
        <v>182</v>
      </c>
      <c r="AU133" s="225" t="s">
        <v>93</v>
      </c>
      <c r="AV133" s="12" t="s">
        <v>93</v>
      </c>
      <c r="AW133" s="12" t="s">
        <v>36</v>
      </c>
      <c r="AX133" s="12" t="s">
        <v>81</v>
      </c>
      <c r="AY133" s="225" t="s">
        <v>173</v>
      </c>
    </row>
    <row r="134" s="1" customFormat="1" ht="16.5" customHeight="1">
      <c r="B134" s="203"/>
      <c r="C134" s="204" t="s">
        <v>237</v>
      </c>
      <c r="D134" s="204" t="s">
        <v>176</v>
      </c>
      <c r="E134" s="205" t="s">
        <v>238</v>
      </c>
      <c r="F134" s="206" t="s">
        <v>239</v>
      </c>
      <c r="G134" s="207" t="s">
        <v>191</v>
      </c>
      <c r="H134" s="208">
        <v>108.92</v>
      </c>
      <c r="I134" s="209"/>
      <c r="J134" s="210">
        <f>ROUND(I134*H134,2)</f>
        <v>0</v>
      </c>
      <c r="K134" s="206" t="s">
        <v>5</v>
      </c>
      <c r="L134" s="47"/>
      <c r="M134" s="211" t="s">
        <v>5</v>
      </c>
      <c r="N134" s="212" t="s">
        <v>45</v>
      </c>
      <c r="O134" s="48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5" t="s">
        <v>180</v>
      </c>
      <c r="AT134" s="25" t="s">
        <v>176</v>
      </c>
      <c r="AU134" s="25" t="s">
        <v>93</v>
      </c>
      <c r="AY134" s="25" t="s">
        <v>173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5" t="s">
        <v>93</v>
      </c>
      <c r="BK134" s="215">
        <f>ROUND(I134*H134,2)</f>
        <v>0</v>
      </c>
      <c r="BL134" s="25" t="s">
        <v>180</v>
      </c>
      <c r="BM134" s="25" t="s">
        <v>240</v>
      </c>
    </row>
    <row r="135" s="12" customFormat="1">
      <c r="B135" s="224"/>
      <c r="D135" s="217" t="s">
        <v>182</v>
      </c>
      <c r="E135" s="225" t="s">
        <v>5</v>
      </c>
      <c r="F135" s="226" t="s">
        <v>241</v>
      </c>
      <c r="H135" s="227">
        <v>108.92</v>
      </c>
      <c r="I135" s="228"/>
      <c r="L135" s="224"/>
      <c r="M135" s="229"/>
      <c r="N135" s="230"/>
      <c r="O135" s="230"/>
      <c r="P135" s="230"/>
      <c r="Q135" s="230"/>
      <c r="R135" s="230"/>
      <c r="S135" s="230"/>
      <c r="T135" s="231"/>
      <c r="AT135" s="225" t="s">
        <v>182</v>
      </c>
      <c r="AU135" s="225" t="s">
        <v>93</v>
      </c>
      <c r="AV135" s="12" t="s">
        <v>93</v>
      </c>
      <c r="AW135" s="12" t="s">
        <v>36</v>
      </c>
      <c r="AX135" s="12" t="s">
        <v>81</v>
      </c>
      <c r="AY135" s="225" t="s">
        <v>173</v>
      </c>
    </row>
    <row r="136" s="1" customFormat="1" ht="25.5" customHeight="1">
      <c r="B136" s="203"/>
      <c r="C136" s="204" t="s">
        <v>242</v>
      </c>
      <c r="D136" s="204" t="s">
        <v>176</v>
      </c>
      <c r="E136" s="205" t="s">
        <v>243</v>
      </c>
      <c r="F136" s="206" t="s">
        <v>244</v>
      </c>
      <c r="G136" s="207" t="s">
        <v>179</v>
      </c>
      <c r="H136" s="208">
        <v>94.914000000000001</v>
      </c>
      <c r="I136" s="209"/>
      <c r="J136" s="210">
        <f>ROUND(I136*H136,2)</f>
        <v>0</v>
      </c>
      <c r="K136" s="206" t="s">
        <v>5</v>
      </c>
      <c r="L136" s="47"/>
      <c r="M136" s="211" t="s">
        <v>5</v>
      </c>
      <c r="N136" s="212" t="s">
        <v>45</v>
      </c>
      <c r="O136" s="48"/>
      <c r="P136" s="213">
        <f>O136*H136</f>
        <v>0</v>
      </c>
      <c r="Q136" s="213">
        <v>0.00348</v>
      </c>
      <c r="R136" s="213">
        <f>Q136*H136</f>
        <v>0.33030071999999999</v>
      </c>
      <c r="S136" s="213">
        <v>0</v>
      </c>
      <c r="T136" s="214">
        <f>S136*H136</f>
        <v>0</v>
      </c>
      <c r="AR136" s="25" t="s">
        <v>180</v>
      </c>
      <c r="AT136" s="25" t="s">
        <v>176</v>
      </c>
      <c r="AU136" s="25" t="s">
        <v>93</v>
      </c>
      <c r="AY136" s="25" t="s">
        <v>173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5" t="s">
        <v>93</v>
      </c>
      <c r="BK136" s="215">
        <f>ROUND(I136*H136,2)</f>
        <v>0</v>
      </c>
      <c r="BL136" s="25" t="s">
        <v>180</v>
      </c>
      <c r="BM136" s="25" t="s">
        <v>245</v>
      </c>
    </row>
    <row r="137" s="11" customFormat="1">
      <c r="B137" s="216"/>
      <c r="D137" s="217" t="s">
        <v>182</v>
      </c>
      <c r="E137" s="218" t="s">
        <v>5</v>
      </c>
      <c r="F137" s="219" t="s">
        <v>246</v>
      </c>
      <c r="H137" s="218" t="s">
        <v>5</v>
      </c>
      <c r="I137" s="220"/>
      <c r="L137" s="216"/>
      <c r="M137" s="221"/>
      <c r="N137" s="222"/>
      <c r="O137" s="222"/>
      <c r="P137" s="222"/>
      <c r="Q137" s="222"/>
      <c r="R137" s="222"/>
      <c r="S137" s="222"/>
      <c r="T137" s="223"/>
      <c r="AT137" s="218" t="s">
        <v>182</v>
      </c>
      <c r="AU137" s="218" t="s">
        <v>93</v>
      </c>
      <c r="AV137" s="11" t="s">
        <v>81</v>
      </c>
      <c r="AW137" s="11" t="s">
        <v>36</v>
      </c>
      <c r="AX137" s="11" t="s">
        <v>73</v>
      </c>
      <c r="AY137" s="218" t="s">
        <v>173</v>
      </c>
    </row>
    <row r="138" s="12" customFormat="1">
      <c r="B138" s="224"/>
      <c r="D138" s="217" t="s">
        <v>182</v>
      </c>
      <c r="E138" s="225" t="s">
        <v>5</v>
      </c>
      <c r="F138" s="226" t="s">
        <v>97</v>
      </c>
      <c r="H138" s="227">
        <v>48.216000000000001</v>
      </c>
      <c r="I138" s="228"/>
      <c r="L138" s="224"/>
      <c r="M138" s="229"/>
      <c r="N138" s="230"/>
      <c r="O138" s="230"/>
      <c r="P138" s="230"/>
      <c r="Q138" s="230"/>
      <c r="R138" s="230"/>
      <c r="S138" s="230"/>
      <c r="T138" s="231"/>
      <c r="AT138" s="225" t="s">
        <v>182</v>
      </c>
      <c r="AU138" s="225" t="s">
        <v>93</v>
      </c>
      <c r="AV138" s="12" t="s">
        <v>93</v>
      </c>
      <c r="AW138" s="12" t="s">
        <v>36</v>
      </c>
      <c r="AX138" s="12" t="s">
        <v>73</v>
      </c>
      <c r="AY138" s="225" t="s">
        <v>173</v>
      </c>
    </row>
    <row r="139" s="13" customFormat="1">
      <c r="B139" s="232"/>
      <c r="D139" s="217" t="s">
        <v>182</v>
      </c>
      <c r="E139" s="233" t="s">
        <v>5</v>
      </c>
      <c r="F139" s="234" t="s">
        <v>186</v>
      </c>
      <c r="H139" s="235">
        <v>48.216000000000001</v>
      </c>
      <c r="I139" s="236"/>
      <c r="L139" s="232"/>
      <c r="M139" s="237"/>
      <c r="N139" s="238"/>
      <c r="O139" s="238"/>
      <c r="P139" s="238"/>
      <c r="Q139" s="238"/>
      <c r="R139" s="238"/>
      <c r="S139" s="238"/>
      <c r="T139" s="239"/>
      <c r="AT139" s="233" t="s">
        <v>182</v>
      </c>
      <c r="AU139" s="233" t="s">
        <v>93</v>
      </c>
      <c r="AV139" s="13" t="s">
        <v>187</v>
      </c>
      <c r="AW139" s="13" t="s">
        <v>36</v>
      </c>
      <c r="AX139" s="13" t="s">
        <v>73</v>
      </c>
      <c r="AY139" s="233" t="s">
        <v>173</v>
      </c>
    </row>
    <row r="140" s="11" customFormat="1">
      <c r="B140" s="216"/>
      <c r="D140" s="217" t="s">
        <v>182</v>
      </c>
      <c r="E140" s="218" t="s">
        <v>5</v>
      </c>
      <c r="F140" s="219" t="s">
        <v>183</v>
      </c>
      <c r="H140" s="218" t="s">
        <v>5</v>
      </c>
      <c r="I140" s="220"/>
      <c r="L140" s="216"/>
      <c r="M140" s="221"/>
      <c r="N140" s="222"/>
      <c r="O140" s="222"/>
      <c r="P140" s="222"/>
      <c r="Q140" s="222"/>
      <c r="R140" s="222"/>
      <c r="S140" s="222"/>
      <c r="T140" s="223"/>
      <c r="AT140" s="218" t="s">
        <v>182</v>
      </c>
      <c r="AU140" s="218" t="s">
        <v>93</v>
      </c>
      <c r="AV140" s="11" t="s">
        <v>81</v>
      </c>
      <c r="AW140" s="11" t="s">
        <v>36</v>
      </c>
      <c r="AX140" s="11" t="s">
        <v>73</v>
      </c>
      <c r="AY140" s="218" t="s">
        <v>173</v>
      </c>
    </row>
    <row r="141" s="12" customFormat="1">
      <c r="B141" s="224"/>
      <c r="D141" s="217" t="s">
        <v>182</v>
      </c>
      <c r="E141" s="225" t="s">
        <v>5</v>
      </c>
      <c r="F141" s="226" t="s">
        <v>99</v>
      </c>
      <c r="H141" s="227">
        <v>46.698</v>
      </c>
      <c r="I141" s="228"/>
      <c r="L141" s="224"/>
      <c r="M141" s="229"/>
      <c r="N141" s="230"/>
      <c r="O141" s="230"/>
      <c r="P141" s="230"/>
      <c r="Q141" s="230"/>
      <c r="R141" s="230"/>
      <c r="S141" s="230"/>
      <c r="T141" s="231"/>
      <c r="AT141" s="225" t="s">
        <v>182</v>
      </c>
      <c r="AU141" s="225" t="s">
        <v>93</v>
      </c>
      <c r="AV141" s="12" t="s">
        <v>93</v>
      </c>
      <c r="AW141" s="12" t="s">
        <v>36</v>
      </c>
      <c r="AX141" s="12" t="s">
        <v>73</v>
      </c>
      <c r="AY141" s="225" t="s">
        <v>173</v>
      </c>
    </row>
    <row r="142" s="13" customFormat="1">
      <c r="B142" s="232"/>
      <c r="D142" s="217" t="s">
        <v>182</v>
      </c>
      <c r="E142" s="233" t="s">
        <v>5</v>
      </c>
      <c r="F142" s="234" t="s">
        <v>186</v>
      </c>
      <c r="H142" s="235">
        <v>46.698</v>
      </c>
      <c r="I142" s="236"/>
      <c r="L142" s="232"/>
      <c r="M142" s="237"/>
      <c r="N142" s="238"/>
      <c r="O142" s="238"/>
      <c r="P142" s="238"/>
      <c r="Q142" s="238"/>
      <c r="R142" s="238"/>
      <c r="S142" s="238"/>
      <c r="T142" s="239"/>
      <c r="AT142" s="233" t="s">
        <v>182</v>
      </c>
      <c r="AU142" s="233" t="s">
        <v>93</v>
      </c>
      <c r="AV142" s="13" t="s">
        <v>187</v>
      </c>
      <c r="AW142" s="13" t="s">
        <v>36</v>
      </c>
      <c r="AX142" s="13" t="s">
        <v>73</v>
      </c>
      <c r="AY142" s="233" t="s">
        <v>173</v>
      </c>
    </row>
    <row r="143" s="14" customFormat="1">
      <c r="B143" s="240"/>
      <c r="D143" s="217" t="s">
        <v>182</v>
      </c>
      <c r="E143" s="241" t="s">
        <v>5</v>
      </c>
      <c r="F143" s="242" t="s">
        <v>188</v>
      </c>
      <c r="H143" s="243">
        <v>94.914000000000001</v>
      </c>
      <c r="I143" s="244"/>
      <c r="L143" s="240"/>
      <c r="M143" s="245"/>
      <c r="N143" s="246"/>
      <c r="O143" s="246"/>
      <c r="P143" s="246"/>
      <c r="Q143" s="246"/>
      <c r="R143" s="246"/>
      <c r="S143" s="246"/>
      <c r="T143" s="247"/>
      <c r="AT143" s="241" t="s">
        <v>182</v>
      </c>
      <c r="AU143" s="241" t="s">
        <v>93</v>
      </c>
      <c r="AV143" s="14" t="s">
        <v>180</v>
      </c>
      <c r="AW143" s="14" t="s">
        <v>36</v>
      </c>
      <c r="AX143" s="14" t="s">
        <v>81</v>
      </c>
      <c r="AY143" s="241" t="s">
        <v>173</v>
      </c>
    </row>
    <row r="144" s="1" customFormat="1" ht="25.5" customHeight="1">
      <c r="B144" s="203"/>
      <c r="C144" s="204" t="s">
        <v>247</v>
      </c>
      <c r="D144" s="204" t="s">
        <v>176</v>
      </c>
      <c r="E144" s="205" t="s">
        <v>248</v>
      </c>
      <c r="F144" s="206" t="s">
        <v>249</v>
      </c>
      <c r="G144" s="207" t="s">
        <v>179</v>
      </c>
      <c r="H144" s="208">
        <v>2.4900000000000002</v>
      </c>
      <c r="I144" s="209"/>
      <c r="J144" s="210">
        <f>ROUND(I144*H144,2)</f>
        <v>0</v>
      </c>
      <c r="K144" s="206" t="s">
        <v>5</v>
      </c>
      <c r="L144" s="47"/>
      <c r="M144" s="211" t="s">
        <v>5</v>
      </c>
      <c r="N144" s="212" t="s">
        <v>45</v>
      </c>
      <c r="O144" s="48"/>
      <c r="P144" s="213">
        <f>O144*H144</f>
        <v>0</v>
      </c>
      <c r="Q144" s="213">
        <v>0.025000000000000001</v>
      </c>
      <c r="R144" s="213">
        <f>Q144*H144</f>
        <v>0.062250000000000007</v>
      </c>
      <c r="S144" s="213">
        <v>0</v>
      </c>
      <c r="T144" s="214">
        <f>S144*H144</f>
        <v>0</v>
      </c>
      <c r="AR144" s="25" t="s">
        <v>180</v>
      </c>
      <c r="AT144" s="25" t="s">
        <v>176</v>
      </c>
      <c r="AU144" s="25" t="s">
        <v>93</v>
      </c>
      <c r="AY144" s="25" t="s">
        <v>173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5" t="s">
        <v>93</v>
      </c>
      <c r="BK144" s="215">
        <f>ROUND(I144*H144,2)</f>
        <v>0</v>
      </c>
      <c r="BL144" s="25" t="s">
        <v>180</v>
      </c>
      <c r="BM144" s="25" t="s">
        <v>250</v>
      </c>
    </row>
    <row r="145" s="11" customFormat="1">
      <c r="B145" s="216"/>
      <c r="D145" s="217" t="s">
        <v>182</v>
      </c>
      <c r="E145" s="218" t="s">
        <v>5</v>
      </c>
      <c r="F145" s="219" t="s">
        <v>251</v>
      </c>
      <c r="H145" s="218" t="s">
        <v>5</v>
      </c>
      <c r="I145" s="220"/>
      <c r="L145" s="216"/>
      <c r="M145" s="221"/>
      <c r="N145" s="222"/>
      <c r="O145" s="222"/>
      <c r="P145" s="222"/>
      <c r="Q145" s="222"/>
      <c r="R145" s="222"/>
      <c r="S145" s="222"/>
      <c r="T145" s="223"/>
      <c r="AT145" s="218" t="s">
        <v>182</v>
      </c>
      <c r="AU145" s="218" t="s">
        <v>93</v>
      </c>
      <c r="AV145" s="11" t="s">
        <v>81</v>
      </c>
      <c r="AW145" s="11" t="s">
        <v>36</v>
      </c>
      <c r="AX145" s="11" t="s">
        <v>73</v>
      </c>
      <c r="AY145" s="218" t="s">
        <v>173</v>
      </c>
    </row>
    <row r="146" s="12" customFormat="1">
      <c r="B146" s="224"/>
      <c r="D146" s="217" t="s">
        <v>182</v>
      </c>
      <c r="E146" s="225" t="s">
        <v>5</v>
      </c>
      <c r="F146" s="226" t="s">
        <v>252</v>
      </c>
      <c r="H146" s="227">
        <v>2.4900000000000002</v>
      </c>
      <c r="I146" s="228"/>
      <c r="L146" s="224"/>
      <c r="M146" s="229"/>
      <c r="N146" s="230"/>
      <c r="O146" s="230"/>
      <c r="P146" s="230"/>
      <c r="Q146" s="230"/>
      <c r="R146" s="230"/>
      <c r="S146" s="230"/>
      <c r="T146" s="231"/>
      <c r="AT146" s="225" t="s">
        <v>182</v>
      </c>
      <c r="AU146" s="225" t="s">
        <v>93</v>
      </c>
      <c r="AV146" s="12" t="s">
        <v>93</v>
      </c>
      <c r="AW146" s="12" t="s">
        <v>36</v>
      </c>
      <c r="AX146" s="12" t="s">
        <v>81</v>
      </c>
      <c r="AY146" s="225" t="s">
        <v>173</v>
      </c>
    </row>
    <row r="147" s="1" customFormat="1" ht="16.5" customHeight="1">
      <c r="B147" s="203"/>
      <c r="C147" s="204" t="s">
        <v>253</v>
      </c>
      <c r="D147" s="204" t="s">
        <v>176</v>
      </c>
      <c r="E147" s="205" t="s">
        <v>254</v>
      </c>
      <c r="F147" s="206" t="s">
        <v>255</v>
      </c>
      <c r="G147" s="207" t="s">
        <v>179</v>
      </c>
      <c r="H147" s="208">
        <v>29.792000000000002</v>
      </c>
      <c r="I147" s="209"/>
      <c r="J147" s="210">
        <f>ROUND(I147*H147,2)</f>
        <v>0</v>
      </c>
      <c r="K147" s="206" t="s">
        <v>5</v>
      </c>
      <c r="L147" s="47"/>
      <c r="M147" s="211" t="s">
        <v>5</v>
      </c>
      <c r="N147" s="212" t="s">
        <v>45</v>
      </c>
      <c r="O147" s="48"/>
      <c r="P147" s="213">
        <f>O147*H147</f>
        <v>0</v>
      </c>
      <c r="Q147" s="213">
        <v>0.084000000000000005</v>
      </c>
      <c r="R147" s="213">
        <f>Q147*H147</f>
        <v>2.5025280000000003</v>
      </c>
      <c r="S147" s="213">
        <v>0</v>
      </c>
      <c r="T147" s="214">
        <f>S147*H147</f>
        <v>0</v>
      </c>
      <c r="AR147" s="25" t="s">
        <v>180</v>
      </c>
      <c r="AT147" s="25" t="s">
        <v>176</v>
      </c>
      <c r="AU147" s="25" t="s">
        <v>93</v>
      </c>
      <c r="AY147" s="25" t="s">
        <v>173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25" t="s">
        <v>93</v>
      </c>
      <c r="BK147" s="215">
        <f>ROUND(I147*H147,2)</f>
        <v>0</v>
      </c>
      <c r="BL147" s="25" t="s">
        <v>180</v>
      </c>
      <c r="BM147" s="25" t="s">
        <v>256</v>
      </c>
    </row>
    <row r="148" s="12" customFormat="1">
      <c r="B148" s="224"/>
      <c r="D148" s="217" t="s">
        <v>182</v>
      </c>
      <c r="E148" s="225" t="s">
        <v>5</v>
      </c>
      <c r="F148" s="226" t="s">
        <v>257</v>
      </c>
      <c r="H148" s="227">
        <v>29.792000000000002</v>
      </c>
      <c r="I148" s="228"/>
      <c r="L148" s="224"/>
      <c r="M148" s="229"/>
      <c r="N148" s="230"/>
      <c r="O148" s="230"/>
      <c r="P148" s="230"/>
      <c r="Q148" s="230"/>
      <c r="R148" s="230"/>
      <c r="S148" s="230"/>
      <c r="T148" s="231"/>
      <c r="AT148" s="225" t="s">
        <v>182</v>
      </c>
      <c r="AU148" s="225" t="s">
        <v>93</v>
      </c>
      <c r="AV148" s="12" t="s">
        <v>93</v>
      </c>
      <c r="AW148" s="12" t="s">
        <v>36</v>
      </c>
      <c r="AX148" s="12" t="s">
        <v>81</v>
      </c>
      <c r="AY148" s="225" t="s">
        <v>173</v>
      </c>
    </row>
    <row r="149" s="10" customFormat="1" ht="29.88" customHeight="1">
      <c r="B149" s="190"/>
      <c r="D149" s="191" t="s">
        <v>72</v>
      </c>
      <c r="E149" s="201" t="s">
        <v>226</v>
      </c>
      <c r="F149" s="201" t="s">
        <v>258</v>
      </c>
      <c r="I149" s="193"/>
      <c r="J149" s="202">
        <f>BK149</f>
        <v>0</v>
      </c>
      <c r="L149" s="190"/>
      <c r="M149" s="195"/>
      <c r="N149" s="196"/>
      <c r="O149" s="196"/>
      <c r="P149" s="197">
        <f>SUM(P150:P202)</f>
        <v>0</v>
      </c>
      <c r="Q149" s="196"/>
      <c r="R149" s="197">
        <f>SUM(R150:R202)</f>
        <v>0.26518804999999995</v>
      </c>
      <c r="S149" s="196"/>
      <c r="T149" s="198">
        <f>SUM(T150:T202)</f>
        <v>7.9934539999999989</v>
      </c>
      <c r="AR149" s="191" t="s">
        <v>81</v>
      </c>
      <c r="AT149" s="199" t="s">
        <v>72</v>
      </c>
      <c r="AU149" s="199" t="s">
        <v>81</v>
      </c>
      <c r="AY149" s="191" t="s">
        <v>173</v>
      </c>
      <c r="BK149" s="200">
        <f>SUM(BK150:BK202)</f>
        <v>0</v>
      </c>
    </row>
    <row r="150" s="1" customFormat="1" ht="25.5" customHeight="1">
      <c r="B150" s="203"/>
      <c r="C150" s="204" t="s">
        <v>11</v>
      </c>
      <c r="D150" s="204" t="s">
        <v>176</v>
      </c>
      <c r="E150" s="205" t="s">
        <v>259</v>
      </c>
      <c r="F150" s="206" t="s">
        <v>260</v>
      </c>
      <c r="G150" s="207" t="s">
        <v>261</v>
      </c>
      <c r="H150" s="208">
        <v>12</v>
      </c>
      <c r="I150" s="209"/>
      <c r="J150" s="210">
        <f>ROUND(I150*H150,2)</f>
        <v>0</v>
      </c>
      <c r="K150" s="206" t="s">
        <v>5</v>
      </c>
      <c r="L150" s="47"/>
      <c r="M150" s="211" t="s">
        <v>5</v>
      </c>
      <c r="N150" s="212" t="s">
        <v>45</v>
      </c>
      <c r="O150" s="48"/>
      <c r="P150" s="213">
        <f>O150*H150</f>
        <v>0</v>
      </c>
      <c r="Q150" s="213">
        <v>0</v>
      </c>
      <c r="R150" s="213">
        <f>Q150*H150</f>
        <v>0</v>
      </c>
      <c r="S150" s="213">
        <v>0.34999999999999998</v>
      </c>
      <c r="T150" s="214">
        <f>S150*H150</f>
        <v>4.1999999999999993</v>
      </c>
      <c r="AR150" s="25" t="s">
        <v>180</v>
      </c>
      <c r="AT150" s="25" t="s">
        <v>176</v>
      </c>
      <c r="AU150" s="25" t="s">
        <v>93</v>
      </c>
      <c r="AY150" s="25" t="s">
        <v>173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5" t="s">
        <v>93</v>
      </c>
      <c r="BK150" s="215">
        <f>ROUND(I150*H150,2)</f>
        <v>0</v>
      </c>
      <c r="BL150" s="25" t="s">
        <v>180</v>
      </c>
      <c r="BM150" s="25" t="s">
        <v>262</v>
      </c>
    </row>
    <row r="151" s="1" customFormat="1" ht="16.5" customHeight="1">
      <c r="B151" s="203"/>
      <c r="C151" s="204" t="s">
        <v>263</v>
      </c>
      <c r="D151" s="204" t="s">
        <v>176</v>
      </c>
      <c r="E151" s="205" t="s">
        <v>264</v>
      </c>
      <c r="F151" s="206" t="s">
        <v>265</v>
      </c>
      <c r="G151" s="207" t="s">
        <v>261</v>
      </c>
      <c r="H151" s="208">
        <v>11</v>
      </c>
      <c r="I151" s="209"/>
      <c r="J151" s="210">
        <f>ROUND(I151*H151,2)</f>
        <v>0</v>
      </c>
      <c r="K151" s="206" t="s">
        <v>5</v>
      </c>
      <c r="L151" s="47"/>
      <c r="M151" s="211" t="s">
        <v>5</v>
      </c>
      <c r="N151" s="212" t="s">
        <v>45</v>
      </c>
      <c r="O151" s="48"/>
      <c r="P151" s="213">
        <f>O151*H151</f>
        <v>0</v>
      </c>
      <c r="Q151" s="213">
        <v>0</v>
      </c>
      <c r="R151" s="213">
        <f>Q151*H151</f>
        <v>0</v>
      </c>
      <c r="S151" s="213">
        <v>0.29999999999999999</v>
      </c>
      <c r="T151" s="214">
        <f>S151*H151</f>
        <v>3.2999999999999998</v>
      </c>
      <c r="AR151" s="25" t="s">
        <v>180</v>
      </c>
      <c r="AT151" s="25" t="s">
        <v>176</v>
      </c>
      <c r="AU151" s="25" t="s">
        <v>93</v>
      </c>
      <c r="AY151" s="25" t="s">
        <v>173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25" t="s">
        <v>93</v>
      </c>
      <c r="BK151" s="215">
        <f>ROUND(I151*H151,2)</f>
        <v>0</v>
      </c>
      <c r="BL151" s="25" t="s">
        <v>180</v>
      </c>
      <c r="BM151" s="25" t="s">
        <v>266</v>
      </c>
    </row>
    <row r="152" s="1" customFormat="1" ht="16.5" customHeight="1">
      <c r="B152" s="203"/>
      <c r="C152" s="204" t="s">
        <v>267</v>
      </c>
      <c r="D152" s="204" t="s">
        <v>176</v>
      </c>
      <c r="E152" s="205" t="s">
        <v>268</v>
      </c>
      <c r="F152" s="206" t="s">
        <v>269</v>
      </c>
      <c r="G152" s="207" t="s">
        <v>261</v>
      </c>
      <c r="H152" s="208">
        <v>1</v>
      </c>
      <c r="I152" s="209"/>
      <c r="J152" s="210">
        <f>ROUND(I152*H152,2)</f>
        <v>0</v>
      </c>
      <c r="K152" s="206" t="s">
        <v>5</v>
      </c>
      <c r="L152" s="47"/>
      <c r="M152" s="211" t="s">
        <v>5</v>
      </c>
      <c r="N152" s="212" t="s">
        <v>45</v>
      </c>
      <c r="O152" s="48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AR152" s="25" t="s">
        <v>180</v>
      </c>
      <c r="AT152" s="25" t="s">
        <v>176</v>
      </c>
      <c r="AU152" s="25" t="s">
        <v>93</v>
      </c>
      <c r="AY152" s="25" t="s">
        <v>173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5" t="s">
        <v>93</v>
      </c>
      <c r="BK152" s="215">
        <f>ROUND(I152*H152,2)</f>
        <v>0</v>
      </c>
      <c r="BL152" s="25" t="s">
        <v>180</v>
      </c>
      <c r="BM152" s="25" t="s">
        <v>270</v>
      </c>
    </row>
    <row r="153" s="1" customFormat="1" ht="38.25" customHeight="1">
      <c r="B153" s="203"/>
      <c r="C153" s="204" t="s">
        <v>271</v>
      </c>
      <c r="D153" s="204" t="s">
        <v>176</v>
      </c>
      <c r="E153" s="205" t="s">
        <v>272</v>
      </c>
      <c r="F153" s="206" t="s">
        <v>273</v>
      </c>
      <c r="G153" s="207" t="s">
        <v>274</v>
      </c>
      <c r="H153" s="208">
        <v>1</v>
      </c>
      <c r="I153" s="209"/>
      <c r="J153" s="210">
        <f>ROUND(I153*H153,2)</f>
        <v>0</v>
      </c>
      <c r="K153" s="206" t="s">
        <v>5</v>
      </c>
      <c r="L153" s="47"/>
      <c r="M153" s="211" t="s">
        <v>5</v>
      </c>
      <c r="N153" s="212" t="s">
        <v>45</v>
      </c>
      <c r="O153" s="48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5" t="s">
        <v>180</v>
      </c>
      <c r="AT153" s="25" t="s">
        <v>176</v>
      </c>
      <c r="AU153" s="25" t="s">
        <v>93</v>
      </c>
      <c r="AY153" s="25" t="s">
        <v>173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25" t="s">
        <v>93</v>
      </c>
      <c r="BK153" s="215">
        <f>ROUND(I153*H153,2)</f>
        <v>0</v>
      </c>
      <c r="BL153" s="25" t="s">
        <v>180</v>
      </c>
      <c r="BM153" s="25" t="s">
        <v>275</v>
      </c>
    </row>
    <row r="154" s="1" customFormat="1" ht="16.5" customHeight="1">
      <c r="B154" s="203"/>
      <c r="C154" s="204" t="s">
        <v>276</v>
      </c>
      <c r="D154" s="204" t="s">
        <v>176</v>
      </c>
      <c r="E154" s="205" t="s">
        <v>277</v>
      </c>
      <c r="F154" s="206" t="s">
        <v>278</v>
      </c>
      <c r="G154" s="207" t="s">
        <v>261</v>
      </c>
      <c r="H154" s="208">
        <v>1</v>
      </c>
      <c r="I154" s="209"/>
      <c r="J154" s="210">
        <f>ROUND(I154*H154,2)</f>
        <v>0</v>
      </c>
      <c r="K154" s="206" t="s">
        <v>5</v>
      </c>
      <c r="L154" s="47"/>
      <c r="M154" s="211" t="s">
        <v>5</v>
      </c>
      <c r="N154" s="212" t="s">
        <v>45</v>
      </c>
      <c r="O154" s="48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AR154" s="25" t="s">
        <v>180</v>
      </c>
      <c r="AT154" s="25" t="s">
        <v>176</v>
      </c>
      <c r="AU154" s="25" t="s">
        <v>93</v>
      </c>
      <c r="AY154" s="25" t="s">
        <v>173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5" t="s">
        <v>93</v>
      </c>
      <c r="BK154" s="215">
        <f>ROUND(I154*H154,2)</f>
        <v>0</v>
      </c>
      <c r="BL154" s="25" t="s">
        <v>180</v>
      </c>
      <c r="BM154" s="25" t="s">
        <v>279</v>
      </c>
    </row>
    <row r="155" s="1" customFormat="1" ht="25.5" customHeight="1">
      <c r="B155" s="203"/>
      <c r="C155" s="204" t="s">
        <v>280</v>
      </c>
      <c r="D155" s="204" t="s">
        <v>176</v>
      </c>
      <c r="E155" s="205" t="s">
        <v>281</v>
      </c>
      <c r="F155" s="206" t="s">
        <v>282</v>
      </c>
      <c r="G155" s="207" t="s">
        <v>274</v>
      </c>
      <c r="H155" s="208">
        <v>1</v>
      </c>
      <c r="I155" s="209"/>
      <c r="J155" s="210">
        <f>ROUND(I155*H155,2)</f>
        <v>0</v>
      </c>
      <c r="K155" s="206" t="s">
        <v>5</v>
      </c>
      <c r="L155" s="47"/>
      <c r="M155" s="211" t="s">
        <v>5</v>
      </c>
      <c r="N155" s="212" t="s">
        <v>45</v>
      </c>
      <c r="O155" s="48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25" t="s">
        <v>180</v>
      </c>
      <c r="AT155" s="25" t="s">
        <v>176</v>
      </c>
      <c r="AU155" s="25" t="s">
        <v>93</v>
      </c>
      <c r="AY155" s="25" t="s">
        <v>173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25" t="s">
        <v>93</v>
      </c>
      <c r="BK155" s="215">
        <f>ROUND(I155*H155,2)</f>
        <v>0</v>
      </c>
      <c r="BL155" s="25" t="s">
        <v>180</v>
      </c>
      <c r="BM155" s="25" t="s">
        <v>283</v>
      </c>
    </row>
    <row r="156" s="1" customFormat="1" ht="16.5" customHeight="1">
      <c r="B156" s="203"/>
      <c r="C156" s="204" t="s">
        <v>10</v>
      </c>
      <c r="D156" s="204" t="s">
        <v>176</v>
      </c>
      <c r="E156" s="205" t="s">
        <v>284</v>
      </c>
      <c r="F156" s="206" t="s">
        <v>285</v>
      </c>
      <c r="G156" s="207" t="s">
        <v>274</v>
      </c>
      <c r="H156" s="208">
        <v>1</v>
      </c>
      <c r="I156" s="209"/>
      <c r="J156" s="210">
        <f>ROUND(I156*H156,2)</f>
        <v>0</v>
      </c>
      <c r="K156" s="206" t="s">
        <v>5</v>
      </c>
      <c r="L156" s="47"/>
      <c r="M156" s="211" t="s">
        <v>5</v>
      </c>
      <c r="N156" s="212" t="s">
        <v>45</v>
      </c>
      <c r="O156" s="48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5" t="s">
        <v>180</v>
      </c>
      <c r="AT156" s="25" t="s">
        <v>176</v>
      </c>
      <c r="AU156" s="25" t="s">
        <v>93</v>
      </c>
      <c r="AY156" s="25" t="s">
        <v>173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5" t="s">
        <v>93</v>
      </c>
      <c r="BK156" s="215">
        <f>ROUND(I156*H156,2)</f>
        <v>0</v>
      </c>
      <c r="BL156" s="25" t="s">
        <v>180</v>
      </c>
      <c r="BM156" s="25" t="s">
        <v>286</v>
      </c>
    </row>
    <row r="157" s="1" customFormat="1" ht="16.5" customHeight="1">
      <c r="B157" s="203"/>
      <c r="C157" s="204" t="s">
        <v>287</v>
      </c>
      <c r="D157" s="204" t="s">
        <v>176</v>
      </c>
      <c r="E157" s="205" t="s">
        <v>288</v>
      </c>
      <c r="F157" s="206" t="s">
        <v>289</v>
      </c>
      <c r="G157" s="207" t="s">
        <v>274</v>
      </c>
      <c r="H157" s="208">
        <v>1</v>
      </c>
      <c r="I157" s="209"/>
      <c r="J157" s="210">
        <f>ROUND(I157*H157,2)</f>
        <v>0</v>
      </c>
      <c r="K157" s="206" t="s">
        <v>5</v>
      </c>
      <c r="L157" s="47"/>
      <c r="M157" s="211" t="s">
        <v>5</v>
      </c>
      <c r="N157" s="212" t="s">
        <v>45</v>
      </c>
      <c r="O157" s="48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25" t="s">
        <v>180</v>
      </c>
      <c r="AT157" s="25" t="s">
        <v>176</v>
      </c>
      <c r="AU157" s="25" t="s">
        <v>93</v>
      </c>
      <c r="AY157" s="25" t="s">
        <v>173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25" t="s">
        <v>93</v>
      </c>
      <c r="BK157" s="215">
        <f>ROUND(I157*H157,2)</f>
        <v>0</v>
      </c>
      <c r="BL157" s="25" t="s">
        <v>180</v>
      </c>
      <c r="BM157" s="25" t="s">
        <v>290</v>
      </c>
    </row>
    <row r="158" s="1" customFormat="1" ht="25.5" customHeight="1">
      <c r="B158" s="203"/>
      <c r="C158" s="204" t="s">
        <v>291</v>
      </c>
      <c r="D158" s="204" t="s">
        <v>176</v>
      </c>
      <c r="E158" s="205" t="s">
        <v>292</v>
      </c>
      <c r="F158" s="206" t="s">
        <v>293</v>
      </c>
      <c r="G158" s="207" t="s">
        <v>294</v>
      </c>
      <c r="H158" s="208">
        <v>40</v>
      </c>
      <c r="I158" s="209"/>
      <c r="J158" s="210">
        <f>ROUND(I158*H158,2)</f>
        <v>0</v>
      </c>
      <c r="K158" s="206" t="s">
        <v>5</v>
      </c>
      <c r="L158" s="47"/>
      <c r="M158" s="211" t="s">
        <v>5</v>
      </c>
      <c r="N158" s="212" t="s">
        <v>45</v>
      </c>
      <c r="O158" s="48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AR158" s="25" t="s">
        <v>180</v>
      </c>
      <c r="AT158" s="25" t="s">
        <v>176</v>
      </c>
      <c r="AU158" s="25" t="s">
        <v>93</v>
      </c>
      <c r="AY158" s="25" t="s">
        <v>173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5" t="s">
        <v>93</v>
      </c>
      <c r="BK158" s="215">
        <f>ROUND(I158*H158,2)</f>
        <v>0</v>
      </c>
      <c r="BL158" s="25" t="s">
        <v>180</v>
      </c>
      <c r="BM158" s="25" t="s">
        <v>295</v>
      </c>
    </row>
    <row r="159" s="1" customFormat="1" ht="25.5" customHeight="1">
      <c r="B159" s="203"/>
      <c r="C159" s="204" t="s">
        <v>296</v>
      </c>
      <c r="D159" s="204" t="s">
        <v>176</v>
      </c>
      <c r="E159" s="205" t="s">
        <v>297</v>
      </c>
      <c r="F159" s="206" t="s">
        <v>298</v>
      </c>
      <c r="G159" s="207" t="s">
        <v>179</v>
      </c>
      <c r="H159" s="208">
        <v>3.1520000000000001</v>
      </c>
      <c r="I159" s="209"/>
      <c r="J159" s="210">
        <f>ROUND(I159*H159,2)</f>
        <v>0</v>
      </c>
      <c r="K159" s="206" t="s">
        <v>192</v>
      </c>
      <c r="L159" s="47"/>
      <c r="M159" s="211" t="s">
        <v>5</v>
      </c>
      <c r="N159" s="212" t="s">
        <v>45</v>
      </c>
      <c r="O159" s="48"/>
      <c r="P159" s="213">
        <f>O159*H159</f>
        <v>0</v>
      </c>
      <c r="Q159" s="213">
        <v>0</v>
      </c>
      <c r="R159" s="213">
        <f>Q159*H159</f>
        <v>0</v>
      </c>
      <c r="S159" s="213">
        <v>0.075999999999999998</v>
      </c>
      <c r="T159" s="214">
        <f>S159*H159</f>
        <v>0.23955200000000002</v>
      </c>
      <c r="AR159" s="25" t="s">
        <v>180</v>
      </c>
      <c r="AT159" s="25" t="s">
        <v>176</v>
      </c>
      <c r="AU159" s="25" t="s">
        <v>93</v>
      </c>
      <c r="AY159" s="25" t="s">
        <v>173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5" t="s">
        <v>93</v>
      </c>
      <c r="BK159" s="215">
        <f>ROUND(I159*H159,2)</f>
        <v>0</v>
      </c>
      <c r="BL159" s="25" t="s">
        <v>180</v>
      </c>
      <c r="BM159" s="25" t="s">
        <v>299</v>
      </c>
    </row>
    <row r="160" s="11" customFormat="1">
      <c r="B160" s="216"/>
      <c r="D160" s="217" t="s">
        <v>182</v>
      </c>
      <c r="E160" s="218" t="s">
        <v>5</v>
      </c>
      <c r="F160" s="219" t="s">
        <v>300</v>
      </c>
      <c r="H160" s="218" t="s">
        <v>5</v>
      </c>
      <c r="I160" s="220"/>
      <c r="L160" s="216"/>
      <c r="M160" s="221"/>
      <c r="N160" s="222"/>
      <c r="O160" s="222"/>
      <c r="P160" s="222"/>
      <c r="Q160" s="222"/>
      <c r="R160" s="222"/>
      <c r="S160" s="222"/>
      <c r="T160" s="223"/>
      <c r="AT160" s="218" t="s">
        <v>182</v>
      </c>
      <c r="AU160" s="218" t="s">
        <v>93</v>
      </c>
      <c r="AV160" s="11" t="s">
        <v>81</v>
      </c>
      <c r="AW160" s="11" t="s">
        <v>36</v>
      </c>
      <c r="AX160" s="11" t="s">
        <v>73</v>
      </c>
      <c r="AY160" s="218" t="s">
        <v>173</v>
      </c>
    </row>
    <row r="161" s="12" customFormat="1">
      <c r="B161" s="224"/>
      <c r="D161" s="217" t="s">
        <v>182</v>
      </c>
      <c r="E161" s="225" t="s">
        <v>5</v>
      </c>
      <c r="F161" s="226" t="s">
        <v>301</v>
      </c>
      <c r="H161" s="227">
        <v>3.1520000000000001</v>
      </c>
      <c r="I161" s="228"/>
      <c r="L161" s="224"/>
      <c r="M161" s="229"/>
      <c r="N161" s="230"/>
      <c r="O161" s="230"/>
      <c r="P161" s="230"/>
      <c r="Q161" s="230"/>
      <c r="R161" s="230"/>
      <c r="S161" s="230"/>
      <c r="T161" s="231"/>
      <c r="AT161" s="225" t="s">
        <v>182</v>
      </c>
      <c r="AU161" s="225" t="s">
        <v>93</v>
      </c>
      <c r="AV161" s="12" t="s">
        <v>93</v>
      </c>
      <c r="AW161" s="12" t="s">
        <v>36</v>
      </c>
      <c r="AX161" s="12" t="s">
        <v>81</v>
      </c>
      <c r="AY161" s="225" t="s">
        <v>173</v>
      </c>
    </row>
    <row r="162" s="1" customFormat="1" ht="25.5" customHeight="1">
      <c r="B162" s="203"/>
      <c r="C162" s="204" t="s">
        <v>302</v>
      </c>
      <c r="D162" s="204" t="s">
        <v>176</v>
      </c>
      <c r="E162" s="205" t="s">
        <v>303</v>
      </c>
      <c r="F162" s="206" t="s">
        <v>304</v>
      </c>
      <c r="G162" s="207" t="s">
        <v>191</v>
      </c>
      <c r="H162" s="208">
        <v>144</v>
      </c>
      <c r="I162" s="209"/>
      <c r="J162" s="210">
        <f>ROUND(I162*H162,2)</f>
        <v>0</v>
      </c>
      <c r="K162" s="206" t="s">
        <v>192</v>
      </c>
      <c r="L162" s="47"/>
      <c r="M162" s="211" t="s">
        <v>5</v>
      </c>
      <c r="N162" s="212" t="s">
        <v>45</v>
      </c>
      <c r="O162" s="48"/>
      <c r="P162" s="213">
        <f>O162*H162</f>
        <v>0</v>
      </c>
      <c r="Q162" s="213">
        <v>1.0000000000000001E-05</v>
      </c>
      <c r="R162" s="213">
        <f>Q162*H162</f>
        <v>0.0014400000000000001</v>
      </c>
      <c r="S162" s="213">
        <v>0</v>
      </c>
      <c r="T162" s="214">
        <f>S162*H162</f>
        <v>0</v>
      </c>
      <c r="AR162" s="25" t="s">
        <v>180</v>
      </c>
      <c r="AT162" s="25" t="s">
        <v>176</v>
      </c>
      <c r="AU162" s="25" t="s">
        <v>93</v>
      </c>
      <c r="AY162" s="25" t="s">
        <v>173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5" t="s">
        <v>93</v>
      </c>
      <c r="BK162" s="215">
        <f>ROUND(I162*H162,2)</f>
        <v>0</v>
      </c>
      <c r="BL162" s="25" t="s">
        <v>180</v>
      </c>
      <c r="BM162" s="25" t="s">
        <v>305</v>
      </c>
    </row>
    <row r="163" s="11" customFormat="1">
      <c r="B163" s="216"/>
      <c r="D163" s="217" t="s">
        <v>182</v>
      </c>
      <c r="E163" s="218" t="s">
        <v>5</v>
      </c>
      <c r="F163" s="219" t="s">
        <v>306</v>
      </c>
      <c r="H163" s="218" t="s">
        <v>5</v>
      </c>
      <c r="I163" s="220"/>
      <c r="L163" s="216"/>
      <c r="M163" s="221"/>
      <c r="N163" s="222"/>
      <c r="O163" s="222"/>
      <c r="P163" s="222"/>
      <c r="Q163" s="222"/>
      <c r="R163" s="222"/>
      <c r="S163" s="222"/>
      <c r="T163" s="223"/>
      <c r="AT163" s="218" t="s">
        <v>182</v>
      </c>
      <c r="AU163" s="218" t="s">
        <v>93</v>
      </c>
      <c r="AV163" s="11" t="s">
        <v>81</v>
      </c>
      <c r="AW163" s="11" t="s">
        <v>36</v>
      </c>
      <c r="AX163" s="11" t="s">
        <v>73</v>
      </c>
      <c r="AY163" s="218" t="s">
        <v>173</v>
      </c>
    </row>
    <row r="164" s="12" customFormat="1">
      <c r="B164" s="224"/>
      <c r="D164" s="217" t="s">
        <v>182</v>
      </c>
      <c r="E164" s="225" t="s">
        <v>5</v>
      </c>
      <c r="F164" s="226" t="s">
        <v>307</v>
      </c>
      <c r="H164" s="227">
        <v>144</v>
      </c>
      <c r="I164" s="228"/>
      <c r="L164" s="224"/>
      <c r="M164" s="229"/>
      <c r="N164" s="230"/>
      <c r="O164" s="230"/>
      <c r="P164" s="230"/>
      <c r="Q164" s="230"/>
      <c r="R164" s="230"/>
      <c r="S164" s="230"/>
      <c r="T164" s="231"/>
      <c r="AT164" s="225" t="s">
        <v>182</v>
      </c>
      <c r="AU164" s="225" t="s">
        <v>93</v>
      </c>
      <c r="AV164" s="12" t="s">
        <v>93</v>
      </c>
      <c r="AW164" s="12" t="s">
        <v>36</v>
      </c>
      <c r="AX164" s="12" t="s">
        <v>81</v>
      </c>
      <c r="AY164" s="225" t="s">
        <v>173</v>
      </c>
    </row>
    <row r="165" s="1" customFormat="1" ht="16.5" customHeight="1">
      <c r="B165" s="203"/>
      <c r="C165" s="204" t="s">
        <v>308</v>
      </c>
      <c r="D165" s="204" t="s">
        <v>176</v>
      </c>
      <c r="E165" s="205" t="s">
        <v>309</v>
      </c>
      <c r="F165" s="206" t="s">
        <v>310</v>
      </c>
      <c r="G165" s="207" t="s">
        <v>179</v>
      </c>
      <c r="H165" s="208">
        <v>3.847</v>
      </c>
      <c r="I165" s="209"/>
      <c r="J165" s="210">
        <f>ROUND(I165*H165,2)</f>
        <v>0</v>
      </c>
      <c r="K165" s="206" t="s">
        <v>192</v>
      </c>
      <c r="L165" s="47"/>
      <c r="M165" s="211" t="s">
        <v>5</v>
      </c>
      <c r="N165" s="212" t="s">
        <v>45</v>
      </c>
      <c r="O165" s="48"/>
      <c r="P165" s="213">
        <f>O165*H165</f>
        <v>0</v>
      </c>
      <c r="Q165" s="213">
        <v>0</v>
      </c>
      <c r="R165" s="213">
        <f>Q165*H165</f>
        <v>0</v>
      </c>
      <c r="S165" s="213">
        <v>0.066000000000000003</v>
      </c>
      <c r="T165" s="214">
        <f>S165*H165</f>
        <v>0.25390200000000002</v>
      </c>
      <c r="AR165" s="25" t="s">
        <v>180</v>
      </c>
      <c r="AT165" s="25" t="s">
        <v>176</v>
      </c>
      <c r="AU165" s="25" t="s">
        <v>93</v>
      </c>
      <c r="AY165" s="25" t="s">
        <v>173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5" t="s">
        <v>93</v>
      </c>
      <c r="BK165" s="215">
        <f>ROUND(I165*H165,2)</f>
        <v>0</v>
      </c>
      <c r="BL165" s="25" t="s">
        <v>180</v>
      </c>
      <c r="BM165" s="25" t="s">
        <v>311</v>
      </c>
    </row>
    <row r="166" s="11" customFormat="1">
      <c r="B166" s="216"/>
      <c r="D166" s="217" t="s">
        <v>182</v>
      </c>
      <c r="E166" s="218" t="s">
        <v>5</v>
      </c>
      <c r="F166" s="219" t="s">
        <v>312</v>
      </c>
      <c r="H166" s="218" t="s">
        <v>5</v>
      </c>
      <c r="I166" s="220"/>
      <c r="L166" s="216"/>
      <c r="M166" s="221"/>
      <c r="N166" s="222"/>
      <c r="O166" s="222"/>
      <c r="P166" s="222"/>
      <c r="Q166" s="222"/>
      <c r="R166" s="222"/>
      <c r="S166" s="222"/>
      <c r="T166" s="223"/>
      <c r="AT166" s="218" t="s">
        <v>182</v>
      </c>
      <c r="AU166" s="218" t="s">
        <v>93</v>
      </c>
      <c r="AV166" s="11" t="s">
        <v>81</v>
      </c>
      <c r="AW166" s="11" t="s">
        <v>36</v>
      </c>
      <c r="AX166" s="11" t="s">
        <v>73</v>
      </c>
      <c r="AY166" s="218" t="s">
        <v>173</v>
      </c>
    </row>
    <row r="167" s="12" customFormat="1">
      <c r="B167" s="224"/>
      <c r="D167" s="217" t="s">
        <v>182</v>
      </c>
      <c r="E167" s="225" t="s">
        <v>5</v>
      </c>
      <c r="F167" s="226" t="s">
        <v>313</v>
      </c>
      <c r="H167" s="227">
        <v>0.96399999999999997</v>
      </c>
      <c r="I167" s="228"/>
      <c r="L167" s="224"/>
      <c r="M167" s="229"/>
      <c r="N167" s="230"/>
      <c r="O167" s="230"/>
      <c r="P167" s="230"/>
      <c r="Q167" s="230"/>
      <c r="R167" s="230"/>
      <c r="S167" s="230"/>
      <c r="T167" s="231"/>
      <c r="AT167" s="225" t="s">
        <v>182</v>
      </c>
      <c r="AU167" s="225" t="s">
        <v>93</v>
      </c>
      <c r="AV167" s="12" t="s">
        <v>93</v>
      </c>
      <c r="AW167" s="12" t="s">
        <v>36</v>
      </c>
      <c r="AX167" s="12" t="s">
        <v>73</v>
      </c>
      <c r="AY167" s="225" t="s">
        <v>173</v>
      </c>
    </row>
    <row r="168" s="11" customFormat="1">
      <c r="B168" s="216"/>
      <c r="D168" s="217" t="s">
        <v>182</v>
      </c>
      <c r="E168" s="218" t="s">
        <v>5</v>
      </c>
      <c r="F168" s="219" t="s">
        <v>314</v>
      </c>
      <c r="H168" s="218" t="s">
        <v>5</v>
      </c>
      <c r="I168" s="220"/>
      <c r="L168" s="216"/>
      <c r="M168" s="221"/>
      <c r="N168" s="222"/>
      <c r="O168" s="222"/>
      <c r="P168" s="222"/>
      <c r="Q168" s="222"/>
      <c r="R168" s="222"/>
      <c r="S168" s="222"/>
      <c r="T168" s="223"/>
      <c r="AT168" s="218" t="s">
        <v>182</v>
      </c>
      <c r="AU168" s="218" t="s">
        <v>93</v>
      </c>
      <c r="AV168" s="11" t="s">
        <v>81</v>
      </c>
      <c r="AW168" s="11" t="s">
        <v>36</v>
      </c>
      <c r="AX168" s="11" t="s">
        <v>73</v>
      </c>
      <c r="AY168" s="218" t="s">
        <v>173</v>
      </c>
    </row>
    <row r="169" s="12" customFormat="1">
      <c r="B169" s="224"/>
      <c r="D169" s="217" t="s">
        <v>182</v>
      </c>
      <c r="E169" s="225" t="s">
        <v>5</v>
      </c>
      <c r="F169" s="226" t="s">
        <v>315</v>
      </c>
      <c r="H169" s="227">
        <v>2.883</v>
      </c>
      <c r="I169" s="228"/>
      <c r="L169" s="224"/>
      <c r="M169" s="229"/>
      <c r="N169" s="230"/>
      <c r="O169" s="230"/>
      <c r="P169" s="230"/>
      <c r="Q169" s="230"/>
      <c r="R169" s="230"/>
      <c r="S169" s="230"/>
      <c r="T169" s="231"/>
      <c r="AT169" s="225" t="s">
        <v>182</v>
      </c>
      <c r="AU169" s="225" t="s">
        <v>93</v>
      </c>
      <c r="AV169" s="12" t="s">
        <v>93</v>
      </c>
      <c r="AW169" s="12" t="s">
        <v>36</v>
      </c>
      <c r="AX169" s="12" t="s">
        <v>73</v>
      </c>
      <c r="AY169" s="225" t="s">
        <v>173</v>
      </c>
    </row>
    <row r="170" s="14" customFormat="1">
      <c r="B170" s="240"/>
      <c r="D170" s="217" t="s">
        <v>182</v>
      </c>
      <c r="E170" s="241" t="s">
        <v>5</v>
      </c>
      <c r="F170" s="242" t="s">
        <v>188</v>
      </c>
      <c r="H170" s="243">
        <v>3.847</v>
      </c>
      <c r="I170" s="244"/>
      <c r="L170" s="240"/>
      <c r="M170" s="245"/>
      <c r="N170" s="246"/>
      <c r="O170" s="246"/>
      <c r="P170" s="246"/>
      <c r="Q170" s="246"/>
      <c r="R170" s="246"/>
      <c r="S170" s="246"/>
      <c r="T170" s="247"/>
      <c r="AT170" s="241" t="s">
        <v>182</v>
      </c>
      <c r="AU170" s="241" t="s">
        <v>93</v>
      </c>
      <c r="AV170" s="14" t="s">
        <v>180</v>
      </c>
      <c r="AW170" s="14" t="s">
        <v>36</v>
      </c>
      <c r="AX170" s="14" t="s">
        <v>81</v>
      </c>
      <c r="AY170" s="241" t="s">
        <v>173</v>
      </c>
    </row>
    <row r="171" s="1" customFormat="1" ht="16.5" customHeight="1">
      <c r="B171" s="203"/>
      <c r="C171" s="204" t="s">
        <v>316</v>
      </c>
      <c r="D171" s="204" t="s">
        <v>176</v>
      </c>
      <c r="E171" s="205" t="s">
        <v>317</v>
      </c>
      <c r="F171" s="206" t="s">
        <v>318</v>
      </c>
      <c r="G171" s="207" t="s">
        <v>179</v>
      </c>
      <c r="H171" s="208">
        <v>755.58600000000001</v>
      </c>
      <c r="I171" s="209"/>
      <c r="J171" s="210">
        <f>ROUND(I171*H171,2)</f>
        <v>0</v>
      </c>
      <c r="K171" s="206" t="s">
        <v>192</v>
      </c>
      <c r="L171" s="47"/>
      <c r="M171" s="211" t="s">
        <v>5</v>
      </c>
      <c r="N171" s="212" t="s">
        <v>45</v>
      </c>
      <c r="O171" s="48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AR171" s="25" t="s">
        <v>180</v>
      </c>
      <c r="AT171" s="25" t="s">
        <v>176</v>
      </c>
      <c r="AU171" s="25" t="s">
        <v>93</v>
      </c>
      <c r="AY171" s="25" t="s">
        <v>173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5" t="s">
        <v>93</v>
      </c>
      <c r="BK171" s="215">
        <f>ROUND(I171*H171,2)</f>
        <v>0</v>
      </c>
      <c r="BL171" s="25" t="s">
        <v>180</v>
      </c>
      <c r="BM171" s="25" t="s">
        <v>319</v>
      </c>
    </row>
    <row r="172" s="12" customFormat="1">
      <c r="B172" s="224"/>
      <c r="D172" s="217" t="s">
        <v>182</v>
      </c>
      <c r="E172" s="225" t="s">
        <v>5</v>
      </c>
      <c r="F172" s="226" t="s">
        <v>320</v>
      </c>
      <c r="H172" s="227">
        <v>124.706</v>
      </c>
      <c r="I172" s="228"/>
      <c r="L172" s="224"/>
      <c r="M172" s="229"/>
      <c r="N172" s="230"/>
      <c r="O172" s="230"/>
      <c r="P172" s="230"/>
      <c r="Q172" s="230"/>
      <c r="R172" s="230"/>
      <c r="S172" s="230"/>
      <c r="T172" s="231"/>
      <c r="AT172" s="225" t="s">
        <v>182</v>
      </c>
      <c r="AU172" s="225" t="s">
        <v>93</v>
      </c>
      <c r="AV172" s="12" t="s">
        <v>93</v>
      </c>
      <c r="AW172" s="12" t="s">
        <v>36</v>
      </c>
      <c r="AX172" s="12" t="s">
        <v>73</v>
      </c>
      <c r="AY172" s="225" t="s">
        <v>173</v>
      </c>
    </row>
    <row r="173" s="13" customFormat="1">
      <c r="B173" s="232"/>
      <c r="D173" s="217" t="s">
        <v>182</v>
      </c>
      <c r="E173" s="233" t="s">
        <v>5</v>
      </c>
      <c r="F173" s="234" t="s">
        <v>186</v>
      </c>
      <c r="H173" s="235">
        <v>124.706</v>
      </c>
      <c r="I173" s="236"/>
      <c r="L173" s="232"/>
      <c r="M173" s="237"/>
      <c r="N173" s="238"/>
      <c r="O173" s="238"/>
      <c r="P173" s="238"/>
      <c r="Q173" s="238"/>
      <c r="R173" s="238"/>
      <c r="S173" s="238"/>
      <c r="T173" s="239"/>
      <c r="AT173" s="233" t="s">
        <v>182</v>
      </c>
      <c r="AU173" s="233" t="s">
        <v>93</v>
      </c>
      <c r="AV173" s="13" t="s">
        <v>187</v>
      </c>
      <c r="AW173" s="13" t="s">
        <v>36</v>
      </c>
      <c r="AX173" s="13" t="s">
        <v>73</v>
      </c>
      <c r="AY173" s="233" t="s">
        <v>173</v>
      </c>
    </row>
    <row r="174" s="11" customFormat="1">
      <c r="B174" s="216"/>
      <c r="D174" s="217" t="s">
        <v>182</v>
      </c>
      <c r="E174" s="218" t="s">
        <v>5</v>
      </c>
      <c r="F174" s="219" t="s">
        <v>321</v>
      </c>
      <c r="H174" s="218" t="s">
        <v>5</v>
      </c>
      <c r="I174" s="220"/>
      <c r="L174" s="216"/>
      <c r="M174" s="221"/>
      <c r="N174" s="222"/>
      <c r="O174" s="222"/>
      <c r="P174" s="222"/>
      <c r="Q174" s="222"/>
      <c r="R174" s="222"/>
      <c r="S174" s="222"/>
      <c r="T174" s="223"/>
      <c r="AT174" s="218" t="s">
        <v>182</v>
      </c>
      <c r="AU174" s="218" t="s">
        <v>93</v>
      </c>
      <c r="AV174" s="11" t="s">
        <v>81</v>
      </c>
      <c r="AW174" s="11" t="s">
        <v>36</v>
      </c>
      <c r="AX174" s="11" t="s">
        <v>73</v>
      </c>
      <c r="AY174" s="218" t="s">
        <v>173</v>
      </c>
    </row>
    <row r="175" s="12" customFormat="1">
      <c r="B175" s="224"/>
      <c r="D175" s="217" t="s">
        <v>182</v>
      </c>
      <c r="E175" s="225" t="s">
        <v>5</v>
      </c>
      <c r="F175" s="226" t="s">
        <v>322</v>
      </c>
      <c r="H175" s="227">
        <v>10.956</v>
      </c>
      <c r="I175" s="228"/>
      <c r="L175" s="224"/>
      <c r="M175" s="229"/>
      <c r="N175" s="230"/>
      <c r="O175" s="230"/>
      <c r="P175" s="230"/>
      <c r="Q175" s="230"/>
      <c r="R175" s="230"/>
      <c r="S175" s="230"/>
      <c r="T175" s="231"/>
      <c r="AT175" s="225" t="s">
        <v>182</v>
      </c>
      <c r="AU175" s="225" t="s">
        <v>93</v>
      </c>
      <c r="AV175" s="12" t="s">
        <v>93</v>
      </c>
      <c r="AW175" s="12" t="s">
        <v>36</v>
      </c>
      <c r="AX175" s="12" t="s">
        <v>73</v>
      </c>
      <c r="AY175" s="225" t="s">
        <v>173</v>
      </c>
    </row>
    <row r="176" s="13" customFormat="1">
      <c r="B176" s="232"/>
      <c r="D176" s="217" t="s">
        <v>182</v>
      </c>
      <c r="E176" s="233" t="s">
        <v>101</v>
      </c>
      <c r="F176" s="234" t="s">
        <v>186</v>
      </c>
      <c r="H176" s="235">
        <v>10.956</v>
      </c>
      <c r="I176" s="236"/>
      <c r="L176" s="232"/>
      <c r="M176" s="237"/>
      <c r="N176" s="238"/>
      <c r="O176" s="238"/>
      <c r="P176" s="238"/>
      <c r="Q176" s="238"/>
      <c r="R176" s="238"/>
      <c r="S176" s="238"/>
      <c r="T176" s="239"/>
      <c r="AT176" s="233" t="s">
        <v>182</v>
      </c>
      <c r="AU176" s="233" t="s">
        <v>93</v>
      </c>
      <c r="AV176" s="13" t="s">
        <v>187</v>
      </c>
      <c r="AW176" s="13" t="s">
        <v>36</v>
      </c>
      <c r="AX176" s="13" t="s">
        <v>73</v>
      </c>
      <c r="AY176" s="233" t="s">
        <v>173</v>
      </c>
    </row>
    <row r="177" s="11" customFormat="1">
      <c r="B177" s="216"/>
      <c r="D177" s="217" t="s">
        <v>182</v>
      </c>
      <c r="E177" s="218" t="s">
        <v>5</v>
      </c>
      <c r="F177" s="219" t="s">
        <v>323</v>
      </c>
      <c r="H177" s="218" t="s">
        <v>5</v>
      </c>
      <c r="I177" s="220"/>
      <c r="L177" s="216"/>
      <c r="M177" s="221"/>
      <c r="N177" s="222"/>
      <c r="O177" s="222"/>
      <c r="P177" s="222"/>
      <c r="Q177" s="222"/>
      <c r="R177" s="222"/>
      <c r="S177" s="222"/>
      <c r="T177" s="223"/>
      <c r="AT177" s="218" t="s">
        <v>182</v>
      </c>
      <c r="AU177" s="218" t="s">
        <v>93</v>
      </c>
      <c r="AV177" s="11" t="s">
        <v>81</v>
      </c>
      <c r="AW177" s="11" t="s">
        <v>36</v>
      </c>
      <c r="AX177" s="11" t="s">
        <v>73</v>
      </c>
      <c r="AY177" s="218" t="s">
        <v>173</v>
      </c>
    </row>
    <row r="178" s="12" customFormat="1">
      <c r="B178" s="224"/>
      <c r="D178" s="217" t="s">
        <v>182</v>
      </c>
      <c r="E178" s="225" t="s">
        <v>5</v>
      </c>
      <c r="F178" s="226" t="s">
        <v>324</v>
      </c>
      <c r="H178" s="227">
        <v>619.92399999999998</v>
      </c>
      <c r="I178" s="228"/>
      <c r="L178" s="224"/>
      <c r="M178" s="229"/>
      <c r="N178" s="230"/>
      <c r="O178" s="230"/>
      <c r="P178" s="230"/>
      <c r="Q178" s="230"/>
      <c r="R178" s="230"/>
      <c r="S178" s="230"/>
      <c r="T178" s="231"/>
      <c r="AT178" s="225" t="s">
        <v>182</v>
      </c>
      <c r="AU178" s="225" t="s">
        <v>93</v>
      </c>
      <c r="AV178" s="12" t="s">
        <v>93</v>
      </c>
      <c r="AW178" s="12" t="s">
        <v>36</v>
      </c>
      <c r="AX178" s="12" t="s">
        <v>73</v>
      </c>
      <c r="AY178" s="225" t="s">
        <v>173</v>
      </c>
    </row>
    <row r="179" s="13" customFormat="1">
      <c r="B179" s="232"/>
      <c r="D179" s="217" t="s">
        <v>182</v>
      </c>
      <c r="E179" s="233" t="s">
        <v>5</v>
      </c>
      <c r="F179" s="234" t="s">
        <v>186</v>
      </c>
      <c r="H179" s="235">
        <v>619.92399999999998</v>
      </c>
      <c r="I179" s="236"/>
      <c r="L179" s="232"/>
      <c r="M179" s="237"/>
      <c r="N179" s="238"/>
      <c r="O179" s="238"/>
      <c r="P179" s="238"/>
      <c r="Q179" s="238"/>
      <c r="R179" s="238"/>
      <c r="S179" s="238"/>
      <c r="T179" s="239"/>
      <c r="AT179" s="233" t="s">
        <v>182</v>
      </c>
      <c r="AU179" s="233" t="s">
        <v>93</v>
      </c>
      <c r="AV179" s="13" t="s">
        <v>187</v>
      </c>
      <c r="AW179" s="13" t="s">
        <v>36</v>
      </c>
      <c r="AX179" s="13" t="s">
        <v>73</v>
      </c>
      <c r="AY179" s="233" t="s">
        <v>173</v>
      </c>
    </row>
    <row r="180" s="14" customFormat="1">
      <c r="B180" s="240"/>
      <c r="D180" s="217" t="s">
        <v>182</v>
      </c>
      <c r="E180" s="241" t="s">
        <v>5</v>
      </c>
      <c r="F180" s="242" t="s">
        <v>188</v>
      </c>
      <c r="H180" s="243">
        <v>755.58600000000001</v>
      </c>
      <c r="I180" s="244"/>
      <c r="L180" s="240"/>
      <c r="M180" s="245"/>
      <c r="N180" s="246"/>
      <c r="O180" s="246"/>
      <c r="P180" s="246"/>
      <c r="Q180" s="246"/>
      <c r="R180" s="246"/>
      <c r="S180" s="246"/>
      <c r="T180" s="247"/>
      <c r="AT180" s="241" t="s">
        <v>182</v>
      </c>
      <c r="AU180" s="241" t="s">
        <v>93</v>
      </c>
      <c r="AV180" s="14" t="s">
        <v>180</v>
      </c>
      <c r="AW180" s="14" t="s">
        <v>36</v>
      </c>
      <c r="AX180" s="14" t="s">
        <v>81</v>
      </c>
      <c r="AY180" s="241" t="s">
        <v>173</v>
      </c>
    </row>
    <row r="181" s="1" customFormat="1" ht="16.5" customHeight="1">
      <c r="B181" s="203"/>
      <c r="C181" s="204" t="s">
        <v>325</v>
      </c>
      <c r="D181" s="204" t="s">
        <v>176</v>
      </c>
      <c r="E181" s="205" t="s">
        <v>326</v>
      </c>
      <c r="F181" s="206" t="s">
        <v>327</v>
      </c>
      <c r="G181" s="207" t="s">
        <v>179</v>
      </c>
      <c r="H181" s="208">
        <v>29.792000000000002</v>
      </c>
      <c r="I181" s="209"/>
      <c r="J181" s="210">
        <f>ROUND(I181*H181,2)</f>
        <v>0</v>
      </c>
      <c r="K181" s="206" t="s">
        <v>192</v>
      </c>
      <c r="L181" s="47"/>
      <c r="M181" s="211" t="s">
        <v>5</v>
      </c>
      <c r="N181" s="212" t="s">
        <v>45</v>
      </c>
      <c r="O181" s="48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25" t="s">
        <v>180</v>
      </c>
      <c r="AT181" s="25" t="s">
        <v>176</v>
      </c>
      <c r="AU181" s="25" t="s">
        <v>93</v>
      </c>
      <c r="AY181" s="25" t="s">
        <v>173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25" t="s">
        <v>93</v>
      </c>
      <c r="BK181" s="215">
        <f>ROUND(I181*H181,2)</f>
        <v>0</v>
      </c>
      <c r="BL181" s="25" t="s">
        <v>180</v>
      </c>
      <c r="BM181" s="25" t="s">
        <v>328</v>
      </c>
    </row>
    <row r="182" s="12" customFormat="1">
      <c r="B182" s="224"/>
      <c r="D182" s="217" t="s">
        <v>182</v>
      </c>
      <c r="E182" s="225" t="s">
        <v>5</v>
      </c>
      <c r="F182" s="226" t="s">
        <v>257</v>
      </c>
      <c r="H182" s="227">
        <v>29.792000000000002</v>
      </c>
      <c r="I182" s="228"/>
      <c r="L182" s="224"/>
      <c r="M182" s="229"/>
      <c r="N182" s="230"/>
      <c r="O182" s="230"/>
      <c r="P182" s="230"/>
      <c r="Q182" s="230"/>
      <c r="R182" s="230"/>
      <c r="S182" s="230"/>
      <c r="T182" s="231"/>
      <c r="AT182" s="225" t="s">
        <v>182</v>
      </c>
      <c r="AU182" s="225" t="s">
        <v>93</v>
      </c>
      <c r="AV182" s="12" t="s">
        <v>93</v>
      </c>
      <c r="AW182" s="12" t="s">
        <v>36</v>
      </c>
      <c r="AX182" s="12" t="s">
        <v>81</v>
      </c>
      <c r="AY182" s="225" t="s">
        <v>173</v>
      </c>
    </row>
    <row r="183" s="1" customFormat="1" ht="25.5" customHeight="1">
      <c r="B183" s="203"/>
      <c r="C183" s="204" t="s">
        <v>329</v>
      </c>
      <c r="D183" s="204" t="s">
        <v>176</v>
      </c>
      <c r="E183" s="205" t="s">
        <v>330</v>
      </c>
      <c r="F183" s="206" t="s">
        <v>331</v>
      </c>
      <c r="G183" s="207" t="s">
        <v>179</v>
      </c>
      <c r="H183" s="208">
        <v>3.847</v>
      </c>
      <c r="I183" s="209"/>
      <c r="J183" s="210">
        <f>ROUND(I183*H183,2)</f>
        <v>0</v>
      </c>
      <c r="K183" s="206" t="s">
        <v>5</v>
      </c>
      <c r="L183" s="47"/>
      <c r="M183" s="211" t="s">
        <v>5</v>
      </c>
      <c r="N183" s="212" t="s">
        <v>45</v>
      </c>
      <c r="O183" s="48"/>
      <c r="P183" s="213">
        <f>O183*H183</f>
        <v>0</v>
      </c>
      <c r="Q183" s="213">
        <v>0.040000000000000001</v>
      </c>
      <c r="R183" s="213">
        <f>Q183*H183</f>
        <v>0.15387999999999999</v>
      </c>
      <c r="S183" s="213">
        <v>0</v>
      </c>
      <c r="T183" s="214">
        <f>S183*H183</f>
        <v>0</v>
      </c>
      <c r="AR183" s="25" t="s">
        <v>180</v>
      </c>
      <c r="AT183" s="25" t="s">
        <v>176</v>
      </c>
      <c r="AU183" s="25" t="s">
        <v>93</v>
      </c>
      <c r="AY183" s="25" t="s">
        <v>173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5" t="s">
        <v>93</v>
      </c>
      <c r="BK183" s="215">
        <f>ROUND(I183*H183,2)</f>
        <v>0</v>
      </c>
      <c r="BL183" s="25" t="s">
        <v>180</v>
      </c>
      <c r="BM183" s="25" t="s">
        <v>332</v>
      </c>
    </row>
    <row r="184" s="11" customFormat="1">
      <c r="B184" s="216"/>
      <c r="D184" s="217" t="s">
        <v>182</v>
      </c>
      <c r="E184" s="218" t="s">
        <v>5</v>
      </c>
      <c r="F184" s="219" t="s">
        <v>312</v>
      </c>
      <c r="H184" s="218" t="s">
        <v>5</v>
      </c>
      <c r="I184" s="220"/>
      <c r="L184" s="216"/>
      <c r="M184" s="221"/>
      <c r="N184" s="222"/>
      <c r="O184" s="222"/>
      <c r="P184" s="222"/>
      <c r="Q184" s="222"/>
      <c r="R184" s="222"/>
      <c r="S184" s="222"/>
      <c r="T184" s="223"/>
      <c r="AT184" s="218" t="s">
        <v>182</v>
      </c>
      <c r="AU184" s="218" t="s">
        <v>93</v>
      </c>
      <c r="AV184" s="11" t="s">
        <v>81</v>
      </c>
      <c r="AW184" s="11" t="s">
        <v>36</v>
      </c>
      <c r="AX184" s="11" t="s">
        <v>73</v>
      </c>
      <c r="AY184" s="218" t="s">
        <v>173</v>
      </c>
    </row>
    <row r="185" s="12" customFormat="1">
      <c r="B185" s="224"/>
      <c r="D185" s="217" t="s">
        <v>182</v>
      </c>
      <c r="E185" s="225" t="s">
        <v>5</v>
      </c>
      <c r="F185" s="226" t="s">
        <v>313</v>
      </c>
      <c r="H185" s="227">
        <v>0.96399999999999997</v>
      </c>
      <c r="I185" s="228"/>
      <c r="L185" s="224"/>
      <c r="M185" s="229"/>
      <c r="N185" s="230"/>
      <c r="O185" s="230"/>
      <c r="P185" s="230"/>
      <c r="Q185" s="230"/>
      <c r="R185" s="230"/>
      <c r="S185" s="230"/>
      <c r="T185" s="231"/>
      <c r="AT185" s="225" t="s">
        <v>182</v>
      </c>
      <c r="AU185" s="225" t="s">
        <v>93</v>
      </c>
      <c r="AV185" s="12" t="s">
        <v>93</v>
      </c>
      <c r="AW185" s="12" t="s">
        <v>36</v>
      </c>
      <c r="AX185" s="12" t="s">
        <v>73</v>
      </c>
      <c r="AY185" s="225" t="s">
        <v>173</v>
      </c>
    </row>
    <row r="186" s="11" customFormat="1">
      <c r="B186" s="216"/>
      <c r="D186" s="217" t="s">
        <v>182</v>
      </c>
      <c r="E186" s="218" t="s">
        <v>5</v>
      </c>
      <c r="F186" s="219" t="s">
        <v>314</v>
      </c>
      <c r="H186" s="218" t="s">
        <v>5</v>
      </c>
      <c r="I186" s="220"/>
      <c r="L186" s="216"/>
      <c r="M186" s="221"/>
      <c r="N186" s="222"/>
      <c r="O186" s="222"/>
      <c r="P186" s="222"/>
      <c r="Q186" s="222"/>
      <c r="R186" s="222"/>
      <c r="S186" s="222"/>
      <c r="T186" s="223"/>
      <c r="AT186" s="218" t="s">
        <v>182</v>
      </c>
      <c r="AU186" s="218" t="s">
        <v>93</v>
      </c>
      <c r="AV186" s="11" t="s">
        <v>81</v>
      </c>
      <c r="AW186" s="11" t="s">
        <v>36</v>
      </c>
      <c r="AX186" s="11" t="s">
        <v>73</v>
      </c>
      <c r="AY186" s="218" t="s">
        <v>173</v>
      </c>
    </row>
    <row r="187" s="12" customFormat="1">
      <c r="B187" s="224"/>
      <c r="D187" s="217" t="s">
        <v>182</v>
      </c>
      <c r="E187" s="225" t="s">
        <v>5</v>
      </c>
      <c r="F187" s="226" t="s">
        <v>315</v>
      </c>
      <c r="H187" s="227">
        <v>2.883</v>
      </c>
      <c r="I187" s="228"/>
      <c r="L187" s="224"/>
      <c r="M187" s="229"/>
      <c r="N187" s="230"/>
      <c r="O187" s="230"/>
      <c r="P187" s="230"/>
      <c r="Q187" s="230"/>
      <c r="R187" s="230"/>
      <c r="S187" s="230"/>
      <c r="T187" s="231"/>
      <c r="AT187" s="225" t="s">
        <v>182</v>
      </c>
      <c r="AU187" s="225" t="s">
        <v>93</v>
      </c>
      <c r="AV187" s="12" t="s">
        <v>93</v>
      </c>
      <c r="AW187" s="12" t="s">
        <v>36</v>
      </c>
      <c r="AX187" s="12" t="s">
        <v>73</v>
      </c>
      <c r="AY187" s="225" t="s">
        <v>173</v>
      </c>
    </row>
    <row r="188" s="14" customFormat="1">
      <c r="B188" s="240"/>
      <c r="D188" s="217" t="s">
        <v>182</v>
      </c>
      <c r="E188" s="241" t="s">
        <v>5</v>
      </c>
      <c r="F188" s="242" t="s">
        <v>188</v>
      </c>
      <c r="H188" s="243">
        <v>3.847</v>
      </c>
      <c r="I188" s="244"/>
      <c r="L188" s="240"/>
      <c r="M188" s="245"/>
      <c r="N188" s="246"/>
      <c r="O188" s="246"/>
      <c r="P188" s="246"/>
      <c r="Q188" s="246"/>
      <c r="R188" s="246"/>
      <c r="S188" s="246"/>
      <c r="T188" s="247"/>
      <c r="AT188" s="241" t="s">
        <v>182</v>
      </c>
      <c r="AU188" s="241" t="s">
        <v>93</v>
      </c>
      <c r="AV188" s="14" t="s">
        <v>180</v>
      </c>
      <c r="AW188" s="14" t="s">
        <v>36</v>
      </c>
      <c r="AX188" s="14" t="s">
        <v>81</v>
      </c>
      <c r="AY188" s="241" t="s">
        <v>173</v>
      </c>
    </row>
    <row r="189" s="1" customFormat="1" ht="16.5" customHeight="1">
      <c r="B189" s="203"/>
      <c r="C189" s="204" t="s">
        <v>333</v>
      </c>
      <c r="D189" s="204" t="s">
        <v>176</v>
      </c>
      <c r="E189" s="205" t="s">
        <v>334</v>
      </c>
      <c r="F189" s="206" t="s">
        <v>335</v>
      </c>
      <c r="G189" s="207" t="s">
        <v>179</v>
      </c>
      <c r="H189" s="208">
        <v>29.792000000000002</v>
      </c>
      <c r="I189" s="209"/>
      <c r="J189" s="210">
        <f>ROUND(I189*H189,2)</f>
        <v>0</v>
      </c>
      <c r="K189" s="206" t="s">
        <v>5</v>
      </c>
      <c r="L189" s="47"/>
      <c r="M189" s="211" t="s">
        <v>5</v>
      </c>
      <c r="N189" s="212" t="s">
        <v>45</v>
      </c>
      <c r="O189" s="48"/>
      <c r="P189" s="213">
        <f>O189*H189</f>
        <v>0</v>
      </c>
      <c r="Q189" s="213">
        <v>0.0035599999999999998</v>
      </c>
      <c r="R189" s="213">
        <f>Q189*H189</f>
        <v>0.10605952</v>
      </c>
      <c r="S189" s="213">
        <v>0</v>
      </c>
      <c r="T189" s="214">
        <f>S189*H189</f>
        <v>0</v>
      </c>
      <c r="AR189" s="25" t="s">
        <v>180</v>
      </c>
      <c r="AT189" s="25" t="s">
        <v>176</v>
      </c>
      <c r="AU189" s="25" t="s">
        <v>93</v>
      </c>
      <c r="AY189" s="25" t="s">
        <v>173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5" t="s">
        <v>93</v>
      </c>
      <c r="BK189" s="215">
        <f>ROUND(I189*H189,2)</f>
        <v>0</v>
      </c>
      <c r="BL189" s="25" t="s">
        <v>180</v>
      </c>
      <c r="BM189" s="25" t="s">
        <v>336</v>
      </c>
    </row>
    <row r="190" s="12" customFormat="1">
      <c r="B190" s="224"/>
      <c r="D190" s="217" t="s">
        <v>182</v>
      </c>
      <c r="E190" s="225" t="s">
        <v>5</v>
      </c>
      <c r="F190" s="226" t="s">
        <v>257</v>
      </c>
      <c r="H190" s="227">
        <v>29.792000000000002</v>
      </c>
      <c r="I190" s="228"/>
      <c r="L190" s="224"/>
      <c r="M190" s="229"/>
      <c r="N190" s="230"/>
      <c r="O190" s="230"/>
      <c r="P190" s="230"/>
      <c r="Q190" s="230"/>
      <c r="R190" s="230"/>
      <c r="S190" s="230"/>
      <c r="T190" s="231"/>
      <c r="AT190" s="225" t="s">
        <v>182</v>
      </c>
      <c r="AU190" s="225" t="s">
        <v>93</v>
      </c>
      <c r="AV190" s="12" t="s">
        <v>93</v>
      </c>
      <c r="AW190" s="12" t="s">
        <v>36</v>
      </c>
      <c r="AX190" s="12" t="s">
        <v>81</v>
      </c>
      <c r="AY190" s="225" t="s">
        <v>173</v>
      </c>
    </row>
    <row r="191" s="1" customFormat="1" ht="16.5" customHeight="1">
      <c r="B191" s="203"/>
      <c r="C191" s="204" t="s">
        <v>337</v>
      </c>
      <c r="D191" s="204" t="s">
        <v>176</v>
      </c>
      <c r="E191" s="205" t="s">
        <v>338</v>
      </c>
      <c r="F191" s="206" t="s">
        <v>339</v>
      </c>
      <c r="G191" s="207" t="s">
        <v>179</v>
      </c>
      <c r="H191" s="208">
        <v>3.847</v>
      </c>
      <c r="I191" s="209"/>
      <c r="J191" s="210">
        <f>ROUND(I191*H191,2)</f>
        <v>0</v>
      </c>
      <c r="K191" s="206" t="s">
        <v>5</v>
      </c>
      <c r="L191" s="47"/>
      <c r="M191" s="211" t="s">
        <v>5</v>
      </c>
      <c r="N191" s="212" t="s">
        <v>45</v>
      </c>
      <c r="O191" s="48"/>
      <c r="P191" s="213">
        <f>O191*H191</f>
        <v>0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AR191" s="25" t="s">
        <v>180</v>
      </c>
      <c r="AT191" s="25" t="s">
        <v>176</v>
      </c>
      <c r="AU191" s="25" t="s">
        <v>93</v>
      </c>
      <c r="AY191" s="25" t="s">
        <v>173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25" t="s">
        <v>93</v>
      </c>
      <c r="BK191" s="215">
        <f>ROUND(I191*H191,2)</f>
        <v>0</v>
      </c>
      <c r="BL191" s="25" t="s">
        <v>180</v>
      </c>
      <c r="BM191" s="25" t="s">
        <v>340</v>
      </c>
    </row>
    <row r="192" s="11" customFormat="1">
      <c r="B192" s="216"/>
      <c r="D192" s="217" t="s">
        <v>182</v>
      </c>
      <c r="E192" s="218" t="s">
        <v>5</v>
      </c>
      <c r="F192" s="219" t="s">
        <v>341</v>
      </c>
      <c r="H192" s="218" t="s">
        <v>5</v>
      </c>
      <c r="I192" s="220"/>
      <c r="L192" s="216"/>
      <c r="M192" s="221"/>
      <c r="N192" s="222"/>
      <c r="O192" s="222"/>
      <c r="P192" s="222"/>
      <c r="Q192" s="222"/>
      <c r="R192" s="222"/>
      <c r="S192" s="222"/>
      <c r="T192" s="223"/>
      <c r="AT192" s="218" t="s">
        <v>182</v>
      </c>
      <c r="AU192" s="218" t="s">
        <v>93</v>
      </c>
      <c r="AV192" s="11" t="s">
        <v>81</v>
      </c>
      <c r="AW192" s="11" t="s">
        <v>36</v>
      </c>
      <c r="AX192" s="11" t="s">
        <v>73</v>
      </c>
      <c r="AY192" s="218" t="s">
        <v>173</v>
      </c>
    </row>
    <row r="193" s="12" customFormat="1">
      <c r="B193" s="224"/>
      <c r="D193" s="217" t="s">
        <v>182</v>
      </c>
      <c r="E193" s="225" t="s">
        <v>5</v>
      </c>
      <c r="F193" s="226" t="s">
        <v>315</v>
      </c>
      <c r="H193" s="227">
        <v>2.883</v>
      </c>
      <c r="I193" s="228"/>
      <c r="L193" s="224"/>
      <c r="M193" s="229"/>
      <c r="N193" s="230"/>
      <c r="O193" s="230"/>
      <c r="P193" s="230"/>
      <c r="Q193" s="230"/>
      <c r="R193" s="230"/>
      <c r="S193" s="230"/>
      <c r="T193" s="231"/>
      <c r="AT193" s="225" t="s">
        <v>182</v>
      </c>
      <c r="AU193" s="225" t="s">
        <v>93</v>
      </c>
      <c r="AV193" s="12" t="s">
        <v>93</v>
      </c>
      <c r="AW193" s="12" t="s">
        <v>36</v>
      </c>
      <c r="AX193" s="12" t="s">
        <v>73</v>
      </c>
      <c r="AY193" s="225" t="s">
        <v>173</v>
      </c>
    </row>
    <row r="194" s="11" customFormat="1">
      <c r="B194" s="216"/>
      <c r="D194" s="217" t="s">
        <v>182</v>
      </c>
      <c r="E194" s="218" t="s">
        <v>5</v>
      </c>
      <c r="F194" s="219" t="s">
        <v>342</v>
      </c>
      <c r="H194" s="218" t="s">
        <v>5</v>
      </c>
      <c r="I194" s="220"/>
      <c r="L194" s="216"/>
      <c r="M194" s="221"/>
      <c r="N194" s="222"/>
      <c r="O194" s="222"/>
      <c r="P194" s="222"/>
      <c r="Q194" s="222"/>
      <c r="R194" s="222"/>
      <c r="S194" s="222"/>
      <c r="T194" s="223"/>
      <c r="AT194" s="218" t="s">
        <v>182</v>
      </c>
      <c r="AU194" s="218" t="s">
        <v>93</v>
      </c>
      <c r="AV194" s="11" t="s">
        <v>81</v>
      </c>
      <c r="AW194" s="11" t="s">
        <v>36</v>
      </c>
      <c r="AX194" s="11" t="s">
        <v>73</v>
      </c>
      <c r="AY194" s="218" t="s">
        <v>173</v>
      </c>
    </row>
    <row r="195" s="12" customFormat="1">
      <c r="B195" s="224"/>
      <c r="D195" s="217" t="s">
        <v>182</v>
      </c>
      <c r="E195" s="225" t="s">
        <v>5</v>
      </c>
      <c r="F195" s="226" t="s">
        <v>313</v>
      </c>
      <c r="H195" s="227">
        <v>0.96399999999999997</v>
      </c>
      <c r="I195" s="228"/>
      <c r="L195" s="224"/>
      <c r="M195" s="229"/>
      <c r="N195" s="230"/>
      <c r="O195" s="230"/>
      <c r="P195" s="230"/>
      <c r="Q195" s="230"/>
      <c r="R195" s="230"/>
      <c r="S195" s="230"/>
      <c r="T195" s="231"/>
      <c r="AT195" s="225" t="s">
        <v>182</v>
      </c>
      <c r="AU195" s="225" t="s">
        <v>93</v>
      </c>
      <c r="AV195" s="12" t="s">
        <v>93</v>
      </c>
      <c r="AW195" s="12" t="s">
        <v>36</v>
      </c>
      <c r="AX195" s="12" t="s">
        <v>73</v>
      </c>
      <c r="AY195" s="225" t="s">
        <v>173</v>
      </c>
    </row>
    <row r="196" s="14" customFormat="1">
      <c r="B196" s="240"/>
      <c r="D196" s="217" t="s">
        <v>182</v>
      </c>
      <c r="E196" s="241" t="s">
        <v>5</v>
      </c>
      <c r="F196" s="242" t="s">
        <v>188</v>
      </c>
      <c r="H196" s="243">
        <v>3.847</v>
      </c>
      <c r="I196" s="244"/>
      <c r="L196" s="240"/>
      <c r="M196" s="245"/>
      <c r="N196" s="246"/>
      <c r="O196" s="246"/>
      <c r="P196" s="246"/>
      <c r="Q196" s="246"/>
      <c r="R196" s="246"/>
      <c r="S196" s="246"/>
      <c r="T196" s="247"/>
      <c r="AT196" s="241" t="s">
        <v>182</v>
      </c>
      <c r="AU196" s="241" t="s">
        <v>93</v>
      </c>
      <c r="AV196" s="14" t="s">
        <v>180</v>
      </c>
      <c r="AW196" s="14" t="s">
        <v>36</v>
      </c>
      <c r="AX196" s="14" t="s">
        <v>81</v>
      </c>
      <c r="AY196" s="241" t="s">
        <v>173</v>
      </c>
    </row>
    <row r="197" s="1" customFormat="1" ht="25.5" customHeight="1">
      <c r="B197" s="203"/>
      <c r="C197" s="204" t="s">
        <v>343</v>
      </c>
      <c r="D197" s="204" t="s">
        <v>176</v>
      </c>
      <c r="E197" s="205" t="s">
        <v>344</v>
      </c>
      <c r="F197" s="206" t="s">
        <v>345</v>
      </c>
      <c r="G197" s="207" t="s">
        <v>179</v>
      </c>
      <c r="H197" s="208">
        <v>3.847</v>
      </c>
      <c r="I197" s="209"/>
      <c r="J197" s="210">
        <f>ROUND(I197*H197,2)</f>
        <v>0</v>
      </c>
      <c r="K197" s="206" t="s">
        <v>192</v>
      </c>
      <c r="L197" s="47"/>
      <c r="M197" s="211" t="s">
        <v>5</v>
      </c>
      <c r="N197" s="212" t="s">
        <v>45</v>
      </c>
      <c r="O197" s="48"/>
      <c r="P197" s="213">
        <f>O197*H197</f>
        <v>0</v>
      </c>
      <c r="Q197" s="213">
        <v>0.00098999999999999999</v>
      </c>
      <c r="R197" s="213">
        <f>Q197*H197</f>
        <v>0.0038085300000000001</v>
      </c>
      <c r="S197" s="213">
        <v>0</v>
      </c>
      <c r="T197" s="214">
        <f>S197*H197</f>
        <v>0</v>
      </c>
      <c r="AR197" s="25" t="s">
        <v>180</v>
      </c>
      <c r="AT197" s="25" t="s">
        <v>176</v>
      </c>
      <c r="AU197" s="25" t="s">
        <v>93</v>
      </c>
      <c r="AY197" s="25" t="s">
        <v>173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25" t="s">
        <v>93</v>
      </c>
      <c r="BK197" s="215">
        <f>ROUND(I197*H197,2)</f>
        <v>0</v>
      </c>
      <c r="BL197" s="25" t="s">
        <v>180</v>
      </c>
      <c r="BM197" s="25" t="s">
        <v>346</v>
      </c>
    </row>
    <row r="198" s="11" customFormat="1">
      <c r="B198" s="216"/>
      <c r="D198" s="217" t="s">
        <v>182</v>
      </c>
      <c r="E198" s="218" t="s">
        <v>5</v>
      </c>
      <c r="F198" s="219" t="s">
        <v>341</v>
      </c>
      <c r="H198" s="218" t="s">
        <v>5</v>
      </c>
      <c r="I198" s="220"/>
      <c r="L198" s="216"/>
      <c r="M198" s="221"/>
      <c r="N198" s="222"/>
      <c r="O198" s="222"/>
      <c r="P198" s="222"/>
      <c r="Q198" s="222"/>
      <c r="R198" s="222"/>
      <c r="S198" s="222"/>
      <c r="T198" s="223"/>
      <c r="AT198" s="218" t="s">
        <v>182</v>
      </c>
      <c r="AU198" s="218" t="s">
        <v>93</v>
      </c>
      <c r="AV198" s="11" t="s">
        <v>81</v>
      </c>
      <c r="AW198" s="11" t="s">
        <v>36</v>
      </c>
      <c r="AX198" s="11" t="s">
        <v>73</v>
      </c>
      <c r="AY198" s="218" t="s">
        <v>173</v>
      </c>
    </row>
    <row r="199" s="12" customFormat="1">
      <c r="B199" s="224"/>
      <c r="D199" s="217" t="s">
        <v>182</v>
      </c>
      <c r="E199" s="225" t="s">
        <v>5</v>
      </c>
      <c r="F199" s="226" t="s">
        <v>315</v>
      </c>
      <c r="H199" s="227">
        <v>2.883</v>
      </c>
      <c r="I199" s="228"/>
      <c r="L199" s="224"/>
      <c r="M199" s="229"/>
      <c r="N199" s="230"/>
      <c r="O199" s="230"/>
      <c r="P199" s="230"/>
      <c r="Q199" s="230"/>
      <c r="R199" s="230"/>
      <c r="S199" s="230"/>
      <c r="T199" s="231"/>
      <c r="AT199" s="225" t="s">
        <v>182</v>
      </c>
      <c r="AU199" s="225" t="s">
        <v>93</v>
      </c>
      <c r="AV199" s="12" t="s">
        <v>93</v>
      </c>
      <c r="AW199" s="12" t="s">
        <v>36</v>
      </c>
      <c r="AX199" s="12" t="s">
        <v>73</v>
      </c>
      <c r="AY199" s="225" t="s">
        <v>173</v>
      </c>
    </row>
    <row r="200" s="11" customFormat="1">
      <c r="B200" s="216"/>
      <c r="D200" s="217" t="s">
        <v>182</v>
      </c>
      <c r="E200" s="218" t="s">
        <v>5</v>
      </c>
      <c r="F200" s="219" t="s">
        <v>342</v>
      </c>
      <c r="H200" s="218" t="s">
        <v>5</v>
      </c>
      <c r="I200" s="220"/>
      <c r="L200" s="216"/>
      <c r="M200" s="221"/>
      <c r="N200" s="222"/>
      <c r="O200" s="222"/>
      <c r="P200" s="222"/>
      <c r="Q200" s="222"/>
      <c r="R200" s="222"/>
      <c r="S200" s="222"/>
      <c r="T200" s="223"/>
      <c r="AT200" s="218" t="s">
        <v>182</v>
      </c>
      <c r="AU200" s="218" t="s">
        <v>93</v>
      </c>
      <c r="AV200" s="11" t="s">
        <v>81</v>
      </c>
      <c r="AW200" s="11" t="s">
        <v>36</v>
      </c>
      <c r="AX200" s="11" t="s">
        <v>73</v>
      </c>
      <c r="AY200" s="218" t="s">
        <v>173</v>
      </c>
    </row>
    <row r="201" s="12" customFormat="1">
      <c r="B201" s="224"/>
      <c r="D201" s="217" t="s">
        <v>182</v>
      </c>
      <c r="E201" s="225" t="s">
        <v>5</v>
      </c>
      <c r="F201" s="226" t="s">
        <v>313</v>
      </c>
      <c r="H201" s="227">
        <v>0.96399999999999997</v>
      </c>
      <c r="I201" s="228"/>
      <c r="L201" s="224"/>
      <c r="M201" s="229"/>
      <c r="N201" s="230"/>
      <c r="O201" s="230"/>
      <c r="P201" s="230"/>
      <c r="Q201" s="230"/>
      <c r="R201" s="230"/>
      <c r="S201" s="230"/>
      <c r="T201" s="231"/>
      <c r="AT201" s="225" t="s">
        <v>182</v>
      </c>
      <c r="AU201" s="225" t="s">
        <v>93</v>
      </c>
      <c r="AV201" s="12" t="s">
        <v>93</v>
      </c>
      <c r="AW201" s="12" t="s">
        <v>36</v>
      </c>
      <c r="AX201" s="12" t="s">
        <v>73</v>
      </c>
      <c r="AY201" s="225" t="s">
        <v>173</v>
      </c>
    </row>
    <row r="202" s="14" customFormat="1">
      <c r="B202" s="240"/>
      <c r="D202" s="217" t="s">
        <v>182</v>
      </c>
      <c r="E202" s="241" t="s">
        <v>5</v>
      </c>
      <c r="F202" s="242" t="s">
        <v>188</v>
      </c>
      <c r="H202" s="243">
        <v>3.847</v>
      </c>
      <c r="I202" s="244"/>
      <c r="L202" s="240"/>
      <c r="M202" s="245"/>
      <c r="N202" s="246"/>
      <c r="O202" s="246"/>
      <c r="P202" s="246"/>
      <c r="Q202" s="246"/>
      <c r="R202" s="246"/>
      <c r="S202" s="246"/>
      <c r="T202" s="247"/>
      <c r="AT202" s="241" t="s">
        <v>182</v>
      </c>
      <c r="AU202" s="241" t="s">
        <v>93</v>
      </c>
      <c r="AV202" s="14" t="s">
        <v>180</v>
      </c>
      <c r="AW202" s="14" t="s">
        <v>36</v>
      </c>
      <c r="AX202" s="14" t="s">
        <v>81</v>
      </c>
      <c r="AY202" s="241" t="s">
        <v>173</v>
      </c>
    </row>
    <row r="203" s="10" customFormat="1" ht="29.88" customHeight="1">
      <c r="B203" s="190"/>
      <c r="D203" s="191" t="s">
        <v>72</v>
      </c>
      <c r="E203" s="201" t="s">
        <v>347</v>
      </c>
      <c r="F203" s="201" t="s">
        <v>348</v>
      </c>
      <c r="I203" s="193"/>
      <c r="J203" s="202">
        <f>BK203</f>
        <v>0</v>
      </c>
      <c r="L203" s="190"/>
      <c r="M203" s="195"/>
      <c r="N203" s="196"/>
      <c r="O203" s="196"/>
      <c r="P203" s="197">
        <f>SUM(P204:P213)</f>
        <v>0</v>
      </c>
      <c r="Q203" s="196"/>
      <c r="R203" s="197">
        <f>SUM(R204:R213)</f>
        <v>0</v>
      </c>
      <c r="S203" s="196"/>
      <c r="T203" s="198">
        <f>SUM(T204:T213)</f>
        <v>0</v>
      </c>
      <c r="AR203" s="191" t="s">
        <v>81</v>
      </c>
      <c r="AT203" s="199" t="s">
        <v>72</v>
      </c>
      <c r="AU203" s="199" t="s">
        <v>81</v>
      </c>
      <c r="AY203" s="191" t="s">
        <v>173</v>
      </c>
      <c r="BK203" s="200">
        <f>SUM(BK204:BK213)</f>
        <v>0</v>
      </c>
    </row>
    <row r="204" s="1" customFormat="1" ht="25.5" customHeight="1">
      <c r="B204" s="203"/>
      <c r="C204" s="204" t="s">
        <v>349</v>
      </c>
      <c r="D204" s="204" t="s">
        <v>176</v>
      </c>
      <c r="E204" s="205" t="s">
        <v>350</v>
      </c>
      <c r="F204" s="206" t="s">
        <v>351</v>
      </c>
      <c r="G204" s="207" t="s">
        <v>352</v>
      </c>
      <c r="H204" s="208">
        <v>8.6890000000000001</v>
      </c>
      <c r="I204" s="209"/>
      <c r="J204" s="210">
        <f>ROUND(I204*H204,2)</f>
        <v>0</v>
      </c>
      <c r="K204" s="206" t="s">
        <v>192</v>
      </c>
      <c r="L204" s="47"/>
      <c r="M204" s="211" t="s">
        <v>5</v>
      </c>
      <c r="N204" s="212" t="s">
        <v>45</v>
      </c>
      <c r="O204" s="48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AR204" s="25" t="s">
        <v>180</v>
      </c>
      <c r="AT204" s="25" t="s">
        <v>176</v>
      </c>
      <c r="AU204" s="25" t="s">
        <v>93</v>
      </c>
      <c r="AY204" s="25" t="s">
        <v>173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25" t="s">
        <v>93</v>
      </c>
      <c r="BK204" s="215">
        <f>ROUND(I204*H204,2)</f>
        <v>0</v>
      </c>
      <c r="BL204" s="25" t="s">
        <v>180</v>
      </c>
      <c r="BM204" s="25" t="s">
        <v>353</v>
      </c>
    </row>
    <row r="205" s="1" customFormat="1" ht="16.5" customHeight="1">
      <c r="B205" s="203"/>
      <c r="C205" s="204" t="s">
        <v>354</v>
      </c>
      <c r="D205" s="204" t="s">
        <v>176</v>
      </c>
      <c r="E205" s="205" t="s">
        <v>355</v>
      </c>
      <c r="F205" s="206" t="s">
        <v>356</v>
      </c>
      <c r="G205" s="207" t="s">
        <v>191</v>
      </c>
      <c r="H205" s="208">
        <v>27</v>
      </c>
      <c r="I205" s="209"/>
      <c r="J205" s="210">
        <f>ROUND(I205*H205,2)</f>
        <v>0</v>
      </c>
      <c r="K205" s="206" t="s">
        <v>192</v>
      </c>
      <c r="L205" s="47"/>
      <c r="M205" s="211" t="s">
        <v>5</v>
      </c>
      <c r="N205" s="212" t="s">
        <v>45</v>
      </c>
      <c r="O205" s="48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AR205" s="25" t="s">
        <v>180</v>
      </c>
      <c r="AT205" s="25" t="s">
        <v>176</v>
      </c>
      <c r="AU205" s="25" t="s">
        <v>93</v>
      </c>
      <c r="AY205" s="25" t="s">
        <v>173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25" t="s">
        <v>93</v>
      </c>
      <c r="BK205" s="215">
        <f>ROUND(I205*H205,2)</f>
        <v>0</v>
      </c>
      <c r="BL205" s="25" t="s">
        <v>180</v>
      </c>
      <c r="BM205" s="25" t="s">
        <v>357</v>
      </c>
    </row>
    <row r="206" s="1" customFormat="1" ht="25.5" customHeight="1">
      <c r="B206" s="203"/>
      <c r="C206" s="204" t="s">
        <v>358</v>
      </c>
      <c r="D206" s="204" t="s">
        <v>176</v>
      </c>
      <c r="E206" s="205" t="s">
        <v>359</v>
      </c>
      <c r="F206" s="206" t="s">
        <v>360</v>
      </c>
      <c r="G206" s="207" t="s">
        <v>191</v>
      </c>
      <c r="H206" s="208">
        <v>135</v>
      </c>
      <c r="I206" s="209"/>
      <c r="J206" s="210">
        <f>ROUND(I206*H206,2)</f>
        <v>0</v>
      </c>
      <c r="K206" s="206" t="s">
        <v>192</v>
      </c>
      <c r="L206" s="47"/>
      <c r="M206" s="211" t="s">
        <v>5</v>
      </c>
      <c r="N206" s="212" t="s">
        <v>45</v>
      </c>
      <c r="O206" s="48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AR206" s="25" t="s">
        <v>180</v>
      </c>
      <c r="AT206" s="25" t="s">
        <v>176</v>
      </c>
      <c r="AU206" s="25" t="s">
        <v>93</v>
      </c>
      <c r="AY206" s="25" t="s">
        <v>173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25" t="s">
        <v>93</v>
      </c>
      <c r="BK206" s="215">
        <f>ROUND(I206*H206,2)</f>
        <v>0</v>
      </c>
      <c r="BL206" s="25" t="s">
        <v>180</v>
      </c>
      <c r="BM206" s="25" t="s">
        <v>361</v>
      </c>
    </row>
    <row r="207" s="12" customFormat="1">
      <c r="B207" s="224"/>
      <c r="D207" s="217" t="s">
        <v>182</v>
      </c>
      <c r="E207" s="225" t="s">
        <v>5</v>
      </c>
      <c r="F207" s="226" t="s">
        <v>362</v>
      </c>
      <c r="H207" s="227">
        <v>135</v>
      </c>
      <c r="I207" s="228"/>
      <c r="L207" s="224"/>
      <c r="M207" s="229"/>
      <c r="N207" s="230"/>
      <c r="O207" s="230"/>
      <c r="P207" s="230"/>
      <c r="Q207" s="230"/>
      <c r="R207" s="230"/>
      <c r="S207" s="230"/>
      <c r="T207" s="231"/>
      <c r="AT207" s="225" t="s">
        <v>182</v>
      </c>
      <c r="AU207" s="225" t="s">
        <v>93</v>
      </c>
      <c r="AV207" s="12" t="s">
        <v>93</v>
      </c>
      <c r="AW207" s="12" t="s">
        <v>36</v>
      </c>
      <c r="AX207" s="12" t="s">
        <v>81</v>
      </c>
      <c r="AY207" s="225" t="s">
        <v>173</v>
      </c>
    </row>
    <row r="208" s="1" customFormat="1" ht="25.5" customHeight="1">
      <c r="B208" s="203"/>
      <c r="C208" s="204" t="s">
        <v>363</v>
      </c>
      <c r="D208" s="204" t="s">
        <v>176</v>
      </c>
      <c r="E208" s="205" t="s">
        <v>364</v>
      </c>
      <c r="F208" s="206" t="s">
        <v>365</v>
      </c>
      <c r="G208" s="207" t="s">
        <v>352</v>
      </c>
      <c r="H208" s="208">
        <v>8.6890000000000001</v>
      </c>
      <c r="I208" s="209"/>
      <c r="J208" s="210">
        <f>ROUND(I208*H208,2)</f>
        <v>0</v>
      </c>
      <c r="K208" s="206" t="s">
        <v>192</v>
      </c>
      <c r="L208" s="47"/>
      <c r="M208" s="211" t="s">
        <v>5</v>
      </c>
      <c r="N208" s="212" t="s">
        <v>45</v>
      </c>
      <c r="O208" s="48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AR208" s="25" t="s">
        <v>180</v>
      </c>
      <c r="AT208" s="25" t="s">
        <v>176</v>
      </c>
      <c r="AU208" s="25" t="s">
        <v>93</v>
      </c>
      <c r="AY208" s="25" t="s">
        <v>173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25" t="s">
        <v>93</v>
      </c>
      <c r="BK208" s="215">
        <f>ROUND(I208*H208,2)</f>
        <v>0</v>
      </c>
      <c r="BL208" s="25" t="s">
        <v>180</v>
      </c>
      <c r="BM208" s="25" t="s">
        <v>366</v>
      </c>
    </row>
    <row r="209" s="1" customFormat="1" ht="25.5" customHeight="1">
      <c r="B209" s="203"/>
      <c r="C209" s="204" t="s">
        <v>367</v>
      </c>
      <c r="D209" s="204" t="s">
        <v>176</v>
      </c>
      <c r="E209" s="205" t="s">
        <v>368</v>
      </c>
      <c r="F209" s="206" t="s">
        <v>369</v>
      </c>
      <c r="G209" s="207" t="s">
        <v>352</v>
      </c>
      <c r="H209" s="208">
        <v>78.200999999999993</v>
      </c>
      <c r="I209" s="209"/>
      <c r="J209" s="210">
        <f>ROUND(I209*H209,2)</f>
        <v>0</v>
      </c>
      <c r="K209" s="206" t="s">
        <v>192</v>
      </c>
      <c r="L209" s="47"/>
      <c r="M209" s="211" t="s">
        <v>5</v>
      </c>
      <c r="N209" s="212" t="s">
        <v>45</v>
      </c>
      <c r="O209" s="48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AR209" s="25" t="s">
        <v>180</v>
      </c>
      <c r="AT209" s="25" t="s">
        <v>176</v>
      </c>
      <c r="AU209" s="25" t="s">
        <v>93</v>
      </c>
      <c r="AY209" s="25" t="s">
        <v>173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25" t="s">
        <v>93</v>
      </c>
      <c r="BK209" s="215">
        <f>ROUND(I209*H209,2)</f>
        <v>0</v>
      </c>
      <c r="BL209" s="25" t="s">
        <v>180</v>
      </c>
      <c r="BM209" s="25" t="s">
        <v>370</v>
      </c>
    </row>
    <row r="210" s="12" customFormat="1">
      <c r="B210" s="224"/>
      <c r="D210" s="217" t="s">
        <v>182</v>
      </c>
      <c r="E210" s="225" t="s">
        <v>5</v>
      </c>
      <c r="F210" s="226" t="s">
        <v>371</v>
      </c>
      <c r="H210" s="227">
        <v>78.200999999999993</v>
      </c>
      <c r="I210" s="228"/>
      <c r="L210" s="224"/>
      <c r="M210" s="229"/>
      <c r="N210" s="230"/>
      <c r="O210" s="230"/>
      <c r="P210" s="230"/>
      <c r="Q210" s="230"/>
      <c r="R210" s="230"/>
      <c r="S210" s="230"/>
      <c r="T210" s="231"/>
      <c r="AT210" s="225" t="s">
        <v>182</v>
      </c>
      <c r="AU210" s="225" t="s">
        <v>93</v>
      </c>
      <c r="AV210" s="12" t="s">
        <v>93</v>
      </c>
      <c r="AW210" s="12" t="s">
        <v>36</v>
      </c>
      <c r="AX210" s="12" t="s">
        <v>81</v>
      </c>
      <c r="AY210" s="225" t="s">
        <v>173</v>
      </c>
    </row>
    <row r="211" s="1" customFormat="1" ht="25.5" customHeight="1">
      <c r="B211" s="203"/>
      <c r="C211" s="204" t="s">
        <v>372</v>
      </c>
      <c r="D211" s="204" t="s">
        <v>176</v>
      </c>
      <c r="E211" s="205" t="s">
        <v>373</v>
      </c>
      <c r="F211" s="206" t="s">
        <v>374</v>
      </c>
      <c r="G211" s="207" t="s">
        <v>352</v>
      </c>
      <c r="H211" s="208">
        <v>4.4500000000000002</v>
      </c>
      <c r="I211" s="209"/>
      <c r="J211" s="210">
        <f>ROUND(I211*H211,2)</f>
        <v>0</v>
      </c>
      <c r="K211" s="206" t="s">
        <v>192</v>
      </c>
      <c r="L211" s="47"/>
      <c r="M211" s="211" t="s">
        <v>5</v>
      </c>
      <c r="N211" s="212" t="s">
        <v>45</v>
      </c>
      <c r="O211" s="48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AR211" s="25" t="s">
        <v>180</v>
      </c>
      <c r="AT211" s="25" t="s">
        <v>176</v>
      </c>
      <c r="AU211" s="25" t="s">
        <v>93</v>
      </c>
      <c r="AY211" s="25" t="s">
        <v>173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25" t="s">
        <v>93</v>
      </c>
      <c r="BK211" s="215">
        <f>ROUND(I211*H211,2)</f>
        <v>0</v>
      </c>
      <c r="BL211" s="25" t="s">
        <v>180</v>
      </c>
      <c r="BM211" s="25" t="s">
        <v>375</v>
      </c>
    </row>
    <row r="212" s="1" customFormat="1" ht="25.5" customHeight="1">
      <c r="B212" s="203"/>
      <c r="C212" s="204" t="s">
        <v>376</v>
      </c>
      <c r="D212" s="204" t="s">
        <v>176</v>
      </c>
      <c r="E212" s="205" t="s">
        <v>377</v>
      </c>
      <c r="F212" s="206" t="s">
        <v>378</v>
      </c>
      <c r="G212" s="207" t="s">
        <v>352</v>
      </c>
      <c r="H212" s="208">
        <v>0.070000000000000007</v>
      </c>
      <c r="I212" s="209"/>
      <c r="J212" s="210">
        <f>ROUND(I212*H212,2)</f>
        <v>0</v>
      </c>
      <c r="K212" s="206" t="s">
        <v>192</v>
      </c>
      <c r="L212" s="47"/>
      <c r="M212" s="211" t="s">
        <v>5</v>
      </c>
      <c r="N212" s="212" t="s">
        <v>45</v>
      </c>
      <c r="O212" s="48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25" t="s">
        <v>180</v>
      </c>
      <c r="AT212" s="25" t="s">
        <v>176</v>
      </c>
      <c r="AU212" s="25" t="s">
        <v>93</v>
      </c>
      <c r="AY212" s="25" t="s">
        <v>173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5" t="s">
        <v>93</v>
      </c>
      <c r="BK212" s="215">
        <f>ROUND(I212*H212,2)</f>
        <v>0</v>
      </c>
      <c r="BL212" s="25" t="s">
        <v>180</v>
      </c>
      <c r="BM212" s="25" t="s">
        <v>379</v>
      </c>
    </row>
    <row r="213" s="1" customFormat="1" ht="38.25" customHeight="1">
      <c r="B213" s="203"/>
      <c r="C213" s="204" t="s">
        <v>380</v>
      </c>
      <c r="D213" s="204" t="s">
        <v>176</v>
      </c>
      <c r="E213" s="205" t="s">
        <v>381</v>
      </c>
      <c r="F213" s="206" t="s">
        <v>382</v>
      </c>
      <c r="G213" s="207" t="s">
        <v>352</v>
      </c>
      <c r="H213" s="208">
        <v>4.0499999999999998</v>
      </c>
      <c r="I213" s="209"/>
      <c r="J213" s="210">
        <f>ROUND(I213*H213,2)</f>
        <v>0</v>
      </c>
      <c r="K213" s="206" t="s">
        <v>192</v>
      </c>
      <c r="L213" s="47"/>
      <c r="M213" s="211" t="s">
        <v>5</v>
      </c>
      <c r="N213" s="212" t="s">
        <v>45</v>
      </c>
      <c r="O213" s="48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AR213" s="25" t="s">
        <v>180</v>
      </c>
      <c r="AT213" s="25" t="s">
        <v>176</v>
      </c>
      <c r="AU213" s="25" t="s">
        <v>93</v>
      </c>
      <c r="AY213" s="25" t="s">
        <v>173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25" t="s">
        <v>93</v>
      </c>
      <c r="BK213" s="215">
        <f>ROUND(I213*H213,2)</f>
        <v>0</v>
      </c>
      <c r="BL213" s="25" t="s">
        <v>180</v>
      </c>
      <c r="BM213" s="25" t="s">
        <v>383</v>
      </c>
    </row>
    <row r="214" s="10" customFormat="1" ht="29.88" customHeight="1">
      <c r="B214" s="190"/>
      <c r="D214" s="191" t="s">
        <v>72</v>
      </c>
      <c r="E214" s="201" t="s">
        <v>384</v>
      </c>
      <c r="F214" s="201" t="s">
        <v>385</v>
      </c>
      <c r="I214" s="193"/>
      <c r="J214" s="202">
        <f>BK214</f>
        <v>0</v>
      </c>
      <c r="L214" s="190"/>
      <c r="M214" s="195"/>
      <c r="N214" s="196"/>
      <c r="O214" s="196"/>
      <c r="P214" s="197">
        <f>P215</f>
        <v>0</v>
      </c>
      <c r="Q214" s="196"/>
      <c r="R214" s="197">
        <f>R215</f>
        <v>0</v>
      </c>
      <c r="S214" s="196"/>
      <c r="T214" s="198">
        <f>T215</f>
        <v>0</v>
      </c>
      <c r="AR214" s="191" t="s">
        <v>81</v>
      </c>
      <c r="AT214" s="199" t="s">
        <v>72</v>
      </c>
      <c r="AU214" s="199" t="s">
        <v>81</v>
      </c>
      <c r="AY214" s="191" t="s">
        <v>173</v>
      </c>
      <c r="BK214" s="200">
        <f>BK215</f>
        <v>0</v>
      </c>
    </row>
    <row r="215" s="1" customFormat="1" ht="51" customHeight="1">
      <c r="B215" s="203"/>
      <c r="C215" s="204" t="s">
        <v>386</v>
      </c>
      <c r="D215" s="204" t="s">
        <v>176</v>
      </c>
      <c r="E215" s="205" t="s">
        <v>387</v>
      </c>
      <c r="F215" s="206" t="s">
        <v>388</v>
      </c>
      <c r="G215" s="207" t="s">
        <v>352</v>
      </c>
      <c r="H215" s="208">
        <v>5.2380000000000004</v>
      </c>
      <c r="I215" s="209"/>
      <c r="J215" s="210">
        <f>ROUND(I215*H215,2)</f>
        <v>0</v>
      </c>
      <c r="K215" s="206" t="s">
        <v>192</v>
      </c>
      <c r="L215" s="47"/>
      <c r="M215" s="211" t="s">
        <v>5</v>
      </c>
      <c r="N215" s="212" t="s">
        <v>45</v>
      </c>
      <c r="O215" s="48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AR215" s="25" t="s">
        <v>180</v>
      </c>
      <c r="AT215" s="25" t="s">
        <v>176</v>
      </c>
      <c r="AU215" s="25" t="s">
        <v>93</v>
      </c>
      <c r="AY215" s="25" t="s">
        <v>173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25" t="s">
        <v>93</v>
      </c>
      <c r="BK215" s="215">
        <f>ROUND(I215*H215,2)</f>
        <v>0</v>
      </c>
      <c r="BL215" s="25" t="s">
        <v>180</v>
      </c>
      <c r="BM215" s="25" t="s">
        <v>389</v>
      </c>
    </row>
    <row r="216" s="10" customFormat="1" ht="37.44001" customHeight="1">
      <c r="B216" s="190"/>
      <c r="D216" s="191" t="s">
        <v>72</v>
      </c>
      <c r="E216" s="192" t="s">
        <v>390</v>
      </c>
      <c r="F216" s="192" t="s">
        <v>391</v>
      </c>
      <c r="I216" s="193"/>
      <c r="J216" s="194">
        <f>BK216</f>
        <v>0</v>
      </c>
      <c r="L216" s="190"/>
      <c r="M216" s="195"/>
      <c r="N216" s="196"/>
      <c r="O216" s="196"/>
      <c r="P216" s="197">
        <f>P217+P332+P382+P388+P392+P406+P409</f>
        <v>0</v>
      </c>
      <c r="Q216" s="196"/>
      <c r="R216" s="197">
        <f>R217+R332+R382+R388+R392+R406+R409</f>
        <v>25.610281339999997</v>
      </c>
      <c r="S216" s="196"/>
      <c r="T216" s="198">
        <f>T217+T332+T382+T388+T392+T406+T409</f>
        <v>0.69578160000000011</v>
      </c>
      <c r="AR216" s="191" t="s">
        <v>93</v>
      </c>
      <c r="AT216" s="199" t="s">
        <v>72</v>
      </c>
      <c r="AU216" s="199" t="s">
        <v>73</v>
      </c>
      <c r="AY216" s="191" t="s">
        <v>173</v>
      </c>
      <c r="BK216" s="200">
        <f>BK217+BK332+BK382+BK388+BK392+BK406+BK409</f>
        <v>0</v>
      </c>
    </row>
    <row r="217" s="10" customFormat="1" ht="19.92" customHeight="1">
      <c r="B217" s="190"/>
      <c r="D217" s="191" t="s">
        <v>72</v>
      </c>
      <c r="E217" s="201" t="s">
        <v>392</v>
      </c>
      <c r="F217" s="201" t="s">
        <v>393</v>
      </c>
      <c r="I217" s="193"/>
      <c r="J217" s="202">
        <f>BK217</f>
        <v>0</v>
      </c>
      <c r="L217" s="190"/>
      <c r="M217" s="195"/>
      <c r="N217" s="196"/>
      <c r="O217" s="196"/>
      <c r="P217" s="197">
        <f>SUM(P218:P331)</f>
        <v>0</v>
      </c>
      <c r="Q217" s="196"/>
      <c r="R217" s="197">
        <f>SUM(R218:R331)</f>
        <v>12.88409323</v>
      </c>
      <c r="S217" s="196"/>
      <c r="T217" s="198">
        <f>SUM(T218:T331)</f>
        <v>0.069720000000000004</v>
      </c>
      <c r="AR217" s="191" t="s">
        <v>93</v>
      </c>
      <c r="AT217" s="199" t="s">
        <v>72</v>
      </c>
      <c r="AU217" s="199" t="s">
        <v>81</v>
      </c>
      <c r="AY217" s="191" t="s">
        <v>173</v>
      </c>
      <c r="BK217" s="200">
        <f>SUM(BK218:BK331)</f>
        <v>0</v>
      </c>
    </row>
    <row r="218" s="1" customFormat="1" ht="16.5" customHeight="1">
      <c r="B218" s="203"/>
      <c r="C218" s="204" t="s">
        <v>394</v>
      </c>
      <c r="D218" s="204" t="s">
        <v>176</v>
      </c>
      <c r="E218" s="205" t="s">
        <v>395</v>
      </c>
      <c r="F218" s="206" t="s">
        <v>396</v>
      </c>
      <c r="G218" s="207" t="s">
        <v>261</v>
      </c>
      <c r="H218" s="208">
        <v>6</v>
      </c>
      <c r="I218" s="209"/>
      <c r="J218" s="210">
        <f>ROUND(I218*H218,2)</f>
        <v>0</v>
      </c>
      <c r="K218" s="206" t="s">
        <v>5</v>
      </c>
      <c r="L218" s="47"/>
      <c r="M218" s="211" t="s">
        <v>5</v>
      </c>
      <c r="N218" s="212" t="s">
        <v>45</v>
      </c>
      <c r="O218" s="48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AR218" s="25" t="s">
        <v>263</v>
      </c>
      <c r="AT218" s="25" t="s">
        <v>176</v>
      </c>
      <c r="AU218" s="25" t="s">
        <v>93</v>
      </c>
      <c r="AY218" s="25" t="s">
        <v>173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25" t="s">
        <v>93</v>
      </c>
      <c r="BK218" s="215">
        <f>ROUND(I218*H218,2)</f>
        <v>0</v>
      </c>
      <c r="BL218" s="25" t="s">
        <v>263</v>
      </c>
      <c r="BM218" s="25" t="s">
        <v>397</v>
      </c>
    </row>
    <row r="219" s="1" customFormat="1" ht="25.5" customHeight="1">
      <c r="B219" s="203"/>
      <c r="C219" s="204" t="s">
        <v>398</v>
      </c>
      <c r="D219" s="204" t="s">
        <v>176</v>
      </c>
      <c r="E219" s="205" t="s">
        <v>399</v>
      </c>
      <c r="F219" s="206" t="s">
        <v>400</v>
      </c>
      <c r="G219" s="207" t="s">
        <v>179</v>
      </c>
      <c r="H219" s="208">
        <v>649.71600000000001</v>
      </c>
      <c r="I219" s="209"/>
      <c r="J219" s="210">
        <f>ROUND(I219*H219,2)</f>
        <v>0</v>
      </c>
      <c r="K219" s="206" t="s">
        <v>192</v>
      </c>
      <c r="L219" s="47"/>
      <c r="M219" s="211" t="s">
        <v>5</v>
      </c>
      <c r="N219" s="212" t="s">
        <v>45</v>
      </c>
      <c r="O219" s="48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AR219" s="25" t="s">
        <v>263</v>
      </c>
      <c r="AT219" s="25" t="s">
        <v>176</v>
      </c>
      <c r="AU219" s="25" t="s">
        <v>93</v>
      </c>
      <c r="AY219" s="25" t="s">
        <v>173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5" t="s">
        <v>93</v>
      </c>
      <c r="BK219" s="215">
        <f>ROUND(I219*H219,2)</f>
        <v>0</v>
      </c>
      <c r="BL219" s="25" t="s">
        <v>263</v>
      </c>
      <c r="BM219" s="25" t="s">
        <v>401</v>
      </c>
    </row>
    <row r="220" s="12" customFormat="1">
      <c r="B220" s="224"/>
      <c r="D220" s="217" t="s">
        <v>182</v>
      </c>
      <c r="E220" s="225" t="s">
        <v>5</v>
      </c>
      <c r="F220" s="226" t="s">
        <v>402</v>
      </c>
      <c r="H220" s="227">
        <v>649.71600000000001</v>
      </c>
      <c r="I220" s="228"/>
      <c r="L220" s="224"/>
      <c r="M220" s="229"/>
      <c r="N220" s="230"/>
      <c r="O220" s="230"/>
      <c r="P220" s="230"/>
      <c r="Q220" s="230"/>
      <c r="R220" s="230"/>
      <c r="S220" s="230"/>
      <c r="T220" s="231"/>
      <c r="AT220" s="225" t="s">
        <v>182</v>
      </c>
      <c r="AU220" s="225" t="s">
        <v>93</v>
      </c>
      <c r="AV220" s="12" t="s">
        <v>93</v>
      </c>
      <c r="AW220" s="12" t="s">
        <v>36</v>
      </c>
      <c r="AX220" s="12" t="s">
        <v>81</v>
      </c>
      <c r="AY220" s="225" t="s">
        <v>173</v>
      </c>
    </row>
    <row r="221" s="1" customFormat="1" ht="16.5" customHeight="1">
      <c r="B221" s="203"/>
      <c r="C221" s="248" t="s">
        <v>403</v>
      </c>
      <c r="D221" s="248" t="s">
        <v>197</v>
      </c>
      <c r="E221" s="249" t="s">
        <v>404</v>
      </c>
      <c r="F221" s="250" t="s">
        <v>405</v>
      </c>
      <c r="G221" s="251" t="s">
        <v>406</v>
      </c>
      <c r="H221" s="252">
        <v>227.40100000000001</v>
      </c>
      <c r="I221" s="253"/>
      <c r="J221" s="254">
        <f>ROUND(I221*H221,2)</f>
        <v>0</v>
      </c>
      <c r="K221" s="250" t="s">
        <v>5</v>
      </c>
      <c r="L221" s="255"/>
      <c r="M221" s="256" t="s">
        <v>5</v>
      </c>
      <c r="N221" s="257" t="s">
        <v>45</v>
      </c>
      <c r="O221" s="48"/>
      <c r="P221" s="213">
        <f>O221*H221</f>
        <v>0</v>
      </c>
      <c r="Q221" s="213">
        <v>0.001</v>
      </c>
      <c r="R221" s="213">
        <f>Q221*H221</f>
        <v>0.22740100000000002</v>
      </c>
      <c r="S221" s="213">
        <v>0</v>
      </c>
      <c r="T221" s="214">
        <f>S221*H221</f>
        <v>0</v>
      </c>
      <c r="AR221" s="25" t="s">
        <v>343</v>
      </c>
      <c r="AT221" s="25" t="s">
        <v>197</v>
      </c>
      <c r="AU221" s="25" t="s">
        <v>93</v>
      </c>
      <c r="AY221" s="25" t="s">
        <v>173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25" t="s">
        <v>93</v>
      </c>
      <c r="BK221" s="215">
        <f>ROUND(I221*H221,2)</f>
        <v>0</v>
      </c>
      <c r="BL221" s="25" t="s">
        <v>263</v>
      </c>
      <c r="BM221" s="25" t="s">
        <v>407</v>
      </c>
    </row>
    <row r="222" s="12" customFormat="1">
      <c r="B222" s="224"/>
      <c r="D222" s="217" t="s">
        <v>182</v>
      </c>
      <c r="E222" s="225" t="s">
        <v>5</v>
      </c>
      <c r="F222" s="226" t="s">
        <v>408</v>
      </c>
      <c r="H222" s="227">
        <v>227.40100000000001</v>
      </c>
      <c r="I222" s="228"/>
      <c r="L222" s="224"/>
      <c r="M222" s="229"/>
      <c r="N222" s="230"/>
      <c r="O222" s="230"/>
      <c r="P222" s="230"/>
      <c r="Q222" s="230"/>
      <c r="R222" s="230"/>
      <c r="S222" s="230"/>
      <c r="T222" s="231"/>
      <c r="AT222" s="225" t="s">
        <v>182</v>
      </c>
      <c r="AU222" s="225" t="s">
        <v>93</v>
      </c>
      <c r="AV222" s="12" t="s">
        <v>93</v>
      </c>
      <c r="AW222" s="12" t="s">
        <v>36</v>
      </c>
      <c r="AX222" s="12" t="s">
        <v>81</v>
      </c>
      <c r="AY222" s="225" t="s">
        <v>173</v>
      </c>
    </row>
    <row r="223" s="1" customFormat="1" ht="25.5" customHeight="1">
      <c r="B223" s="203"/>
      <c r="C223" s="204" t="s">
        <v>409</v>
      </c>
      <c r="D223" s="204" t="s">
        <v>176</v>
      </c>
      <c r="E223" s="205" t="s">
        <v>410</v>
      </c>
      <c r="F223" s="206" t="s">
        <v>411</v>
      </c>
      <c r="G223" s="207" t="s">
        <v>179</v>
      </c>
      <c r="H223" s="208">
        <v>31.231999999999999</v>
      </c>
      <c r="I223" s="209"/>
      <c r="J223" s="210">
        <f>ROUND(I223*H223,2)</f>
        <v>0</v>
      </c>
      <c r="K223" s="206" t="s">
        <v>192</v>
      </c>
      <c r="L223" s="47"/>
      <c r="M223" s="211" t="s">
        <v>5</v>
      </c>
      <c r="N223" s="212" t="s">
        <v>45</v>
      </c>
      <c r="O223" s="48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AR223" s="25" t="s">
        <v>263</v>
      </c>
      <c r="AT223" s="25" t="s">
        <v>176</v>
      </c>
      <c r="AU223" s="25" t="s">
        <v>93</v>
      </c>
      <c r="AY223" s="25" t="s">
        <v>173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25" t="s">
        <v>93</v>
      </c>
      <c r="BK223" s="215">
        <f>ROUND(I223*H223,2)</f>
        <v>0</v>
      </c>
      <c r="BL223" s="25" t="s">
        <v>263</v>
      </c>
      <c r="BM223" s="25" t="s">
        <v>412</v>
      </c>
    </row>
    <row r="224" s="12" customFormat="1">
      <c r="B224" s="224"/>
      <c r="D224" s="217" t="s">
        <v>182</v>
      </c>
      <c r="E224" s="225" t="s">
        <v>5</v>
      </c>
      <c r="F224" s="226" t="s">
        <v>413</v>
      </c>
      <c r="H224" s="227">
        <v>31.231999999999999</v>
      </c>
      <c r="I224" s="228"/>
      <c r="L224" s="224"/>
      <c r="M224" s="229"/>
      <c r="N224" s="230"/>
      <c r="O224" s="230"/>
      <c r="P224" s="230"/>
      <c r="Q224" s="230"/>
      <c r="R224" s="230"/>
      <c r="S224" s="230"/>
      <c r="T224" s="231"/>
      <c r="AT224" s="225" t="s">
        <v>182</v>
      </c>
      <c r="AU224" s="225" t="s">
        <v>93</v>
      </c>
      <c r="AV224" s="12" t="s">
        <v>93</v>
      </c>
      <c r="AW224" s="12" t="s">
        <v>36</v>
      </c>
      <c r="AX224" s="12" t="s">
        <v>81</v>
      </c>
      <c r="AY224" s="225" t="s">
        <v>173</v>
      </c>
    </row>
    <row r="225" s="1" customFormat="1" ht="25.5" customHeight="1">
      <c r="B225" s="203"/>
      <c r="C225" s="248" t="s">
        <v>414</v>
      </c>
      <c r="D225" s="248" t="s">
        <v>197</v>
      </c>
      <c r="E225" s="249" t="s">
        <v>415</v>
      </c>
      <c r="F225" s="250" t="s">
        <v>416</v>
      </c>
      <c r="G225" s="251" t="s">
        <v>179</v>
      </c>
      <c r="H225" s="252">
        <v>35.917000000000002</v>
      </c>
      <c r="I225" s="253"/>
      <c r="J225" s="254">
        <f>ROUND(I225*H225,2)</f>
        <v>0</v>
      </c>
      <c r="K225" s="250" t="s">
        <v>5</v>
      </c>
      <c r="L225" s="255"/>
      <c r="M225" s="256" t="s">
        <v>5</v>
      </c>
      <c r="N225" s="257" t="s">
        <v>45</v>
      </c>
      <c r="O225" s="48"/>
      <c r="P225" s="213">
        <f>O225*H225</f>
        <v>0</v>
      </c>
      <c r="Q225" s="213">
        <v>0.0030000000000000001</v>
      </c>
      <c r="R225" s="213">
        <f>Q225*H225</f>
        <v>0.10775100000000001</v>
      </c>
      <c r="S225" s="213">
        <v>0</v>
      </c>
      <c r="T225" s="214">
        <f>S225*H225</f>
        <v>0</v>
      </c>
      <c r="AR225" s="25" t="s">
        <v>343</v>
      </c>
      <c r="AT225" s="25" t="s">
        <v>197</v>
      </c>
      <c r="AU225" s="25" t="s">
        <v>93</v>
      </c>
      <c r="AY225" s="25" t="s">
        <v>173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25" t="s">
        <v>93</v>
      </c>
      <c r="BK225" s="215">
        <f>ROUND(I225*H225,2)</f>
        <v>0</v>
      </c>
      <c r="BL225" s="25" t="s">
        <v>263</v>
      </c>
      <c r="BM225" s="25" t="s">
        <v>417</v>
      </c>
    </row>
    <row r="226" s="12" customFormat="1">
      <c r="B226" s="224"/>
      <c r="D226" s="217" t="s">
        <v>182</v>
      </c>
      <c r="E226" s="225" t="s">
        <v>5</v>
      </c>
      <c r="F226" s="226" t="s">
        <v>418</v>
      </c>
      <c r="H226" s="227">
        <v>35.917000000000002</v>
      </c>
      <c r="I226" s="228"/>
      <c r="L226" s="224"/>
      <c r="M226" s="229"/>
      <c r="N226" s="230"/>
      <c r="O226" s="230"/>
      <c r="P226" s="230"/>
      <c r="Q226" s="230"/>
      <c r="R226" s="230"/>
      <c r="S226" s="230"/>
      <c r="T226" s="231"/>
      <c r="AT226" s="225" t="s">
        <v>182</v>
      </c>
      <c r="AU226" s="225" t="s">
        <v>93</v>
      </c>
      <c r="AV226" s="12" t="s">
        <v>93</v>
      </c>
      <c r="AW226" s="12" t="s">
        <v>36</v>
      </c>
      <c r="AX226" s="12" t="s">
        <v>81</v>
      </c>
      <c r="AY226" s="225" t="s">
        <v>173</v>
      </c>
    </row>
    <row r="227" s="1" customFormat="1" ht="25.5" customHeight="1">
      <c r="B227" s="203"/>
      <c r="C227" s="204" t="s">
        <v>419</v>
      </c>
      <c r="D227" s="204" t="s">
        <v>176</v>
      </c>
      <c r="E227" s="205" t="s">
        <v>420</v>
      </c>
      <c r="F227" s="206" t="s">
        <v>421</v>
      </c>
      <c r="G227" s="207" t="s">
        <v>179</v>
      </c>
      <c r="H227" s="208">
        <v>1324.9680000000001</v>
      </c>
      <c r="I227" s="209"/>
      <c r="J227" s="210">
        <f>ROUND(I227*H227,2)</f>
        <v>0</v>
      </c>
      <c r="K227" s="206" t="s">
        <v>192</v>
      </c>
      <c r="L227" s="47"/>
      <c r="M227" s="211" t="s">
        <v>5</v>
      </c>
      <c r="N227" s="212" t="s">
        <v>45</v>
      </c>
      <c r="O227" s="48"/>
      <c r="P227" s="213">
        <f>O227*H227</f>
        <v>0</v>
      </c>
      <c r="Q227" s="213">
        <v>0.00088000000000000003</v>
      </c>
      <c r="R227" s="213">
        <f>Q227*H227</f>
        <v>1.1659718400000001</v>
      </c>
      <c r="S227" s="213">
        <v>0</v>
      </c>
      <c r="T227" s="214">
        <f>S227*H227</f>
        <v>0</v>
      </c>
      <c r="AR227" s="25" t="s">
        <v>263</v>
      </c>
      <c r="AT227" s="25" t="s">
        <v>176</v>
      </c>
      <c r="AU227" s="25" t="s">
        <v>93</v>
      </c>
      <c r="AY227" s="25" t="s">
        <v>173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25" t="s">
        <v>93</v>
      </c>
      <c r="BK227" s="215">
        <f>ROUND(I227*H227,2)</f>
        <v>0</v>
      </c>
      <c r="BL227" s="25" t="s">
        <v>263</v>
      </c>
      <c r="BM227" s="25" t="s">
        <v>422</v>
      </c>
    </row>
    <row r="228" s="11" customFormat="1">
      <c r="B228" s="216"/>
      <c r="D228" s="217" t="s">
        <v>182</v>
      </c>
      <c r="E228" s="218" t="s">
        <v>5</v>
      </c>
      <c r="F228" s="219" t="s">
        <v>423</v>
      </c>
      <c r="H228" s="218" t="s">
        <v>5</v>
      </c>
      <c r="I228" s="220"/>
      <c r="L228" s="216"/>
      <c r="M228" s="221"/>
      <c r="N228" s="222"/>
      <c r="O228" s="222"/>
      <c r="P228" s="222"/>
      <c r="Q228" s="222"/>
      <c r="R228" s="222"/>
      <c r="S228" s="222"/>
      <c r="T228" s="223"/>
      <c r="AT228" s="218" t="s">
        <v>182</v>
      </c>
      <c r="AU228" s="218" t="s">
        <v>93</v>
      </c>
      <c r="AV228" s="11" t="s">
        <v>81</v>
      </c>
      <c r="AW228" s="11" t="s">
        <v>36</v>
      </c>
      <c r="AX228" s="11" t="s">
        <v>73</v>
      </c>
      <c r="AY228" s="218" t="s">
        <v>173</v>
      </c>
    </row>
    <row r="229" s="11" customFormat="1">
      <c r="B229" s="216"/>
      <c r="D229" s="217" t="s">
        <v>182</v>
      </c>
      <c r="E229" s="218" t="s">
        <v>5</v>
      </c>
      <c r="F229" s="219" t="s">
        <v>424</v>
      </c>
      <c r="H229" s="218" t="s">
        <v>5</v>
      </c>
      <c r="I229" s="220"/>
      <c r="L229" s="216"/>
      <c r="M229" s="221"/>
      <c r="N229" s="222"/>
      <c r="O229" s="222"/>
      <c r="P229" s="222"/>
      <c r="Q229" s="222"/>
      <c r="R229" s="222"/>
      <c r="S229" s="222"/>
      <c r="T229" s="223"/>
      <c r="AT229" s="218" t="s">
        <v>182</v>
      </c>
      <c r="AU229" s="218" t="s">
        <v>93</v>
      </c>
      <c r="AV229" s="11" t="s">
        <v>81</v>
      </c>
      <c r="AW229" s="11" t="s">
        <v>36</v>
      </c>
      <c r="AX229" s="11" t="s">
        <v>73</v>
      </c>
      <c r="AY229" s="218" t="s">
        <v>173</v>
      </c>
    </row>
    <row r="230" s="11" customFormat="1">
      <c r="B230" s="216"/>
      <c r="D230" s="217" t="s">
        <v>182</v>
      </c>
      <c r="E230" s="218" t="s">
        <v>5</v>
      </c>
      <c r="F230" s="219" t="s">
        <v>425</v>
      </c>
      <c r="H230" s="218" t="s">
        <v>5</v>
      </c>
      <c r="I230" s="220"/>
      <c r="L230" s="216"/>
      <c r="M230" s="221"/>
      <c r="N230" s="222"/>
      <c r="O230" s="222"/>
      <c r="P230" s="222"/>
      <c r="Q230" s="222"/>
      <c r="R230" s="222"/>
      <c r="S230" s="222"/>
      <c r="T230" s="223"/>
      <c r="AT230" s="218" t="s">
        <v>182</v>
      </c>
      <c r="AU230" s="218" t="s">
        <v>93</v>
      </c>
      <c r="AV230" s="11" t="s">
        <v>81</v>
      </c>
      <c r="AW230" s="11" t="s">
        <v>36</v>
      </c>
      <c r="AX230" s="11" t="s">
        <v>73</v>
      </c>
      <c r="AY230" s="218" t="s">
        <v>173</v>
      </c>
    </row>
    <row r="231" s="12" customFormat="1">
      <c r="B231" s="224"/>
      <c r="D231" s="217" t="s">
        <v>182</v>
      </c>
      <c r="E231" s="225" t="s">
        <v>5</v>
      </c>
      <c r="F231" s="226" t="s">
        <v>426</v>
      </c>
      <c r="H231" s="227">
        <v>0.71999999999999997</v>
      </c>
      <c r="I231" s="228"/>
      <c r="L231" s="224"/>
      <c r="M231" s="229"/>
      <c r="N231" s="230"/>
      <c r="O231" s="230"/>
      <c r="P231" s="230"/>
      <c r="Q231" s="230"/>
      <c r="R231" s="230"/>
      <c r="S231" s="230"/>
      <c r="T231" s="231"/>
      <c r="AT231" s="225" t="s">
        <v>182</v>
      </c>
      <c r="AU231" s="225" t="s">
        <v>93</v>
      </c>
      <c r="AV231" s="12" t="s">
        <v>93</v>
      </c>
      <c r="AW231" s="12" t="s">
        <v>36</v>
      </c>
      <c r="AX231" s="12" t="s">
        <v>73</v>
      </c>
      <c r="AY231" s="225" t="s">
        <v>173</v>
      </c>
    </row>
    <row r="232" s="13" customFormat="1">
      <c r="B232" s="232"/>
      <c r="D232" s="217" t="s">
        <v>182</v>
      </c>
      <c r="E232" s="233" t="s">
        <v>119</v>
      </c>
      <c r="F232" s="234" t="s">
        <v>186</v>
      </c>
      <c r="H232" s="235">
        <v>0.71999999999999997</v>
      </c>
      <c r="I232" s="236"/>
      <c r="L232" s="232"/>
      <c r="M232" s="237"/>
      <c r="N232" s="238"/>
      <c r="O232" s="238"/>
      <c r="P232" s="238"/>
      <c r="Q232" s="238"/>
      <c r="R232" s="238"/>
      <c r="S232" s="238"/>
      <c r="T232" s="239"/>
      <c r="AT232" s="233" t="s">
        <v>182</v>
      </c>
      <c r="AU232" s="233" t="s">
        <v>93</v>
      </c>
      <c r="AV232" s="13" t="s">
        <v>187</v>
      </c>
      <c r="AW232" s="13" t="s">
        <v>36</v>
      </c>
      <c r="AX232" s="13" t="s">
        <v>73</v>
      </c>
      <c r="AY232" s="233" t="s">
        <v>173</v>
      </c>
    </row>
    <row r="233" s="11" customFormat="1">
      <c r="B233" s="216"/>
      <c r="D233" s="217" t="s">
        <v>182</v>
      </c>
      <c r="E233" s="218" t="s">
        <v>5</v>
      </c>
      <c r="F233" s="219" t="s">
        <v>427</v>
      </c>
      <c r="H233" s="218" t="s">
        <v>5</v>
      </c>
      <c r="I233" s="220"/>
      <c r="L233" s="216"/>
      <c r="M233" s="221"/>
      <c r="N233" s="222"/>
      <c r="O233" s="222"/>
      <c r="P233" s="222"/>
      <c r="Q233" s="222"/>
      <c r="R233" s="222"/>
      <c r="S233" s="222"/>
      <c r="T233" s="223"/>
      <c r="AT233" s="218" t="s">
        <v>182</v>
      </c>
      <c r="AU233" s="218" t="s">
        <v>93</v>
      </c>
      <c r="AV233" s="11" t="s">
        <v>81</v>
      </c>
      <c r="AW233" s="11" t="s">
        <v>36</v>
      </c>
      <c r="AX233" s="11" t="s">
        <v>73</v>
      </c>
      <c r="AY233" s="218" t="s">
        <v>173</v>
      </c>
    </row>
    <row r="234" s="12" customFormat="1">
      <c r="B234" s="224"/>
      <c r="D234" s="217" t="s">
        <v>182</v>
      </c>
      <c r="E234" s="225" t="s">
        <v>5</v>
      </c>
      <c r="F234" s="226" t="s">
        <v>428</v>
      </c>
      <c r="H234" s="227">
        <v>673.476</v>
      </c>
      <c r="I234" s="228"/>
      <c r="L234" s="224"/>
      <c r="M234" s="229"/>
      <c r="N234" s="230"/>
      <c r="O234" s="230"/>
      <c r="P234" s="230"/>
      <c r="Q234" s="230"/>
      <c r="R234" s="230"/>
      <c r="S234" s="230"/>
      <c r="T234" s="231"/>
      <c r="AT234" s="225" t="s">
        <v>182</v>
      </c>
      <c r="AU234" s="225" t="s">
        <v>93</v>
      </c>
      <c r="AV234" s="12" t="s">
        <v>93</v>
      </c>
      <c r="AW234" s="12" t="s">
        <v>36</v>
      </c>
      <c r="AX234" s="12" t="s">
        <v>73</v>
      </c>
      <c r="AY234" s="225" t="s">
        <v>173</v>
      </c>
    </row>
    <row r="235" s="12" customFormat="1">
      <c r="B235" s="224"/>
      <c r="D235" s="217" t="s">
        <v>182</v>
      </c>
      <c r="E235" s="225" t="s">
        <v>5</v>
      </c>
      <c r="F235" s="226" t="s">
        <v>429</v>
      </c>
      <c r="H235" s="227">
        <v>-23.760000000000002</v>
      </c>
      <c r="I235" s="228"/>
      <c r="L235" s="224"/>
      <c r="M235" s="229"/>
      <c r="N235" s="230"/>
      <c r="O235" s="230"/>
      <c r="P235" s="230"/>
      <c r="Q235" s="230"/>
      <c r="R235" s="230"/>
      <c r="S235" s="230"/>
      <c r="T235" s="231"/>
      <c r="AT235" s="225" t="s">
        <v>182</v>
      </c>
      <c r="AU235" s="225" t="s">
        <v>93</v>
      </c>
      <c r="AV235" s="12" t="s">
        <v>93</v>
      </c>
      <c r="AW235" s="12" t="s">
        <v>36</v>
      </c>
      <c r="AX235" s="12" t="s">
        <v>73</v>
      </c>
      <c r="AY235" s="225" t="s">
        <v>173</v>
      </c>
    </row>
    <row r="236" s="12" customFormat="1">
      <c r="B236" s="224"/>
      <c r="D236" s="217" t="s">
        <v>182</v>
      </c>
      <c r="E236" s="225" t="s">
        <v>5</v>
      </c>
      <c r="F236" s="226" t="s">
        <v>430</v>
      </c>
      <c r="H236" s="227">
        <v>-115.31100000000001</v>
      </c>
      <c r="I236" s="228"/>
      <c r="L236" s="224"/>
      <c r="M236" s="229"/>
      <c r="N236" s="230"/>
      <c r="O236" s="230"/>
      <c r="P236" s="230"/>
      <c r="Q236" s="230"/>
      <c r="R236" s="230"/>
      <c r="S236" s="230"/>
      <c r="T236" s="231"/>
      <c r="AT236" s="225" t="s">
        <v>182</v>
      </c>
      <c r="AU236" s="225" t="s">
        <v>93</v>
      </c>
      <c r="AV236" s="12" t="s">
        <v>93</v>
      </c>
      <c r="AW236" s="12" t="s">
        <v>36</v>
      </c>
      <c r="AX236" s="12" t="s">
        <v>73</v>
      </c>
      <c r="AY236" s="225" t="s">
        <v>173</v>
      </c>
    </row>
    <row r="237" s="13" customFormat="1">
      <c r="B237" s="232"/>
      <c r="D237" s="217" t="s">
        <v>182</v>
      </c>
      <c r="E237" s="233" t="s">
        <v>117</v>
      </c>
      <c r="F237" s="234" t="s">
        <v>186</v>
      </c>
      <c r="H237" s="235">
        <v>534.40499999999997</v>
      </c>
      <c r="I237" s="236"/>
      <c r="L237" s="232"/>
      <c r="M237" s="237"/>
      <c r="N237" s="238"/>
      <c r="O237" s="238"/>
      <c r="P237" s="238"/>
      <c r="Q237" s="238"/>
      <c r="R237" s="238"/>
      <c r="S237" s="238"/>
      <c r="T237" s="239"/>
      <c r="AT237" s="233" t="s">
        <v>182</v>
      </c>
      <c r="AU237" s="233" t="s">
        <v>93</v>
      </c>
      <c r="AV237" s="13" t="s">
        <v>187</v>
      </c>
      <c r="AW237" s="13" t="s">
        <v>36</v>
      </c>
      <c r="AX237" s="13" t="s">
        <v>73</v>
      </c>
      <c r="AY237" s="233" t="s">
        <v>173</v>
      </c>
    </row>
    <row r="238" s="11" customFormat="1">
      <c r="B238" s="216"/>
      <c r="D238" s="217" t="s">
        <v>182</v>
      </c>
      <c r="E238" s="218" t="s">
        <v>5</v>
      </c>
      <c r="F238" s="219" t="s">
        <v>431</v>
      </c>
      <c r="H238" s="218" t="s">
        <v>5</v>
      </c>
      <c r="I238" s="220"/>
      <c r="L238" s="216"/>
      <c r="M238" s="221"/>
      <c r="N238" s="222"/>
      <c r="O238" s="222"/>
      <c r="P238" s="222"/>
      <c r="Q238" s="222"/>
      <c r="R238" s="222"/>
      <c r="S238" s="222"/>
      <c r="T238" s="223"/>
      <c r="AT238" s="218" t="s">
        <v>182</v>
      </c>
      <c r="AU238" s="218" t="s">
        <v>93</v>
      </c>
      <c r="AV238" s="11" t="s">
        <v>81</v>
      </c>
      <c r="AW238" s="11" t="s">
        <v>36</v>
      </c>
      <c r="AX238" s="11" t="s">
        <v>73</v>
      </c>
      <c r="AY238" s="218" t="s">
        <v>173</v>
      </c>
    </row>
    <row r="239" s="12" customFormat="1">
      <c r="B239" s="224"/>
      <c r="D239" s="217" t="s">
        <v>182</v>
      </c>
      <c r="E239" s="225" t="s">
        <v>5</v>
      </c>
      <c r="F239" s="226" t="s">
        <v>432</v>
      </c>
      <c r="H239" s="227">
        <v>84.799000000000007</v>
      </c>
      <c r="I239" s="228"/>
      <c r="L239" s="224"/>
      <c r="M239" s="229"/>
      <c r="N239" s="230"/>
      <c r="O239" s="230"/>
      <c r="P239" s="230"/>
      <c r="Q239" s="230"/>
      <c r="R239" s="230"/>
      <c r="S239" s="230"/>
      <c r="T239" s="231"/>
      <c r="AT239" s="225" t="s">
        <v>182</v>
      </c>
      <c r="AU239" s="225" t="s">
        <v>93</v>
      </c>
      <c r="AV239" s="12" t="s">
        <v>93</v>
      </c>
      <c r="AW239" s="12" t="s">
        <v>36</v>
      </c>
      <c r="AX239" s="12" t="s">
        <v>73</v>
      </c>
      <c r="AY239" s="225" t="s">
        <v>173</v>
      </c>
    </row>
    <row r="240" s="13" customFormat="1">
      <c r="B240" s="232"/>
      <c r="D240" s="217" t="s">
        <v>182</v>
      </c>
      <c r="E240" s="233" t="s">
        <v>121</v>
      </c>
      <c r="F240" s="234" t="s">
        <v>186</v>
      </c>
      <c r="H240" s="235">
        <v>84.799000000000007</v>
      </c>
      <c r="I240" s="236"/>
      <c r="L240" s="232"/>
      <c r="M240" s="237"/>
      <c r="N240" s="238"/>
      <c r="O240" s="238"/>
      <c r="P240" s="238"/>
      <c r="Q240" s="238"/>
      <c r="R240" s="238"/>
      <c r="S240" s="238"/>
      <c r="T240" s="239"/>
      <c r="AT240" s="233" t="s">
        <v>182</v>
      </c>
      <c r="AU240" s="233" t="s">
        <v>93</v>
      </c>
      <c r="AV240" s="13" t="s">
        <v>187</v>
      </c>
      <c r="AW240" s="13" t="s">
        <v>36</v>
      </c>
      <c r="AX240" s="13" t="s">
        <v>73</v>
      </c>
      <c r="AY240" s="233" t="s">
        <v>173</v>
      </c>
    </row>
    <row r="241" s="11" customFormat="1">
      <c r="B241" s="216"/>
      <c r="D241" s="217" t="s">
        <v>182</v>
      </c>
      <c r="E241" s="218" t="s">
        <v>5</v>
      </c>
      <c r="F241" s="219" t="s">
        <v>433</v>
      </c>
      <c r="H241" s="218" t="s">
        <v>5</v>
      </c>
      <c r="I241" s="220"/>
      <c r="L241" s="216"/>
      <c r="M241" s="221"/>
      <c r="N241" s="222"/>
      <c r="O241" s="222"/>
      <c r="P241" s="222"/>
      <c r="Q241" s="222"/>
      <c r="R241" s="222"/>
      <c r="S241" s="222"/>
      <c r="T241" s="223"/>
      <c r="AT241" s="218" t="s">
        <v>182</v>
      </c>
      <c r="AU241" s="218" t="s">
        <v>93</v>
      </c>
      <c r="AV241" s="11" t="s">
        <v>81</v>
      </c>
      <c r="AW241" s="11" t="s">
        <v>36</v>
      </c>
      <c r="AX241" s="11" t="s">
        <v>73</v>
      </c>
      <c r="AY241" s="218" t="s">
        <v>173</v>
      </c>
    </row>
    <row r="242" s="12" customFormat="1">
      <c r="B242" s="224"/>
      <c r="D242" s="217" t="s">
        <v>182</v>
      </c>
      <c r="E242" s="225" t="s">
        <v>5</v>
      </c>
      <c r="F242" s="226" t="s">
        <v>434</v>
      </c>
      <c r="H242" s="227">
        <v>24.672000000000001</v>
      </c>
      <c r="I242" s="228"/>
      <c r="L242" s="224"/>
      <c r="M242" s="229"/>
      <c r="N242" s="230"/>
      <c r="O242" s="230"/>
      <c r="P242" s="230"/>
      <c r="Q242" s="230"/>
      <c r="R242" s="230"/>
      <c r="S242" s="230"/>
      <c r="T242" s="231"/>
      <c r="AT242" s="225" t="s">
        <v>182</v>
      </c>
      <c r="AU242" s="225" t="s">
        <v>93</v>
      </c>
      <c r="AV242" s="12" t="s">
        <v>93</v>
      </c>
      <c r="AW242" s="12" t="s">
        <v>36</v>
      </c>
      <c r="AX242" s="12" t="s">
        <v>73</v>
      </c>
      <c r="AY242" s="225" t="s">
        <v>173</v>
      </c>
    </row>
    <row r="243" s="13" customFormat="1">
      <c r="B243" s="232"/>
      <c r="D243" s="217" t="s">
        <v>182</v>
      </c>
      <c r="E243" s="233" t="s">
        <v>123</v>
      </c>
      <c r="F243" s="234" t="s">
        <v>186</v>
      </c>
      <c r="H243" s="235">
        <v>24.672000000000001</v>
      </c>
      <c r="I243" s="236"/>
      <c r="L243" s="232"/>
      <c r="M243" s="237"/>
      <c r="N243" s="238"/>
      <c r="O243" s="238"/>
      <c r="P243" s="238"/>
      <c r="Q243" s="238"/>
      <c r="R243" s="238"/>
      <c r="S243" s="238"/>
      <c r="T243" s="239"/>
      <c r="AT243" s="233" t="s">
        <v>182</v>
      </c>
      <c r="AU243" s="233" t="s">
        <v>93</v>
      </c>
      <c r="AV243" s="13" t="s">
        <v>187</v>
      </c>
      <c r="AW243" s="13" t="s">
        <v>36</v>
      </c>
      <c r="AX243" s="13" t="s">
        <v>73</v>
      </c>
      <c r="AY243" s="233" t="s">
        <v>173</v>
      </c>
    </row>
    <row r="244" s="11" customFormat="1">
      <c r="B244" s="216"/>
      <c r="D244" s="217" t="s">
        <v>182</v>
      </c>
      <c r="E244" s="218" t="s">
        <v>5</v>
      </c>
      <c r="F244" s="219" t="s">
        <v>435</v>
      </c>
      <c r="H244" s="218" t="s">
        <v>5</v>
      </c>
      <c r="I244" s="220"/>
      <c r="L244" s="216"/>
      <c r="M244" s="221"/>
      <c r="N244" s="222"/>
      <c r="O244" s="222"/>
      <c r="P244" s="222"/>
      <c r="Q244" s="222"/>
      <c r="R244" s="222"/>
      <c r="S244" s="222"/>
      <c r="T244" s="223"/>
      <c r="AT244" s="218" t="s">
        <v>182</v>
      </c>
      <c r="AU244" s="218" t="s">
        <v>93</v>
      </c>
      <c r="AV244" s="11" t="s">
        <v>81</v>
      </c>
      <c r="AW244" s="11" t="s">
        <v>36</v>
      </c>
      <c r="AX244" s="11" t="s">
        <v>73</v>
      </c>
      <c r="AY244" s="218" t="s">
        <v>173</v>
      </c>
    </row>
    <row r="245" s="12" customFormat="1">
      <c r="B245" s="224"/>
      <c r="D245" s="217" t="s">
        <v>182</v>
      </c>
      <c r="E245" s="225" t="s">
        <v>5</v>
      </c>
      <c r="F245" s="226" t="s">
        <v>436</v>
      </c>
      <c r="H245" s="227">
        <v>5.1200000000000001</v>
      </c>
      <c r="I245" s="228"/>
      <c r="L245" s="224"/>
      <c r="M245" s="229"/>
      <c r="N245" s="230"/>
      <c r="O245" s="230"/>
      <c r="P245" s="230"/>
      <c r="Q245" s="230"/>
      <c r="R245" s="230"/>
      <c r="S245" s="230"/>
      <c r="T245" s="231"/>
      <c r="AT245" s="225" t="s">
        <v>182</v>
      </c>
      <c r="AU245" s="225" t="s">
        <v>93</v>
      </c>
      <c r="AV245" s="12" t="s">
        <v>93</v>
      </c>
      <c r="AW245" s="12" t="s">
        <v>36</v>
      </c>
      <c r="AX245" s="12" t="s">
        <v>73</v>
      </c>
      <c r="AY245" s="225" t="s">
        <v>173</v>
      </c>
    </row>
    <row r="246" s="13" customFormat="1">
      <c r="B246" s="232"/>
      <c r="D246" s="217" t="s">
        <v>182</v>
      </c>
      <c r="E246" s="233" t="s">
        <v>125</v>
      </c>
      <c r="F246" s="234" t="s">
        <v>186</v>
      </c>
      <c r="H246" s="235">
        <v>5.1200000000000001</v>
      </c>
      <c r="I246" s="236"/>
      <c r="L246" s="232"/>
      <c r="M246" s="237"/>
      <c r="N246" s="238"/>
      <c r="O246" s="238"/>
      <c r="P246" s="238"/>
      <c r="Q246" s="238"/>
      <c r="R246" s="238"/>
      <c r="S246" s="238"/>
      <c r="T246" s="239"/>
      <c r="AT246" s="233" t="s">
        <v>182</v>
      </c>
      <c r="AU246" s="233" t="s">
        <v>93</v>
      </c>
      <c r="AV246" s="13" t="s">
        <v>187</v>
      </c>
      <c r="AW246" s="13" t="s">
        <v>36</v>
      </c>
      <c r="AX246" s="13" t="s">
        <v>73</v>
      </c>
      <c r="AY246" s="233" t="s">
        <v>173</v>
      </c>
    </row>
    <row r="247" s="11" customFormat="1">
      <c r="B247" s="216"/>
      <c r="D247" s="217" t="s">
        <v>182</v>
      </c>
      <c r="E247" s="218" t="s">
        <v>5</v>
      </c>
      <c r="F247" s="219" t="s">
        <v>437</v>
      </c>
      <c r="H247" s="218" t="s">
        <v>5</v>
      </c>
      <c r="I247" s="220"/>
      <c r="L247" s="216"/>
      <c r="M247" s="221"/>
      <c r="N247" s="222"/>
      <c r="O247" s="222"/>
      <c r="P247" s="222"/>
      <c r="Q247" s="222"/>
      <c r="R247" s="222"/>
      <c r="S247" s="222"/>
      <c r="T247" s="223"/>
      <c r="AT247" s="218" t="s">
        <v>182</v>
      </c>
      <c r="AU247" s="218" t="s">
        <v>93</v>
      </c>
      <c r="AV247" s="11" t="s">
        <v>81</v>
      </c>
      <c r="AW247" s="11" t="s">
        <v>36</v>
      </c>
      <c r="AX247" s="11" t="s">
        <v>73</v>
      </c>
      <c r="AY247" s="218" t="s">
        <v>173</v>
      </c>
    </row>
    <row r="248" s="11" customFormat="1">
      <c r="B248" s="216"/>
      <c r="D248" s="217" t="s">
        <v>182</v>
      </c>
      <c r="E248" s="218" t="s">
        <v>5</v>
      </c>
      <c r="F248" s="219" t="s">
        <v>438</v>
      </c>
      <c r="H248" s="218" t="s">
        <v>5</v>
      </c>
      <c r="I248" s="220"/>
      <c r="L248" s="216"/>
      <c r="M248" s="221"/>
      <c r="N248" s="222"/>
      <c r="O248" s="222"/>
      <c r="P248" s="222"/>
      <c r="Q248" s="222"/>
      <c r="R248" s="222"/>
      <c r="S248" s="222"/>
      <c r="T248" s="223"/>
      <c r="AT248" s="218" t="s">
        <v>182</v>
      </c>
      <c r="AU248" s="218" t="s">
        <v>93</v>
      </c>
      <c r="AV248" s="11" t="s">
        <v>81</v>
      </c>
      <c r="AW248" s="11" t="s">
        <v>36</v>
      </c>
      <c r="AX248" s="11" t="s">
        <v>73</v>
      </c>
      <c r="AY248" s="218" t="s">
        <v>173</v>
      </c>
    </row>
    <row r="249" s="12" customFormat="1">
      <c r="B249" s="224"/>
      <c r="D249" s="217" t="s">
        <v>182</v>
      </c>
      <c r="E249" s="225" t="s">
        <v>5</v>
      </c>
      <c r="F249" s="226" t="s">
        <v>439</v>
      </c>
      <c r="H249" s="227">
        <v>644.596</v>
      </c>
      <c r="I249" s="228"/>
      <c r="L249" s="224"/>
      <c r="M249" s="229"/>
      <c r="N249" s="230"/>
      <c r="O249" s="230"/>
      <c r="P249" s="230"/>
      <c r="Q249" s="230"/>
      <c r="R249" s="230"/>
      <c r="S249" s="230"/>
      <c r="T249" s="231"/>
      <c r="AT249" s="225" t="s">
        <v>182</v>
      </c>
      <c r="AU249" s="225" t="s">
        <v>93</v>
      </c>
      <c r="AV249" s="12" t="s">
        <v>93</v>
      </c>
      <c r="AW249" s="12" t="s">
        <v>36</v>
      </c>
      <c r="AX249" s="12" t="s">
        <v>73</v>
      </c>
      <c r="AY249" s="225" t="s">
        <v>173</v>
      </c>
    </row>
    <row r="250" s="13" customFormat="1">
      <c r="B250" s="232"/>
      <c r="D250" s="217" t="s">
        <v>182</v>
      </c>
      <c r="E250" s="233" t="s">
        <v>5</v>
      </c>
      <c r="F250" s="234" t="s">
        <v>186</v>
      </c>
      <c r="H250" s="235">
        <v>644.596</v>
      </c>
      <c r="I250" s="236"/>
      <c r="L250" s="232"/>
      <c r="M250" s="237"/>
      <c r="N250" s="238"/>
      <c r="O250" s="238"/>
      <c r="P250" s="238"/>
      <c r="Q250" s="238"/>
      <c r="R250" s="238"/>
      <c r="S250" s="238"/>
      <c r="T250" s="239"/>
      <c r="AT250" s="233" t="s">
        <v>182</v>
      </c>
      <c r="AU250" s="233" t="s">
        <v>93</v>
      </c>
      <c r="AV250" s="13" t="s">
        <v>187</v>
      </c>
      <c r="AW250" s="13" t="s">
        <v>36</v>
      </c>
      <c r="AX250" s="13" t="s">
        <v>73</v>
      </c>
      <c r="AY250" s="233" t="s">
        <v>173</v>
      </c>
    </row>
    <row r="251" s="11" customFormat="1">
      <c r="B251" s="216"/>
      <c r="D251" s="217" t="s">
        <v>182</v>
      </c>
      <c r="E251" s="218" t="s">
        <v>5</v>
      </c>
      <c r="F251" s="219" t="s">
        <v>440</v>
      </c>
      <c r="H251" s="218" t="s">
        <v>5</v>
      </c>
      <c r="I251" s="220"/>
      <c r="L251" s="216"/>
      <c r="M251" s="221"/>
      <c r="N251" s="222"/>
      <c r="O251" s="222"/>
      <c r="P251" s="222"/>
      <c r="Q251" s="222"/>
      <c r="R251" s="222"/>
      <c r="S251" s="222"/>
      <c r="T251" s="223"/>
      <c r="AT251" s="218" t="s">
        <v>182</v>
      </c>
      <c r="AU251" s="218" t="s">
        <v>93</v>
      </c>
      <c r="AV251" s="11" t="s">
        <v>81</v>
      </c>
      <c r="AW251" s="11" t="s">
        <v>36</v>
      </c>
      <c r="AX251" s="11" t="s">
        <v>73</v>
      </c>
      <c r="AY251" s="218" t="s">
        <v>173</v>
      </c>
    </row>
    <row r="252" s="11" customFormat="1">
      <c r="B252" s="216"/>
      <c r="D252" s="217" t="s">
        <v>182</v>
      </c>
      <c r="E252" s="218" t="s">
        <v>5</v>
      </c>
      <c r="F252" s="219" t="s">
        <v>441</v>
      </c>
      <c r="H252" s="218" t="s">
        <v>5</v>
      </c>
      <c r="I252" s="220"/>
      <c r="L252" s="216"/>
      <c r="M252" s="221"/>
      <c r="N252" s="222"/>
      <c r="O252" s="222"/>
      <c r="P252" s="222"/>
      <c r="Q252" s="222"/>
      <c r="R252" s="222"/>
      <c r="S252" s="222"/>
      <c r="T252" s="223"/>
      <c r="AT252" s="218" t="s">
        <v>182</v>
      </c>
      <c r="AU252" s="218" t="s">
        <v>93</v>
      </c>
      <c r="AV252" s="11" t="s">
        <v>81</v>
      </c>
      <c r="AW252" s="11" t="s">
        <v>36</v>
      </c>
      <c r="AX252" s="11" t="s">
        <v>73</v>
      </c>
      <c r="AY252" s="218" t="s">
        <v>173</v>
      </c>
    </row>
    <row r="253" s="12" customFormat="1">
      <c r="B253" s="224"/>
      <c r="D253" s="217" t="s">
        <v>182</v>
      </c>
      <c r="E253" s="225" t="s">
        <v>5</v>
      </c>
      <c r="F253" s="226" t="s">
        <v>257</v>
      </c>
      <c r="H253" s="227">
        <v>29.792000000000002</v>
      </c>
      <c r="I253" s="228"/>
      <c r="L253" s="224"/>
      <c r="M253" s="229"/>
      <c r="N253" s="230"/>
      <c r="O253" s="230"/>
      <c r="P253" s="230"/>
      <c r="Q253" s="230"/>
      <c r="R253" s="230"/>
      <c r="S253" s="230"/>
      <c r="T253" s="231"/>
      <c r="AT253" s="225" t="s">
        <v>182</v>
      </c>
      <c r="AU253" s="225" t="s">
        <v>93</v>
      </c>
      <c r="AV253" s="12" t="s">
        <v>93</v>
      </c>
      <c r="AW253" s="12" t="s">
        <v>36</v>
      </c>
      <c r="AX253" s="12" t="s">
        <v>73</v>
      </c>
      <c r="AY253" s="225" t="s">
        <v>173</v>
      </c>
    </row>
    <row r="254" s="11" customFormat="1">
      <c r="B254" s="216"/>
      <c r="D254" s="217" t="s">
        <v>182</v>
      </c>
      <c r="E254" s="218" t="s">
        <v>5</v>
      </c>
      <c r="F254" s="219" t="s">
        <v>442</v>
      </c>
      <c r="H254" s="218" t="s">
        <v>5</v>
      </c>
      <c r="I254" s="220"/>
      <c r="L254" s="216"/>
      <c r="M254" s="221"/>
      <c r="N254" s="222"/>
      <c r="O254" s="222"/>
      <c r="P254" s="222"/>
      <c r="Q254" s="222"/>
      <c r="R254" s="222"/>
      <c r="S254" s="222"/>
      <c r="T254" s="223"/>
      <c r="AT254" s="218" t="s">
        <v>182</v>
      </c>
      <c r="AU254" s="218" t="s">
        <v>93</v>
      </c>
      <c r="AV254" s="11" t="s">
        <v>81</v>
      </c>
      <c r="AW254" s="11" t="s">
        <v>36</v>
      </c>
      <c r="AX254" s="11" t="s">
        <v>73</v>
      </c>
      <c r="AY254" s="218" t="s">
        <v>173</v>
      </c>
    </row>
    <row r="255" s="12" customFormat="1">
      <c r="B255" s="224"/>
      <c r="D255" s="217" t="s">
        <v>182</v>
      </c>
      <c r="E255" s="225" t="s">
        <v>5</v>
      </c>
      <c r="F255" s="226" t="s">
        <v>443</v>
      </c>
      <c r="H255" s="227">
        <v>0.86399999999999999</v>
      </c>
      <c r="I255" s="228"/>
      <c r="L255" s="224"/>
      <c r="M255" s="229"/>
      <c r="N255" s="230"/>
      <c r="O255" s="230"/>
      <c r="P255" s="230"/>
      <c r="Q255" s="230"/>
      <c r="R255" s="230"/>
      <c r="S255" s="230"/>
      <c r="T255" s="231"/>
      <c r="AT255" s="225" t="s">
        <v>182</v>
      </c>
      <c r="AU255" s="225" t="s">
        <v>93</v>
      </c>
      <c r="AV255" s="12" t="s">
        <v>93</v>
      </c>
      <c r="AW255" s="12" t="s">
        <v>36</v>
      </c>
      <c r="AX255" s="12" t="s">
        <v>73</v>
      </c>
      <c r="AY255" s="225" t="s">
        <v>173</v>
      </c>
    </row>
    <row r="256" s="13" customFormat="1">
      <c r="B256" s="232"/>
      <c r="D256" s="217" t="s">
        <v>182</v>
      </c>
      <c r="E256" s="233" t="s">
        <v>5</v>
      </c>
      <c r="F256" s="234" t="s">
        <v>186</v>
      </c>
      <c r="H256" s="235">
        <v>30.655999999999999</v>
      </c>
      <c r="I256" s="236"/>
      <c r="L256" s="232"/>
      <c r="M256" s="237"/>
      <c r="N256" s="238"/>
      <c r="O256" s="238"/>
      <c r="P256" s="238"/>
      <c r="Q256" s="238"/>
      <c r="R256" s="238"/>
      <c r="S256" s="238"/>
      <c r="T256" s="239"/>
      <c r="AT256" s="233" t="s">
        <v>182</v>
      </c>
      <c r="AU256" s="233" t="s">
        <v>93</v>
      </c>
      <c r="AV256" s="13" t="s">
        <v>187</v>
      </c>
      <c r="AW256" s="13" t="s">
        <v>36</v>
      </c>
      <c r="AX256" s="13" t="s">
        <v>73</v>
      </c>
      <c r="AY256" s="233" t="s">
        <v>173</v>
      </c>
    </row>
    <row r="257" s="14" customFormat="1">
      <c r="B257" s="240"/>
      <c r="D257" s="217" t="s">
        <v>182</v>
      </c>
      <c r="E257" s="241" t="s">
        <v>5</v>
      </c>
      <c r="F257" s="242" t="s">
        <v>188</v>
      </c>
      <c r="H257" s="243">
        <v>1324.9680000000001</v>
      </c>
      <c r="I257" s="244"/>
      <c r="L257" s="240"/>
      <c r="M257" s="245"/>
      <c r="N257" s="246"/>
      <c r="O257" s="246"/>
      <c r="P257" s="246"/>
      <c r="Q257" s="246"/>
      <c r="R257" s="246"/>
      <c r="S257" s="246"/>
      <c r="T257" s="247"/>
      <c r="AT257" s="241" t="s">
        <v>182</v>
      </c>
      <c r="AU257" s="241" t="s">
        <v>93</v>
      </c>
      <c r="AV257" s="14" t="s">
        <v>180</v>
      </c>
      <c r="AW257" s="14" t="s">
        <v>36</v>
      </c>
      <c r="AX257" s="14" t="s">
        <v>81</v>
      </c>
      <c r="AY257" s="241" t="s">
        <v>173</v>
      </c>
    </row>
    <row r="258" s="1" customFormat="1" ht="25.5" customHeight="1">
      <c r="B258" s="203"/>
      <c r="C258" s="248" t="s">
        <v>444</v>
      </c>
      <c r="D258" s="248" t="s">
        <v>197</v>
      </c>
      <c r="E258" s="249" t="s">
        <v>445</v>
      </c>
      <c r="F258" s="250" t="s">
        <v>446</v>
      </c>
      <c r="G258" s="251" t="s">
        <v>179</v>
      </c>
      <c r="H258" s="252">
        <v>747.173</v>
      </c>
      <c r="I258" s="253"/>
      <c r="J258" s="254">
        <f>ROUND(I258*H258,2)</f>
        <v>0</v>
      </c>
      <c r="K258" s="250" t="s">
        <v>5</v>
      </c>
      <c r="L258" s="255"/>
      <c r="M258" s="256" t="s">
        <v>5</v>
      </c>
      <c r="N258" s="257" t="s">
        <v>45</v>
      </c>
      <c r="O258" s="48"/>
      <c r="P258" s="213">
        <f>O258*H258</f>
        <v>0</v>
      </c>
      <c r="Q258" s="213">
        <v>0.0052900000000000004</v>
      </c>
      <c r="R258" s="213">
        <f>Q258*H258</f>
        <v>3.9525451700000005</v>
      </c>
      <c r="S258" s="213">
        <v>0</v>
      </c>
      <c r="T258" s="214">
        <f>S258*H258</f>
        <v>0</v>
      </c>
      <c r="AR258" s="25" t="s">
        <v>343</v>
      </c>
      <c r="AT258" s="25" t="s">
        <v>197</v>
      </c>
      <c r="AU258" s="25" t="s">
        <v>93</v>
      </c>
      <c r="AY258" s="25" t="s">
        <v>173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5" t="s">
        <v>93</v>
      </c>
      <c r="BK258" s="215">
        <f>ROUND(I258*H258,2)</f>
        <v>0</v>
      </c>
      <c r="BL258" s="25" t="s">
        <v>263</v>
      </c>
      <c r="BM258" s="25" t="s">
        <v>447</v>
      </c>
    </row>
    <row r="259" s="12" customFormat="1">
      <c r="B259" s="224"/>
      <c r="D259" s="217" t="s">
        <v>182</v>
      </c>
      <c r="E259" s="225" t="s">
        <v>5</v>
      </c>
      <c r="F259" s="226" t="s">
        <v>448</v>
      </c>
      <c r="H259" s="227">
        <v>747.173</v>
      </c>
      <c r="I259" s="228"/>
      <c r="L259" s="224"/>
      <c r="M259" s="229"/>
      <c r="N259" s="230"/>
      <c r="O259" s="230"/>
      <c r="P259" s="230"/>
      <c r="Q259" s="230"/>
      <c r="R259" s="230"/>
      <c r="S259" s="230"/>
      <c r="T259" s="231"/>
      <c r="AT259" s="225" t="s">
        <v>182</v>
      </c>
      <c r="AU259" s="225" t="s">
        <v>93</v>
      </c>
      <c r="AV259" s="12" t="s">
        <v>93</v>
      </c>
      <c r="AW259" s="12" t="s">
        <v>36</v>
      </c>
      <c r="AX259" s="12" t="s">
        <v>81</v>
      </c>
      <c r="AY259" s="225" t="s">
        <v>173</v>
      </c>
    </row>
    <row r="260" s="1" customFormat="1" ht="25.5" customHeight="1">
      <c r="B260" s="203"/>
      <c r="C260" s="248" t="s">
        <v>449</v>
      </c>
      <c r="D260" s="248" t="s">
        <v>197</v>
      </c>
      <c r="E260" s="249" t="s">
        <v>450</v>
      </c>
      <c r="F260" s="250" t="s">
        <v>451</v>
      </c>
      <c r="G260" s="251" t="s">
        <v>179</v>
      </c>
      <c r="H260" s="252">
        <v>741.28499999999997</v>
      </c>
      <c r="I260" s="253"/>
      <c r="J260" s="254">
        <f>ROUND(I260*H260,2)</f>
        <v>0</v>
      </c>
      <c r="K260" s="250" t="s">
        <v>5</v>
      </c>
      <c r="L260" s="255"/>
      <c r="M260" s="256" t="s">
        <v>5</v>
      </c>
      <c r="N260" s="257" t="s">
        <v>45</v>
      </c>
      <c r="O260" s="48"/>
      <c r="P260" s="213">
        <f>O260*H260</f>
        <v>0</v>
      </c>
      <c r="Q260" s="213">
        <v>0.00365</v>
      </c>
      <c r="R260" s="213">
        <f>Q260*H260</f>
        <v>2.70569025</v>
      </c>
      <c r="S260" s="213">
        <v>0</v>
      </c>
      <c r="T260" s="214">
        <f>S260*H260</f>
        <v>0</v>
      </c>
      <c r="AR260" s="25" t="s">
        <v>343</v>
      </c>
      <c r="AT260" s="25" t="s">
        <v>197</v>
      </c>
      <c r="AU260" s="25" t="s">
        <v>93</v>
      </c>
      <c r="AY260" s="25" t="s">
        <v>173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5" t="s">
        <v>93</v>
      </c>
      <c r="BK260" s="215">
        <f>ROUND(I260*H260,2)</f>
        <v>0</v>
      </c>
      <c r="BL260" s="25" t="s">
        <v>263</v>
      </c>
      <c r="BM260" s="25" t="s">
        <v>452</v>
      </c>
    </row>
    <row r="261" s="12" customFormat="1">
      <c r="B261" s="224"/>
      <c r="D261" s="217" t="s">
        <v>182</v>
      </c>
      <c r="E261" s="225" t="s">
        <v>5</v>
      </c>
      <c r="F261" s="226" t="s">
        <v>453</v>
      </c>
      <c r="H261" s="227">
        <v>741.28499999999997</v>
      </c>
      <c r="I261" s="228"/>
      <c r="L261" s="224"/>
      <c r="M261" s="229"/>
      <c r="N261" s="230"/>
      <c r="O261" s="230"/>
      <c r="P261" s="230"/>
      <c r="Q261" s="230"/>
      <c r="R261" s="230"/>
      <c r="S261" s="230"/>
      <c r="T261" s="231"/>
      <c r="AT261" s="225" t="s">
        <v>182</v>
      </c>
      <c r="AU261" s="225" t="s">
        <v>93</v>
      </c>
      <c r="AV261" s="12" t="s">
        <v>93</v>
      </c>
      <c r="AW261" s="12" t="s">
        <v>36</v>
      </c>
      <c r="AX261" s="12" t="s">
        <v>81</v>
      </c>
      <c r="AY261" s="225" t="s">
        <v>173</v>
      </c>
    </row>
    <row r="262" s="1" customFormat="1" ht="25.5" customHeight="1">
      <c r="B262" s="203"/>
      <c r="C262" s="248" t="s">
        <v>454</v>
      </c>
      <c r="D262" s="248" t="s">
        <v>197</v>
      </c>
      <c r="E262" s="249" t="s">
        <v>455</v>
      </c>
      <c r="F262" s="250" t="s">
        <v>456</v>
      </c>
      <c r="G262" s="251" t="s">
        <v>179</v>
      </c>
      <c r="H262" s="252">
        <v>35.253999999999998</v>
      </c>
      <c r="I262" s="253"/>
      <c r="J262" s="254">
        <f>ROUND(I262*H262,2)</f>
        <v>0</v>
      </c>
      <c r="K262" s="250" t="s">
        <v>5</v>
      </c>
      <c r="L262" s="255"/>
      <c r="M262" s="256" t="s">
        <v>5</v>
      </c>
      <c r="N262" s="257" t="s">
        <v>45</v>
      </c>
      <c r="O262" s="48"/>
      <c r="P262" s="213">
        <f>O262*H262</f>
        <v>0</v>
      </c>
      <c r="Q262" s="213">
        <v>0.0040000000000000001</v>
      </c>
      <c r="R262" s="213">
        <f>Q262*H262</f>
        <v>0.141016</v>
      </c>
      <c r="S262" s="213">
        <v>0</v>
      </c>
      <c r="T262" s="214">
        <f>S262*H262</f>
        <v>0</v>
      </c>
      <c r="AR262" s="25" t="s">
        <v>343</v>
      </c>
      <c r="AT262" s="25" t="s">
        <v>197</v>
      </c>
      <c r="AU262" s="25" t="s">
        <v>93</v>
      </c>
      <c r="AY262" s="25" t="s">
        <v>173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25" t="s">
        <v>93</v>
      </c>
      <c r="BK262" s="215">
        <f>ROUND(I262*H262,2)</f>
        <v>0</v>
      </c>
      <c r="BL262" s="25" t="s">
        <v>263</v>
      </c>
      <c r="BM262" s="25" t="s">
        <v>457</v>
      </c>
    </row>
    <row r="263" s="12" customFormat="1">
      <c r="B263" s="224"/>
      <c r="D263" s="217" t="s">
        <v>182</v>
      </c>
      <c r="E263" s="225" t="s">
        <v>5</v>
      </c>
      <c r="F263" s="226" t="s">
        <v>458</v>
      </c>
      <c r="H263" s="227">
        <v>35.253999999999998</v>
      </c>
      <c r="I263" s="228"/>
      <c r="L263" s="224"/>
      <c r="M263" s="229"/>
      <c r="N263" s="230"/>
      <c r="O263" s="230"/>
      <c r="P263" s="230"/>
      <c r="Q263" s="230"/>
      <c r="R263" s="230"/>
      <c r="S263" s="230"/>
      <c r="T263" s="231"/>
      <c r="AT263" s="225" t="s">
        <v>182</v>
      </c>
      <c r="AU263" s="225" t="s">
        <v>93</v>
      </c>
      <c r="AV263" s="12" t="s">
        <v>93</v>
      </c>
      <c r="AW263" s="12" t="s">
        <v>36</v>
      </c>
      <c r="AX263" s="12" t="s">
        <v>81</v>
      </c>
      <c r="AY263" s="225" t="s">
        <v>173</v>
      </c>
    </row>
    <row r="264" s="1" customFormat="1" ht="25.5" customHeight="1">
      <c r="B264" s="203"/>
      <c r="C264" s="204" t="s">
        <v>459</v>
      </c>
      <c r="D264" s="204" t="s">
        <v>176</v>
      </c>
      <c r="E264" s="205" t="s">
        <v>460</v>
      </c>
      <c r="F264" s="206" t="s">
        <v>461</v>
      </c>
      <c r="G264" s="207" t="s">
        <v>179</v>
      </c>
      <c r="H264" s="208">
        <v>619.92399999999998</v>
      </c>
      <c r="I264" s="209"/>
      <c r="J264" s="210">
        <f>ROUND(I264*H264,2)</f>
        <v>0</v>
      </c>
      <c r="K264" s="206" t="s">
        <v>5</v>
      </c>
      <c r="L264" s="47"/>
      <c r="M264" s="211" t="s">
        <v>5</v>
      </c>
      <c r="N264" s="212" t="s">
        <v>45</v>
      </c>
      <c r="O264" s="48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AR264" s="25" t="s">
        <v>263</v>
      </c>
      <c r="AT264" s="25" t="s">
        <v>176</v>
      </c>
      <c r="AU264" s="25" t="s">
        <v>93</v>
      </c>
      <c r="AY264" s="25" t="s">
        <v>173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5" t="s">
        <v>93</v>
      </c>
      <c r="BK264" s="215">
        <f>ROUND(I264*H264,2)</f>
        <v>0</v>
      </c>
      <c r="BL264" s="25" t="s">
        <v>263</v>
      </c>
      <c r="BM264" s="25" t="s">
        <v>462</v>
      </c>
    </row>
    <row r="265" s="12" customFormat="1">
      <c r="B265" s="224"/>
      <c r="D265" s="217" t="s">
        <v>182</v>
      </c>
      <c r="E265" s="225" t="s">
        <v>5</v>
      </c>
      <c r="F265" s="226" t="s">
        <v>324</v>
      </c>
      <c r="H265" s="227">
        <v>619.92399999999998</v>
      </c>
      <c r="I265" s="228"/>
      <c r="L265" s="224"/>
      <c r="M265" s="229"/>
      <c r="N265" s="230"/>
      <c r="O265" s="230"/>
      <c r="P265" s="230"/>
      <c r="Q265" s="230"/>
      <c r="R265" s="230"/>
      <c r="S265" s="230"/>
      <c r="T265" s="231"/>
      <c r="AT265" s="225" t="s">
        <v>182</v>
      </c>
      <c r="AU265" s="225" t="s">
        <v>93</v>
      </c>
      <c r="AV265" s="12" t="s">
        <v>93</v>
      </c>
      <c r="AW265" s="12" t="s">
        <v>36</v>
      </c>
      <c r="AX265" s="12" t="s">
        <v>81</v>
      </c>
      <c r="AY265" s="225" t="s">
        <v>173</v>
      </c>
    </row>
    <row r="266" s="1" customFormat="1" ht="25.5" customHeight="1">
      <c r="B266" s="203"/>
      <c r="C266" s="248" t="s">
        <v>463</v>
      </c>
      <c r="D266" s="248" t="s">
        <v>197</v>
      </c>
      <c r="E266" s="249" t="s">
        <v>464</v>
      </c>
      <c r="F266" s="250" t="s">
        <v>465</v>
      </c>
      <c r="G266" s="251" t="s">
        <v>179</v>
      </c>
      <c r="H266" s="252">
        <v>712.91300000000001</v>
      </c>
      <c r="I266" s="253"/>
      <c r="J266" s="254">
        <f>ROUND(I266*H266,2)</f>
        <v>0</v>
      </c>
      <c r="K266" s="250" t="s">
        <v>5</v>
      </c>
      <c r="L266" s="255"/>
      <c r="M266" s="256" t="s">
        <v>5</v>
      </c>
      <c r="N266" s="257" t="s">
        <v>45</v>
      </c>
      <c r="O266" s="48"/>
      <c r="P266" s="213">
        <f>O266*H266</f>
        <v>0</v>
      </c>
      <c r="Q266" s="213">
        <v>0.0030999999999999999</v>
      </c>
      <c r="R266" s="213">
        <f>Q266*H266</f>
        <v>2.2100303000000001</v>
      </c>
      <c r="S266" s="213">
        <v>0</v>
      </c>
      <c r="T266" s="214">
        <f>S266*H266</f>
        <v>0</v>
      </c>
      <c r="AR266" s="25" t="s">
        <v>343</v>
      </c>
      <c r="AT266" s="25" t="s">
        <v>197</v>
      </c>
      <c r="AU266" s="25" t="s">
        <v>93</v>
      </c>
      <c r="AY266" s="25" t="s">
        <v>173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25" t="s">
        <v>93</v>
      </c>
      <c r="BK266" s="215">
        <f>ROUND(I266*H266,2)</f>
        <v>0</v>
      </c>
      <c r="BL266" s="25" t="s">
        <v>263</v>
      </c>
      <c r="BM266" s="25" t="s">
        <v>466</v>
      </c>
    </row>
    <row r="267" s="12" customFormat="1">
      <c r="B267" s="224"/>
      <c r="D267" s="217" t="s">
        <v>182</v>
      </c>
      <c r="E267" s="225" t="s">
        <v>5</v>
      </c>
      <c r="F267" s="226" t="s">
        <v>467</v>
      </c>
      <c r="H267" s="227">
        <v>712.91300000000001</v>
      </c>
      <c r="I267" s="228"/>
      <c r="L267" s="224"/>
      <c r="M267" s="229"/>
      <c r="N267" s="230"/>
      <c r="O267" s="230"/>
      <c r="P267" s="230"/>
      <c r="Q267" s="230"/>
      <c r="R267" s="230"/>
      <c r="S267" s="230"/>
      <c r="T267" s="231"/>
      <c r="AT267" s="225" t="s">
        <v>182</v>
      </c>
      <c r="AU267" s="225" t="s">
        <v>93</v>
      </c>
      <c r="AV267" s="12" t="s">
        <v>93</v>
      </c>
      <c r="AW267" s="12" t="s">
        <v>36</v>
      </c>
      <c r="AX267" s="12" t="s">
        <v>81</v>
      </c>
      <c r="AY267" s="225" t="s">
        <v>173</v>
      </c>
    </row>
    <row r="268" s="1" customFormat="1" ht="25.5" customHeight="1">
      <c r="B268" s="203"/>
      <c r="C268" s="204" t="s">
        <v>468</v>
      </c>
      <c r="D268" s="204" t="s">
        <v>176</v>
      </c>
      <c r="E268" s="205" t="s">
        <v>469</v>
      </c>
      <c r="F268" s="206" t="s">
        <v>470</v>
      </c>
      <c r="G268" s="207" t="s">
        <v>179</v>
      </c>
      <c r="H268" s="208">
        <v>63.314</v>
      </c>
      <c r="I268" s="209"/>
      <c r="J268" s="210">
        <f>ROUND(I268*H268,2)</f>
        <v>0</v>
      </c>
      <c r="K268" s="206" t="s">
        <v>192</v>
      </c>
      <c r="L268" s="47"/>
      <c r="M268" s="211" t="s">
        <v>5</v>
      </c>
      <c r="N268" s="212" t="s">
        <v>45</v>
      </c>
      <c r="O268" s="48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AR268" s="25" t="s">
        <v>263</v>
      </c>
      <c r="AT268" s="25" t="s">
        <v>176</v>
      </c>
      <c r="AU268" s="25" t="s">
        <v>93</v>
      </c>
      <c r="AY268" s="25" t="s">
        <v>173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25" t="s">
        <v>93</v>
      </c>
      <c r="BK268" s="215">
        <f>ROUND(I268*H268,2)</f>
        <v>0</v>
      </c>
      <c r="BL268" s="25" t="s">
        <v>263</v>
      </c>
      <c r="BM268" s="25" t="s">
        <v>471</v>
      </c>
    </row>
    <row r="269" s="11" customFormat="1">
      <c r="B269" s="216"/>
      <c r="D269" s="217" t="s">
        <v>182</v>
      </c>
      <c r="E269" s="218" t="s">
        <v>5</v>
      </c>
      <c r="F269" s="219" t="s">
        <v>472</v>
      </c>
      <c r="H269" s="218" t="s">
        <v>5</v>
      </c>
      <c r="I269" s="220"/>
      <c r="L269" s="216"/>
      <c r="M269" s="221"/>
      <c r="N269" s="222"/>
      <c r="O269" s="222"/>
      <c r="P269" s="222"/>
      <c r="Q269" s="222"/>
      <c r="R269" s="222"/>
      <c r="S269" s="222"/>
      <c r="T269" s="223"/>
      <c r="AT269" s="218" t="s">
        <v>182</v>
      </c>
      <c r="AU269" s="218" t="s">
        <v>93</v>
      </c>
      <c r="AV269" s="11" t="s">
        <v>81</v>
      </c>
      <c r="AW269" s="11" t="s">
        <v>36</v>
      </c>
      <c r="AX269" s="11" t="s">
        <v>73</v>
      </c>
      <c r="AY269" s="218" t="s">
        <v>173</v>
      </c>
    </row>
    <row r="270" s="12" customFormat="1">
      <c r="B270" s="224"/>
      <c r="D270" s="217" t="s">
        <v>182</v>
      </c>
      <c r="E270" s="225" t="s">
        <v>5</v>
      </c>
      <c r="F270" s="226" t="s">
        <v>113</v>
      </c>
      <c r="H270" s="227">
        <v>63.314</v>
      </c>
      <c r="I270" s="228"/>
      <c r="L270" s="224"/>
      <c r="M270" s="229"/>
      <c r="N270" s="230"/>
      <c r="O270" s="230"/>
      <c r="P270" s="230"/>
      <c r="Q270" s="230"/>
      <c r="R270" s="230"/>
      <c r="S270" s="230"/>
      <c r="T270" s="231"/>
      <c r="AT270" s="225" t="s">
        <v>182</v>
      </c>
      <c r="AU270" s="225" t="s">
        <v>93</v>
      </c>
      <c r="AV270" s="12" t="s">
        <v>93</v>
      </c>
      <c r="AW270" s="12" t="s">
        <v>36</v>
      </c>
      <c r="AX270" s="12" t="s">
        <v>81</v>
      </c>
      <c r="AY270" s="225" t="s">
        <v>173</v>
      </c>
    </row>
    <row r="271" s="1" customFormat="1" ht="16.5" customHeight="1">
      <c r="B271" s="203"/>
      <c r="C271" s="248" t="s">
        <v>473</v>
      </c>
      <c r="D271" s="248" t="s">
        <v>197</v>
      </c>
      <c r="E271" s="249" t="s">
        <v>404</v>
      </c>
      <c r="F271" s="250" t="s">
        <v>405</v>
      </c>
      <c r="G271" s="251" t="s">
        <v>406</v>
      </c>
      <c r="H271" s="252">
        <v>22.16</v>
      </c>
      <c r="I271" s="253"/>
      <c r="J271" s="254">
        <f>ROUND(I271*H271,2)</f>
        <v>0</v>
      </c>
      <c r="K271" s="250" t="s">
        <v>5</v>
      </c>
      <c r="L271" s="255"/>
      <c r="M271" s="256" t="s">
        <v>5</v>
      </c>
      <c r="N271" s="257" t="s">
        <v>45</v>
      </c>
      <c r="O271" s="48"/>
      <c r="P271" s="213">
        <f>O271*H271</f>
        <v>0</v>
      </c>
      <c r="Q271" s="213">
        <v>0.001</v>
      </c>
      <c r="R271" s="213">
        <f>Q271*H271</f>
        <v>0.022159999999999999</v>
      </c>
      <c r="S271" s="213">
        <v>0</v>
      </c>
      <c r="T271" s="214">
        <f>S271*H271</f>
        <v>0</v>
      </c>
      <c r="AR271" s="25" t="s">
        <v>343</v>
      </c>
      <c r="AT271" s="25" t="s">
        <v>197</v>
      </c>
      <c r="AU271" s="25" t="s">
        <v>93</v>
      </c>
      <c r="AY271" s="25" t="s">
        <v>173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25" t="s">
        <v>93</v>
      </c>
      <c r="BK271" s="215">
        <f>ROUND(I271*H271,2)</f>
        <v>0</v>
      </c>
      <c r="BL271" s="25" t="s">
        <v>263</v>
      </c>
      <c r="BM271" s="25" t="s">
        <v>474</v>
      </c>
    </row>
    <row r="272" s="12" customFormat="1">
      <c r="B272" s="224"/>
      <c r="D272" s="217" t="s">
        <v>182</v>
      </c>
      <c r="E272" s="225" t="s">
        <v>5</v>
      </c>
      <c r="F272" s="226" t="s">
        <v>475</v>
      </c>
      <c r="H272" s="227">
        <v>22.16</v>
      </c>
      <c r="I272" s="228"/>
      <c r="L272" s="224"/>
      <c r="M272" s="229"/>
      <c r="N272" s="230"/>
      <c r="O272" s="230"/>
      <c r="P272" s="230"/>
      <c r="Q272" s="230"/>
      <c r="R272" s="230"/>
      <c r="S272" s="230"/>
      <c r="T272" s="231"/>
      <c r="AT272" s="225" t="s">
        <v>182</v>
      </c>
      <c r="AU272" s="225" t="s">
        <v>93</v>
      </c>
      <c r="AV272" s="12" t="s">
        <v>93</v>
      </c>
      <c r="AW272" s="12" t="s">
        <v>36</v>
      </c>
      <c r="AX272" s="12" t="s">
        <v>81</v>
      </c>
      <c r="AY272" s="225" t="s">
        <v>173</v>
      </c>
    </row>
    <row r="273" s="1" customFormat="1" ht="25.5" customHeight="1">
      <c r="B273" s="203"/>
      <c r="C273" s="204" t="s">
        <v>476</v>
      </c>
      <c r="D273" s="204" t="s">
        <v>176</v>
      </c>
      <c r="E273" s="205" t="s">
        <v>477</v>
      </c>
      <c r="F273" s="206" t="s">
        <v>478</v>
      </c>
      <c r="G273" s="207" t="s">
        <v>179</v>
      </c>
      <c r="H273" s="208">
        <v>122.324</v>
      </c>
      <c r="I273" s="209"/>
      <c r="J273" s="210">
        <f>ROUND(I273*H273,2)</f>
        <v>0</v>
      </c>
      <c r="K273" s="206" t="s">
        <v>5</v>
      </c>
      <c r="L273" s="47"/>
      <c r="M273" s="211" t="s">
        <v>5</v>
      </c>
      <c r="N273" s="212" t="s">
        <v>45</v>
      </c>
      <c r="O273" s="48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AR273" s="25" t="s">
        <v>263</v>
      </c>
      <c r="AT273" s="25" t="s">
        <v>176</v>
      </c>
      <c r="AU273" s="25" t="s">
        <v>93</v>
      </c>
      <c r="AY273" s="25" t="s">
        <v>173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5" t="s">
        <v>93</v>
      </c>
      <c r="BK273" s="215">
        <f>ROUND(I273*H273,2)</f>
        <v>0</v>
      </c>
      <c r="BL273" s="25" t="s">
        <v>263</v>
      </c>
      <c r="BM273" s="25" t="s">
        <v>479</v>
      </c>
    </row>
    <row r="274" s="11" customFormat="1">
      <c r="B274" s="216"/>
      <c r="D274" s="217" t="s">
        <v>182</v>
      </c>
      <c r="E274" s="218" t="s">
        <v>5</v>
      </c>
      <c r="F274" s="219" t="s">
        <v>480</v>
      </c>
      <c r="H274" s="218" t="s">
        <v>5</v>
      </c>
      <c r="I274" s="220"/>
      <c r="L274" s="216"/>
      <c r="M274" s="221"/>
      <c r="N274" s="222"/>
      <c r="O274" s="222"/>
      <c r="P274" s="222"/>
      <c r="Q274" s="222"/>
      <c r="R274" s="222"/>
      <c r="S274" s="222"/>
      <c r="T274" s="223"/>
      <c r="AT274" s="218" t="s">
        <v>182</v>
      </c>
      <c r="AU274" s="218" t="s">
        <v>93</v>
      </c>
      <c r="AV274" s="11" t="s">
        <v>81</v>
      </c>
      <c r="AW274" s="11" t="s">
        <v>36</v>
      </c>
      <c r="AX274" s="11" t="s">
        <v>73</v>
      </c>
      <c r="AY274" s="218" t="s">
        <v>173</v>
      </c>
    </row>
    <row r="275" s="12" customFormat="1">
      <c r="B275" s="224"/>
      <c r="D275" s="217" t="s">
        <v>182</v>
      </c>
      <c r="E275" s="225" t="s">
        <v>5</v>
      </c>
      <c r="F275" s="226" t="s">
        <v>481</v>
      </c>
      <c r="H275" s="227">
        <v>25.600000000000001</v>
      </c>
      <c r="I275" s="228"/>
      <c r="L275" s="224"/>
      <c r="M275" s="229"/>
      <c r="N275" s="230"/>
      <c r="O275" s="230"/>
      <c r="P275" s="230"/>
      <c r="Q275" s="230"/>
      <c r="R275" s="230"/>
      <c r="S275" s="230"/>
      <c r="T275" s="231"/>
      <c r="AT275" s="225" t="s">
        <v>182</v>
      </c>
      <c r="AU275" s="225" t="s">
        <v>93</v>
      </c>
      <c r="AV275" s="12" t="s">
        <v>93</v>
      </c>
      <c r="AW275" s="12" t="s">
        <v>36</v>
      </c>
      <c r="AX275" s="12" t="s">
        <v>73</v>
      </c>
      <c r="AY275" s="225" t="s">
        <v>173</v>
      </c>
    </row>
    <row r="276" s="12" customFormat="1">
      <c r="B276" s="224"/>
      <c r="D276" s="217" t="s">
        <v>182</v>
      </c>
      <c r="E276" s="225" t="s">
        <v>5</v>
      </c>
      <c r="F276" s="226" t="s">
        <v>482</v>
      </c>
      <c r="H276" s="227">
        <v>3.3759999999999999</v>
      </c>
      <c r="I276" s="228"/>
      <c r="L276" s="224"/>
      <c r="M276" s="229"/>
      <c r="N276" s="230"/>
      <c r="O276" s="230"/>
      <c r="P276" s="230"/>
      <c r="Q276" s="230"/>
      <c r="R276" s="230"/>
      <c r="S276" s="230"/>
      <c r="T276" s="231"/>
      <c r="AT276" s="225" t="s">
        <v>182</v>
      </c>
      <c r="AU276" s="225" t="s">
        <v>93</v>
      </c>
      <c r="AV276" s="12" t="s">
        <v>93</v>
      </c>
      <c r="AW276" s="12" t="s">
        <v>36</v>
      </c>
      <c r="AX276" s="12" t="s">
        <v>73</v>
      </c>
      <c r="AY276" s="225" t="s">
        <v>173</v>
      </c>
    </row>
    <row r="277" s="11" customFormat="1">
      <c r="B277" s="216"/>
      <c r="D277" s="217" t="s">
        <v>182</v>
      </c>
      <c r="E277" s="218" t="s">
        <v>5</v>
      </c>
      <c r="F277" s="219" t="s">
        <v>483</v>
      </c>
      <c r="H277" s="218" t="s">
        <v>5</v>
      </c>
      <c r="I277" s="220"/>
      <c r="L277" s="216"/>
      <c r="M277" s="221"/>
      <c r="N277" s="222"/>
      <c r="O277" s="222"/>
      <c r="P277" s="222"/>
      <c r="Q277" s="222"/>
      <c r="R277" s="222"/>
      <c r="S277" s="222"/>
      <c r="T277" s="223"/>
      <c r="AT277" s="218" t="s">
        <v>182</v>
      </c>
      <c r="AU277" s="218" t="s">
        <v>93</v>
      </c>
      <c r="AV277" s="11" t="s">
        <v>81</v>
      </c>
      <c r="AW277" s="11" t="s">
        <v>36</v>
      </c>
      <c r="AX277" s="11" t="s">
        <v>73</v>
      </c>
      <c r="AY277" s="218" t="s">
        <v>173</v>
      </c>
    </row>
    <row r="278" s="12" customFormat="1">
      <c r="B278" s="224"/>
      <c r="D278" s="217" t="s">
        <v>182</v>
      </c>
      <c r="E278" s="225" t="s">
        <v>5</v>
      </c>
      <c r="F278" s="226" t="s">
        <v>484</v>
      </c>
      <c r="H278" s="227">
        <v>2.4540000000000002</v>
      </c>
      <c r="I278" s="228"/>
      <c r="L278" s="224"/>
      <c r="M278" s="229"/>
      <c r="N278" s="230"/>
      <c r="O278" s="230"/>
      <c r="P278" s="230"/>
      <c r="Q278" s="230"/>
      <c r="R278" s="230"/>
      <c r="S278" s="230"/>
      <c r="T278" s="231"/>
      <c r="AT278" s="225" t="s">
        <v>182</v>
      </c>
      <c r="AU278" s="225" t="s">
        <v>93</v>
      </c>
      <c r="AV278" s="12" t="s">
        <v>93</v>
      </c>
      <c r="AW278" s="12" t="s">
        <v>36</v>
      </c>
      <c r="AX278" s="12" t="s">
        <v>73</v>
      </c>
      <c r="AY278" s="225" t="s">
        <v>173</v>
      </c>
    </row>
    <row r="279" s="11" customFormat="1">
      <c r="B279" s="216"/>
      <c r="D279" s="217" t="s">
        <v>182</v>
      </c>
      <c r="E279" s="218" t="s">
        <v>5</v>
      </c>
      <c r="F279" s="219" t="s">
        <v>485</v>
      </c>
      <c r="H279" s="218" t="s">
        <v>5</v>
      </c>
      <c r="I279" s="220"/>
      <c r="L279" s="216"/>
      <c r="M279" s="221"/>
      <c r="N279" s="222"/>
      <c r="O279" s="222"/>
      <c r="P279" s="222"/>
      <c r="Q279" s="222"/>
      <c r="R279" s="222"/>
      <c r="S279" s="222"/>
      <c r="T279" s="223"/>
      <c r="AT279" s="218" t="s">
        <v>182</v>
      </c>
      <c r="AU279" s="218" t="s">
        <v>93</v>
      </c>
      <c r="AV279" s="11" t="s">
        <v>81</v>
      </c>
      <c r="AW279" s="11" t="s">
        <v>36</v>
      </c>
      <c r="AX279" s="11" t="s">
        <v>73</v>
      </c>
      <c r="AY279" s="218" t="s">
        <v>173</v>
      </c>
    </row>
    <row r="280" s="12" customFormat="1">
      <c r="B280" s="224"/>
      <c r="D280" s="217" t="s">
        <v>182</v>
      </c>
      <c r="E280" s="225" t="s">
        <v>5</v>
      </c>
      <c r="F280" s="226" t="s">
        <v>486</v>
      </c>
      <c r="H280" s="227">
        <v>9.9600000000000009</v>
      </c>
      <c r="I280" s="228"/>
      <c r="L280" s="224"/>
      <c r="M280" s="229"/>
      <c r="N280" s="230"/>
      <c r="O280" s="230"/>
      <c r="P280" s="230"/>
      <c r="Q280" s="230"/>
      <c r="R280" s="230"/>
      <c r="S280" s="230"/>
      <c r="T280" s="231"/>
      <c r="AT280" s="225" t="s">
        <v>182</v>
      </c>
      <c r="AU280" s="225" t="s">
        <v>93</v>
      </c>
      <c r="AV280" s="12" t="s">
        <v>93</v>
      </c>
      <c r="AW280" s="12" t="s">
        <v>36</v>
      </c>
      <c r="AX280" s="12" t="s">
        <v>73</v>
      </c>
      <c r="AY280" s="225" t="s">
        <v>173</v>
      </c>
    </row>
    <row r="281" s="11" customFormat="1">
      <c r="B281" s="216"/>
      <c r="D281" s="217" t="s">
        <v>182</v>
      </c>
      <c r="E281" s="218" t="s">
        <v>5</v>
      </c>
      <c r="F281" s="219" t="s">
        <v>487</v>
      </c>
      <c r="H281" s="218" t="s">
        <v>5</v>
      </c>
      <c r="I281" s="220"/>
      <c r="L281" s="216"/>
      <c r="M281" s="221"/>
      <c r="N281" s="222"/>
      <c r="O281" s="222"/>
      <c r="P281" s="222"/>
      <c r="Q281" s="222"/>
      <c r="R281" s="222"/>
      <c r="S281" s="222"/>
      <c r="T281" s="223"/>
      <c r="AT281" s="218" t="s">
        <v>182</v>
      </c>
      <c r="AU281" s="218" t="s">
        <v>93</v>
      </c>
      <c r="AV281" s="11" t="s">
        <v>81</v>
      </c>
      <c r="AW281" s="11" t="s">
        <v>36</v>
      </c>
      <c r="AX281" s="11" t="s">
        <v>73</v>
      </c>
      <c r="AY281" s="218" t="s">
        <v>173</v>
      </c>
    </row>
    <row r="282" s="12" customFormat="1">
      <c r="B282" s="224"/>
      <c r="D282" s="217" t="s">
        <v>182</v>
      </c>
      <c r="E282" s="225" t="s">
        <v>5</v>
      </c>
      <c r="F282" s="226" t="s">
        <v>488</v>
      </c>
      <c r="H282" s="227">
        <v>80.933999999999998</v>
      </c>
      <c r="I282" s="228"/>
      <c r="L282" s="224"/>
      <c r="M282" s="229"/>
      <c r="N282" s="230"/>
      <c r="O282" s="230"/>
      <c r="P282" s="230"/>
      <c r="Q282" s="230"/>
      <c r="R282" s="230"/>
      <c r="S282" s="230"/>
      <c r="T282" s="231"/>
      <c r="AT282" s="225" t="s">
        <v>182</v>
      </c>
      <c r="AU282" s="225" t="s">
        <v>93</v>
      </c>
      <c r="AV282" s="12" t="s">
        <v>93</v>
      </c>
      <c r="AW282" s="12" t="s">
        <v>36</v>
      </c>
      <c r="AX282" s="12" t="s">
        <v>73</v>
      </c>
      <c r="AY282" s="225" t="s">
        <v>173</v>
      </c>
    </row>
    <row r="283" s="13" customFormat="1">
      <c r="B283" s="232"/>
      <c r="D283" s="217" t="s">
        <v>182</v>
      </c>
      <c r="E283" s="233" t="s">
        <v>115</v>
      </c>
      <c r="F283" s="234" t="s">
        <v>186</v>
      </c>
      <c r="H283" s="235">
        <v>122.324</v>
      </c>
      <c r="I283" s="236"/>
      <c r="L283" s="232"/>
      <c r="M283" s="237"/>
      <c r="N283" s="238"/>
      <c r="O283" s="238"/>
      <c r="P283" s="238"/>
      <c r="Q283" s="238"/>
      <c r="R283" s="238"/>
      <c r="S283" s="238"/>
      <c r="T283" s="239"/>
      <c r="AT283" s="233" t="s">
        <v>182</v>
      </c>
      <c r="AU283" s="233" t="s">
        <v>93</v>
      </c>
      <c r="AV283" s="13" t="s">
        <v>187</v>
      </c>
      <c r="AW283" s="13" t="s">
        <v>36</v>
      </c>
      <c r="AX283" s="13" t="s">
        <v>73</v>
      </c>
      <c r="AY283" s="233" t="s">
        <v>173</v>
      </c>
    </row>
    <row r="284" s="14" customFormat="1">
      <c r="B284" s="240"/>
      <c r="D284" s="217" t="s">
        <v>182</v>
      </c>
      <c r="E284" s="241" t="s">
        <v>5</v>
      </c>
      <c r="F284" s="242" t="s">
        <v>188</v>
      </c>
      <c r="H284" s="243">
        <v>122.324</v>
      </c>
      <c r="I284" s="244"/>
      <c r="L284" s="240"/>
      <c r="M284" s="245"/>
      <c r="N284" s="246"/>
      <c r="O284" s="246"/>
      <c r="P284" s="246"/>
      <c r="Q284" s="246"/>
      <c r="R284" s="246"/>
      <c r="S284" s="246"/>
      <c r="T284" s="247"/>
      <c r="AT284" s="241" t="s">
        <v>182</v>
      </c>
      <c r="AU284" s="241" t="s">
        <v>93</v>
      </c>
      <c r="AV284" s="14" t="s">
        <v>180</v>
      </c>
      <c r="AW284" s="14" t="s">
        <v>36</v>
      </c>
      <c r="AX284" s="14" t="s">
        <v>81</v>
      </c>
      <c r="AY284" s="241" t="s">
        <v>173</v>
      </c>
    </row>
    <row r="285" s="1" customFormat="1" ht="25.5" customHeight="1">
      <c r="B285" s="203"/>
      <c r="C285" s="248" t="s">
        <v>489</v>
      </c>
      <c r="D285" s="248" t="s">
        <v>197</v>
      </c>
      <c r="E285" s="249" t="s">
        <v>415</v>
      </c>
      <c r="F285" s="250" t="s">
        <v>416</v>
      </c>
      <c r="G285" s="251" t="s">
        <v>179</v>
      </c>
      <c r="H285" s="252">
        <v>146.78899999999999</v>
      </c>
      <c r="I285" s="253"/>
      <c r="J285" s="254">
        <f>ROUND(I285*H285,2)</f>
        <v>0</v>
      </c>
      <c r="K285" s="250" t="s">
        <v>5</v>
      </c>
      <c r="L285" s="255"/>
      <c r="M285" s="256" t="s">
        <v>5</v>
      </c>
      <c r="N285" s="257" t="s">
        <v>45</v>
      </c>
      <c r="O285" s="48"/>
      <c r="P285" s="213">
        <f>O285*H285</f>
        <v>0</v>
      </c>
      <c r="Q285" s="213">
        <v>0.0030000000000000001</v>
      </c>
      <c r="R285" s="213">
        <f>Q285*H285</f>
        <v>0.44036699999999995</v>
      </c>
      <c r="S285" s="213">
        <v>0</v>
      </c>
      <c r="T285" s="214">
        <f>S285*H285</f>
        <v>0</v>
      </c>
      <c r="AR285" s="25" t="s">
        <v>343</v>
      </c>
      <c r="AT285" s="25" t="s">
        <v>197</v>
      </c>
      <c r="AU285" s="25" t="s">
        <v>93</v>
      </c>
      <c r="AY285" s="25" t="s">
        <v>173</v>
      </c>
      <c r="BE285" s="215">
        <f>IF(N285="základní",J285,0)</f>
        <v>0</v>
      </c>
      <c r="BF285" s="215">
        <f>IF(N285="snížená",J285,0)</f>
        <v>0</v>
      </c>
      <c r="BG285" s="215">
        <f>IF(N285="zákl. přenesená",J285,0)</f>
        <v>0</v>
      </c>
      <c r="BH285" s="215">
        <f>IF(N285="sníž. přenesená",J285,0)</f>
        <v>0</v>
      </c>
      <c r="BI285" s="215">
        <f>IF(N285="nulová",J285,0)</f>
        <v>0</v>
      </c>
      <c r="BJ285" s="25" t="s">
        <v>93</v>
      </c>
      <c r="BK285" s="215">
        <f>ROUND(I285*H285,2)</f>
        <v>0</v>
      </c>
      <c r="BL285" s="25" t="s">
        <v>263</v>
      </c>
      <c r="BM285" s="25" t="s">
        <v>490</v>
      </c>
    </row>
    <row r="286" s="12" customFormat="1">
      <c r="B286" s="224"/>
      <c r="D286" s="217" t="s">
        <v>182</v>
      </c>
      <c r="E286" s="225" t="s">
        <v>5</v>
      </c>
      <c r="F286" s="226" t="s">
        <v>491</v>
      </c>
      <c r="H286" s="227">
        <v>146.78899999999999</v>
      </c>
      <c r="I286" s="228"/>
      <c r="L286" s="224"/>
      <c r="M286" s="229"/>
      <c r="N286" s="230"/>
      <c r="O286" s="230"/>
      <c r="P286" s="230"/>
      <c r="Q286" s="230"/>
      <c r="R286" s="230"/>
      <c r="S286" s="230"/>
      <c r="T286" s="231"/>
      <c r="AT286" s="225" t="s">
        <v>182</v>
      </c>
      <c r="AU286" s="225" t="s">
        <v>93</v>
      </c>
      <c r="AV286" s="12" t="s">
        <v>93</v>
      </c>
      <c r="AW286" s="12" t="s">
        <v>36</v>
      </c>
      <c r="AX286" s="12" t="s">
        <v>81</v>
      </c>
      <c r="AY286" s="225" t="s">
        <v>173</v>
      </c>
    </row>
    <row r="287" s="1" customFormat="1" ht="25.5" customHeight="1">
      <c r="B287" s="203"/>
      <c r="C287" s="204" t="s">
        <v>492</v>
      </c>
      <c r="D287" s="204" t="s">
        <v>176</v>
      </c>
      <c r="E287" s="205" t="s">
        <v>493</v>
      </c>
      <c r="F287" s="206" t="s">
        <v>494</v>
      </c>
      <c r="G287" s="207" t="s">
        <v>179</v>
      </c>
      <c r="H287" s="208">
        <v>309.87400000000002</v>
      </c>
      <c r="I287" s="209"/>
      <c r="J287" s="210">
        <f>ROUND(I287*H287,2)</f>
        <v>0</v>
      </c>
      <c r="K287" s="206" t="s">
        <v>192</v>
      </c>
      <c r="L287" s="47"/>
      <c r="M287" s="211" t="s">
        <v>5</v>
      </c>
      <c r="N287" s="212" t="s">
        <v>45</v>
      </c>
      <c r="O287" s="48"/>
      <c r="P287" s="213">
        <f>O287*H287</f>
        <v>0</v>
      </c>
      <c r="Q287" s="213">
        <v>0.00093999999999999997</v>
      </c>
      <c r="R287" s="213">
        <f>Q287*H287</f>
        <v>0.29128155999999999</v>
      </c>
      <c r="S287" s="213">
        <v>0</v>
      </c>
      <c r="T287" s="214">
        <f>S287*H287</f>
        <v>0</v>
      </c>
      <c r="AR287" s="25" t="s">
        <v>263</v>
      </c>
      <c r="AT287" s="25" t="s">
        <v>176</v>
      </c>
      <c r="AU287" s="25" t="s">
        <v>93</v>
      </c>
      <c r="AY287" s="25" t="s">
        <v>173</v>
      </c>
      <c r="BE287" s="215">
        <f>IF(N287="základní",J287,0)</f>
        <v>0</v>
      </c>
      <c r="BF287" s="215">
        <f>IF(N287="snížená",J287,0)</f>
        <v>0</v>
      </c>
      <c r="BG287" s="215">
        <f>IF(N287="zákl. přenesená",J287,0)</f>
        <v>0</v>
      </c>
      <c r="BH287" s="215">
        <f>IF(N287="sníž. přenesená",J287,0)</f>
        <v>0</v>
      </c>
      <c r="BI287" s="215">
        <f>IF(N287="nulová",J287,0)</f>
        <v>0</v>
      </c>
      <c r="BJ287" s="25" t="s">
        <v>93</v>
      </c>
      <c r="BK287" s="215">
        <f>ROUND(I287*H287,2)</f>
        <v>0</v>
      </c>
      <c r="BL287" s="25" t="s">
        <v>263</v>
      </c>
      <c r="BM287" s="25" t="s">
        <v>495</v>
      </c>
    </row>
    <row r="288" s="11" customFormat="1">
      <c r="B288" s="216"/>
      <c r="D288" s="217" t="s">
        <v>182</v>
      </c>
      <c r="E288" s="218" t="s">
        <v>5</v>
      </c>
      <c r="F288" s="219" t="s">
        <v>437</v>
      </c>
      <c r="H288" s="218" t="s">
        <v>5</v>
      </c>
      <c r="I288" s="220"/>
      <c r="L288" s="216"/>
      <c r="M288" s="221"/>
      <c r="N288" s="222"/>
      <c r="O288" s="222"/>
      <c r="P288" s="222"/>
      <c r="Q288" s="222"/>
      <c r="R288" s="222"/>
      <c r="S288" s="222"/>
      <c r="T288" s="223"/>
      <c r="AT288" s="218" t="s">
        <v>182</v>
      </c>
      <c r="AU288" s="218" t="s">
        <v>93</v>
      </c>
      <c r="AV288" s="11" t="s">
        <v>81</v>
      </c>
      <c r="AW288" s="11" t="s">
        <v>36</v>
      </c>
      <c r="AX288" s="11" t="s">
        <v>73</v>
      </c>
      <c r="AY288" s="218" t="s">
        <v>173</v>
      </c>
    </row>
    <row r="289" s="11" customFormat="1">
      <c r="B289" s="216"/>
      <c r="D289" s="217" t="s">
        <v>182</v>
      </c>
      <c r="E289" s="218" t="s">
        <v>5</v>
      </c>
      <c r="F289" s="219" t="s">
        <v>496</v>
      </c>
      <c r="H289" s="218" t="s">
        <v>5</v>
      </c>
      <c r="I289" s="220"/>
      <c r="L289" s="216"/>
      <c r="M289" s="221"/>
      <c r="N289" s="222"/>
      <c r="O289" s="222"/>
      <c r="P289" s="222"/>
      <c r="Q289" s="222"/>
      <c r="R289" s="222"/>
      <c r="S289" s="222"/>
      <c r="T289" s="223"/>
      <c r="AT289" s="218" t="s">
        <v>182</v>
      </c>
      <c r="AU289" s="218" t="s">
        <v>93</v>
      </c>
      <c r="AV289" s="11" t="s">
        <v>81</v>
      </c>
      <c r="AW289" s="11" t="s">
        <v>36</v>
      </c>
      <c r="AX289" s="11" t="s">
        <v>73</v>
      </c>
      <c r="AY289" s="218" t="s">
        <v>173</v>
      </c>
    </row>
    <row r="290" s="12" customFormat="1">
      <c r="B290" s="224"/>
      <c r="D290" s="217" t="s">
        <v>182</v>
      </c>
      <c r="E290" s="225" t="s">
        <v>5</v>
      </c>
      <c r="F290" s="226" t="s">
        <v>497</v>
      </c>
      <c r="H290" s="227">
        <v>17.920000000000002</v>
      </c>
      <c r="I290" s="228"/>
      <c r="L290" s="224"/>
      <c r="M290" s="229"/>
      <c r="N290" s="230"/>
      <c r="O290" s="230"/>
      <c r="P290" s="230"/>
      <c r="Q290" s="230"/>
      <c r="R290" s="230"/>
      <c r="S290" s="230"/>
      <c r="T290" s="231"/>
      <c r="AT290" s="225" t="s">
        <v>182</v>
      </c>
      <c r="AU290" s="225" t="s">
        <v>93</v>
      </c>
      <c r="AV290" s="12" t="s">
        <v>93</v>
      </c>
      <c r="AW290" s="12" t="s">
        <v>36</v>
      </c>
      <c r="AX290" s="12" t="s">
        <v>73</v>
      </c>
      <c r="AY290" s="225" t="s">
        <v>173</v>
      </c>
    </row>
    <row r="291" s="12" customFormat="1">
      <c r="B291" s="224"/>
      <c r="D291" s="217" t="s">
        <v>182</v>
      </c>
      <c r="E291" s="225" t="s">
        <v>5</v>
      </c>
      <c r="F291" s="226" t="s">
        <v>498</v>
      </c>
      <c r="H291" s="227">
        <v>2.4449999999999998</v>
      </c>
      <c r="I291" s="228"/>
      <c r="L291" s="224"/>
      <c r="M291" s="229"/>
      <c r="N291" s="230"/>
      <c r="O291" s="230"/>
      <c r="P291" s="230"/>
      <c r="Q291" s="230"/>
      <c r="R291" s="230"/>
      <c r="S291" s="230"/>
      <c r="T291" s="231"/>
      <c r="AT291" s="225" t="s">
        <v>182</v>
      </c>
      <c r="AU291" s="225" t="s">
        <v>93</v>
      </c>
      <c r="AV291" s="12" t="s">
        <v>93</v>
      </c>
      <c r="AW291" s="12" t="s">
        <v>36</v>
      </c>
      <c r="AX291" s="12" t="s">
        <v>73</v>
      </c>
      <c r="AY291" s="225" t="s">
        <v>173</v>
      </c>
    </row>
    <row r="292" s="11" customFormat="1">
      <c r="B292" s="216"/>
      <c r="D292" s="217" t="s">
        <v>182</v>
      </c>
      <c r="E292" s="218" t="s">
        <v>5</v>
      </c>
      <c r="F292" s="219" t="s">
        <v>499</v>
      </c>
      <c r="H292" s="218" t="s">
        <v>5</v>
      </c>
      <c r="I292" s="220"/>
      <c r="L292" s="216"/>
      <c r="M292" s="221"/>
      <c r="N292" s="222"/>
      <c r="O292" s="222"/>
      <c r="P292" s="222"/>
      <c r="Q292" s="222"/>
      <c r="R292" s="222"/>
      <c r="S292" s="222"/>
      <c r="T292" s="223"/>
      <c r="AT292" s="218" t="s">
        <v>182</v>
      </c>
      <c r="AU292" s="218" t="s">
        <v>93</v>
      </c>
      <c r="AV292" s="11" t="s">
        <v>81</v>
      </c>
      <c r="AW292" s="11" t="s">
        <v>36</v>
      </c>
      <c r="AX292" s="11" t="s">
        <v>73</v>
      </c>
      <c r="AY292" s="218" t="s">
        <v>173</v>
      </c>
    </row>
    <row r="293" s="12" customFormat="1">
      <c r="B293" s="224"/>
      <c r="D293" s="217" t="s">
        <v>182</v>
      </c>
      <c r="E293" s="225" t="s">
        <v>5</v>
      </c>
      <c r="F293" s="226" t="s">
        <v>500</v>
      </c>
      <c r="H293" s="227">
        <v>13.944000000000001</v>
      </c>
      <c r="I293" s="228"/>
      <c r="L293" s="224"/>
      <c r="M293" s="229"/>
      <c r="N293" s="230"/>
      <c r="O293" s="230"/>
      <c r="P293" s="230"/>
      <c r="Q293" s="230"/>
      <c r="R293" s="230"/>
      <c r="S293" s="230"/>
      <c r="T293" s="231"/>
      <c r="AT293" s="225" t="s">
        <v>182</v>
      </c>
      <c r="AU293" s="225" t="s">
        <v>93</v>
      </c>
      <c r="AV293" s="12" t="s">
        <v>93</v>
      </c>
      <c r="AW293" s="12" t="s">
        <v>36</v>
      </c>
      <c r="AX293" s="12" t="s">
        <v>73</v>
      </c>
      <c r="AY293" s="225" t="s">
        <v>173</v>
      </c>
    </row>
    <row r="294" s="11" customFormat="1">
      <c r="B294" s="216"/>
      <c r="D294" s="217" t="s">
        <v>182</v>
      </c>
      <c r="E294" s="218" t="s">
        <v>5</v>
      </c>
      <c r="F294" s="219" t="s">
        <v>501</v>
      </c>
      <c r="H294" s="218" t="s">
        <v>5</v>
      </c>
      <c r="I294" s="220"/>
      <c r="L294" s="216"/>
      <c r="M294" s="221"/>
      <c r="N294" s="222"/>
      <c r="O294" s="222"/>
      <c r="P294" s="222"/>
      <c r="Q294" s="222"/>
      <c r="R294" s="222"/>
      <c r="S294" s="222"/>
      <c r="T294" s="223"/>
      <c r="AT294" s="218" t="s">
        <v>182</v>
      </c>
      <c r="AU294" s="218" t="s">
        <v>93</v>
      </c>
      <c r="AV294" s="11" t="s">
        <v>81</v>
      </c>
      <c r="AW294" s="11" t="s">
        <v>36</v>
      </c>
      <c r="AX294" s="11" t="s">
        <v>73</v>
      </c>
      <c r="AY294" s="218" t="s">
        <v>173</v>
      </c>
    </row>
    <row r="295" s="12" customFormat="1">
      <c r="B295" s="224"/>
      <c r="D295" s="217" t="s">
        <v>182</v>
      </c>
      <c r="E295" s="225" t="s">
        <v>5</v>
      </c>
      <c r="F295" s="226" t="s">
        <v>502</v>
      </c>
      <c r="H295" s="227">
        <v>29.004999999999999</v>
      </c>
      <c r="I295" s="228"/>
      <c r="L295" s="224"/>
      <c r="M295" s="229"/>
      <c r="N295" s="230"/>
      <c r="O295" s="230"/>
      <c r="P295" s="230"/>
      <c r="Q295" s="230"/>
      <c r="R295" s="230"/>
      <c r="S295" s="230"/>
      <c r="T295" s="231"/>
      <c r="AT295" s="225" t="s">
        <v>182</v>
      </c>
      <c r="AU295" s="225" t="s">
        <v>93</v>
      </c>
      <c r="AV295" s="12" t="s">
        <v>93</v>
      </c>
      <c r="AW295" s="12" t="s">
        <v>36</v>
      </c>
      <c r="AX295" s="12" t="s">
        <v>73</v>
      </c>
      <c r="AY295" s="225" t="s">
        <v>173</v>
      </c>
    </row>
    <row r="296" s="13" customFormat="1">
      <c r="B296" s="232"/>
      <c r="D296" s="217" t="s">
        <v>182</v>
      </c>
      <c r="E296" s="233" t="s">
        <v>113</v>
      </c>
      <c r="F296" s="234" t="s">
        <v>186</v>
      </c>
      <c r="H296" s="235">
        <v>63.314</v>
      </c>
      <c r="I296" s="236"/>
      <c r="L296" s="232"/>
      <c r="M296" s="237"/>
      <c r="N296" s="238"/>
      <c r="O296" s="238"/>
      <c r="P296" s="238"/>
      <c r="Q296" s="238"/>
      <c r="R296" s="238"/>
      <c r="S296" s="238"/>
      <c r="T296" s="239"/>
      <c r="AT296" s="233" t="s">
        <v>182</v>
      </c>
      <c r="AU296" s="233" t="s">
        <v>93</v>
      </c>
      <c r="AV296" s="13" t="s">
        <v>187</v>
      </c>
      <c r="AW296" s="13" t="s">
        <v>36</v>
      </c>
      <c r="AX296" s="13" t="s">
        <v>73</v>
      </c>
      <c r="AY296" s="233" t="s">
        <v>173</v>
      </c>
    </row>
    <row r="297" s="11" customFormat="1">
      <c r="B297" s="216"/>
      <c r="D297" s="217" t="s">
        <v>182</v>
      </c>
      <c r="E297" s="218" t="s">
        <v>5</v>
      </c>
      <c r="F297" s="219" t="s">
        <v>440</v>
      </c>
      <c r="H297" s="218" t="s">
        <v>5</v>
      </c>
      <c r="I297" s="220"/>
      <c r="L297" s="216"/>
      <c r="M297" s="221"/>
      <c r="N297" s="222"/>
      <c r="O297" s="222"/>
      <c r="P297" s="222"/>
      <c r="Q297" s="222"/>
      <c r="R297" s="222"/>
      <c r="S297" s="222"/>
      <c r="T297" s="223"/>
      <c r="AT297" s="218" t="s">
        <v>182</v>
      </c>
      <c r="AU297" s="218" t="s">
        <v>93</v>
      </c>
      <c r="AV297" s="11" t="s">
        <v>81</v>
      </c>
      <c r="AW297" s="11" t="s">
        <v>36</v>
      </c>
      <c r="AX297" s="11" t="s">
        <v>73</v>
      </c>
      <c r="AY297" s="218" t="s">
        <v>173</v>
      </c>
    </row>
    <row r="298" s="11" customFormat="1">
      <c r="B298" s="216"/>
      <c r="D298" s="217" t="s">
        <v>182</v>
      </c>
      <c r="E298" s="218" t="s">
        <v>5</v>
      </c>
      <c r="F298" s="219" t="s">
        <v>496</v>
      </c>
      <c r="H298" s="218" t="s">
        <v>5</v>
      </c>
      <c r="I298" s="220"/>
      <c r="L298" s="216"/>
      <c r="M298" s="221"/>
      <c r="N298" s="222"/>
      <c r="O298" s="222"/>
      <c r="P298" s="222"/>
      <c r="Q298" s="222"/>
      <c r="R298" s="222"/>
      <c r="S298" s="222"/>
      <c r="T298" s="223"/>
      <c r="AT298" s="218" t="s">
        <v>182</v>
      </c>
      <c r="AU298" s="218" t="s">
        <v>93</v>
      </c>
      <c r="AV298" s="11" t="s">
        <v>81</v>
      </c>
      <c r="AW298" s="11" t="s">
        <v>36</v>
      </c>
      <c r="AX298" s="11" t="s">
        <v>73</v>
      </c>
      <c r="AY298" s="218" t="s">
        <v>173</v>
      </c>
    </row>
    <row r="299" s="12" customFormat="1">
      <c r="B299" s="224"/>
      <c r="D299" s="217" t="s">
        <v>182</v>
      </c>
      <c r="E299" s="225" t="s">
        <v>5</v>
      </c>
      <c r="F299" s="226" t="s">
        <v>503</v>
      </c>
      <c r="H299" s="227">
        <v>32</v>
      </c>
      <c r="I299" s="228"/>
      <c r="L299" s="224"/>
      <c r="M299" s="229"/>
      <c r="N299" s="230"/>
      <c r="O299" s="230"/>
      <c r="P299" s="230"/>
      <c r="Q299" s="230"/>
      <c r="R299" s="230"/>
      <c r="S299" s="230"/>
      <c r="T299" s="231"/>
      <c r="AT299" s="225" t="s">
        <v>182</v>
      </c>
      <c r="AU299" s="225" t="s">
        <v>93</v>
      </c>
      <c r="AV299" s="12" t="s">
        <v>93</v>
      </c>
      <c r="AW299" s="12" t="s">
        <v>36</v>
      </c>
      <c r="AX299" s="12" t="s">
        <v>73</v>
      </c>
      <c r="AY299" s="225" t="s">
        <v>173</v>
      </c>
    </row>
    <row r="300" s="12" customFormat="1">
      <c r="B300" s="224"/>
      <c r="D300" s="217" t="s">
        <v>182</v>
      </c>
      <c r="E300" s="225" t="s">
        <v>5</v>
      </c>
      <c r="F300" s="226" t="s">
        <v>504</v>
      </c>
      <c r="H300" s="227">
        <v>4.2199999999999998</v>
      </c>
      <c r="I300" s="228"/>
      <c r="L300" s="224"/>
      <c r="M300" s="229"/>
      <c r="N300" s="230"/>
      <c r="O300" s="230"/>
      <c r="P300" s="230"/>
      <c r="Q300" s="230"/>
      <c r="R300" s="230"/>
      <c r="S300" s="230"/>
      <c r="T300" s="231"/>
      <c r="AT300" s="225" t="s">
        <v>182</v>
      </c>
      <c r="AU300" s="225" t="s">
        <v>93</v>
      </c>
      <c r="AV300" s="12" t="s">
        <v>93</v>
      </c>
      <c r="AW300" s="12" t="s">
        <v>36</v>
      </c>
      <c r="AX300" s="12" t="s">
        <v>73</v>
      </c>
      <c r="AY300" s="225" t="s">
        <v>173</v>
      </c>
    </row>
    <row r="301" s="11" customFormat="1">
      <c r="B301" s="216"/>
      <c r="D301" s="217" t="s">
        <v>182</v>
      </c>
      <c r="E301" s="218" t="s">
        <v>5</v>
      </c>
      <c r="F301" s="219" t="s">
        <v>505</v>
      </c>
      <c r="H301" s="218" t="s">
        <v>5</v>
      </c>
      <c r="I301" s="220"/>
      <c r="L301" s="216"/>
      <c r="M301" s="221"/>
      <c r="N301" s="222"/>
      <c r="O301" s="222"/>
      <c r="P301" s="222"/>
      <c r="Q301" s="222"/>
      <c r="R301" s="222"/>
      <c r="S301" s="222"/>
      <c r="T301" s="223"/>
      <c r="AT301" s="218" t="s">
        <v>182</v>
      </c>
      <c r="AU301" s="218" t="s">
        <v>93</v>
      </c>
      <c r="AV301" s="11" t="s">
        <v>81</v>
      </c>
      <c r="AW301" s="11" t="s">
        <v>36</v>
      </c>
      <c r="AX301" s="11" t="s">
        <v>73</v>
      </c>
      <c r="AY301" s="218" t="s">
        <v>173</v>
      </c>
    </row>
    <row r="302" s="12" customFormat="1">
      <c r="B302" s="224"/>
      <c r="D302" s="217" t="s">
        <v>182</v>
      </c>
      <c r="E302" s="225" t="s">
        <v>5</v>
      </c>
      <c r="F302" s="226" t="s">
        <v>484</v>
      </c>
      <c r="H302" s="227">
        <v>2.4540000000000002</v>
      </c>
      <c r="I302" s="228"/>
      <c r="L302" s="224"/>
      <c r="M302" s="229"/>
      <c r="N302" s="230"/>
      <c r="O302" s="230"/>
      <c r="P302" s="230"/>
      <c r="Q302" s="230"/>
      <c r="R302" s="230"/>
      <c r="S302" s="230"/>
      <c r="T302" s="231"/>
      <c r="AT302" s="225" t="s">
        <v>182</v>
      </c>
      <c r="AU302" s="225" t="s">
        <v>93</v>
      </c>
      <c r="AV302" s="12" t="s">
        <v>93</v>
      </c>
      <c r="AW302" s="12" t="s">
        <v>36</v>
      </c>
      <c r="AX302" s="12" t="s">
        <v>73</v>
      </c>
      <c r="AY302" s="225" t="s">
        <v>173</v>
      </c>
    </row>
    <row r="303" s="11" customFormat="1">
      <c r="B303" s="216"/>
      <c r="D303" s="217" t="s">
        <v>182</v>
      </c>
      <c r="E303" s="218" t="s">
        <v>5</v>
      </c>
      <c r="F303" s="219" t="s">
        <v>499</v>
      </c>
      <c r="H303" s="218" t="s">
        <v>5</v>
      </c>
      <c r="I303" s="220"/>
      <c r="L303" s="216"/>
      <c r="M303" s="221"/>
      <c r="N303" s="222"/>
      <c r="O303" s="222"/>
      <c r="P303" s="222"/>
      <c r="Q303" s="222"/>
      <c r="R303" s="222"/>
      <c r="S303" s="222"/>
      <c r="T303" s="223"/>
      <c r="AT303" s="218" t="s">
        <v>182</v>
      </c>
      <c r="AU303" s="218" t="s">
        <v>93</v>
      </c>
      <c r="AV303" s="11" t="s">
        <v>81</v>
      </c>
      <c r="AW303" s="11" t="s">
        <v>36</v>
      </c>
      <c r="AX303" s="11" t="s">
        <v>73</v>
      </c>
      <c r="AY303" s="218" t="s">
        <v>173</v>
      </c>
    </row>
    <row r="304" s="12" customFormat="1">
      <c r="B304" s="224"/>
      <c r="D304" s="217" t="s">
        <v>182</v>
      </c>
      <c r="E304" s="225" t="s">
        <v>5</v>
      </c>
      <c r="F304" s="226" t="s">
        <v>506</v>
      </c>
      <c r="H304" s="227">
        <v>12.948</v>
      </c>
      <c r="I304" s="228"/>
      <c r="L304" s="224"/>
      <c r="M304" s="229"/>
      <c r="N304" s="230"/>
      <c r="O304" s="230"/>
      <c r="P304" s="230"/>
      <c r="Q304" s="230"/>
      <c r="R304" s="230"/>
      <c r="S304" s="230"/>
      <c r="T304" s="231"/>
      <c r="AT304" s="225" t="s">
        <v>182</v>
      </c>
      <c r="AU304" s="225" t="s">
        <v>93</v>
      </c>
      <c r="AV304" s="12" t="s">
        <v>93</v>
      </c>
      <c r="AW304" s="12" t="s">
        <v>36</v>
      </c>
      <c r="AX304" s="12" t="s">
        <v>73</v>
      </c>
      <c r="AY304" s="225" t="s">
        <v>173</v>
      </c>
    </row>
    <row r="305" s="11" customFormat="1">
      <c r="B305" s="216"/>
      <c r="D305" s="217" t="s">
        <v>182</v>
      </c>
      <c r="E305" s="218" t="s">
        <v>5</v>
      </c>
      <c r="F305" s="219" t="s">
        <v>501</v>
      </c>
      <c r="H305" s="218" t="s">
        <v>5</v>
      </c>
      <c r="I305" s="220"/>
      <c r="L305" s="216"/>
      <c r="M305" s="221"/>
      <c r="N305" s="222"/>
      <c r="O305" s="222"/>
      <c r="P305" s="222"/>
      <c r="Q305" s="222"/>
      <c r="R305" s="222"/>
      <c r="S305" s="222"/>
      <c r="T305" s="223"/>
      <c r="AT305" s="218" t="s">
        <v>182</v>
      </c>
      <c r="AU305" s="218" t="s">
        <v>93</v>
      </c>
      <c r="AV305" s="11" t="s">
        <v>81</v>
      </c>
      <c r="AW305" s="11" t="s">
        <v>36</v>
      </c>
      <c r="AX305" s="11" t="s">
        <v>73</v>
      </c>
      <c r="AY305" s="218" t="s">
        <v>173</v>
      </c>
    </row>
    <row r="306" s="12" customFormat="1">
      <c r="B306" s="224"/>
      <c r="D306" s="217" t="s">
        <v>182</v>
      </c>
      <c r="E306" s="225" t="s">
        <v>5</v>
      </c>
      <c r="F306" s="226" t="s">
        <v>507</v>
      </c>
      <c r="H306" s="227">
        <v>92.176000000000002</v>
      </c>
      <c r="I306" s="228"/>
      <c r="L306" s="224"/>
      <c r="M306" s="229"/>
      <c r="N306" s="230"/>
      <c r="O306" s="230"/>
      <c r="P306" s="230"/>
      <c r="Q306" s="230"/>
      <c r="R306" s="230"/>
      <c r="S306" s="230"/>
      <c r="T306" s="231"/>
      <c r="AT306" s="225" t="s">
        <v>182</v>
      </c>
      <c r="AU306" s="225" t="s">
        <v>93</v>
      </c>
      <c r="AV306" s="12" t="s">
        <v>93</v>
      </c>
      <c r="AW306" s="12" t="s">
        <v>36</v>
      </c>
      <c r="AX306" s="12" t="s">
        <v>73</v>
      </c>
      <c r="AY306" s="225" t="s">
        <v>173</v>
      </c>
    </row>
    <row r="307" s="13" customFormat="1">
      <c r="B307" s="232"/>
      <c r="D307" s="217" t="s">
        <v>182</v>
      </c>
      <c r="E307" s="233" t="s">
        <v>129</v>
      </c>
      <c r="F307" s="234" t="s">
        <v>186</v>
      </c>
      <c r="H307" s="235">
        <v>143.798</v>
      </c>
      <c r="I307" s="236"/>
      <c r="L307" s="232"/>
      <c r="M307" s="237"/>
      <c r="N307" s="238"/>
      <c r="O307" s="238"/>
      <c r="P307" s="238"/>
      <c r="Q307" s="238"/>
      <c r="R307" s="238"/>
      <c r="S307" s="238"/>
      <c r="T307" s="239"/>
      <c r="AT307" s="233" t="s">
        <v>182</v>
      </c>
      <c r="AU307" s="233" t="s">
        <v>93</v>
      </c>
      <c r="AV307" s="13" t="s">
        <v>187</v>
      </c>
      <c r="AW307" s="13" t="s">
        <v>36</v>
      </c>
      <c r="AX307" s="13" t="s">
        <v>73</v>
      </c>
      <c r="AY307" s="233" t="s">
        <v>173</v>
      </c>
    </row>
    <row r="308" s="11" customFormat="1">
      <c r="B308" s="216"/>
      <c r="D308" s="217" t="s">
        <v>182</v>
      </c>
      <c r="E308" s="218" t="s">
        <v>5</v>
      </c>
      <c r="F308" s="219" t="s">
        <v>423</v>
      </c>
      <c r="H308" s="218" t="s">
        <v>5</v>
      </c>
      <c r="I308" s="220"/>
      <c r="L308" s="216"/>
      <c r="M308" s="221"/>
      <c r="N308" s="222"/>
      <c r="O308" s="222"/>
      <c r="P308" s="222"/>
      <c r="Q308" s="222"/>
      <c r="R308" s="222"/>
      <c r="S308" s="222"/>
      <c r="T308" s="223"/>
      <c r="AT308" s="218" t="s">
        <v>182</v>
      </c>
      <c r="AU308" s="218" t="s">
        <v>93</v>
      </c>
      <c r="AV308" s="11" t="s">
        <v>81</v>
      </c>
      <c r="AW308" s="11" t="s">
        <v>36</v>
      </c>
      <c r="AX308" s="11" t="s">
        <v>73</v>
      </c>
      <c r="AY308" s="218" t="s">
        <v>173</v>
      </c>
    </row>
    <row r="309" s="11" customFormat="1">
      <c r="B309" s="216"/>
      <c r="D309" s="217" t="s">
        <v>182</v>
      </c>
      <c r="E309" s="218" t="s">
        <v>5</v>
      </c>
      <c r="F309" s="219" t="s">
        <v>496</v>
      </c>
      <c r="H309" s="218" t="s">
        <v>5</v>
      </c>
      <c r="I309" s="220"/>
      <c r="L309" s="216"/>
      <c r="M309" s="221"/>
      <c r="N309" s="222"/>
      <c r="O309" s="222"/>
      <c r="P309" s="222"/>
      <c r="Q309" s="222"/>
      <c r="R309" s="222"/>
      <c r="S309" s="222"/>
      <c r="T309" s="223"/>
      <c r="AT309" s="218" t="s">
        <v>182</v>
      </c>
      <c r="AU309" s="218" t="s">
        <v>93</v>
      </c>
      <c r="AV309" s="11" t="s">
        <v>81</v>
      </c>
      <c r="AW309" s="11" t="s">
        <v>36</v>
      </c>
      <c r="AX309" s="11" t="s">
        <v>73</v>
      </c>
      <c r="AY309" s="218" t="s">
        <v>173</v>
      </c>
    </row>
    <row r="310" s="12" customFormat="1">
      <c r="B310" s="224"/>
      <c r="D310" s="217" t="s">
        <v>182</v>
      </c>
      <c r="E310" s="225" t="s">
        <v>5</v>
      </c>
      <c r="F310" s="226" t="s">
        <v>508</v>
      </c>
      <c r="H310" s="227">
        <v>19.199999999999999</v>
      </c>
      <c r="I310" s="228"/>
      <c r="L310" s="224"/>
      <c r="M310" s="229"/>
      <c r="N310" s="230"/>
      <c r="O310" s="230"/>
      <c r="P310" s="230"/>
      <c r="Q310" s="230"/>
      <c r="R310" s="230"/>
      <c r="S310" s="230"/>
      <c r="T310" s="231"/>
      <c r="AT310" s="225" t="s">
        <v>182</v>
      </c>
      <c r="AU310" s="225" t="s">
        <v>93</v>
      </c>
      <c r="AV310" s="12" t="s">
        <v>93</v>
      </c>
      <c r="AW310" s="12" t="s">
        <v>36</v>
      </c>
      <c r="AX310" s="12" t="s">
        <v>73</v>
      </c>
      <c r="AY310" s="225" t="s">
        <v>173</v>
      </c>
    </row>
    <row r="311" s="12" customFormat="1">
      <c r="B311" s="224"/>
      <c r="D311" s="217" t="s">
        <v>182</v>
      </c>
      <c r="E311" s="225" t="s">
        <v>5</v>
      </c>
      <c r="F311" s="226" t="s">
        <v>509</v>
      </c>
      <c r="H311" s="227">
        <v>2.532</v>
      </c>
      <c r="I311" s="228"/>
      <c r="L311" s="224"/>
      <c r="M311" s="229"/>
      <c r="N311" s="230"/>
      <c r="O311" s="230"/>
      <c r="P311" s="230"/>
      <c r="Q311" s="230"/>
      <c r="R311" s="230"/>
      <c r="S311" s="230"/>
      <c r="T311" s="231"/>
      <c r="AT311" s="225" t="s">
        <v>182</v>
      </c>
      <c r="AU311" s="225" t="s">
        <v>93</v>
      </c>
      <c r="AV311" s="12" t="s">
        <v>93</v>
      </c>
      <c r="AW311" s="12" t="s">
        <v>36</v>
      </c>
      <c r="AX311" s="12" t="s">
        <v>73</v>
      </c>
      <c r="AY311" s="225" t="s">
        <v>173</v>
      </c>
    </row>
    <row r="312" s="11" customFormat="1">
      <c r="B312" s="216"/>
      <c r="D312" s="217" t="s">
        <v>182</v>
      </c>
      <c r="E312" s="218" t="s">
        <v>5</v>
      </c>
      <c r="F312" s="219" t="s">
        <v>505</v>
      </c>
      <c r="H312" s="218" t="s">
        <v>5</v>
      </c>
      <c r="I312" s="220"/>
      <c r="L312" s="216"/>
      <c r="M312" s="221"/>
      <c r="N312" s="222"/>
      <c r="O312" s="222"/>
      <c r="P312" s="222"/>
      <c r="Q312" s="222"/>
      <c r="R312" s="222"/>
      <c r="S312" s="222"/>
      <c r="T312" s="223"/>
      <c r="AT312" s="218" t="s">
        <v>182</v>
      </c>
      <c r="AU312" s="218" t="s">
        <v>93</v>
      </c>
      <c r="AV312" s="11" t="s">
        <v>81</v>
      </c>
      <c r="AW312" s="11" t="s">
        <v>36</v>
      </c>
      <c r="AX312" s="11" t="s">
        <v>73</v>
      </c>
      <c r="AY312" s="218" t="s">
        <v>173</v>
      </c>
    </row>
    <row r="313" s="12" customFormat="1">
      <c r="B313" s="224"/>
      <c r="D313" s="217" t="s">
        <v>182</v>
      </c>
      <c r="E313" s="225" t="s">
        <v>5</v>
      </c>
      <c r="F313" s="226" t="s">
        <v>484</v>
      </c>
      <c r="H313" s="227">
        <v>2.4540000000000002</v>
      </c>
      <c r="I313" s="228"/>
      <c r="L313" s="224"/>
      <c r="M313" s="229"/>
      <c r="N313" s="230"/>
      <c r="O313" s="230"/>
      <c r="P313" s="230"/>
      <c r="Q313" s="230"/>
      <c r="R313" s="230"/>
      <c r="S313" s="230"/>
      <c r="T313" s="231"/>
      <c r="AT313" s="225" t="s">
        <v>182</v>
      </c>
      <c r="AU313" s="225" t="s">
        <v>93</v>
      </c>
      <c r="AV313" s="12" t="s">
        <v>93</v>
      </c>
      <c r="AW313" s="12" t="s">
        <v>36</v>
      </c>
      <c r="AX313" s="12" t="s">
        <v>73</v>
      </c>
      <c r="AY313" s="225" t="s">
        <v>173</v>
      </c>
    </row>
    <row r="314" s="11" customFormat="1">
      <c r="B314" s="216"/>
      <c r="D314" s="217" t="s">
        <v>182</v>
      </c>
      <c r="E314" s="218" t="s">
        <v>5</v>
      </c>
      <c r="F314" s="219" t="s">
        <v>499</v>
      </c>
      <c r="H314" s="218" t="s">
        <v>5</v>
      </c>
      <c r="I314" s="220"/>
      <c r="L314" s="216"/>
      <c r="M314" s="221"/>
      <c r="N314" s="222"/>
      <c r="O314" s="222"/>
      <c r="P314" s="222"/>
      <c r="Q314" s="222"/>
      <c r="R314" s="222"/>
      <c r="S314" s="222"/>
      <c r="T314" s="223"/>
      <c r="AT314" s="218" t="s">
        <v>182</v>
      </c>
      <c r="AU314" s="218" t="s">
        <v>93</v>
      </c>
      <c r="AV314" s="11" t="s">
        <v>81</v>
      </c>
      <c r="AW314" s="11" t="s">
        <v>36</v>
      </c>
      <c r="AX314" s="11" t="s">
        <v>73</v>
      </c>
      <c r="AY314" s="218" t="s">
        <v>173</v>
      </c>
    </row>
    <row r="315" s="12" customFormat="1">
      <c r="B315" s="224"/>
      <c r="D315" s="217" t="s">
        <v>182</v>
      </c>
      <c r="E315" s="225" t="s">
        <v>5</v>
      </c>
      <c r="F315" s="226" t="s">
        <v>510</v>
      </c>
      <c r="H315" s="227">
        <v>8.9640000000000004</v>
      </c>
      <c r="I315" s="228"/>
      <c r="L315" s="224"/>
      <c r="M315" s="229"/>
      <c r="N315" s="230"/>
      <c r="O315" s="230"/>
      <c r="P315" s="230"/>
      <c r="Q315" s="230"/>
      <c r="R315" s="230"/>
      <c r="S315" s="230"/>
      <c r="T315" s="231"/>
      <c r="AT315" s="225" t="s">
        <v>182</v>
      </c>
      <c r="AU315" s="225" t="s">
        <v>93</v>
      </c>
      <c r="AV315" s="12" t="s">
        <v>93</v>
      </c>
      <c r="AW315" s="12" t="s">
        <v>36</v>
      </c>
      <c r="AX315" s="12" t="s">
        <v>73</v>
      </c>
      <c r="AY315" s="225" t="s">
        <v>173</v>
      </c>
    </row>
    <row r="316" s="11" customFormat="1">
      <c r="B316" s="216"/>
      <c r="D316" s="217" t="s">
        <v>182</v>
      </c>
      <c r="E316" s="218" t="s">
        <v>5</v>
      </c>
      <c r="F316" s="219" t="s">
        <v>501</v>
      </c>
      <c r="H316" s="218" t="s">
        <v>5</v>
      </c>
      <c r="I316" s="220"/>
      <c r="L316" s="216"/>
      <c r="M316" s="221"/>
      <c r="N316" s="222"/>
      <c r="O316" s="222"/>
      <c r="P316" s="222"/>
      <c r="Q316" s="222"/>
      <c r="R316" s="222"/>
      <c r="S316" s="222"/>
      <c r="T316" s="223"/>
      <c r="AT316" s="218" t="s">
        <v>182</v>
      </c>
      <c r="AU316" s="218" t="s">
        <v>93</v>
      </c>
      <c r="AV316" s="11" t="s">
        <v>81</v>
      </c>
      <c r="AW316" s="11" t="s">
        <v>36</v>
      </c>
      <c r="AX316" s="11" t="s">
        <v>73</v>
      </c>
      <c r="AY316" s="218" t="s">
        <v>173</v>
      </c>
    </row>
    <row r="317" s="12" customFormat="1">
      <c r="B317" s="224"/>
      <c r="D317" s="217" t="s">
        <v>182</v>
      </c>
      <c r="E317" s="225" t="s">
        <v>5</v>
      </c>
      <c r="F317" s="226" t="s">
        <v>511</v>
      </c>
      <c r="H317" s="227">
        <v>69.611999999999995</v>
      </c>
      <c r="I317" s="228"/>
      <c r="L317" s="224"/>
      <c r="M317" s="229"/>
      <c r="N317" s="230"/>
      <c r="O317" s="230"/>
      <c r="P317" s="230"/>
      <c r="Q317" s="230"/>
      <c r="R317" s="230"/>
      <c r="S317" s="230"/>
      <c r="T317" s="231"/>
      <c r="AT317" s="225" t="s">
        <v>182</v>
      </c>
      <c r="AU317" s="225" t="s">
        <v>93</v>
      </c>
      <c r="AV317" s="12" t="s">
        <v>93</v>
      </c>
      <c r="AW317" s="12" t="s">
        <v>36</v>
      </c>
      <c r="AX317" s="12" t="s">
        <v>73</v>
      </c>
      <c r="AY317" s="225" t="s">
        <v>173</v>
      </c>
    </row>
    <row r="318" s="13" customFormat="1">
      <c r="B318" s="232"/>
      <c r="D318" s="217" t="s">
        <v>182</v>
      </c>
      <c r="E318" s="233" t="s">
        <v>131</v>
      </c>
      <c r="F318" s="234" t="s">
        <v>186</v>
      </c>
      <c r="H318" s="235">
        <v>102.762</v>
      </c>
      <c r="I318" s="236"/>
      <c r="L318" s="232"/>
      <c r="M318" s="237"/>
      <c r="N318" s="238"/>
      <c r="O318" s="238"/>
      <c r="P318" s="238"/>
      <c r="Q318" s="238"/>
      <c r="R318" s="238"/>
      <c r="S318" s="238"/>
      <c r="T318" s="239"/>
      <c r="AT318" s="233" t="s">
        <v>182</v>
      </c>
      <c r="AU318" s="233" t="s">
        <v>93</v>
      </c>
      <c r="AV318" s="13" t="s">
        <v>187</v>
      </c>
      <c r="AW318" s="13" t="s">
        <v>36</v>
      </c>
      <c r="AX318" s="13" t="s">
        <v>73</v>
      </c>
      <c r="AY318" s="233" t="s">
        <v>173</v>
      </c>
    </row>
    <row r="319" s="14" customFormat="1">
      <c r="B319" s="240"/>
      <c r="D319" s="217" t="s">
        <v>182</v>
      </c>
      <c r="E319" s="241" t="s">
        <v>5</v>
      </c>
      <c r="F319" s="242" t="s">
        <v>188</v>
      </c>
      <c r="H319" s="243">
        <v>309.87400000000002</v>
      </c>
      <c r="I319" s="244"/>
      <c r="L319" s="240"/>
      <c r="M319" s="245"/>
      <c r="N319" s="246"/>
      <c r="O319" s="246"/>
      <c r="P319" s="246"/>
      <c r="Q319" s="246"/>
      <c r="R319" s="246"/>
      <c r="S319" s="246"/>
      <c r="T319" s="247"/>
      <c r="AT319" s="241" t="s">
        <v>182</v>
      </c>
      <c r="AU319" s="241" t="s">
        <v>93</v>
      </c>
      <c r="AV319" s="14" t="s">
        <v>180</v>
      </c>
      <c r="AW319" s="14" t="s">
        <v>36</v>
      </c>
      <c r="AX319" s="14" t="s">
        <v>81</v>
      </c>
      <c r="AY319" s="241" t="s">
        <v>173</v>
      </c>
    </row>
    <row r="320" s="1" customFormat="1" ht="25.5" customHeight="1">
      <c r="B320" s="203"/>
      <c r="C320" s="248" t="s">
        <v>512</v>
      </c>
      <c r="D320" s="248" t="s">
        <v>197</v>
      </c>
      <c r="E320" s="249" t="s">
        <v>445</v>
      </c>
      <c r="F320" s="250" t="s">
        <v>446</v>
      </c>
      <c r="G320" s="251" t="s">
        <v>179</v>
      </c>
      <c r="H320" s="252">
        <v>123.31399999999999</v>
      </c>
      <c r="I320" s="253"/>
      <c r="J320" s="254">
        <f>ROUND(I320*H320,2)</f>
        <v>0</v>
      </c>
      <c r="K320" s="250" t="s">
        <v>5</v>
      </c>
      <c r="L320" s="255"/>
      <c r="M320" s="256" t="s">
        <v>5</v>
      </c>
      <c r="N320" s="257" t="s">
        <v>45</v>
      </c>
      <c r="O320" s="48"/>
      <c r="P320" s="213">
        <f>O320*H320</f>
        <v>0</v>
      </c>
      <c r="Q320" s="213">
        <v>0.0052900000000000004</v>
      </c>
      <c r="R320" s="213">
        <f>Q320*H320</f>
        <v>0.65233105999999996</v>
      </c>
      <c r="S320" s="213">
        <v>0</v>
      </c>
      <c r="T320" s="214">
        <f>S320*H320</f>
        <v>0</v>
      </c>
      <c r="AR320" s="25" t="s">
        <v>343</v>
      </c>
      <c r="AT320" s="25" t="s">
        <v>197</v>
      </c>
      <c r="AU320" s="25" t="s">
        <v>93</v>
      </c>
      <c r="AY320" s="25" t="s">
        <v>173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25" t="s">
        <v>93</v>
      </c>
      <c r="BK320" s="215">
        <f>ROUND(I320*H320,2)</f>
        <v>0</v>
      </c>
      <c r="BL320" s="25" t="s">
        <v>263</v>
      </c>
      <c r="BM320" s="25" t="s">
        <v>513</v>
      </c>
    </row>
    <row r="321" s="12" customFormat="1">
      <c r="B321" s="224"/>
      <c r="D321" s="217" t="s">
        <v>182</v>
      </c>
      <c r="E321" s="225" t="s">
        <v>5</v>
      </c>
      <c r="F321" s="226" t="s">
        <v>514</v>
      </c>
      <c r="H321" s="227">
        <v>123.31399999999999</v>
      </c>
      <c r="I321" s="228"/>
      <c r="L321" s="224"/>
      <c r="M321" s="229"/>
      <c r="N321" s="230"/>
      <c r="O321" s="230"/>
      <c r="P321" s="230"/>
      <c r="Q321" s="230"/>
      <c r="R321" s="230"/>
      <c r="S321" s="230"/>
      <c r="T321" s="231"/>
      <c r="AT321" s="225" t="s">
        <v>182</v>
      </c>
      <c r="AU321" s="225" t="s">
        <v>93</v>
      </c>
      <c r="AV321" s="12" t="s">
        <v>93</v>
      </c>
      <c r="AW321" s="12" t="s">
        <v>36</v>
      </c>
      <c r="AX321" s="12" t="s">
        <v>81</v>
      </c>
      <c r="AY321" s="225" t="s">
        <v>173</v>
      </c>
    </row>
    <row r="322" s="1" customFormat="1" ht="25.5" customHeight="1">
      <c r="B322" s="203"/>
      <c r="C322" s="248" t="s">
        <v>515</v>
      </c>
      <c r="D322" s="248" t="s">
        <v>197</v>
      </c>
      <c r="E322" s="249" t="s">
        <v>450</v>
      </c>
      <c r="F322" s="250" t="s">
        <v>451</v>
      </c>
      <c r="G322" s="251" t="s">
        <v>179</v>
      </c>
      <c r="H322" s="252">
        <v>75.977000000000004</v>
      </c>
      <c r="I322" s="253"/>
      <c r="J322" s="254">
        <f>ROUND(I322*H322,2)</f>
        <v>0</v>
      </c>
      <c r="K322" s="250" t="s">
        <v>5</v>
      </c>
      <c r="L322" s="255"/>
      <c r="M322" s="256" t="s">
        <v>5</v>
      </c>
      <c r="N322" s="257" t="s">
        <v>45</v>
      </c>
      <c r="O322" s="48"/>
      <c r="P322" s="213">
        <f>O322*H322</f>
        <v>0</v>
      </c>
      <c r="Q322" s="213">
        <v>0.00365</v>
      </c>
      <c r="R322" s="213">
        <f>Q322*H322</f>
        <v>0.27731605000000004</v>
      </c>
      <c r="S322" s="213">
        <v>0</v>
      </c>
      <c r="T322" s="214">
        <f>S322*H322</f>
        <v>0</v>
      </c>
      <c r="AR322" s="25" t="s">
        <v>343</v>
      </c>
      <c r="AT322" s="25" t="s">
        <v>197</v>
      </c>
      <c r="AU322" s="25" t="s">
        <v>93</v>
      </c>
      <c r="AY322" s="25" t="s">
        <v>173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25" t="s">
        <v>93</v>
      </c>
      <c r="BK322" s="215">
        <f>ROUND(I322*H322,2)</f>
        <v>0</v>
      </c>
      <c r="BL322" s="25" t="s">
        <v>263</v>
      </c>
      <c r="BM322" s="25" t="s">
        <v>516</v>
      </c>
    </row>
    <row r="323" s="12" customFormat="1">
      <c r="B323" s="224"/>
      <c r="D323" s="217" t="s">
        <v>182</v>
      </c>
      <c r="E323" s="225" t="s">
        <v>5</v>
      </c>
      <c r="F323" s="226" t="s">
        <v>517</v>
      </c>
      <c r="H323" s="227">
        <v>75.977000000000004</v>
      </c>
      <c r="I323" s="228"/>
      <c r="L323" s="224"/>
      <c r="M323" s="229"/>
      <c r="N323" s="230"/>
      <c r="O323" s="230"/>
      <c r="P323" s="230"/>
      <c r="Q323" s="230"/>
      <c r="R323" s="230"/>
      <c r="S323" s="230"/>
      <c r="T323" s="231"/>
      <c r="AT323" s="225" t="s">
        <v>182</v>
      </c>
      <c r="AU323" s="225" t="s">
        <v>93</v>
      </c>
      <c r="AV323" s="12" t="s">
        <v>93</v>
      </c>
      <c r="AW323" s="12" t="s">
        <v>36</v>
      </c>
      <c r="AX323" s="12" t="s">
        <v>81</v>
      </c>
      <c r="AY323" s="225" t="s">
        <v>173</v>
      </c>
    </row>
    <row r="324" s="1" customFormat="1" ht="25.5" customHeight="1">
      <c r="B324" s="203"/>
      <c r="C324" s="248" t="s">
        <v>518</v>
      </c>
      <c r="D324" s="248" t="s">
        <v>197</v>
      </c>
      <c r="E324" s="249" t="s">
        <v>455</v>
      </c>
      <c r="F324" s="250" t="s">
        <v>456</v>
      </c>
      <c r="G324" s="251" t="s">
        <v>179</v>
      </c>
      <c r="H324" s="252">
        <v>172.55799999999999</v>
      </c>
      <c r="I324" s="253"/>
      <c r="J324" s="254">
        <f>ROUND(I324*H324,2)</f>
        <v>0</v>
      </c>
      <c r="K324" s="250" t="s">
        <v>5</v>
      </c>
      <c r="L324" s="255"/>
      <c r="M324" s="256" t="s">
        <v>5</v>
      </c>
      <c r="N324" s="257" t="s">
        <v>45</v>
      </c>
      <c r="O324" s="48"/>
      <c r="P324" s="213">
        <f>O324*H324</f>
        <v>0</v>
      </c>
      <c r="Q324" s="213">
        <v>0.0040000000000000001</v>
      </c>
      <c r="R324" s="213">
        <f>Q324*H324</f>
        <v>0.69023199999999996</v>
      </c>
      <c r="S324" s="213">
        <v>0</v>
      </c>
      <c r="T324" s="214">
        <f>S324*H324</f>
        <v>0</v>
      </c>
      <c r="AR324" s="25" t="s">
        <v>343</v>
      </c>
      <c r="AT324" s="25" t="s">
        <v>197</v>
      </c>
      <c r="AU324" s="25" t="s">
        <v>93</v>
      </c>
      <c r="AY324" s="25" t="s">
        <v>173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25" t="s">
        <v>93</v>
      </c>
      <c r="BK324" s="215">
        <f>ROUND(I324*H324,2)</f>
        <v>0</v>
      </c>
      <c r="BL324" s="25" t="s">
        <v>263</v>
      </c>
      <c r="BM324" s="25" t="s">
        <v>519</v>
      </c>
    </row>
    <row r="325" s="12" customFormat="1">
      <c r="B325" s="224"/>
      <c r="D325" s="217" t="s">
        <v>182</v>
      </c>
      <c r="E325" s="225" t="s">
        <v>5</v>
      </c>
      <c r="F325" s="226" t="s">
        <v>520</v>
      </c>
      <c r="H325" s="227">
        <v>172.55799999999999</v>
      </c>
      <c r="I325" s="228"/>
      <c r="L325" s="224"/>
      <c r="M325" s="229"/>
      <c r="N325" s="230"/>
      <c r="O325" s="230"/>
      <c r="P325" s="230"/>
      <c r="Q325" s="230"/>
      <c r="R325" s="230"/>
      <c r="S325" s="230"/>
      <c r="T325" s="231"/>
      <c r="AT325" s="225" t="s">
        <v>182</v>
      </c>
      <c r="AU325" s="225" t="s">
        <v>93</v>
      </c>
      <c r="AV325" s="12" t="s">
        <v>93</v>
      </c>
      <c r="AW325" s="12" t="s">
        <v>36</v>
      </c>
      <c r="AX325" s="12" t="s">
        <v>81</v>
      </c>
      <c r="AY325" s="225" t="s">
        <v>173</v>
      </c>
    </row>
    <row r="326" s="1" customFormat="1" ht="25.5" customHeight="1">
      <c r="B326" s="203"/>
      <c r="C326" s="204" t="s">
        <v>521</v>
      </c>
      <c r="D326" s="204" t="s">
        <v>176</v>
      </c>
      <c r="E326" s="205" t="s">
        <v>522</v>
      </c>
      <c r="F326" s="206" t="s">
        <v>523</v>
      </c>
      <c r="G326" s="207" t="s">
        <v>261</v>
      </c>
      <c r="H326" s="208">
        <v>11</v>
      </c>
      <c r="I326" s="209"/>
      <c r="J326" s="210">
        <f>ROUND(I326*H326,2)</f>
        <v>0</v>
      </c>
      <c r="K326" s="206" t="s">
        <v>5</v>
      </c>
      <c r="L326" s="47"/>
      <c r="M326" s="211" t="s">
        <v>5</v>
      </c>
      <c r="N326" s="212" t="s">
        <v>45</v>
      </c>
      <c r="O326" s="48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AR326" s="25" t="s">
        <v>263</v>
      </c>
      <c r="AT326" s="25" t="s">
        <v>176</v>
      </c>
      <c r="AU326" s="25" t="s">
        <v>93</v>
      </c>
      <c r="AY326" s="25" t="s">
        <v>173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5" t="s">
        <v>93</v>
      </c>
      <c r="BK326" s="215">
        <f>ROUND(I326*H326,2)</f>
        <v>0</v>
      </c>
      <c r="BL326" s="25" t="s">
        <v>263</v>
      </c>
      <c r="BM326" s="25" t="s">
        <v>524</v>
      </c>
    </row>
    <row r="327" s="1" customFormat="1" ht="16.5" customHeight="1">
      <c r="B327" s="203"/>
      <c r="C327" s="204" t="s">
        <v>525</v>
      </c>
      <c r="D327" s="204" t="s">
        <v>176</v>
      </c>
      <c r="E327" s="205" t="s">
        <v>526</v>
      </c>
      <c r="F327" s="206" t="s">
        <v>527</v>
      </c>
      <c r="G327" s="207" t="s">
        <v>191</v>
      </c>
      <c r="H327" s="208">
        <v>12.268000000000001</v>
      </c>
      <c r="I327" s="209"/>
      <c r="J327" s="210">
        <f>ROUND(I327*H327,2)</f>
        <v>0</v>
      </c>
      <c r="K327" s="206" t="s">
        <v>5</v>
      </c>
      <c r="L327" s="47"/>
      <c r="M327" s="211" t="s">
        <v>5</v>
      </c>
      <c r="N327" s="212" t="s">
        <v>45</v>
      </c>
      <c r="O327" s="48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AR327" s="25" t="s">
        <v>263</v>
      </c>
      <c r="AT327" s="25" t="s">
        <v>176</v>
      </c>
      <c r="AU327" s="25" t="s">
        <v>93</v>
      </c>
      <c r="AY327" s="25" t="s">
        <v>173</v>
      </c>
      <c r="BE327" s="215">
        <f>IF(N327="základní",J327,0)</f>
        <v>0</v>
      </c>
      <c r="BF327" s="215">
        <f>IF(N327="snížená",J327,0)</f>
        <v>0</v>
      </c>
      <c r="BG327" s="215">
        <f>IF(N327="zákl. přenesená",J327,0)</f>
        <v>0</v>
      </c>
      <c r="BH327" s="215">
        <f>IF(N327="sníž. přenesená",J327,0)</f>
        <v>0</v>
      </c>
      <c r="BI327" s="215">
        <f>IF(N327="nulová",J327,0)</f>
        <v>0</v>
      </c>
      <c r="BJ327" s="25" t="s">
        <v>93</v>
      </c>
      <c r="BK327" s="215">
        <f>ROUND(I327*H327,2)</f>
        <v>0</v>
      </c>
      <c r="BL327" s="25" t="s">
        <v>263</v>
      </c>
      <c r="BM327" s="25" t="s">
        <v>528</v>
      </c>
    </row>
    <row r="328" s="12" customFormat="1">
      <c r="B328" s="224"/>
      <c r="D328" s="217" t="s">
        <v>182</v>
      </c>
      <c r="E328" s="225" t="s">
        <v>5</v>
      </c>
      <c r="F328" s="226" t="s">
        <v>529</v>
      </c>
      <c r="H328" s="227">
        <v>12.268000000000001</v>
      </c>
      <c r="I328" s="228"/>
      <c r="L328" s="224"/>
      <c r="M328" s="229"/>
      <c r="N328" s="230"/>
      <c r="O328" s="230"/>
      <c r="P328" s="230"/>
      <c r="Q328" s="230"/>
      <c r="R328" s="230"/>
      <c r="S328" s="230"/>
      <c r="T328" s="231"/>
      <c r="AT328" s="225" t="s">
        <v>182</v>
      </c>
      <c r="AU328" s="225" t="s">
        <v>93</v>
      </c>
      <c r="AV328" s="12" t="s">
        <v>93</v>
      </c>
      <c r="AW328" s="12" t="s">
        <v>36</v>
      </c>
      <c r="AX328" s="12" t="s">
        <v>81</v>
      </c>
      <c r="AY328" s="225" t="s">
        <v>173</v>
      </c>
    </row>
    <row r="329" s="1" customFormat="1" ht="25.5" customHeight="1">
      <c r="B329" s="203"/>
      <c r="C329" s="204" t="s">
        <v>530</v>
      </c>
      <c r="D329" s="204" t="s">
        <v>176</v>
      </c>
      <c r="E329" s="205" t="s">
        <v>531</v>
      </c>
      <c r="F329" s="206" t="s">
        <v>532</v>
      </c>
      <c r="G329" s="207" t="s">
        <v>179</v>
      </c>
      <c r="H329" s="208">
        <v>6.9720000000000004</v>
      </c>
      <c r="I329" s="209"/>
      <c r="J329" s="210">
        <f>ROUND(I329*H329,2)</f>
        <v>0</v>
      </c>
      <c r="K329" s="206" t="s">
        <v>5</v>
      </c>
      <c r="L329" s="47"/>
      <c r="M329" s="211" t="s">
        <v>5</v>
      </c>
      <c r="N329" s="212" t="s">
        <v>45</v>
      </c>
      <c r="O329" s="48"/>
      <c r="P329" s="213">
        <f>O329*H329</f>
        <v>0</v>
      </c>
      <c r="Q329" s="213">
        <v>0</v>
      </c>
      <c r="R329" s="213">
        <f>Q329*H329</f>
        <v>0</v>
      </c>
      <c r="S329" s="213">
        <v>0.01</v>
      </c>
      <c r="T329" s="214">
        <f>S329*H329</f>
        <v>0.069720000000000004</v>
      </c>
      <c r="AR329" s="25" t="s">
        <v>263</v>
      </c>
      <c r="AT329" s="25" t="s">
        <v>176</v>
      </c>
      <c r="AU329" s="25" t="s">
        <v>93</v>
      </c>
      <c r="AY329" s="25" t="s">
        <v>173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5" t="s">
        <v>93</v>
      </c>
      <c r="BK329" s="215">
        <f>ROUND(I329*H329,2)</f>
        <v>0</v>
      </c>
      <c r="BL329" s="25" t="s">
        <v>263</v>
      </c>
      <c r="BM329" s="25" t="s">
        <v>533</v>
      </c>
    </row>
    <row r="330" s="12" customFormat="1">
      <c r="B330" s="224"/>
      <c r="D330" s="217" t="s">
        <v>182</v>
      </c>
      <c r="E330" s="225" t="s">
        <v>5</v>
      </c>
      <c r="F330" s="226" t="s">
        <v>534</v>
      </c>
      <c r="H330" s="227">
        <v>6.9720000000000004</v>
      </c>
      <c r="I330" s="228"/>
      <c r="L330" s="224"/>
      <c r="M330" s="229"/>
      <c r="N330" s="230"/>
      <c r="O330" s="230"/>
      <c r="P330" s="230"/>
      <c r="Q330" s="230"/>
      <c r="R330" s="230"/>
      <c r="S330" s="230"/>
      <c r="T330" s="231"/>
      <c r="AT330" s="225" t="s">
        <v>182</v>
      </c>
      <c r="AU330" s="225" t="s">
        <v>93</v>
      </c>
      <c r="AV330" s="12" t="s">
        <v>93</v>
      </c>
      <c r="AW330" s="12" t="s">
        <v>36</v>
      </c>
      <c r="AX330" s="12" t="s">
        <v>81</v>
      </c>
      <c r="AY330" s="225" t="s">
        <v>173</v>
      </c>
    </row>
    <row r="331" s="1" customFormat="1" ht="38.25" customHeight="1">
      <c r="B331" s="203"/>
      <c r="C331" s="204" t="s">
        <v>535</v>
      </c>
      <c r="D331" s="204" t="s">
        <v>176</v>
      </c>
      <c r="E331" s="205" t="s">
        <v>536</v>
      </c>
      <c r="F331" s="206" t="s">
        <v>537</v>
      </c>
      <c r="G331" s="207" t="s">
        <v>352</v>
      </c>
      <c r="H331" s="208">
        <v>12.884</v>
      </c>
      <c r="I331" s="209"/>
      <c r="J331" s="210">
        <f>ROUND(I331*H331,2)</f>
        <v>0</v>
      </c>
      <c r="K331" s="206" t="s">
        <v>192</v>
      </c>
      <c r="L331" s="47"/>
      <c r="M331" s="211" t="s">
        <v>5</v>
      </c>
      <c r="N331" s="212" t="s">
        <v>45</v>
      </c>
      <c r="O331" s="48"/>
      <c r="P331" s="213">
        <f>O331*H331</f>
        <v>0</v>
      </c>
      <c r="Q331" s="213">
        <v>0</v>
      </c>
      <c r="R331" s="213">
        <f>Q331*H331</f>
        <v>0</v>
      </c>
      <c r="S331" s="213">
        <v>0</v>
      </c>
      <c r="T331" s="214">
        <f>S331*H331</f>
        <v>0</v>
      </c>
      <c r="AR331" s="25" t="s">
        <v>263</v>
      </c>
      <c r="AT331" s="25" t="s">
        <v>176</v>
      </c>
      <c r="AU331" s="25" t="s">
        <v>93</v>
      </c>
      <c r="AY331" s="25" t="s">
        <v>173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25" t="s">
        <v>93</v>
      </c>
      <c r="BK331" s="215">
        <f>ROUND(I331*H331,2)</f>
        <v>0</v>
      </c>
      <c r="BL331" s="25" t="s">
        <v>263</v>
      </c>
      <c r="BM331" s="25" t="s">
        <v>538</v>
      </c>
    </row>
    <row r="332" s="10" customFormat="1" ht="29.88" customHeight="1">
      <c r="B332" s="190"/>
      <c r="D332" s="191" t="s">
        <v>72</v>
      </c>
      <c r="E332" s="201" t="s">
        <v>539</v>
      </c>
      <c r="F332" s="201" t="s">
        <v>540</v>
      </c>
      <c r="I332" s="193"/>
      <c r="J332" s="202">
        <f>BK332</f>
        <v>0</v>
      </c>
      <c r="L332" s="190"/>
      <c r="M332" s="195"/>
      <c r="N332" s="196"/>
      <c r="O332" s="196"/>
      <c r="P332" s="197">
        <f>SUM(P333:P381)</f>
        <v>0</v>
      </c>
      <c r="Q332" s="196"/>
      <c r="R332" s="197">
        <f>SUM(R333:R381)</f>
        <v>9.6372081099999996</v>
      </c>
      <c r="S332" s="196"/>
      <c r="T332" s="198">
        <f>SUM(T333:T381)</f>
        <v>0</v>
      </c>
      <c r="AR332" s="191" t="s">
        <v>93</v>
      </c>
      <c r="AT332" s="199" t="s">
        <v>72</v>
      </c>
      <c r="AU332" s="199" t="s">
        <v>81</v>
      </c>
      <c r="AY332" s="191" t="s">
        <v>173</v>
      </c>
      <c r="BK332" s="200">
        <f>SUM(BK333:BK381)</f>
        <v>0</v>
      </c>
    </row>
    <row r="333" s="1" customFormat="1" ht="25.5" customHeight="1">
      <c r="B333" s="203"/>
      <c r="C333" s="204" t="s">
        <v>541</v>
      </c>
      <c r="D333" s="204" t="s">
        <v>176</v>
      </c>
      <c r="E333" s="205" t="s">
        <v>542</v>
      </c>
      <c r="F333" s="206" t="s">
        <v>543</v>
      </c>
      <c r="G333" s="207" t="s">
        <v>179</v>
      </c>
      <c r="H333" s="208">
        <v>30.402999999999999</v>
      </c>
      <c r="I333" s="209"/>
      <c r="J333" s="210">
        <f>ROUND(I333*H333,2)</f>
        <v>0</v>
      </c>
      <c r="K333" s="206" t="s">
        <v>192</v>
      </c>
      <c r="L333" s="47"/>
      <c r="M333" s="211" t="s">
        <v>5</v>
      </c>
      <c r="N333" s="212" t="s">
        <v>45</v>
      </c>
      <c r="O333" s="48"/>
      <c r="P333" s="213">
        <f>O333*H333</f>
        <v>0</v>
      </c>
      <c r="Q333" s="213">
        <v>0.0060000000000000001</v>
      </c>
      <c r="R333" s="213">
        <f>Q333*H333</f>
        <v>0.182418</v>
      </c>
      <c r="S333" s="213">
        <v>0</v>
      </c>
      <c r="T333" s="214">
        <f>S333*H333</f>
        <v>0</v>
      </c>
      <c r="AR333" s="25" t="s">
        <v>263</v>
      </c>
      <c r="AT333" s="25" t="s">
        <v>176</v>
      </c>
      <c r="AU333" s="25" t="s">
        <v>93</v>
      </c>
      <c r="AY333" s="25" t="s">
        <v>173</v>
      </c>
      <c r="BE333" s="215">
        <f>IF(N333="základní",J333,0)</f>
        <v>0</v>
      </c>
      <c r="BF333" s="215">
        <f>IF(N333="snížená",J333,0)</f>
        <v>0</v>
      </c>
      <c r="BG333" s="215">
        <f>IF(N333="zákl. přenesená",J333,0)</f>
        <v>0</v>
      </c>
      <c r="BH333" s="215">
        <f>IF(N333="sníž. přenesená",J333,0)</f>
        <v>0</v>
      </c>
      <c r="BI333" s="215">
        <f>IF(N333="nulová",J333,0)</f>
        <v>0</v>
      </c>
      <c r="BJ333" s="25" t="s">
        <v>93</v>
      </c>
      <c r="BK333" s="215">
        <f>ROUND(I333*H333,2)</f>
        <v>0</v>
      </c>
      <c r="BL333" s="25" t="s">
        <v>263</v>
      </c>
      <c r="BM333" s="25" t="s">
        <v>544</v>
      </c>
    </row>
    <row r="334" s="11" customFormat="1">
      <c r="B334" s="216"/>
      <c r="D334" s="217" t="s">
        <v>182</v>
      </c>
      <c r="E334" s="218" t="s">
        <v>5</v>
      </c>
      <c r="F334" s="219" t="s">
        <v>545</v>
      </c>
      <c r="H334" s="218" t="s">
        <v>5</v>
      </c>
      <c r="I334" s="220"/>
      <c r="L334" s="216"/>
      <c r="M334" s="221"/>
      <c r="N334" s="222"/>
      <c r="O334" s="222"/>
      <c r="P334" s="222"/>
      <c r="Q334" s="222"/>
      <c r="R334" s="222"/>
      <c r="S334" s="222"/>
      <c r="T334" s="223"/>
      <c r="AT334" s="218" t="s">
        <v>182</v>
      </c>
      <c r="AU334" s="218" t="s">
        <v>93</v>
      </c>
      <c r="AV334" s="11" t="s">
        <v>81</v>
      </c>
      <c r="AW334" s="11" t="s">
        <v>36</v>
      </c>
      <c r="AX334" s="11" t="s">
        <v>73</v>
      </c>
      <c r="AY334" s="218" t="s">
        <v>173</v>
      </c>
    </row>
    <row r="335" s="12" customFormat="1">
      <c r="B335" s="224"/>
      <c r="D335" s="217" t="s">
        <v>182</v>
      </c>
      <c r="E335" s="225" t="s">
        <v>5</v>
      </c>
      <c r="F335" s="226" t="s">
        <v>546</v>
      </c>
      <c r="H335" s="227">
        <v>19.039999999999999</v>
      </c>
      <c r="I335" s="228"/>
      <c r="L335" s="224"/>
      <c r="M335" s="229"/>
      <c r="N335" s="230"/>
      <c r="O335" s="230"/>
      <c r="P335" s="230"/>
      <c r="Q335" s="230"/>
      <c r="R335" s="230"/>
      <c r="S335" s="230"/>
      <c r="T335" s="231"/>
      <c r="AT335" s="225" t="s">
        <v>182</v>
      </c>
      <c r="AU335" s="225" t="s">
        <v>93</v>
      </c>
      <c r="AV335" s="12" t="s">
        <v>93</v>
      </c>
      <c r="AW335" s="12" t="s">
        <v>36</v>
      </c>
      <c r="AX335" s="12" t="s">
        <v>73</v>
      </c>
      <c r="AY335" s="225" t="s">
        <v>173</v>
      </c>
    </row>
    <row r="336" s="12" customFormat="1">
      <c r="B336" s="224"/>
      <c r="D336" s="217" t="s">
        <v>182</v>
      </c>
      <c r="E336" s="225" t="s">
        <v>5</v>
      </c>
      <c r="F336" s="226" t="s">
        <v>547</v>
      </c>
      <c r="H336" s="227">
        <v>2.5979999999999999</v>
      </c>
      <c r="I336" s="228"/>
      <c r="L336" s="224"/>
      <c r="M336" s="229"/>
      <c r="N336" s="230"/>
      <c r="O336" s="230"/>
      <c r="P336" s="230"/>
      <c r="Q336" s="230"/>
      <c r="R336" s="230"/>
      <c r="S336" s="230"/>
      <c r="T336" s="231"/>
      <c r="AT336" s="225" t="s">
        <v>182</v>
      </c>
      <c r="AU336" s="225" t="s">
        <v>93</v>
      </c>
      <c r="AV336" s="12" t="s">
        <v>93</v>
      </c>
      <c r="AW336" s="12" t="s">
        <v>36</v>
      </c>
      <c r="AX336" s="12" t="s">
        <v>73</v>
      </c>
      <c r="AY336" s="225" t="s">
        <v>173</v>
      </c>
    </row>
    <row r="337" s="13" customFormat="1">
      <c r="B337" s="232"/>
      <c r="D337" s="217" t="s">
        <v>182</v>
      </c>
      <c r="E337" s="233" t="s">
        <v>94</v>
      </c>
      <c r="F337" s="234" t="s">
        <v>186</v>
      </c>
      <c r="H337" s="235">
        <v>21.638000000000002</v>
      </c>
      <c r="I337" s="236"/>
      <c r="L337" s="232"/>
      <c r="M337" s="237"/>
      <c r="N337" s="238"/>
      <c r="O337" s="238"/>
      <c r="P337" s="238"/>
      <c r="Q337" s="238"/>
      <c r="R337" s="238"/>
      <c r="S337" s="238"/>
      <c r="T337" s="239"/>
      <c r="AT337" s="233" t="s">
        <v>182</v>
      </c>
      <c r="AU337" s="233" t="s">
        <v>93</v>
      </c>
      <c r="AV337" s="13" t="s">
        <v>187</v>
      </c>
      <c r="AW337" s="13" t="s">
        <v>36</v>
      </c>
      <c r="AX337" s="13" t="s">
        <v>73</v>
      </c>
      <c r="AY337" s="233" t="s">
        <v>173</v>
      </c>
    </row>
    <row r="338" s="11" customFormat="1">
      <c r="B338" s="216"/>
      <c r="D338" s="217" t="s">
        <v>182</v>
      </c>
      <c r="E338" s="218" t="s">
        <v>5</v>
      </c>
      <c r="F338" s="219" t="s">
        <v>251</v>
      </c>
      <c r="H338" s="218" t="s">
        <v>5</v>
      </c>
      <c r="I338" s="220"/>
      <c r="L338" s="216"/>
      <c r="M338" s="221"/>
      <c r="N338" s="222"/>
      <c r="O338" s="222"/>
      <c r="P338" s="222"/>
      <c r="Q338" s="222"/>
      <c r="R338" s="222"/>
      <c r="S338" s="222"/>
      <c r="T338" s="223"/>
      <c r="AT338" s="218" t="s">
        <v>182</v>
      </c>
      <c r="AU338" s="218" t="s">
        <v>93</v>
      </c>
      <c r="AV338" s="11" t="s">
        <v>81</v>
      </c>
      <c r="AW338" s="11" t="s">
        <v>36</v>
      </c>
      <c r="AX338" s="11" t="s">
        <v>73</v>
      </c>
      <c r="AY338" s="218" t="s">
        <v>173</v>
      </c>
    </row>
    <row r="339" s="12" customFormat="1">
      <c r="B339" s="224"/>
      <c r="D339" s="217" t="s">
        <v>182</v>
      </c>
      <c r="E339" s="225" t="s">
        <v>5</v>
      </c>
      <c r="F339" s="226" t="s">
        <v>548</v>
      </c>
      <c r="H339" s="227">
        <v>8.7650000000000006</v>
      </c>
      <c r="I339" s="228"/>
      <c r="L339" s="224"/>
      <c r="M339" s="229"/>
      <c r="N339" s="230"/>
      <c r="O339" s="230"/>
      <c r="P339" s="230"/>
      <c r="Q339" s="230"/>
      <c r="R339" s="230"/>
      <c r="S339" s="230"/>
      <c r="T339" s="231"/>
      <c r="AT339" s="225" t="s">
        <v>182</v>
      </c>
      <c r="AU339" s="225" t="s">
        <v>93</v>
      </c>
      <c r="AV339" s="12" t="s">
        <v>93</v>
      </c>
      <c r="AW339" s="12" t="s">
        <v>36</v>
      </c>
      <c r="AX339" s="12" t="s">
        <v>73</v>
      </c>
      <c r="AY339" s="225" t="s">
        <v>173</v>
      </c>
    </row>
    <row r="340" s="13" customFormat="1">
      <c r="B340" s="232"/>
      <c r="D340" s="217" t="s">
        <v>182</v>
      </c>
      <c r="E340" s="233" t="s">
        <v>103</v>
      </c>
      <c r="F340" s="234" t="s">
        <v>186</v>
      </c>
      <c r="H340" s="235">
        <v>8.7650000000000006</v>
      </c>
      <c r="I340" s="236"/>
      <c r="L340" s="232"/>
      <c r="M340" s="237"/>
      <c r="N340" s="238"/>
      <c r="O340" s="238"/>
      <c r="P340" s="238"/>
      <c r="Q340" s="238"/>
      <c r="R340" s="238"/>
      <c r="S340" s="238"/>
      <c r="T340" s="239"/>
      <c r="AT340" s="233" t="s">
        <v>182</v>
      </c>
      <c r="AU340" s="233" t="s">
        <v>93</v>
      </c>
      <c r="AV340" s="13" t="s">
        <v>187</v>
      </c>
      <c r="AW340" s="13" t="s">
        <v>36</v>
      </c>
      <c r="AX340" s="13" t="s">
        <v>73</v>
      </c>
      <c r="AY340" s="233" t="s">
        <v>173</v>
      </c>
    </row>
    <row r="341" s="14" customFormat="1">
      <c r="B341" s="240"/>
      <c r="D341" s="217" t="s">
        <v>182</v>
      </c>
      <c r="E341" s="241" t="s">
        <v>5</v>
      </c>
      <c r="F341" s="242" t="s">
        <v>188</v>
      </c>
      <c r="H341" s="243">
        <v>30.402999999999999</v>
      </c>
      <c r="I341" s="244"/>
      <c r="L341" s="240"/>
      <c r="M341" s="245"/>
      <c r="N341" s="246"/>
      <c r="O341" s="246"/>
      <c r="P341" s="246"/>
      <c r="Q341" s="246"/>
      <c r="R341" s="246"/>
      <c r="S341" s="246"/>
      <c r="T341" s="247"/>
      <c r="AT341" s="241" t="s">
        <v>182</v>
      </c>
      <c r="AU341" s="241" t="s">
        <v>93</v>
      </c>
      <c r="AV341" s="14" t="s">
        <v>180</v>
      </c>
      <c r="AW341" s="14" t="s">
        <v>36</v>
      </c>
      <c r="AX341" s="14" t="s">
        <v>81</v>
      </c>
      <c r="AY341" s="241" t="s">
        <v>173</v>
      </c>
    </row>
    <row r="342" s="1" customFormat="1" ht="16.5" customHeight="1">
      <c r="B342" s="203"/>
      <c r="C342" s="248" t="s">
        <v>549</v>
      </c>
      <c r="D342" s="248" t="s">
        <v>197</v>
      </c>
      <c r="E342" s="249" t="s">
        <v>550</v>
      </c>
      <c r="F342" s="250" t="s">
        <v>551</v>
      </c>
      <c r="G342" s="251" t="s">
        <v>179</v>
      </c>
      <c r="H342" s="252">
        <v>22.719999999999999</v>
      </c>
      <c r="I342" s="253"/>
      <c r="J342" s="254">
        <f>ROUND(I342*H342,2)</f>
        <v>0</v>
      </c>
      <c r="K342" s="250" t="s">
        <v>5</v>
      </c>
      <c r="L342" s="255"/>
      <c r="M342" s="256" t="s">
        <v>5</v>
      </c>
      <c r="N342" s="257" t="s">
        <v>45</v>
      </c>
      <c r="O342" s="48"/>
      <c r="P342" s="213">
        <f>O342*H342</f>
        <v>0</v>
      </c>
      <c r="Q342" s="213">
        <v>0.0074700000000000001</v>
      </c>
      <c r="R342" s="213">
        <f>Q342*H342</f>
        <v>0.16971839999999999</v>
      </c>
      <c r="S342" s="213">
        <v>0</v>
      </c>
      <c r="T342" s="214">
        <f>S342*H342</f>
        <v>0</v>
      </c>
      <c r="AR342" s="25" t="s">
        <v>343</v>
      </c>
      <c r="AT342" s="25" t="s">
        <v>197</v>
      </c>
      <c r="AU342" s="25" t="s">
        <v>93</v>
      </c>
      <c r="AY342" s="25" t="s">
        <v>173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25" t="s">
        <v>93</v>
      </c>
      <c r="BK342" s="215">
        <f>ROUND(I342*H342,2)</f>
        <v>0</v>
      </c>
      <c r="BL342" s="25" t="s">
        <v>263</v>
      </c>
      <c r="BM342" s="25" t="s">
        <v>552</v>
      </c>
    </row>
    <row r="343" s="12" customFormat="1">
      <c r="B343" s="224"/>
      <c r="D343" s="217" t="s">
        <v>182</v>
      </c>
      <c r="E343" s="225" t="s">
        <v>5</v>
      </c>
      <c r="F343" s="226" t="s">
        <v>553</v>
      </c>
      <c r="H343" s="227">
        <v>22.719999999999999</v>
      </c>
      <c r="I343" s="228"/>
      <c r="L343" s="224"/>
      <c r="M343" s="229"/>
      <c r="N343" s="230"/>
      <c r="O343" s="230"/>
      <c r="P343" s="230"/>
      <c r="Q343" s="230"/>
      <c r="R343" s="230"/>
      <c r="S343" s="230"/>
      <c r="T343" s="231"/>
      <c r="AT343" s="225" t="s">
        <v>182</v>
      </c>
      <c r="AU343" s="225" t="s">
        <v>93</v>
      </c>
      <c r="AV343" s="12" t="s">
        <v>93</v>
      </c>
      <c r="AW343" s="12" t="s">
        <v>36</v>
      </c>
      <c r="AX343" s="12" t="s">
        <v>81</v>
      </c>
      <c r="AY343" s="225" t="s">
        <v>173</v>
      </c>
    </row>
    <row r="344" s="1" customFormat="1" ht="16.5" customHeight="1">
      <c r="B344" s="203"/>
      <c r="C344" s="248" t="s">
        <v>554</v>
      </c>
      <c r="D344" s="248" t="s">
        <v>197</v>
      </c>
      <c r="E344" s="249" t="s">
        <v>555</v>
      </c>
      <c r="F344" s="250" t="s">
        <v>556</v>
      </c>
      <c r="G344" s="251" t="s">
        <v>179</v>
      </c>
      <c r="H344" s="252">
        <v>9.2029999999999994</v>
      </c>
      <c r="I344" s="253"/>
      <c r="J344" s="254">
        <f>ROUND(I344*H344,2)</f>
        <v>0</v>
      </c>
      <c r="K344" s="250" t="s">
        <v>5</v>
      </c>
      <c r="L344" s="255"/>
      <c r="M344" s="256" t="s">
        <v>5</v>
      </c>
      <c r="N344" s="257" t="s">
        <v>45</v>
      </c>
      <c r="O344" s="48"/>
      <c r="P344" s="213">
        <f>O344*H344</f>
        <v>0</v>
      </c>
      <c r="Q344" s="213">
        <v>0.0041799999999999997</v>
      </c>
      <c r="R344" s="213">
        <f>Q344*H344</f>
        <v>0.038468539999999996</v>
      </c>
      <c r="S344" s="213">
        <v>0</v>
      </c>
      <c r="T344" s="214">
        <f>S344*H344</f>
        <v>0</v>
      </c>
      <c r="AR344" s="25" t="s">
        <v>343</v>
      </c>
      <c r="AT344" s="25" t="s">
        <v>197</v>
      </c>
      <c r="AU344" s="25" t="s">
        <v>93</v>
      </c>
      <c r="AY344" s="25" t="s">
        <v>173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25" t="s">
        <v>93</v>
      </c>
      <c r="BK344" s="215">
        <f>ROUND(I344*H344,2)</f>
        <v>0</v>
      </c>
      <c r="BL344" s="25" t="s">
        <v>263</v>
      </c>
      <c r="BM344" s="25" t="s">
        <v>557</v>
      </c>
    </row>
    <row r="345" s="12" customFormat="1">
      <c r="B345" s="224"/>
      <c r="D345" s="217" t="s">
        <v>182</v>
      </c>
      <c r="E345" s="225" t="s">
        <v>5</v>
      </c>
      <c r="F345" s="226" t="s">
        <v>558</v>
      </c>
      <c r="H345" s="227">
        <v>9.2029999999999994</v>
      </c>
      <c r="I345" s="228"/>
      <c r="L345" s="224"/>
      <c r="M345" s="229"/>
      <c r="N345" s="230"/>
      <c r="O345" s="230"/>
      <c r="P345" s="230"/>
      <c r="Q345" s="230"/>
      <c r="R345" s="230"/>
      <c r="S345" s="230"/>
      <c r="T345" s="231"/>
      <c r="AT345" s="225" t="s">
        <v>182</v>
      </c>
      <c r="AU345" s="225" t="s">
        <v>93</v>
      </c>
      <c r="AV345" s="12" t="s">
        <v>93</v>
      </c>
      <c r="AW345" s="12" t="s">
        <v>36</v>
      </c>
      <c r="AX345" s="12" t="s">
        <v>81</v>
      </c>
      <c r="AY345" s="225" t="s">
        <v>173</v>
      </c>
    </row>
    <row r="346" s="1" customFormat="1" ht="25.5" customHeight="1">
      <c r="B346" s="203"/>
      <c r="C346" s="204" t="s">
        <v>559</v>
      </c>
      <c r="D346" s="204" t="s">
        <v>176</v>
      </c>
      <c r="E346" s="205" t="s">
        <v>560</v>
      </c>
      <c r="F346" s="206" t="s">
        <v>561</v>
      </c>
      <c r="G346" s="207" t="s">
        <v>191</v>
      </c>
      <c r="H346" s="208">
        <v>117.22</v>
      </c>
      <c r="I346" s="209"/>
      <c r="J346" s="210">
        <f>ROUND(I346*H346,2)</f>
        <v>0</v>
      </c>
      <c r="K346" s="206" t="s">
        <v>5</v>
      </c>
      <c r="L346" s="47"/>
      <c r="M346" s="211" t="s">
        <v>5</v>
      </c>
      <c r="N346" s="212" t="s">
        <v>45</v>
      </c>
      <c r="O346" s="48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AR346" s="25" t="s">
        <v>263</v>
      </c>
      <c r="AT346" s="25" t="s">
        <v>176</v>
      </c>
      <c r="AU346" s="25" t="s">
        <v>93</v>
      </c>
      <c r="AY346" s="25" t="s">
        <v>173</v>
      </c>
      <c r="BE346" s="215">
        <f>IF(N346="základní",J346,0)</f>
        <v>0</v>
      </c>
      <c r="BF346" s="215">
        <f>IF(N346="snížená",J346,0)</f>
        <v>0</v>
      </c>
      <c r="BG346" s="215">
        <f>IF(N346="zákl. přenesená",J346,0)</f>
        <v>0</v>
      </c>
      <c r="BH346" s="215">
        <f>IF(N346="sníž. přenesená",J346,0)</f>
        <v>0</v>
      </c>
      <c r="BI346" s="215">
        <f>IF(N346="nulová",J346,0)</f>
        <v>0</v>
      </c>
      <c r="BJ346" s="25" t="s">
        <v>93</v>
      </c>
      <c r="BK346" s="215">
        <f>ROUND(I346*H346,2)</f>
        <v>0</v>
      </c>
      <c r="BL346" s="25" t="s">
        <v>263</v>
      </c>
      <c r="BM346" s="25" t="s">
        <v>562</v>
      </c>
    </row>
    <row r="347" s="11" customFormat="1">
      <c r="B347" s="216"/>
      <c r="D347" s="217" t="s">
        <v>182</v>
      </c>
      <c r="E347" s="218" t="s">
        <v>5</v>
      </c>
      <c r="F347" s="219" t="s">
        <v>563</v>
      </c>
      <c r="H347" s="218" t="s">
        <v>5</v>
      </c>
      <c r="I347" s="220"/>
      <c r="L347" s="216"/>
      <c r="M347" s="221"/>
      <c r="N347" s="222"/>
      <c r="O347" s="222"/>
      <c r="P347" s="222"/>
      <c r="Q347" s="222"/>
      <c r="R347" s="222"/>
      <c r="S347" s="222"/>
      <c r="T347" s="223"/>
      <c r="AT347" s="218" t="s">
        <v>182</v>
      </c>
      <c r="AU347" s="218" t="s">
        <v>93</v>
      </c>
      <c r="AV347" s="11" t="s">
        <v>81</v>
      </c>
      <c r="AW347" s="11" t="s">
        <v>36</v>
      </c>
      <c r="AX347" s="11" t="s">
        <v>73</v>
      </c>
      <c r="AY347" s="218" t="s">
        <v>173</v>
      </c>
    </row>
    <row r="348" s="12" customFormat="1">
      <c r="B348" s="224"/>
      <c r="D348" s="217" t="s">
        <v>182</v>
      </c>
      <c r="E348" s="225" t="s">
        <v>5</v>
      </c>
      <c r="F348" s="226" t="s">
        <v>564</v>
      </c>
      <c r="H348" s="227">
        <v>117.22</v>
      </c>
      <c r="I348" s="228"/>
      <c r="L348" s="224"/>
      <c r="M348" s="229"/>
      <c r="N348" s="230"/>
      <c r="O348" s="230"/>
      <c r="P348" s="230"/>
      <c r="Q348" s="230"/>
      <c r="R348" s="230"/>
      <c r="S348" s="230"/>
      <c r="T348" s="231"/>
      <c r="AT348" s="225" t="s">
        <v>182</v>
      </c>
      <c r="AU348" s="225" t="s">
        <v>93</v>
      </c>
      <c r="AV348" s="12" t="s">
        <v>93</v>
      </c>
      <c r="AW348" s="12" t="s">
        <v>36</v>
      </c>
      <c r="AX348" s="12" t="s">
        <v>73</v>
      </c>
      <c r="AY348" s="225" t="s">
        <v>173</v>
      </c>
    </row>
    <row r="349" s="13" customFormat="1">
      <c r="B349" s="232"/>
      <c r="D349" s="217" t="s">
        <v>182</v>
      </c>
      <c r="E349" s="233" t="s">
        <v>127</v>
      </c>
      <c r="F349" s="234" t="s">
        <v>186</v>
      </c>
      <c r="H349" s="235">
        <v>117.22</v>
      </c>
      <c r="I349" s="236"/>
      <c r="L349" s="232"/>
      <c r="M349" s="237"/>
      <c r="N349" s="238"/>
      <c r="O349" s="238"/>
      <c r="P349" s="238"/>
      <c r="Q349" s="238"/>
      <c r="R349" s="238"/>
      <c r="S349" s="238"/>
      <c r="T349" s="239"/>
      <c r="AT349" s="233" t="s">
        <v>182</v>
      </c>
      <c r="AU349" s="233" t="s">
        <v>93</v>
      </c>
      <c r="AV349" s="13" t="s">
        <v>187</v>
      </c>
      <c r="AW349" s="13" t="s">
        <v>36</v>
      </c>
      <c r="AX349" s="13" t="s">
        <v>73</v>
      </c>
      <c r="AY349" s="233" t="s">
        <v>173</v>
      </c>
    </row>
    <row r="350" s="14" customFormat="1">
      <c r="B350" s="240"/>
      <c r="D350" s="217" t="s">
        <v>182</v>
      </c>
      <c r="E350" s="241" t="s">
        <v>5</v>
      </c>
      <c r="F350" s="242" t="s">
        <v>188</v>
      </c>
      <c r="H350" s="243">
        <v>117.22</v>
      </c>
      <c r="I350" s="244"/>
      <c r="L350" s="240"/>
      <c r="M350" s="245"/>
      <c r="N350" s="246"/>
      <c r="O350" s="246"/>
      <c r="P350" s="246"/>
      <c r="Q350" s="246"/>
      <c r="R350" s="246"/>
      <c r="S350" s="246"/>
      <c r="T350" s="247"/>
      <c r="AT350" s="241" t="s">
        <v>182</v>
      </c>
      <c r="AU350" s="241" t="s">
        <v>93</v>
      </c>
      <c r="AV350" s="14" t="s">
        <v>180</v>
      </c>
      <c r="AW350" s="14" t="s">
        <v>36</v>
      </c>
      <c r="AX350" s="14" t="s">
        <v>81</v>
      </c>
      <c r="AY350" s="241" t="s">
        <v>173</v>
      </c>
    </row>
    <row r="351" s="1" customFormat="1" ht="16.5" customHeight="1">
      <c r="B351" s="203"/>
      <c r="C351" s="248" t="s">
        <v>565</v>
      </c>
      <c r="D351" s="248" t="s">
        <v>197</v>
      </c>
      <c r="E351" s="249" t="s">
        <v>550</v>
      </c>
      <c r="F351" s="250" t="s">
        <v>551</v>
      </c>
      <c r="G351" s="251" t="s">
        <v>179</v>
      </c>
      <c r="H351" s="252">
        <v>36.923999999999999</v>
      </c>
      <c r="I351" s="253"/>
      <c r="J351" s="254">
        <f>ROUND(I351*H351,2)</f>
        <v>0</v>
      </c>
      <c r="K351" s="250" t="s">
        <v>5</v>
      </c>
      <c r="L351" s="255"/>
      <c r="M351" s="256" t="s">
        <v>5</v>
      </c>
      <c r="N351" s="257" t="s">
        <v>45</v>
      </c>
      <c r="O351" s="48"/>
      <c r="P351" s="213">
        <f>O351*H351</f>
        <v>0</v>
      </c>
      <c r="Q351" s="213">
        <v>0.0074700000000000001</v>
      </c>
      <c r="R351" s="213">
        <f>Q351*H351</f>
        <v>0.27582227999999998</v>
      </c>
      <c r="S351" s="213">
        <v>0</v>
      </c>
      <c r="T351" s="214">
        <f>S351*H351</f>
        <v>0</v>
      </c>
      <c r="AR351" s="25" t="s">
        <v>343</v>
      </c>
      <c r="AT351" s="25" t="s">
        <v>197</v>
      </c>
      <c r="AU351" s="25" t="s">
        <v>93</v>
      </c>
      <c r="AY351" s="25" t="s">
        <v>173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25" t="s">
        <v>93</v>
      </c>
      <c r="BK351" s="215">
        <f>ROUND(I351*H351,2)</f>
        <v>0</v>
      </c>
      <c r="BL351" s="25" t="s">
        <v>263</v>
      </c>
      <c r="BM351" s="25" t="s">
        <v>566</v>
      </c>
    </row>
    <row r="352" s="12" customFormat="1">
      <c r="B352" s="224"/>
      <c r="D352" s="217" t="s">
        <v>182</v>
      </c>
      <c r="E352" s="225" t="s">
        <v>5</v>
      </c>
      <c r="F352" s="226" t="s">
        <v>567</v>
      </c>
      <c r="H352" s="227">
        <v>36.923999999999999</v>
      </c>
      <c r="I352" s="228"/>
      <c r="L352" s="224"/>
      <c r="M352" s="229"/>
      <c r="N352" s="230"/>
      <c r="O352" s="230"/>
      <c r="P352" s="230"/>
      <c r="Q352" s="230"/>
      <c r="R352" s="230"/>
      <c r="S352" s="230"/>
      <c r="T352" s="231"/>
      <c r="AT352" s="225" t="s">
        <v>182</v>
      </c>
      <c r="AU352" s="225" t="s">
        <v>93</v>
      </c>
      <c r="AV352" s="12" t="s">
        <v>93</v>
      </c>
      <c r="AW352" s="12" t="s">
        <v>36</v>
      </c>
      <c r="AX352" s="12" t="s">
        <v>81</v>
      </c>
      <c r="AY352" s="225" t="s">
        <v>173</v>
      </c>
    </row>
    <row r="353" s="1" customFormat="1" ht="25.5" customHeight="1">
      <c r="B353" s="203"/>
      <c r="C353" s="204" t="s">
        <v>568</v>
      </c>
      <c r="D353" s="204" t="s">
        <v>176</v>
      </c>
      <c r="E353" s="205" t="s">
        <v>569</v>
      </c>
      <c r="F353" s="206" t="s">
        <v>570</v>
      </c>
      <c r="G353" s="207" t="s">
        <v>179</v>
      </c>
      <c r="H353" s="208">
        <v>648.99599999999998</v>
      </c>
      <c r="I353" s="209"/>
      <c r="J353" s="210">
        <f>ROUND(I353*H353,2)</f>
        <v>0</v>
      </c>
      <c r="K353" s="206" t="s">
        <v>192</v>
      </c>
      <c r="L353" s="47"/>
      <c r="M353" s="211" t="s">
        <v>5</v>
      </c>
      <c r="N353" s="212" t="s">
        <v>45</v>
      </c>
      <c r="O353" s="48"/>
      <c r="P353" s="213">
        <f>O353*H353</f>
        <v>0</v>
      </c>
      <c r="Q353" s="213">
        <v>0.00116</v>
      </c>
      <c r="R353" s="213">
        <f>Q353*H353</f>
        <v>0.75283535999999995</v>
      </c>
      <c r="S353" s="213">
        <v>0</v>
      </c>
      <c r="T353" s="214">
        <f>S353*H353</f>
        <v>0</v>
      </c>
      <c r="AR353" s="25" t="s">
        <v>263</v>
      </c>
      <c r="AT353" s="25" t="s">
        <v>176</v>
      </c>
      <c r="AU353" s="25" t="s">
        <v>93</v>
      </c>
      <c r="AY353" s="25" t="s">
        <v>173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25" t="s">
        <v>93</v>
      </c>
      <c r="BK353" s="215">
        <f>ROUND(I353*H353,2)</f>
        <v>0</v>
      </c>
      <c r="BL353" s="25" t="s">
        <v>263</v>
      </c>
      <c r="BM353" s="25" t="s">
        <v>571</v>
      </c>
    </row>
    <row r="354" s="11" customFormat="1">
      <c r="B354" s="216"/>
      <c r="D354" s="217" t="s">
        <v>182</v>
      </c>
      <c r="E354" s="218" t="s">
        <v>5</v>
      </c>
      <c r="F354" s="219" t="s">
        <v>572</v>
      </c>
      <c r="H354" s="218" t="s">
        <v>5</v>
      </c>
      <c r="I354" s="220"/>
      <c r="L354" s="216"/>
      <c r="M354" s="221"/>
      <c r="N354" s="222"/>
      <c r="O354" s="222"/>
      <c r="P354" s="222"/>
      <c r="Q354" s="222"/>
      <c r="R354" s="222"/>
      <c r="S354" s="222"/>
      <c r="T354" s="223"/>
      <c r="AT354" s="218" t="s">
        <v>182</v>
      </c>
      <c r="AU354" s="218" t="s">
        <v>93</v>
      </c>
      <c r="AV354" s="11" t="s">
        <v>81</v>
      </c>
      <c r="AW354" s="11" t="s">
        <v>36</v>
      </c>
      <c r="AX354" s="11" t="s">
        <v>73</v>
      </c>
      <c r="AY354" s="218" t="s">
        <v>173</v>
      </c>
    </row>
    <row r="355" s="12" customFormat="1">
      <c r="B355" s="224"/>
      <c r="D355" s="217" t="s">
        <v>182</v>
      </c>
      <c r="E355" s="225" t="s">
        <v>5</v>
      </c>
      <c r="F355" s="226" t="s">
        <v>573</v>
      </c>
      <c r="H355" s="227">
        <v>559.077</v>
      </c>
      <c r="I355" s="228"/>
      <c r="L355" s="224"/>
      <c r="M355" s="229"/>
      <c r="N355" s="230"/>
      <c r="O355" s="230"/>
      <c r="P355" s="230"/>
      <c r="Q355" s="230"/>
      <c r="R355" s="230"/>
      <c r="S355" s="230"/>
      <c r="T355" s="231"/>
      <c r="AT355" s="225" t="s">
        <v>182</v>
      </c>
      <c r="AU355" s="225" t="s">
        <v>93</v>
      </c>
      <c r="AV355" s="12" t="s">
        <v>93</v>
      </c>
      <c r="AW355" s="12" t="s">
        <v>36</v>
      </c>
      <c r="AX355" s="12" t="s">
        <v>73</v>
      </c>
      <c r="AY355" s="225" t="s">
        <v>173</v>
      </c>
    </row>
    <row r="356" s="11" customFormat="1">
      <c r="B356" s="216"/>
      <c r="D356" s="217" t="s">
        <v>182</v>
      </c>
      <c r="E356" s="218" t="s">
        <v>5</v>
      </c>
      <c r="F356" s="219" t="s">
        <v>574</v>
      </c>
      <c r="H356" s="218" t="s">
        <v>5</v>
      </c>
      <c r="I356" s="220"/>
      <c r="L356" s="216"/>
      <c r="M356" s="221"/>
      <c r="N356" s="222"/>
      <c r="O356" s="222"/>
      <c r="P356" s="222"/>
      <c r="Q356" s="222"/>
      <c r="R356" s="222"/>
      <c r="S356" s="222"/>
      <c r="T356" s="223"/>
      <c r="AT356" s="218" t="s">
        <v>182</v>
      </c>
      <c r="AU356" s="218" t="s">
        <v>93</v>
      </c>
      <c r="AV356" s="11" t="s">
        <v>81</v>
      </c>
      <c r="AW356" s="11" t="s">
        <v>36</v>
      </c>
      <c r="AX356" s="11" t="s">
        <v>73</v>
      </c>
      <c r="AY356" s="218" t="s">
        <v>173</v>
      </c>
    </row>
    <row r="357" s="12" customFormat="1">
      <c r="B357" s="224"/>
      <c r="D357" s="217" t="s">
        <v>182</v>
      </c>
      <c r="E357" s="225" t="s">
        <v>5</v>
      </c>
      <c r="F357" s="226" t="s">
        <v>575</v>
      </c>
      <c r="H357" s="227">
        <v>89.918999999999997</v>
      </c>
      <c r="I357" s="228"/>
      <c r="L357" s="224"/>
      <c r="M357" s="229"/>
      <c r="N357" s="230"/>
      <c r="O357" s="230"/>
      <c r="P357" s="230"/>
      <c r="Q357" s="230"/>
      <c r="R357" s="230"/>
      <c r="S357" s="230"/>
      <c r="T357" s="231"/>
      <c r="AT357" s="225" t="s">
        <v>182</v>
      </c>
      <c r="AU357" s="225" t="s">
        <v>93</v>
      </c>
      <c r="AV357" s="12" t="s">
        <v>93</v>
      </c>
      <c r="AW357" s="12" t="s">
        <v>36</v>
      </c>
      <c r="AX357" s="12" t="s">
        <v>73</v>
      </c>
      <c r="AY357" s="225" t="s">
        <v>173</v>
      </c>
    </row>
    <row r="358" s="14" customFormat="1">
      <c r="B358" s="240"/>
      <c r="D358" s="217" t="s">
        <v>182</v>
      </c>
      <c r="E358" s="241" t="s">
        <v>5</v>
      </c>
      <c r="F358" s="242" t="s">
        <v>188</v>
      </c>
      <c r="H358" s="243">
        <v>648.99599999999998</v>
      </c>
      <c r="I358" s="244"/>
      <c r="L358" s="240"/>
      <c r="M358" s="245"/>
      <c r="N358" s="246"/>
      <c r="O358" s="246"/>
      <c r="P358" s="246"/>
      <c r="Q358" s="246"/>
      <c r="R358" s="246"/>
      <c r="S358" s="246"/>
      <c r="T358" s="247"/>
      <c r="AT358" s="241" t="s">
        <v>182</v>
      </c>
      <c r="AU358" s="241" t="s">
        <v>93</v>
      </c>
      <c r="AV358" s="14" t="s">
        <v>180</v>
      </c>
      <c r="AW358" s="14" t="s">
        <v>36</v>
      </c>
      <c r="AX358" s="14" t="s">
        <v>81</v>
      </c>
      <c r="AY358" s="241" t="s">
        <v>173</v>
      </c>
    </row>
    <row r="359" s="1" customFormat="1" ht="16.5" customHeight="1">
      <c r="B359" s="203"/>
      <c r="C359" s="248" t="s">
        <v>576</v>
      </c>
      <c r="D359" s="248" t="s">
        <v>197</v>
      </c>
      <c r="E359" s="249" t="s">
        <v>577</v>
      </c>
      <c r="F359" s="250" t="s">
        <v>578</v>
      </c>
      <c r="G359" s="251" t="s">
        <v>179</v>
      </c>
      <c r="H359" s="252">
        <v>545.09299999999996</v>
      </c>
      <c r="I359" s="253"/>
      <c r="J359" s="254">
        <f>ROUND(I359*H359,2)</f>
        <v>0</v>
      </c>
      <c r="K359" s="250" t="s">
        <v>5</v>
      </c>
      <c r="L359" s="255"/>
      <c r="M359" s="256" t="s">
        <v>5</v>
      </c>
      <c r="N359" s="257" t="s">
        <v>45</v>
      </c>
      <c r="O359" s="48"/>
      <c r="P359" s="213">
        <f>O359*H359</f>
        <v>0</v>
      </c>
      <c r="Q359" s="213">
        <v>0.0055999999999999999</v>
      </c>
      <c r="R359" s="213">
        <f>Q359*H359</f>
        <v>3.0525207999999999</v>
      </c>
      <c r="S359" s="213">
        <v>0</v>
      </c>
      <c r="T359" s="214">
        <f>S359*H359</f>
        <v>0</v>
      </c>
      <c r="AR359" s="25" t="s">
        <v>343</v>
      </c>
      <c r="AT359" s="25" t="s">
        <v>197</v>
      </c>
      <c r="AU359" s="25" t="s">
        <v>93</v>
      </c>
      <c r="AY359" s="25" t="s">
        <v>173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25" t="s">
        <v>93</v>
      </c>
      <c r="BK359" s="215">
        <f>ROUND(I359*H359,2)</f>
        <v>0</v>
      </c>
      <c r="BL359" s="25" t="s">
        <v>263</v>
      </c>
      <c r="BM359" s="25" t="s">
        <v>579</v>
      </c>
    </row>
    <row r="360" s="12" customFormat="1">
      <c r="B360" s="224"/>
      <c r="D360" s="217" t="s">
        <v>182</v>
      </c>
      <c r="E360" s="225" t="s">
        <v>5</v>
      </c>
      <c r="F360" s="226" t="s">
        <v>580</v>
      </c>
      <c r="H360" s="227">
        <v>545.09299999999996</v>
      </c>
      <c r="I360" s="228"/>
      <c r="L360" s="224"/>
      <c r="M360" s="229"/>
      <c r="N360" s="230"/>
      <c r="O360" s="230"/>
      <c r="P360" s="230"/>
      <c r="Q360" s="230"/>
      <c r="R360" s="230"/>
      <c r="S360" s="230"/>
      <c r="T360" s="231"/>
      <c r="AT360" s="225" t="s">
        <v>182</v>
      </c>
      <c r="AU360" s="225" t="s">
        <v>93</v>
      </c>
      <c r="AV360" s="12" t="s">
        <v>93</v>
      </c>
      <c r="AW360" s="12" t="s">
        <v>36</v>
      </c>
      <c r="AX360" s="12" t="s">
        <v>81</v>
      </c>
      <c r="AY360" s="225" t="s">
        <v>173</v>
      </c>
    </row>
    <row r="361" s="1" customFormat="1" ht="16.5" customHeight="1">
      <c r="B361" s="203"/>
      <c r="C361" s="248" t="s">
        <v>581</v>
      </c>
      <c r="D361" s="248" t="s">
        <v>197</v>
      </c>
      <c r="E361" s="249" t="s">
        <v>550</v>
      </c>
      <c r="F361" s="250" t="s">
        <v>551</v>
      </c>
      <c r="G361" s="251" t="s">
        <v>179</v>
      </c>
      <c r="H361" s="252">
        <v>25.164999999999999</v>
      </c>
      <c r="I361" s="253"/>
      <c r="J361" s="254">
        <f>ROUND(I361*H361,2)</f>
        <v>0</v>
      </c>
      <c r="K361" s="250" t="s">
        <v>5</v>
      </c>
      <c r="L361" s="255"/>
      <c r="M361" s="256" t="s">
        <v>5</v>
      </c>
      <c r="N361" s="257" t="s">
        <v>45</v>
      </c>
      <c r="O361" s="48"/>
      <c r="P361" s="213">
        <f>O361*H361</f>
        <v>0</v>
      </c>
      <c r="Q361" s="213">
        <v>0.0074700000000000001</v>
      </c>
      <c r="R361" s="213">
        <f>Q361*H361</f>
        <v>0.18798255</v>
      </c>
      <c r="S361" s="213">
        <v>0</v>
      </c>
      <c r="T361" s="214">
        <f>S361*H361</f>
        <v>0</v>
      </c>
      <c r="AR361" s="25" t="s">
        <v>343</v>
      </c>
      <c r="AT361" s="25" t="s">
        <v>197</v>
      </c>
      <c r="AU361" s="25" t="s">
        <v>93</v>
      </c>
      <c r="AY361" s="25" t="s">
        <v>173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25" t="s">
        <v>93</v>
      </c>
      <c r="BK361" s="215">
        <f>ROUND(I361*H361,2)</f>
        <v>0</v>
      </c>
      <c r="BL361" s="25" t="s">
        <v>263</v>
      </c>
      <c r="BM361" s="25" t="s">
        <v>582</v>
      </c>
    </row>
    <row r="362" s="12" customFormat="1">
      <c r="B362" s="224"/>
      <c r="D362" s="217" t="s">
        <v>182</v>
      </c>
      <c r="E362" s="225" t="s">
        <v>5</v>
      </c>
      <c r="F362" s="226" t="s">
        <v>583</v>
      </c>
      <c r="H362" s="227">
        <v>25.164999999999999</v>
      </c>
      <c r="I362" s="228"/>
      <c r="L362" s="224"/>
      <c r="M362" s="229"/>
      <c r="N362" s="230"/>
      <c r="O362" s="230"/>
      <c r="P362" s="230"/>
      <c r="Q362" s="230"/>
      <c r="R362" s="230"/>
      <c r="S362" s="230"/>
      <c r="T362" s="231"/>
      <c r="AT362" s="225" t="s">
        <v>182</v>
      </c>
      <c r="AU362" s="225" t="s">
        <v>93</v>
      </c>
      <c r="AV362" s="12" t="s">
        <v>93</v>
      </c>
      <c r="AW362" s="12" t="s">
        <v>36</v>
      </c>
      <c r="AX362" s="12" t="s">
        <v>81</v>
      </c>
      <c r="AY362" s="225" t="s">
        <v>173</v>
      </c>
    </row>
    <row r="363" s="1" customFormat="1" ht="16.5" customHeight="1">
      <c r="B363" s="203"/>
      <c r="C363" s="248" t="s">
        <v>584</v>
      </c>
      <c r="D363" s="248" t="s">
        <v>197</v>
      </c>
      <c r="E363" s="249" t="s">
        <v>585</v>
      </c>
      <c r="F363" s="250" t="s">
        <v>586</v>
      </c>
      <c r="G363" s="251" t="s">
        <v>179</v>
      </c>
      <c r="H363" s="252">
        <v>91.716999999999999</v>
      </c>
      <c r="I363" s="253"/>
      <c r="J363" s="254">
        <f>ROUND(I363*H363,2)</f>
        <v>0</v>
      </c>
      <c r="K363" s="250" t="s">
        <v>5</v>
      </c>
      <c r="L363" s="255"/>
      <c r="M363" s="256" t="s">
        <v>5</v>
      </c>
      <c r="N363" s="257" t="s">
        <v>45</v>
      </c>
      <c r="O363" s="48"/>
      <c r="P363" s="213">
        <f>O363*H363</f>
        <v>0</v>
      </c>
      <c r="Q363" s="213">
        <v>0.020060000000000001</v>
      </c>
      <c r="R363" s="213">
        <f>Q363*H363</f>
        <v>1.8398430200000002</v>
      </c>
      <c r="S363" s="213">
        <v>0</v>
      </c>
      <c r="T363" s="214">
        <f>S363*H363</f>
        <v>0</v>
      </c>
      <c r="AR363" s="25" t="s">
        <v>343</v>
      </c>
      <c r="AT363" s="25" t="s">
        <v>197</v>
      </c>
      <c r="AU363" s="25" t="s">
        <v>93</v>
      </c>
      <c r="AY363" s="25" t="s">
        <v>173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25" t="s">
        <v>93</v>
      </c>
      <c r="BK363" s="215">
        <f>ROUND(I363*H363,2)</f>
        <v>0</v>
      </c>
      <c r="BL363" s="25" t="s">
        <v>263</v>
      </c>
      <c r="BM363" s="25" t="s">
        <v>587</v>
      </c>
    </row>
    <row r="364" s="12" customFormat="1">
      <c r="B364" s="224"/>
      <c r="D364" s="217" t="s">
        <v>182</v>
      </c>
      <c r="E364" s="225" t="s">
        <v>5</v>
      </c>
      <c r="F364" s="226" t="s">
        <v>588</v>
      </c>
      <c r="H364" s="227">
        <v>91.716999999999999</v>
      </c>
      <c r="I364" s="228"/>
      <c r="L364" s="224"/>
      <c r="M364" s="229"/>
      <c r="N364" s="230"/>
      <c r="O364" s="230"/>
      <c r="P364" s="230"/>
      <c r="Q364" s="230"/>
      <c r="R364" s="230"/>
      <c r="S364" s="230"/>
      <c r="T364" s="231"/>
      <c r="AT364" s="225" t="s">
        <v>182</v>
      </c>
      <c r="AU364" s="225" t="s">
        <v>93</v>
      </c>
      <c r="AV364" s="12" t="s">
        <v>93</v>
      </c>
      <c r="AW364" s="12" t="s">
        <v>36</v>
      </c>
      <c r="AX364" s="12" t="s">
        <v>81</v>
      </c>
      <c r="AY364" s="225" t="s">
        <v>173</v>
      </c>
    </row>
    <row r="365" s="1" customFormat="1" ht="16.5" customHeight="1">
      <c r="B365" s="203"/>
      <c r="C365" s="204" t="s">
        <v>589</v>
      </c>
      <c r="D365" s="204" t="s">
        <v>176</v>
      </c>
      <c r="E365" s="205" t="s">
        <v>590</v>
      </c>
      <c r="F365" s="206" t="s">
        <v>591</v>
      </c>
      <c r="G365" s="207" t="s">
        <v>191</v>
      </c>
      <c r="H365" s="208">
        <v>212.69999999999999</v>
      </c>
      <c r="I365" s="209"/>
      <c r="J365" s="210">
        <f>ROUND(I365*H365,2)</f>
        <v>0</v>
      </c>
      <c r="K365" s="206" t="s">
        <v>192</v>
      </c>
      <c r="L365" s="47"/>
      <c r="M365" s="211" t="s">
        <v>5</v>
      </c>
      <c r="N365" s="212" t="s">
        <v>45</v>
      </c>
      <c r="O365" s="48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AR365" s="25" t="s">
        <v>263</v>
      </c>
      <c r="AT365" s="25" t="s">
        <v>176</v>
      </c>
      <c r="AU365" s="25" t="s">
        <v>93</v>
      </c>
      <c r="AY365" s="25" t="s">
        <v>173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25" t="s">
        <v>93</v>
      </c>
      <c r="BK365" s="215">
        <f>ROUND(I365*H365,2)</f>
        <v>0</v>
      </c>
      <c r="BL365" s="25" t="s">
        <v>263</v>
      </c>
      <c r="BM365" s="25" t="s">
        <v>592</v>
      </c>
    </row>
    <row r="366" s="11" customFormat="1">
      <c r="B366" s="216"/>
      <c r="D366" s="217" t="s">
        <v>182</v>
      </c>
      <c r="E366" s="218" t="s">
        <v>5</v>
      </c>
      <c r="F366" s="219" t="s">
        <v>563</v>
      </c>
      <c r="H366" s="218" t="s">
        <v>5</v>
      </c>
      <c r="I366" s="220"/>
      <c r="L366" s="216"/>
      <c r="M366" s="221"/>
      <c r="N366" s="222"/>
      <c r="O366" s="222"/>
      <c r="P366" s="222"/>
      <c r="Q366" s="222"/>
      <c r="R366" s="222"/>
      <c r="S366" s="222"/>
      <c r="T366" s="223"/>
      <c r="AT366" s="218" t="s">
        <v>182</v>
      </c>
      <c r="AU366" s="218" t="s">
        <v>93</v>
      </c>
      <c r="AV366" s="11" t="s">
        <v>81</v>
      </c>
      <c r="AW366" s="11" t="s">
        <v>36</v>
      </c>
      <c r="AX366" s="11" t="s">
        <v>73</v>
      </c>
      <c r="AY366" s="218" t="s">
        <v>173</v>
      </c>
    </row>
    <row r="367" s="12" customFormat="1">
      <c r="B367" s="224"/>
      <c r="D367" s="217" t="s">
        <v>182</v>
      </c>
      <c r="E367" s="225" t="s">
        <v>5</v>
      </c>
      <c r="F367" s="226" t="s">
        <v>593</v>
      </c>
      <c r="H367" s="227">
        <v>116.02</v>
      </c>
      <c r="I367" s="228"/>
      <c r="L367" s="224"/>
      <c r="M367" s="229"/>
      <c r="N367" s="230"/>
      <c r="O367" s="230"/>
      <c r="P367" s="230"/>
      <c r="Q367" s="230"/>
      <c r="R367" s="230"/>
      <c r="S367" s="230"/>
      <c r="T367" s="231"/>
      <c r="AT367" s="225" t="s">
        <v>182</v>
      </c>
      <c r="AU367" s="225" t="s">
        <v>93</v>
      </c>
      <c r="AV367" s="12" t="s">
        <v>93</v>
      </c>
      <c r="AW367" s="12" t="s">
        <v>36</v>
      </c>
      <c r="AX367" s="12" t="s">
        <v>73</v>
      </c>
      <c r="AY367" s="225" t="s">
        <v>173</v>
      </c>
    </row>
    <row r="368" s="11" customFormat="1">
      <c r="B368" s="216"/>
      <c r="D368" s="217" t="s">
        <v>182</v>
      </c>
      <c r="E368" s="218" t="s">
        <v>5</v>
      </c>
      <c r="F368" s="219" t="s">
        <v>594</v>
      </c>
      <c r="H368" s="218" t="s">
        <v>5</v>
      </c>
      <c r="I368" s="220"/>
      <c r="L368" s="216"/>
      <c r="M368" s="221"/>
      <c r="N368" s="222"/>
      <c r="O368" s="222"/>
      <c r="P368" s="222"/>
      <c r="Q368" s="222"/>
      <c r="R368" s="222"/>
      <c r="S368" s="222"/>
      <c r="T368" s="223"/>
      <c r="AT368" s="218" t="s">
        <v>182</v>
      </c>
      <c r="AU368" s="218" t="s">
        <v>93</v>
      </c>
      <c r="AV368" s="11" t="s">
        <v>81</v>
      </c>
      <c r="AW368" s="11" t="s">
        <v>36</v>
      </c>
      <c r="AX368" s="11" t="s">
        <v>73</v>
      </c>
      <c r="AY368" s="218" t="s">
        <v>173</v>
      </c>
    </row>
    <row r="369" s="12" customFormat="1">
      <c r="B369" s="224"/>
      <c r="D369" s="217" t="s">
        <v>182</v>
      </c>
      <c r="E369" s="225" t="s">
        <v>5</v>
      </c>
      <c r="F369" s="226" t="s">
        <v>595</v>
      </c>
      <c r="H369" s="227">
        <v>20.280000000000001</v>
      </c>
      <c r="I369" s="228"/>
      <c r="L369" s="224"/>
      <c r="M369" s="229"/>
      <c r="N369" s="230"/>
      <c r="O369" s="230"/>
      <c r="P369" s="230"/>
      <c r="Q369" s="230"/>
      <c r="R369" s="230"/>
      <c r="S369" s="230"/>
      <c r="T369" s="231"/>
      <c r="AT369" s="225" t="s">
        <v>182</v>
      </c>
      <c r="AU369" s="225" t="s">
        <v>93</v>
      </c>
      <c r="AV369" s="12" t="s">
        <v>93</v>
      </c>
      <c r="AW369" s="12" t="s">
        <v>36</v>
      </c>
      <c r="AX369" s="12" t="s">
        <v>73</v>
      </c>
      <c r="AY369" s="225" t="s">
        <v>173</v>
      </c>
    </row>
    <row r="370" s="11" customFormat="1">
      <c r="B370" s="216"/>
      <c r="D370" s="217" t="s">
        <v>182</v>
      </c>
      <c r="E370" s="218" t="s">
        <v>5</v>
      </c>
      <c r="F370" s="219" t="s">
        <v>596</v>
      </c>
      <c r="H370" s="218" t="s">
        <v>5</v>
      </c>
      <c r="I370" s="220"/>
      <c r="L370" s="216"/>
      <c r="M370" s="221"/>
      <c r="N370" s="222"/>
      <c r="O370" s="222"/>
      <c r="P370" s="222"/>
      <c r="Q370" s="222"/>
      <c r="R370" s="222"/>
      <c r="S370" s="222"/>
      <c r="T370" s="223"/>
      <c r="AT370" s="218" t="s">
        <v>182</v>
      </c>
      <c r="AU370" s="218" t="s">
        <v>93</v>
      </c>
      <c r="AV370" s="11" t="s">
        <v>81</v>
      </c>
      <c r="AW370" s="11" t="s">
        <v>36</v>
      </c>
      <c r="AX370" s="11" t="s">
        <v>73</v>
      </c>
      <c r="AY370" s="218" t="s">
        <v>173</v>
      </c>
    </row>
    <row r="371" s="12" customFormat="1">
      <c r="B371" s="224"/>
      <c r="D371" s="217" t="s">
        <v>182</v>
      </c>
      <c r="E371" s="225" t="s">
        <v>5</v>
      </c>
      <c r="F371" s="226" t="s">
        <v>597</v>
      </c>
      <c r="H371" s="227">
        <v>67.599999999999994</v>
      </c>
      <c r="I371" s="228"/>
      <c r="L371" s="224"/>
      <c r="M371" s="229"/>
      <c r="N371" s="230"/>
      <c r="O371" s="230"/>
      <c r="P371" s="230"/>
      <c r="Q371" s="230"/>
      <c r="R371" s="230"/>
      <c r="S371" s="230"/>
      <c r="T371" s="231"/>
      <c r="AT371" s="225" t="s">
        <v>182</v>
      </c>
      <c r="AU371" s="225" t="s">
        <v>93</v>
      </c>
      <c r="AV371" s="12" t="s">
        <v>93</v>
      </c>
      <c r="AW371" s="12" t="s">
        <v>36</v>
      </c>
      <c r="AX371" s="12" t="s">
        <v>73</v>
      </c>
      <c r="AY371" s="225" t="s">
        <v>173</v>
      </c>
    </row>
    <row r="372" s="12" customFormat="1">
      <c r="B372" s="224"/>
      <c r="D372" s="217" t="s">
        <v>182</v>
      </c>
      <c r="E372" s="225" t="s">
        <v>5</v>
      </c>
      <c r="F372" s="226" t="s">
        <v>598</v>
      </c>
      <c r="H372" s="227">
        <v>8.8000000000000007</v>
      </c>
      <c r="I372" s="228"/>
      <c r="L372" s="224"/>
      <c r="M372" s="229"/>
      <c r="N372" s="230"/>
      <c r="O372" s="230"/>
      <c r="P372" s="230"/>
      <c r="Q372" s="230"/>
      <c r="R372" s="230"/>
      <c r="S372" s="230"/>
      <c r="T372" s="231"/>
      <c r="AT372" s="225" t="s">
        <v>182</v>
      </c>
      <c r="AU372" s="225" t="s">
        <v>93</v>
      </c>
      <c r="AV372" s="12" t="s">
        <v>93</v>
      </c>
      <c r="AW372" s="12" t="s">
        <v>36</v>
      </c>
      <c r="AX372" s="12" t="s">
        <v>73</v>
      </c>
      <c r="AY372" s="225" t="s">
        <v>173</v>
      </c>
    </row>
    <row r="373" s="14" customFormat="1">
      <c r="B373" s="240"/>
      <c r="D373" s="217" t="s">
        <v>182</v>
      </c>
      <c r="E373" s="241" t="s">
        <v>106</v>
      </c>
      <c r="F373" s="242" t="s">
        <v>188</v>
      </c>
      <c r="H373" s="243">
        <v>212.69999999999999</v>
      </c>
      <c r="I373" s="244"/>
      <c r="L373" s="240"/>
      <c r="M373" s="245"/>
      <c r="N373" s="246"/>
      <c r="O373" s="246"/>
      <c r="P373" s="246"/>
      <c r="Q373" s="246"/>
      <c r="R373" s="246"/>
      <c r="S373" s="246"/>
      <c r="T373" s="247"/>
      <c r="AT373" s="241" t="s">
        <v>182</v>
      </c>
      <c r="AU373" s="241" t="s">
        <v>93</v>
      </c>
      <c r="AV373" s="14" t="s">
        <v>180</v>
      </c>
      <c r="AW373" s="14" t="s">
        <v>36</v>
      </c>
      <c r="AX373" s="14" t="s">
        <v>81</v>
      </c>
      <c r="AY373" s="241" t="s">
        <v>173</v>
      </c>
    </row>
    <row r="374" s="1" customFormat="1" ht="16.5" customHeight="1">
      <c r="B374" s="203"/>
      <c r="C374" s="248" t="s">
        <v>599</v>
      </c>
      <c r="D374" s="248" t="s">
        <v>197</v>
      </c>
      <c r="E374" s="249" t="s">
        <v>600</v>
      </c>
      <c r="F374" s="250" t="s">
        <v>601</v>
      </c>
      <c r="G374" s="251" t="s">
        <v>191</v>
      </c>
      <c r="H374" s="252">
        <v>216.95400000000001</v>
      </c>
      <c r="I374" s="253"/>
      <c r="J374" s="254">
        <f>ROUND(I374*H374,2)</f>
        <v>0</v>
      </c>
      <c r="K374" s="250" t="s">
        <v>5</v>
      </c>
      <c r="L374" s="255"/>
      <c r="M374" s="256" t="s">
        <v>5</v>
      </c>
      <c r="N374" s="257" t="s">
        <v>45</v>
      </c>
      <c r="O374" s="48"/>
      <c r="P374" s="213">
        <f>O374*H374</f>
        <v>0</v>
      </c>
      <c r="Q374" s="213">
        <v>0.00038000000000000002</v>
      </c>
      <c r="R374" s="213">
        <f>Q374*H374</f>
        <v>0.082442520000000005</v>
      </c>
      <c r="S374" s="213">
        <v>0</v>
      </c>
      <c r="T374" s="214">
        <f>S374*H374</f>
        <v>0</v>
      </c>
      <c r="AR374" s="25" t="s">
        <v>343</v>
      </c>
      <c r="AT374" s="25" t="s">
        <v>197</v>
      </c>
      <c r="AU374" s="25" t="s">
        <v>93</v>
      </c>
      <c r="AY374" s="25" t="s">
        <v>173</v>
      </c>
      <c r="BE374" s="215">
        <f>IF(N374="základní",J374,0)</f>
        <v>0</v>
      </c>
      <c r="BF374" s="215">
        <f>IF(N374="snížená",J374,0)</f>
        <v>0</v>
      </c>
      <c r="BG374" s="215">
        <f>IF(N374="zákl. přenesená",J374,0)</f>
        <v>0</v>
      </c>
      <c r="BH374" s="215">
        <f>IF(N374="sníž. přenesená",J374,0)</f>
        <v>0</v>
      </c>
      <c r="BI374" s="215">
        <f>IF(N374="nulová",J374,0)</f>
        <v>0</v>
      </c>
      <c r="BJ374" s="25" t="s">
        <v>93</v>
      </c>
      <c r="BK374" s="215">
        <f>ROUND(I374*H374,2)</f>
        <v>0</v>
      </c>
      <c r="BL374" s="25" t="s">
        <v>263</v>
      </c>
      <c r="BM374" s="25" t="s">
        <v>602</v>
      </c>
    </row>
    <row r="375" s="12" customFormat="1">
      <c r="B375" s="224"/>
      <c r="D375" s="217" t="s">
        <v>182</v>
      </c>
      <c r="E375" s="225" t="s">
        <v>5</v>
      </c>
      <c r="F375" s="226" t="s">
        <v>603</v>
      </c>
      <c r="H375" s="227">
        <v>216.95400000000001</v>
      </c>
      <c r="I375" s="228"/>
      <c r="L375" s="224"/>
      <c r="M375" s="229"/>
      <c r="N375" s="230"/>
      <c r="O375" s="230"/>
      <c r="P375" s="230"/>
      <c r="Q375" s="230"/>
      <c r="R375" s="230"/>
      <c r="S375" s="230"/>
      <c r="T375" s="231"/>
      <c r="AT375" s="225" t="s">
        <v>182</v>
      </c>
      <c r="AU375" s="225" t="s">
        <v>93</v>
      </c>
      <c r="AV375" s="12" t="s">
        <v>93</v>
      </c>
      <c r="AW375" s="12" t="s">
        <v>36</v>
      </c>
      <c r="AX375" s="12" t="s">
        <v>81</v>
      </c>
      <c r="AY375" s="225" t="s">
        <v>173</v>
      </c>
    </row>
    <row r="376" s="1" customFormat="1" ht="25.5" customHeight="1">
      <c r="B376" s="203"/>
      <c r="C376" s="204" t="s">
        <v>604</v>
      </c>
      <c r="D376" s="204" t="s">
        <v>176</v>
      </c>
      <c r="E376" s="205" t="s">
        <v>605</v>
      </c>
      <c r="F376" s="206" t="s">
        <v>606</v>
      </c>
      <c r="G376" s="207" t="s">
        <v>179</v>
      </c>
      <c r="H376" s="208">
        <v>619.20399999999995</v>
      </c>
      <c r="I376" s="209"/>
      <c r="J376" s="210">
        <f>ROUND(I376*H376,2)</f>
        <v>0</v>
      </c>
      <c r="K376" s="206" t="s">
        <v>192</v>
      </c>
      <c r="L376" s="47"/>
      <c r="M376" s="211" t="s">
        <v>5</v>
      </c>
      <c r="N376" s="212" t="s">
        <v>45</v>
      </c>
      <c r="O376" s="48"/>
      <c r="P376" s="213">
        <f>O376*H376</f>
        <v>0</v>
      </c>
      <c r="Q376" s="213">
        <v>0.00116</v>
      </c>
      <c r="R376" s="213">
        <f>Q376*H376</f>
        <v>0.71827663999999991</v>
      </c>
      <c r="S376" s="213">
        <v>0</v>
      </c>
      <c r="T376" s="214">
        <f>S376*H376</f>
        <v>0</v>
      </c>
      <c r="AR376" s="25" t="s">
        <v>263</v>
      </c>
      <c r="AT376" s="25" t="s">
        <v>176</v>
      </c>
      <c r="AU376" s="25" t="s">
        <v>93</v>
      </c>
      <c r="AY376" s="25" t="s">
        <v>173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25" t="s">
        <v>93</v>
      </c>
      <c r="BK376" s="215">
        <f>ROUND(I376*H376,2)</f>
        <v>0</v>
      </c>
      <c r="BL376" s="25" t="s">
        <v>263</v>
      </c>
      <c r="BM376" s="25" t="s">
        <v>607</v>
      </c>
    </row>
    <row r="377" s="12" customFormat="1">
      <c r="B377" s="224"/>
      <c r="D377" s="217" t="s">
        <v>182</v>
      </c>
      <c r="E377" s="225" t="s">
        <v>5</v>
      </c>
      <c r="F377" s="226" t="s">
        <v>608</v>
      </c>
      <c r="H377" s="227">
        <v>619.20399999999995</v>
      </c>
      <c r="I377" s="228"/>
      <c r="L377" s="224"/>
      <c r="M377" s="229"/>
      <c r="N377" s="230"/>
      <c r="O377" s="230"/>
      <c r="P377" s="230"/>
      <c r="Q377" s="230"/>
      <c r="R377" s="230"/>
      <c r="S377" s="230"/>
      <c r="T377" s="231"/>
      <c r="AT377" s="225" t="s">
        <v>182</v>
      </c>
      <c r="AU377" s="225" t="s">
        <v>93</v>
      </c>
      <c r="AV377" s="12" t="s">
        <v>93</v>
      </c>
      <c r="AW377" s="12" t="s">
        <v>36</v>
      </c>
      <c r="AX377" s="12" t="s">
        <v>81</v>
      </c>
      <c r="AY377" s="225" t="s">
        <v>173</v>
      </c>
    </row>
    <row r="378" s="1" customFormat="1" ht="16.5" customHeight="1">
      <c r="B378" s="203"/>
      <c r="C378" s="248" t="s">
        <v>609</v>
      </c>
      <c r="D378" s="248" t="s">
        <v>197</v>
      </c>
      <c r="E378" s="249" t="s">
        <v>610</v>
      </c>
      <c r="F378" s="250" t="s">
        <v>611</v>
      </c>
      <c r="G378" s="251" t="s">
        <v>612</v>
      </c>
      <c r="H378" s="252">
        <v>116.84399999999999</v>
      </c>
      <c r="I378" s="253"/>
      <c r="J378" s="254">
        <f>ROUND(I378*H378,2)</f>
        <v>0</v>
      </c>
      <c r="K378" s="250" t="s">
        <v>5</v>
      </c>
      <c r="L378" s="255"/>
      <c r="M378" s="256" t="s">
        <v>5</v>
      </c>
      <c r="N378" s="257" t="s">
        <v>45</v>
      </c>
      <c r="O378" s="48"/>
      <c r="P378" s="213">
        <f>O378*H378</f>
        <v>0</v>
      </c>
      <c r="Q378" s="213">
        <v>0.02</v>
      </c>
      <c r="R378" s="213">
        <f>Q378*H378</f>
        <v>2.3368799999999998</v>
      </c>
      <c r="S378" s="213">
        <v>0</v>
      </c>
      <c r="T378" s="214">
        <f>S378*H378</f>
        <v>0</v>
      </c>
      <c r="AR378" s="25" t="s">
        <v>343</v>
      </c>
      <c r="AT378" s="25" t="s">
        <v>197</v>
      </c>
      <c r="AU378" s="25" t="s">
        <v>93</v>
      </c>
      <c r="AY378" s="25" t="s">
        <v>173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25" t="s">
        <v>93</v>
      </c>
      <c r="BK378" s="215">
        <f>ROUND(I378*H378,2)</f>
        <v>0</v>
      </c>
      <c r="BL378" s="25" t="s">
        <v>263</v>
      </c>
      <c r="BM378" s="25" t="s">
        <v>613</v>
      </c>
    </row>
    <row r="379" s="12" customFormat="1">
      <c r="B379" s="224"/>
      <c r="D379" s="217" t="s">
        <v>182</v>
      </c>
      <c r="E379" s="225" t="s">
        <v>5</v>
      </c>
      <c r="F379" s="226" t="s">
        <v>614</v>
      </c>
      <c r="H379" s="227">
        <v>116.84399999999999</v>
      </c>
      <c r="I379" s="228"/>
      <c r="L379" s="224"/>
      <c r="M379" s="229"/>
      <c r="N379" s="230"/>
      <c r="O379" s="230"/>
      <c r="P379" s="230"/>
      <c r="Q379" s="230"/>
      <c r="R379" s="230"/>
      <c r="S379" s="230"/>
      <c r="T379" s="231"/>
      <c r="AT379" s="225" t="s">
        <v>182</v>
      </c>
      <c r="AU379" s="225" t="s">
        <v>93</v>
      </c>
      <c r="AV379" s="12" t="s">
        <v>93</v>
      </c>
      <c r="AW379" s="12" t="s">
        <v>36</v>
      </c>
      <c r="AX379" s="12" t="s">
        <v>81</v>
      </c>
      <c r="AY379" s="225" t="s">
        <v>173</v>
      </c>
    </row>
    <row r="380" s="1" customFormat="1" ht="25.5" customHeight="1">
      <c r="B380" s="203"/>
      <c r="C380" s="204" t="s">
        <v>615</v>
      </c>
      <c r="D380" s="204" t="s">
        <v>176</v>
      </c>
      <c r="E380" s="205" t="s">
        <v>616</v>
      </c>
      <c r="F380" s="206" t="s">
        <v>617</v>
      </c>
      <c r="G380" s="207" t="s">
        <v>261</v>
      </c>
      <c r="H380" s="208">
        <v>2</v>
      </c>
      <c r="I380" s="209"/>
      <c r="J380" s="210">
        <f>ROUND(I380*H380,2)</f>
        <v>0</v>
      </c>
      <c r="K380" s="206" t="s">
        <v>5</v>
      </c>
      <c r="L380" s="47"/>
      <c r="M380" s="211" t="s">
        <v>5</v>
      </c>
      <c r="N380" s="212" t="s">
        <v>45</v>
      </c>
      <c r="O380" s="48"/>
      <c r="P380" s="213">
        <f>O380*H380</f>
        <v>0</v>
      </c>
      <c r="Q380" s="213">
        <v>0</v>
      </c>
      <c r="R380" s="213">
        <f>Q380*H380</f>
        <v>0</v>
      </c>
      <c r="S380" s="213">
        <v>0</v>
      </c>
      <c r="T380" s="214">
        <f>S380*H380</f>
        <v>0</v>
      </c>
      <c r="AR380" s="25" t="s">
        <v>263</v>
      </c>
      <c r="AT380" s="25" t="s">
        <v>176</v>
      </c>
      <c r="AU380" s="25" t="s">
        <v>93</v>
      </c>
      <c r="AY380" s="25" t="s">
        <v>173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25" t="s">
        <v>93</v>
      </c>
      <c r="BK380" s="215">
        <f>ROUND(I380*H380,2)</f>
        <v>0</v>
      </c>
      <c r="BL380" s="25" t="s">
        <v>263</v>
      </c>
      <c r="BM380" s="25" t="s">
        <v>618</v>
      </c>
    </row>
    <row r="381" s="1" customFormat="1" ht="38.25" customHeight="1">
      <c r="B381" s="203"/>
      <c r="C381" s="204" t="s">
        <v>619</v>
      </c>
      <c r="D381" s="204" t="s">
        <v>176</v>
      </c>
      <c r="E381" s="205" t="s">
        <v>620</v>
      </c>
      <c r="F381" s="206" t="s">
        <v>621</v>
      </c>
      <c r="G381" s="207" t="s">
        <v>352</v>
      </c>
      <c r="H381" s="208">
        <v>9.4480000000000004</v>
      </c>
      <c r="I381" s="209"/>
      <c r="J381" s="210">
        <f>ROUND(I381*H381,2)</f>
        <v>0</v>
      </c>
      <c r="K381" s="206" t="s">
        <v>192</v>
      </c>
      <c r="L381" s="47"/>
      <c r="M381" s="211" t="s">
        <v>5</v>
      </c>
      <c r="N381" s="212" t="s">
        <v>45</v>
      </c>
      <c r="O381" s="48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4">
        <f>S381*H381</f>
        <v>0</v>
      </c>
      <c r="AR381" s="25" t="s">
        <v>263</v>
      </c>
      <c r="AT381" s="25" t="s">
        <v>176</v>
      </c>
      <c r="AU381" s="25" t="s">
        <v>93</v>
      </c>
      <c r="AY381" s="25" t="s">
        <v>173</v>
      </c>
      <c r="BE381" s="215">
        <f>IF(N381="základní",J381,0)</f>
        <v>0</v>
      </c>
      <c r="BF381" s="215">
        <f>IF(N381="snížená",J381,0)</f>
        <v>0</v>
      </c>
      <c r="BG381" s="215">
        <f>IF(N381="zákl. přenesená",J381,0)</f>
        <v>0</v>
      </c>
      <c r="BH381" s="215">
        <f>IF(N381="sníž. přenesená",J381,0)</f>
        <v>0</v>
      </c>
      <c r="BI381" s="215">
        <f>IF(N381="nulová",J381,0)</f>
        <v>0</v>
      </c>
      <c r="BJ381" s="25" t="s">
        <v>93</v>
      </c>
      <c r="BK381" s="215">
        <f>ROUND(I381*H381,2)</f>
        <v>0</v>
      </c>
      <c r="BL381" s="25" t="s">
        <v>263</v>
      </c>
      <c r="BM381" s="25" t="s">
        <v>622</v>
      </c>
    </row>
    <row r="382" s="10" customFormat="1" ht="29.88" customHeight="1">
      <c r="B382" s="190"/>
      <c r="D382" s="191" t="s">
        <v>72</v>
      </c>
      <c r="E382" s="201" t="s">
        <v>623</v>
      </c>
      <c r="F382" s="201" t="s">
        <v>624</v>
      </c>
      <c r="I382" s="193"/>
      <c r="J382" s="202">
        <f>BK382</f>
        <v>0</v>
      </c>
      <c r="L382" s="190"/>
      <c r="M382" s="195"/>
      <c r="N382" s="196"/>
      <c r="O382" s="196"/>
      <c r="P382" s="197">
        <f>SUM(P383:P387)</f>
        <v>0</v>
      </c>
      <c r="Q382" s="196"/>
      <c r="R382" s="197">
        <f>SUM(R383:R387)</f>
        <v>0.32300000000000006</v>
      </c>
      <c r="S382" s="196"/>
      <c r="T382" s="198">
        <f>SUM(T383:T387)</f>
        <v>0.012</v>
      </c>
      <c r="AR382" s="191" t="s">
        <v>93</v>
      </c>
      <c r="AT382" s="199" t="s">
        <v>72</v>
      </c>
      <c r="AU382" s="199" t="s">
        <v>81</v>
      </c>
      <c r="AY382" s="191" t="s">
        <v>173</v>
      </c>
      <c r="BK382" s="200">
        <f>SUM(BK383:BK387)</f>
        <v>0</v>
      </c>
    </row>
    <row r="383" s="1" customFormat="1" ht="25.5" customHeight="1">
      <c r="B383" s="203"/>
      <c r="C383" s="204" t="s">
        <v>625</v>
      </c>
      <c r="D383" s="204" t="s">
        <v>176</v>
      </c>
      <c r="E383" s="205" t="s">
        <v>626</v>
      </c>
      <c r="F383" s="206" t="s">
        <v>627</v>
      </c>
      <c r="G383" s="207" t="s">
        <v>261</v>
      </c>
      <c r="H383" s="208">
        <v>11</v>
      </c>
      <c r="I383" s="209"/>
      <c r="J383" s="210">
        <f>ROUND(I383*H383,2)</f>
        <v>0</v>
      </c>
      <c r="K383" s="206" t="s">
        <v>5</v>
      </c>
      <c r="L383" s="47"/>
      <c r="M383" s="211" t="s">
        <v>5</v>
      </c>
      <c r="N383" s="212" t="s">
        <v>45</v>
      </c>
      <c r="O383" s="48"/>
      <c r="P383" s="213">
        <f>O383*H383</f>
        <v>0</v>
      </c>
      <c r="Q383" s="213">
        <v>0.025000000000000001</v>
      </c>
      <c r="R383" s="213">
        <f>Q383*H383</f>
        <v>0.27500000000000002</v>
      </c>
      <c r="S383" s="213">
        <v>0</v>
      </c>
      <c r="T383" s="214">
        <f>S383*H383</f>
        <v>0</v>
      </c>
      <c r="AR383" s="25" t="s">
        <v>263</v>
      </c>
      <c r="AT383" s="25" t="s">
        <v>176</v>
      </c>
      <c r="AU383" s="25" t="s">
        <v>93</v>
      </c>
      <c r="AY383" s="25" t="s">
        <v>173</v>
      </c>
      <c r="BE383" s="215">
        <f>IF(N383="základní",J383,0)</f>
        <v>0</v>
      </c>
      <c r="BF383" s="215">
        <f>IF(N383="snížená",J383,0)</f>
        <v>0</v>
      </c>
      <c r="BG383" s="215">
        <f>IF(N383="zákl. přenesená",J383,0)</f>
        <v>0</v>
      </c>
      <c r="BH383" s="215">
        <f>IF(N383="sníž. přenesená",J383,0)</f>
        <v>0</v>
      </c>
      <c r="BI383" s="215">
        <f>IF(N383="nulová",J383,0)</f>
        <v>0</v>
      </c>
      <c r="BJ383" s="25" t="s">
        <v>93</v>
      </c>
      <c r="BK383" s="215">
        <f>ROUND(I383*H383,2)</f>
        <v>0</v>
      </c>
      <c r="BL383" s="25" t="s">
        <v>263</v>
      </c>
      <c r="BM383" s="25" t="s">
        <v>628</v>
      </c>
    </row>
    <row r="384" s="1" customFormat="1" ht="25.5" customHeight="1">
      <c r="B384" s="203"/>
      <c r="C384" s="204" t="s">
        <v>629</v>
      </c>
      <c r="D384" s="204" t="s">
        <v>176</v>
      </c>
      <c r="E384" s="205" t="s">
        <v>630</v>
      </c>
      <c r="F384" s="206" t="s">
        <v>631</v>
      </c>
      <c r="G384" s="207" t="s">
        <v>261</v>
      </c>
      <c r="H384" s="208">
        <v>12</v>
      </c>
      <c r="I384" s="209"/>
      <c r="J384" s="210">
        <f>ROUND(I384*H384,2)</f>
        <v>0</v>
      </c>
      <c r="K384" s="206" t="s">
        <v>5</v>
      </c>
      <c r="L384" s="47"/>
      <c r="M384" s="211" t="s">
        <v>5</v>
      </c>
      <c r="N384" s="212" t="s">
        <v>45</v>
      </c>
      <c r="O384" s="48"/>
      <c r="P384" s="213">
        <f>O384*H384</f>
        <v>0</v>
      </c>
      <c r="Q384" s="213">
        <v>0.0030000000000000001</v>
      </c>
      <c r="R384" s="213">
        <f>Q384*H384</f>
        <v>0.036000000000000004</v>
      </c>
      <c r="S384" s="213">
        <v>0</v>
      </c>
      <c r="T384" s="214">
        <f>S384*H384</f>
        <v>0</v>
      </c>
      <c r="AR384" s="25" t="s">
        <v>263</v>
      </c>
      <c r="AT384" s="25" t="s">
        <v>176</v>
      </c>
      <c r="AU384" s="25" t="s">
        <v>93</v>
      </c>
      <c r="AY384" s="25" t="s">
        <v>173</v>
      </c>
      <c r="BE384" s="215">
        <f>IF(N384="základní",J384,0)</f>
        <v>0</v>
      </c>
      <c r="BF384" s="215">
        <f>IF(N384="snížená",J384,0)</f>
        <v>0</v>
      </c>
      <c r="BG384" s="215">
        <f>IF(N384="zákl. přenesená",J384,0)</f>
        <v>0</v>
      </c>
      <c r="BH384" s="215">
        <f>IF(N384="sníž. přenesená",J384,0)</f>
        <v>0</v>
      </c>
      <c r="BI384" s="215">
        <f>IF(N384="nulová",J384,0)</f>
        <v>0</v>
      </c>
      <c r="BJ384" s="25" t="s">
        <v>93</v>
      </c>
      <c r="BK384" s="215">
        <f>ROUND(I384*H384,2)</f>
        <v>0</v>
      </c>
      <c r="BL384" s="25" t="s">
        <v>263</v>
      </c>
      <c r="BM384" s="25" t="s">
        <v>632</v>
      </c>
    </row>
    <row r="385" s="1" customFormat="1" ht="25.5" customHeight="1">
      <c r="B385" s="203"/>
      <c r="C385" s="204" t="s">
        <v>633</v>
      </c>
      <c r="D385" s="204" t="s">
        <v>176</v>
      </c>
      <c r="E385" s="205" t="s">
        <v>634</v>
      </c>
      <c r="F385" s="206" t="s">
        <v>635</v>
      </c>
      <c r="G385" s="207" t="s">
        <v>261</v>
      </c>
      <c r="H385" s="208">
        <v>2</v>
      </c>
      <c r="I385" s="209"/>
      <c r="J385" s="210">
        <f>ROUND(I385*H385,2)</f>
        <v>0</v>
      </c>
      <c r="K385" s="206" t="s">
        <v>5</v>
      </c>
      <c r="L385" s="47"/>
      <c r="M385" s="211" t="s">
        <v>5</v>
      </c>
      <c r="N385" s="212" t="s">
        <v>45</v>
      </c>
      <c r="O385" s="48"/>
      <c r="P385" s="213">
        <f>O385*H385</f>
        <v>0</v>
      </c>
      <c r="Q385" s="213">
        <v>0.0060000000000000001</v>
      </c>
      <c r="R385" s="213">
        <f>Q385*H385</f>
        <v>0.012</v>
      </c>
      <c r="S385" s="213">
        <v>0</v>
      </c>
      <c r="T385" s="214">
        <f>S385*H385</f>
        <v>0</v>
      </c>
      <c r="AR385" s="25" t="s">
        <v>263</v>
      </c>
      <c r="AT385" s="25" t="s">
        <v>176</v>
      </c>
      <c r="AU385" s="25" t="s">
        <v>93</v>
      </c>
      <c r="AY385" s="25" t="s">
        <v>173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5" t="s">
        <v>93</v>
      </c>
      <c r="BK385" s="215">
        <f>ROUND(I385*H385,2)</f>
        <v>0</v>
      </c>
      <c r="BL385" s="25" t="s">
        <v>263</v>
      </c>
      <c r="BM385" s="25" t="s">
        <v>636</v>
      </c>
    </row>
    <row r="386" s="1" customFormat="1" ht="16.5" customHeight="1">
      <c r="B386" s="203"/>
      <c r="C386" s="204" t="s">
        <v>637</v>
      </c>
      <c r="D386" s="204" t="s">
        <v>176</v>
      </c>
      <c r="E386" s="205" t="s">
        <v>638</v>
      </c>
      <c r="F386" s="206" t="s">
        <v>639</v>
      </c>
      <c r="G386" s="207" t="s">
        <v>261</v>
      </c>
      <c r="H386" s="208">
        <v>2</v>
      </c>
      <c r="I386" s="209"/>
      <c r="J386" s="210">
        <f>ROUND(I386*H386,2)</f>
        <v>0</v>
      </c>
      <c r="K386" s="206" t="s">
        <v>5</v>
      </c>
      <c r="L386" s="47"/>
      <c r="M386" s="211" t="s">
        <v>5</v>
      </c>
      <c r="N386" s="212" t="s">
        <v>45</v>
      </c>
      <c r="O386" s="48"/>
      <c r="P386" s="213">
        <f>O386*H386</f>
        <v>0</v>
      </c>
      <c r="Q386" s="213">
        <v>0</v>
      </c>
      <c r="R386" s="213">
        <f>Q386*H386</f>
        <v>0</v>
      </c>
      <c r="S386" s="213">
        <v>0.0060000000000000001</v>
      </c>
      <c r="T386" s="214">
        <f>S386*H386</f>
        <v>0.012</v>
      </c>
      <c r="AR386" s="25" t="s">
        <v>263</v>
      </c>
      <c r="AT386" s="25" t="s">
        <v>176</v>
      </c>
      <c r="AU386" s="25" t="s">
        <v>93</v>
      </c>
      <c r="AY386" s="25" t="s">
        <v>173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25" t="s">
        <v>93</v>
      </c>
      <c r="BK386" s="215">
        <f>ROUND(I386*H386,2)</f>
        <v>0</v>
      </c>
      <c r="BL386" s="25" t="s">
        <v>263</v>
      </c>
      <c r="BM386" s="25" t="s">
        <v>640</v>
      </c>
    </row>
    <row r="387" s="1" customFormat="1" ht="38.25" customHeight="1">
      <c r="B387" s="203"/>
      <c r="C387" s="204" t="s">
        <v>641</v>
      </c>
      <c r="D387" s="204" t="s">
        <v>176</v>
      </c>
      <c r="E387" s="205" t="s">
        <v>642</v>
      </c>
      <c r="F387" s="206" t="s">
        <v>643</v>
      </c>
      <c r="G387" s="207" t="s">
        <v>352</v>
      </c>
      <c r="H387" s="208">
        <v>0.32300000000000001</v>
      </c>
      <c r="I387" s="209"/>
      <c r="J387" s="210">
        <f>ROUND(I387*H387,2)</f>
        <v>0</v>
      </c>
      <c r="K387" s="206" t="s">
        <v>192</v>
      </c>
      <c r="L387" s="47"/>
      <c r="M387" s="211" t="s">
        <v>5</v>
      </c>
      <c r="N387" s="212" t="s">
        <v>45</v>
      </c>
      <c r="O387" s="48"/>
      <c r="P387" s="213">
        <f>O387*H387</f>
        <v>0</v>
      </c>
      <c r="Q387" s="213">
        <v>0</v>
      </c>
      <c r="R387" s="213">
        <f>Q387*H387</f>
        <v>0</v>
      </c>
      <c r="S387" s="213">
        <v>0</v>
      </c>
      <c r="T387" s="214">
        <f>S387*H387</f>
        <v>0</v>
      </c>
      <c r="AR387" s="25" t="s">
        <v>263</v>
      </c>
      <c r="AT387" s="25" t="s">
        <v>176</v>
      </c>
      <c r="AU387" s="25" t="s">
        <v>93</v>
      </c>
      <c r="AY387" s="25" t="s">
        <v>173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25" t="s">
        <v>93</v>
      </c>
      <c r="BK387" s="215">
        <f>ROUND(I387*H387,2)</f>
        <v>0</v>
      </c>
      <c r="BL387" s="25" t="s">
        <v>263</v>
      </c>
      <c r="BM387" s="25" t="s">
        <v>644</v>
      </c>
    </row>
    <row r="388" s="10" customFormat="1" ht="29.88" customHeight="1">
      <c r="B388" s="190"/>
      <c r="D388" s="191" t="s">
        <v>72</v>
      </c>
      <c r="E388" s="201" t="s">
        <v>645</v>
      </c>
      <c r="F388" s="201" t="s">
        <v>646</v>
      </c>
      <c r="I388" s="193"/>
      <c r="J388" s="202">
        <f>BK388</f>
        <v>0</v>
      </c>
      <c r="L388" s="190"/>
      <c r="M388" s="195"/>
      <c r="N388" s="196"/>
      <c r="O388" s="196"/>
      <c r="P388" s="197">
        <f>SUM(P389:P391)</f>
        <v>0</v>
      </c>
      <c r="Q388" s="196"/>
      <c r="R388" s="197">
        <f>SUM(R389:R391)</f>
        <v>1.2973399999999999</v>
      </c>
      <c r="S388" s="196"/>
      <c r="T388" s="198">
        <f>SUM(T389:T391)</f>
        <v>0</v>
      </c>
      <c r="AR388" s="191" t="s">
        <v>93</v>
      </c>
      <c r="AT388" s="199" t="s">
        <v>72</v>
      </c>
      <c r="AU388" s="199" t="s">
        <v>81</v>
      </c>
      <c r="AY388" s="191" t="s">
        <v>173</v>
      </c>
      <c r="BK388" s="200">
        <f>SUM(BK389:BK391)</f>
        <v>0</v>
      </c>
    </row>
    <row r="389" s="1" customFormat="1" ht="25.5" customHeight="1">
      <c r="B389" s="203"/>
      <c r="C389" s="204" t="s">
        <v>647</v>
      </c>
      <c r="D389" s="204" t="s">
        <v>176</v>
      </c>
      <c r="E389" s="205" t="s">
        <v>648</v>
      </c>
      <c r="F389" s="206" t="s">
        <v>649</v>
      </c>
      <c r="G389" s="207" t="s">
        <v>191</v>
      </c>
      <c r="H389" s="208">
        <v>117.94</v>
      </c>
      <c r="I389" s="209"/>
      <c r="J389" s="210">
        <f>ROUND(I389*H389,2)</f>
        <v>0</v>
      </c>
      <c r="K389" s="206" t="s">
        <v>5</v>
      </c>
      <c r="L389" s="47"/>
      <c r="M389" s="211" t="s">
        <v>5</v>
      </c>
      <c r="N389" s="212" t="s">
        <v>45</v>
      </c>
      <c r="O389" s="48"/>
      <c r="P389" s="213">
        <f>O389*H389</f>
        <v>0</v>
      </c>
      <c r="Q389" s="213">
        <v>0.010999999999999999</v>
      </c>
      <c r="R389" s="213">
        <f>Q389*H389</f>
        <v>1.2973399999999999</v>
      </c>
      <c r="S389" s="213">
        <v>0</v>
      </c>
      <c r="T389" s="214">
        <f>S389*H389</f>
        <v>0</v>
      </c>
      <c r="AR389" s="25" t="s">
        <v>263</v>
      </c>
      <c r="AT389" s="25" t="s">
        <v>176</v>
      </c>
      <c r="AU389" s="25" t="s">
        <v>93</v>
      </c>
      <c r="AY389" s="25" t="s">
        <v>173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5" t="s">
        <v>93</v>
      </c>
      <c r="BK389" s="215">
        <f>ROUND(I389*H389,2)</f>
        <v>0</v>
      </c>
      <c r="BL389" s="25" t="s">
        <v>263</v>
      </c>
      <c r="BM389" s="25" t="s">
        <v>650</v>
      </c>
    </row>
    <row r="390" s="12" customFormat="1">
      <c r="B390" s="224"/>
      <c r="D390" s="217" t="s">
        <v>182</v>
      </c>
      <c r="E390" s="225" t="s">
        <v>5</v>
      </c>
      <c r="F390" s="226" t="s">
        <v>651</v>
      </c>
      <c r="H390" s="227">
        <v>117.94</v>
      </c>
      <c r="I390" s="228"/>
      <c r="L390" s="224"/>
      <c r="M390" s="229"/>
      <c r="N390" s="230"/>
      <c r="O390" s="230"/>
      <c r="P390" s="230"/>
      <c r="Q390" s="230"/>
      <c r="R390" s="230"/>
      <c r="S390" s="230"/>
      <c r="T390" s="231"/>
      <c r="AT390" s="225" t="s">
        <v>182</v>
      </c>
      <c r="AU390" s="225" t="s">
        <v>93</v>
      </c>
      <c r="AV390" s="12" t="s">
        <v>93</v>
      </c>
      <c r="AW390" s="12" t="s">
        <v>36</v>
      </c>
      <c r="AX390" s="12" t="s">
        <v>81</v>
      </c>
      <c r="AY390" s="225" t="s">
        <v>173</v>
      </c>
    </row>
    <row r="391" s="1" customFormat="1" ht="38.25" customHeight="1">
      <c r="B391" s="203"/>
      <c r="C391" s="204" t="s">
        <v>652</v>
      </c>
      <c r="D391" s="204" t="s">
        <v>176</v>
      </c>
      <c r="E391" s="205" t="s">
        <v>653</v>
      </c>
      <c r="F391" s="206" t="s">
        <v>654</v>
      </c>
      <c r="G391" s="207" t="s">
        <v>352</v>
      </c>
      <c r="H391" s="208">
        <v>1.2969999999999999</v>
      </c>
      <c r="I391" s="209"/>
      <c r="J391" s="210">
        <f>ROUND(I391*H391,2)</f>
        <v>0</v>
      </c>
      <c r="K391" s="206" t="s">
        <v>192</v>
      </c>
      <c r="L391" s="47"/>
      <c r="M391" s="211" t="s">
        <v>5</v>
      </c>
      <c r="N391" s="212" t="s">
        <v>45</v>
      </c>
      <c r="O391" s="48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AR391" s="25" t="s">
        <v>263</v>
      </c>
      <c r="AT391" s="25" t="s">
        <v>176</v>
      </c>
      <c r="AU391" s="25" t="s">
        <v>93</v>
      </c>
      <c r="AY391" s="25" t="s">
        <v>173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25" t="s">
        <v>93</v>
      </c>
      <c r="BK391" s="215">
        <f>ROUND(I391*H391,2)</f>
        <v>0</v>
      </c>
      <c r="BL391" s="25" t="s">
        <v>263</v>
      </c>
      <c r="BM391" s="25" t="s">
        <v>655</v>
      </c>
    </row>
    <row r="392" s="10" customFormat="1" ht="29.88" customHeight="1">
      <c r="B392" s="190"/>
      <c r="D392" s="191" t="s">
        <v>72</v>
      </c>
      <c r="E392" s="201" t="s">
        <v>656</v>
      </c>
      <c r="F392" s="201" t="s">
        <v>657</v>
      </c>
      <c r="I392" s="193"/>
      <c r="J392" s="202">
        <f>BK392</f>
        <v>0</v>
      </c>
      <c r="L392" s="190"/>
      <c r="M392" s="195"/>
      <c r="N392" s="196"/>
      <c r="O392" s="196"/>
      <c r="P392" s="197">
        <f>SUM(P393:P405)</f>
        <v>0</v>
      </c>
      <c r="Q392" s="196"/>
      <c r="R392" s="197">
        <f>SUM(R393:R405)</f>
        <v>0.79704000000000008</v>
      </c>
      <c r="S392" s="196"/>
      <c r="T392" s="198">
        <f>SUM(T393:T405)</f>
        <v>0.6140616000000001</v>
      </c>
      <c r="AR392" s="191" t="s">
        <v>93</v>
      </c>
      <c r="AT392" s="199" t="s">
        <v>72</v>
      </c>
      <c r="AU392" s="199" t="s">
        <v>81</v>
      </c>
      <c r="AY392" s="191" t="s">
        <v>173</v>
      </c>
      <c r="BK392" s="200">
        <f>SUM(BK393:BK405)</f>
        <v>0</v>
      </c>
    </row>
    <row r="393" s="1" customFormat="1" ht="16.5" customHeight="1">
      <c r="B393" s="203"/>
      <c r="C393" s="204" t="s">
        <v>658</v>
      </c>
      <c r="D393" s="204" t="s">
        <v>176</v>
      </c>
      <c r="E393" s="205" t="s">
        <v>659</v>
      </c>
      <c r="F393" s="206" t="s">
        <v>660</v>
      </c>
      <c r="G393" s="207" t="s">
        <v>191</v>
      </c>
      <c r="H393" s="208">
        <v>120</v>
      </c>
      <c r="I393" s="209"/>
      <c r="J393" s="210">
        <f>ROUND(I393*H393,2)</f>
        <v>0</v>
      </c>
      <c r="K393" s="206" t="s">
        <v>192</v>
      </c>
      <c r="L393" s="47"/>
      <c r="M393" s="211" t="s">
        <v>5</v>
      </c>
      <c r="N393" s="212" t="s">
        <v>45</v>
      </c>
      <c r="O393" s="48"/>
      <c r="P393" s="213">
        <f>O393*H393</f>
        <v>0</v>
      </c>
      <c r="Q393" s="213">
        <v>0</v>
      </c>
      <c r="R393" s="213">
        <f>Q393*H393</f>
        <v>0</v>
      </c>
      <c r="S393" s="213">
        <v>0.0017600000000000001</v>
      </c>
      <c r="T393" s="214">
        <f>S393*H393</f>
        <v>0.2112</v>
      </c>
      <c r="AR393" s="25" t="s">
        <v>263</v>
      </c>
      <c r="AT393" s="25" t="s">
        <v>176</v>
      </c>
      <c r="AU393" s="25" t="s">
        <v>93</v>
      </c>
      <c r="AY393" s="25" t="s">
        <v>173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25" t="s">
        <v>93</v>
      </c>
      <c r="BK393" s="215">
        <f>ROUND(I393*H393,2)</f>
        <v>0</v>
      </c>
      <c r="BL393" s="25" t="s">
        <v>263</v>
      </c>
      <c r="BM393" s="25" t="s">
        <v>661</v>
      </c>
    </row>
    <row r="394" s="1" customFormat="1" ht="25.5" customHeight="1">
      <c r="B394" s="203"/>
      <c r="C394" s="204" t="s">
        <v>662</v>
      </c>
      <c r="D394" s="204" t="s">
        <v>176</v>
      </c>
      <c r="E394" s="205" t="s">
        <v>663</v>
      </c>
      <c r="F394" s="206" t="s">
        <v>664</v>
      </c>
      <c r="G394" s="207" t="s">
        <v>191</v>
      </c>
      <c r="H394" s="208">
        <v>120</v>
      </c>
      <c r="I394" s="209"/>
      <c r="J394" s="210">
        <f>ROUND(I394*H394,2)</f>
        <v>0</v>
      </c>
      <c r="K394" s="206" t="s">
        <v>192</v>
      </c>
      <c r="L394" s="47"/>
      <c r="M394" s="211" t="s">
        <v>5</v>
      </c>
      <c r="N394" s="212" t="s">
        <v>45</v>
      </c>
      <c r="O394" s="48"/>
      <c r="P394" s="213">
        <f>O394*H394</f>
        <v>0</v>
      </c>
      <c r="Q394" s="213">
        <v>0</v>
      </c>
      <c r="R394" s="213">
        <f>Q394*H394</f>
        <v>0</v>
      </c>
      <c r="S394" s="213">
        <v>0.00191</v>
      </c>
      <c r="T394" s="214">
        <f>S394*H394</f>
        <v>0.22920000000000002</v>
      </c>
      <c r="AR394" s="25" t="s">
        <v>263</v>
      </c>
      <c r="AT394" s="25" t="s">
        <v>176</v>
      </c>
      <c r="AU394" s="25" t="s">
        <v>93</v>
      </c>
      <c r="AY394" s="25" t="s">
        <v>173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25" t="s">
        <v>93</v>
      </c>
      <c r="BK394" s="215">
        <f>ROUND(I394*H394,2)</f>
        <v>0</v>
      </c>
      <c r="BL394" s="25" t="s">
        <v>263</v>
      </c>
      <c r="BM394" s="25" t="s">
        <v>665</v>
      </c>
    </row>
    <row r="395" s="1" customFormat="1" ht="16.5" customHeight="1">
      <c r="B395" s="203"/>
      <c r="C395" s="204" t="s">
        <v>666</v>
      </c>
      <c r="D395" s="204" t="s">
        <v>176</v>
      </c>
      <c r="E395" s="205" t="s">
        <v>667</v>
      </c>
      <c r="F395" s="206" t="s">
        <v>668</v>
      </c>
      <c r="G395" s="207" t="s">
        <v>191</v>
      </c>
      <c r="H395" s="208">
        <v>70</v>
      </c>
      <c r="I395" s="209"/>
      <c r="J395" s="210">
        <f>ROUND(I395*H395,2)</f>
        <v>0</v>
      </c>
      <c r="K395" s="206" t="s">
        <v>5</v>
      </c>
      <c r="L395" s="47"/>
      <c r="M395" s="211" t="s">
        <v>5</v>
      </c>
      <c r="N395" s="212" t="s">
        <v>45</v>
      </c>
      <c r="O395" s="48"/>
      <c r="P395" s="213">
        <f>O395*H395</f>
        <v>0</v>
      </c>
      <c r="Q395" s="213">
        <v>0</v>
      </c>
      <c r="R395" s="213">
        <f>Q395*H395</f>
        <v>0</v>
      </c>
      <c r="S395" s="213">
        <v>0.00191</v>
      </c>
      <c r="T395" s="214">
        <f>S395*H395</f>
        <v>0.13370000000000001</v>
      </c>
      <c r="AR395" s="25" t="s">
        <v>263</v>
      </c>
      <c r="AT395" s="25" t="s">
        <v>176</v>
      </c>
      <c r="AU395" s="25" t="s">
        <v>93</v>
      </c>
      <c r="AY395" s="25" t="s">
        <v>173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25" t="s">
        <v>93</v>
      </c>
      <c r="BK395" s="215">
        <f>ROUND(I395*H395,2)</f>
        <v>0</v>
      </c>
      <c r="BL395" s="25" t="s">
        <v>263</v>
      </c>
      <c r="BM395" s="25" t="s">
        <v>669</v>
      </c>
    </row>
    <row r="396" s="1" customFormat="1" ht="16.5" customHeight="1">
      <c r="B396" s="203"/>
      <c r="C396" s="204" t="s">
        <v>670</v>
      </c>
      <c r="D396" s="204" t="s">
        <v>176</v>
      </c>
      <c r="E396" s="205" t="s">
        <v>671</v>
      </c>
      <c r="F396" s="206" t="s">
        <v>672</v>
      </c>
      <c r="G396" s="207" t="s">
        <v>191</v>
      </c>
      <c r="H396" s="208">
        <v>17.920000000000002</v>
      </c>
      <c r="I396" s="209"/>
      <c r="J396" s="210">
        <f>ROUND(I396*H396,2)</f>
        <v>0</v>
      </c>
      <c r="K396" s="206" t="s">
        <v>192</v>
      </c>
      <c r="L396" s="47"/>
      <c r="M396" s="211" t="s">
        <v>5</v>
      </c>
      <c r="N396" s="212" t="s">
        <v>45</v>
      </c>
      <c r="O396" s="48"/>
      <c r="P396" s="213">
        <f>O396*H396</f>
        <v>0</v>
      </c>
      <c r="Q396" s="213">
        <v>0</v>
      </c>
      <c r="R396" s="213">
        <f>Q396*H396</f>
        <v>0</v>
      </c>
      <c r="S396" s="213">
        <v>0.0022300000000000002</v>
      </c>
      <c r="T396" s="214">
        <f>S396*H396</f>
        <v>0.039961600000000007</v>
      </c>
      <c r="AR396" s="25" t="s">
        <v>263</v>
      </c>
      <c r="AT396" s="25" t="s">
        <v>176</v>
      </c>
      <c r="AU396" s="25" t="s">
        <v>93</v>
      </c>
      <c r="AY396" s="25" t="s">
        <v>173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25" t="s">
        <v>93</v>
      </c>
      <c r="BK396" s="215">
        <f>ROUND(I396*H396,2)</f>
        <v>0</v>
      </c>
      <c r="BL396" s="25" t="s">
        <v>263</v>
      </c>
      <c r="BM396" s="25" t="s">
        <v>673</v>
      </c>
    </row>
    <row r="397" s="12" customFormat="1">
      <c r="B397" s="224"/>
      <c r="D397" s="217" t="s">
        <v>182</v>
      </c>
      <c r="E397" s="225" t="s">
        <v>5</v>
      </c>
      <c r="F397" s="226" t="s">
        <v>674</v>
      </c>
      <c r="H397" s="227">
        <v>17.920000000000002</v>
      </c>
      <c r="I397" s="228"/>
      <c r="L397" s="224"/>
      <c r="M397" s="229"/>
      <c r="N397" s="230"/>
      <c r="O397" s="230"/>
      <c r="P397" s="230"/>
      <c r="Q397" s="230"/>
      <c r="R397" s="230"/>
      <c r="S397" s="230"/>
      <c r="T397" s="231"/>
      <c r="AT397" s="225" t="s">
        <v>182</v>
      </c>
      <c r="AU397" s="225" t="s">
        <v>93</v>
      </c>
      <c r="AV397" s="12" t="s">
        <v>93</v>
      </c>
      <c r="AW397" s="12" t="s">
        <v>36</v>
      </c>
      <c r="AX397" s="12" t="s">
        <v>81</v>
      </c>
      <c r="AY397" s="225" t="s">
        <v>173</v>
      </c>
    </row>
    <row r="398" s="1" customFormat="1" ht="16.5" customHeight="1">
      <c r="B398" s="203"/>
      <c r="C398" s="204" t="s">
        <v>675</v>
      </c>
      <c r="D398" s="204" t="s">
        <v>176</v>
      </c>
      <c r="E398" s="205" t="s">
        <v>676</v>
      </c>
      <c r="F398" s="206" t="s">
        <v>677</v>
      </c>
      <c r="G398" s="207" t="s">
        <v>191</v>
      </c>
      <c r="H398" s="208">
        <v>120</v>
      </c>
      <c r="I398" s="209"/>
      <c r="J398" s="210">
        <f>ROUND(I398*H398,2)</f>
        <v>0</v>
      </c>
      <c r="K398" s="206" t="s">
        <v>5</v>
      </c>
      <c r="L398" s="47"/>
      <c r="M398" s="211" t="s">
        <v>5</v>
      </c>
      <c r="N398" s="212" t="s">
        <v>45</v>
      </c>
      <c r="O398" s="48"/>
      <c r="P398" s="213">
        <f>O398*H398</f>
        <v>0</v>
      </c>
      <c r="Q398" s="213">
        <v>0.00095</v>
      </c>
      <c r="R398" s="213">
        <f>Q398*H398</f>
        <v>0.114</v>
      </c>
      <c r="S398" s="213">
        <v>0</v>
      </c>
      <c r="T398" s="214">
        <f>S398*H398</f>
        <v>0</v>
      </c>
      <c r="AR398" s="25" t="s">
        <v>263</v>
      </c>
      <c r="AT398" s="25" t="s">
        <v>176</v>
      </c>
      <c r="AU398" s="25" t="s">
        <v>93</v>
      </c>
      <c r="AY398" s="25" t="s">
        <v>173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25" t="s">
        <v>93</v>
      </c>
      <c r="BK398" s="215">
        <f>ROUND(I398*H398,2)</f>
        <v>0</v>
      </c>
      <c r="BL398" s="25" t="s">
        <v>263</v>
      </c>
      <c r="BM398" s="25" t="s">
        <v>678</v>
      </c>
    </row>
    <row r="399" s="1" customFormat="1" ht="16.5" customHeight="1">
      <c r="B399" s="203"/>
      <c r="C399" s="204" t="s">
        <v>679</v>
      </c>
      <c r="D399" s="204" t="s">
        <v>176</v>
      </c>
      <c r="E399" s="205" t="s">
        <v>680</v>
      </c>
      <c r="F399" s="206" t="s">
        <v>681</v>
      </c>
      <c r="G399" s="207" t="s">
        <v>191</v>
      </c>
      <c r="H399" s="208">
        <v>120</v>
      </c>
      <c r="I399" s="209"/>
      <c r="J399" s="210">
        <f>ROUND(I399*H399,2)</f>
        <v>0</v>
      </c>
      <c r="K399" s="206" t="s">
        <v>5</v>
      </c>
      <c r="L399" s="47"/>
      <c r="M399" s="211" t="s">
        <v>5</v>
      </c>
      <c r="N399" s="212" t="s">
        <v>45</v>
      </c>
      <c r="O399" s="48"/>
      <c r="P399" s="213">
        <f>O399*H399</f>
        <v>0</v>
      </c>
      <c r="Q399" s="213">
        <v>0.00148</v>
      </c>
      <c r="R399" s="213">
        <f>Q399*H399</f>
        <v>0.17760000000000001</v>
      </c>
      <c r="S399" s="213">
        <v>0</v>
      </c>
      <c r="T399" s="214">
        <f>S399*H399</f>
        <v>0</v>
      </c>
      <c r="AR399" s="25" t="s">
        <v>263</v>
      </c>
      <c r="AT399" s="25" t="s">
        <v>176</v>
      </c>
      <c r="AU399" s="25" t="s">
        <v>93</v>
      </c>
      <c r="AY399" s="25" t="s">
        <v>173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25" t="s">
        <v>93</v>
      </c>
      <c r="BK399" s="215">
        <f>ROUND(I399*H399,2)</f>
        <v>0</v>
      </c>
      <c r="BL399" s="25" t="s">
        <v>263</v>
      </c>
      <c r="BM399" s="25" t="s">
        <v>682</v>
      </c>
    </row>
    <row r="400" s="1" customFormat="1" ht="25.5" customHeight="1">
      <c r="B400" s="203"/>
      <c r="C400" s="204" t="s">
        <v>683</v>
      </c>
      <c r="D400" s="204" t="s">
        <v>176</v>
      </c>
      <c r="E400" s="205" t="s">
        <v>684</v>
      </c>
      <c r="F400" s="206" t="s">
        <v>685</v>
      </c>
      <c r="G400" s="207" t="s">
        <v>191</v>
      </c>
      <c r="H400" s="208">
        <v>18</v>
      </c>
      <c r="I400" s="209"/>
      <c r="J400" s="210">
        <f>ROUND(I400*H400,2)</f>
        <v>0</v>
      </c>
      <c r="K400" s="206" t="s">
        <v>5</v>
      </c>
      <c r="L400" s="47"/>
      <c r="M400" s="211" t="s">
        <v>5</v>
      </c>
      <c r="N400" s="212" t="s">
        <v>45</v>
      </c>
      <c r="O400" s="48"/>
      <c r="P400" s="213">
        <f>O400*H400</f>
        <v>0</v>
      </c>
      <c r="Q400" s="213">
        <v>0.00048000000000000001</v>
      </c>
      <c r="R400" s="213">
        <f>Q400*H400</f>
        <v>0.0086400000000000001</v>
      </c>
      <c r="S400" s="213">
        <v>0</v>
      </c>
      <c r="T400" s="214">
        <f>S400*H400</f>
        <v>0</v>
      </c>
      <c r="AR400" s="25" t="s">
        <v>263</v>
      </c>
      <c r="AT400" s="25" t="s">
        <v>176</v>
      </c>
      <c r="AU400" s="25" t="s">
        <v>93</v>
      </c>
      <c r="AY400" s="25" t="s">
        <v>173</v>
      </c>
      <c r="BE400" s="215">
        <f>IF(N400="základní",J400,0)</f>
        <v>0</v>
      </c>
      <c r="BF400" s="215">
        <f>IF(N400="snížená",J400,0)</f>
        <v>0</v>
      </c>
      <c r="BG400" s="215">
        <f>IF(N400="zákl. přenesená",J400,0)</f>
        <v>0</v>
      </c>
      <c r="BH400" s="215">
        <f>IF(N400="sníž. přenesená",J400,0)</f>
        <v>0</v>
      </c>
      <c r="BI400" s="215">
        <f>IF(N400="nulová",J400,0)</f>
        <v>0</v>
      </c>
      <c r="BJ400" s="25" t="s">
        <v>93</v>
      </c>
      <c r="BK400" s="215">
        <f>ROUND(I400*H400,2)</f>
        <v>0</v>
      </c>
      <c r="BL400" s="25" t="s">
        <v>263</v>
      </c>
      <c r="BM400" s="25" t="s">
        <v>686</v>
      </c>
    </row>
    <row r="401" s="1" customFormat="1" ht="16.5" customHeight="1">
      <c r="B401" s="203"/>
      <c r="C401" s="204" t="s">
        <v>687</v>
      </c>
      <c r="D401" s="204" t="s">
        <v>176</v>
      </c>
      <c r="E401" s="205" t="s">
        <v>688</v>
      </c>
      <c r="F401" s="206" t="s">
        <v>689</v>
      </c>
      <c r="G401" s="207" t="s">
        <v>191</v>
      </c>
      <c r="H401" s="208">
        <v>18</v>
      </c>
      <c r="I401" s="209"/>
      <c r="J401" s="210">
        <f>ROUND(I401*H401,2)</f>
        <v>0</v>
      </c>
      <c r="K401" s="206" t="s">
        <v>5</v>
      </c>
      <c r="L401" s="47"/>
      <c r="M401" s="211" t="s">
        <v>5</v>
      </c>
      <c r="N401" s="212" t="s">
        <v>45</v>
      </c>
      <c r="O401" s="48"/>
      <c r="P401" s="213">
        <f>O401*H401</f>
        <v>0</v>
      </c>
      <c r="Q401" s="213">
        <v>0.0015</v>
      </c>
      <c r="R401" s="213">
        <f>Q401*H401</f>
        <v>0.027</v>
      </c>
      <c r="S401" s="213">
        <v>0</v>
      </c>
      <c r="T401" s="214">
        <f>S401*H401</f>
        <v>0</v>
      </c>
      <c r="AR401" s="25" t="s">
        <v>263</v>
      </c>
      <c r="AT401" s="25" t="s">
        <v>176</v>
      </c>
      <c r="AU401" s="25" t="s">
        <v>93</v>
      </c>
      <c r="AY401" s="25" t="s">
        <v>173</v>
      </c>
      <c r="BE401" s="215">
        <f>IF(N401="základní",J401,0)</f>
        <v>0</v>
      </c>
      <c r="BF401" s="215">
        <f>IF(N401="snížená",J401,0)</f>
        <v>0</v>
      </c>
      <c r="BG401" s="215">
        <f>IF(N401="zákl. přenesená",J401,0)</f>
        <v>0</v>
      </c>
      <c r="BH401" s="215">
        <f>IF(N401="sníž. přenesená",J401,0)</f>
        <v>0</v>
      </c>
      <c r="BI401" s="215">
        <f>IF(N401="nulová",J401,0)</f>
        <v>0</v>
      </c>
      <c r="BJ401" s="25" t="s">
        <v>93</v>
      </c>
      <c r="BK401" s="215">
        <f>ROUND(I401*H401,2)</f>
        <v>0</v>
      </c>
      <c r="BL401" s="25" t="s">
        <v>263</v>
      </c>
      <c r="BM401" s="25" t="s">
        <v>690</v>
      </c>
    </row>
    <row r="402" s="1" customFormat="1" ht="25.5" customHeight="1">
      <c r="B402" s="203"/>
      <c r="C402" s="204" t="s">
        <v>691</v>
      </c>
      <c r="D402" s="204" t="s">
        <v>176</v>
      </c>
      <c r="E402" s="205" t="s">
        <v>692</v>
      </c>
      <c r="F402" s="206" t="s">
        <v>693</v>
      </c>
      <c r="G402" s="207" t="s">
        <v>191</v>
      </c>
      <c r="H402" s="208">
        <v>18</v>
      </c>
      <c r="I402" s="209"/>
      <c r="J402" s="210">
        <f>ROUND(I402*H402,2)</f>
        <v>0</v>
      </c>
      <c r="K402" s="206" t="s">
        <v>5</v>
      </c>
      <c r="L402" s="47"/>
      <c r="M402" s="211" t="s">
        <v>5</v>
      </c>
      <c r="N402" s="212" t="s">
        <v>45</v>
      </c>
      <c r="O402" s="48"/>
      <c r="P402" s="213">
        <f>O402*H402</f>
        <v>0</v>
      </c>
      <c r="Q402" s="213">
        <v>0.0035000000000000001</v>
      </c>
      <c r="R402" s="213">
        <f>Q402*H402</f>
        <v>0.063</v>
      </c>
      <c r="S402" s="213">
        <v>0</v>
      </c>
      <c r="T402" s="214">
        <f>S402*H402</f>
        <v>0</v>
      </c>
      <c r="AR402" s="25" t="s">
        <v>263</v>
      </c>
      <c r="AT402" s="25" t="s">
        <v>176</v>
      </c>
      <c r="AU402" s="25" t="s">
        <v>93</v>
      </c>
      <c r="AY402" s="25" t="s">
        <v>173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25" t="s">
        <v>93</v>
      </c>
      <c r="BK402" s="215">
        <f>ROUND(I402*H402,2)</f>
        <v>0</v>
      </c>
      <c r="BL402" s="25" t="s">
        <v>263</v>
      </c>
      <c r="BM402" s="25" t="s">
        <v>694</v>
      </c>
    </row>
    <row r="403" s="1" customFormat="1" ht="25.5" customHeight="1">
      <c r="B403" s="203"/>
      <c r="C403" s="204" t="s">
        <v>695</v>
      </c>
      <c r="D403" s="204" t="s">
        <v>176</v>
      </c>
      <c r="E403" s="205" t="s">
        <v>696</v>
      </c>
      <c r="F403" s="206" t="s">
        <v>697</v>
      </c>
      <c r="G403" s="207" t="s">
        <v>191</v>
      </c>
      <c r="H403" s="208">
        <v>120</v>
      </c>
      <c r="I403" s="209"/>
      <c r="J403" s="210">
        <f>ROUND(I403*H403,2)</f>
        <v>0</v>
      </c>
      <c r="K403" s="206" t="s">
        <v>5</v>
      </c>
      <c r="L403" s="47"/>
      <c r="M403" s="211" t="s">
        <v>5</v>
      </c>
      <c r="N403" s="212" t="s">
        <v>45</v>
      </c>
      <c r="O403" s="48"/>
      <c r="P403" s="213">
        <f>O403*H403</f>
        <v>0</v>
      </c>
      <c r="Q403" s="213">
        <v>0.00165</v>
      </c>
      <c r="R403" s="213">
        <f>Q403*H403</f>
        <v>0.19800000000000001</v>
      </c>
      <c r="S403" s="213">
        <v>0</v>
      </c>
      <c r="T403" s="214">
        <f>S403*H403</f>
        <v>0</v>
      </c>
      <c r="AR403" s="25" t="s">
        <v>263</v>
      </c>
      <c r="AT403" s="25" t="s">
        <v>176</v>
      </c>
      <c r="AU403" s="25" t="s">
        <v>93</v>
      </c>
      <c r="AY403" s="25" t="s">
        <v>173</v>
      </c>
      <c r="BE403" s="215">
        <f>IF(N403="základní",J403,0)</f>
        <v>0</v>
      </c>
      <c r="BF403" s="215">
        <f>IF(N403="snížená",J403,0)</f>
        <v>0</v>
      </c>
      <c r="BG403" s="215">
        <f>IF(N403="zákl. přenesená",J403,0)</f>
        <v>0</v>
      </c>
      <c r="BH403" s="215">
        <f>IF(N403="sníž. přenesená",J403,0)</f>
        <v>0</v>
      </c>
      <c r="BI403" s="215">
        <f>IF(N403="nulová",J403,0)</f>
        <v>0</v>
      </c>
      <c r="BJ403" s="25" t="s">
        <v>93</v>
      </c>
      <c r="BK403" s="215">
        <f>ROUND(I403*H403,2)</f>
        <v>0</v>
      </c>
      <c r="BL403" s="25" t="s">
        <v>263</v>
      </c>
      <c r="BM403" s="25" t="s">
        <v>698</v>
      </c>
    </row>
    <row r="404" s="1" customFormat="1" ht="16.5" customHeight="1">
      <c r="B404" s="203"/>
      <c r="C404" s="204" t="s">
        <v>699</v>
      </c>
      <c r="D404" s="204" t="s">
        <v>176</v>
      </c>
      <c r="E404" s="205" t="s">
        <v>700</v>
      </c>
      <c r="F404" s="206" t="s">
        <v>701</v>
      </c>
      <c r="G404" s="207" t="s">
        <v>191</v>
      </c>
      <c r="H404" s="208">
        <v>120</v>
      </c>
      <c r="I404" s="209"/>
      <c r="J404" s="210">
        <f>ROUND(I404*H404,2)</f>
        <v>0</v>
      </c>
      <c r="K404" s="206" t="s">
        <v>5</v>
      </c>
      <c r="L404" s="47"/>
      <c r="M404" s="211" t="s">
        <v>5</v>
      </c>
      <c r="N404" s="212" t="s">
        <v>45</v>
      </c>
      <c r="O404" s="48"/>
      <c r="P404" s="213">
        <f>O404*H404</f>
        <v>0</v>
      </c>
      <c r="Q404" s="213">
        <v>0.00174</v>
      </c>
      <c r="R404" s="213">
        <f>Q404*H404</f>
        <v>0.20880000000000001</v>
      </c>
      <c r="S404" s="213">
        <v>0</v>
      </c>
      <c r="T404" s="214">
        <f>S404*H404</f>
        <v>0</v>
      </c>
      <c r="AR404" s="25" t="s">
        <v>263</v>
      </c>
      <c r="AT404" s="25" t="s">
        <v>176</v>
      </c>
      <c r="AU404" s="25" t="s">
        <v>93</v>
      </c>
      <c r="AY404" s="25" t="s">
        <v>173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25" t="s">
        <v>93</v>
      </c>
      <c r="BK404" s="215">
        <f>ROUND(I404*H404,2)</f>
        <v>0</v>
      </c>
      <c r="BL404" s="25" t="s">
        <v>263</v>
      </c>
      <c r="BM404" s="25" t="s">
        <v>702</v>
      </c>
    </row>
    <row r="405" s="1" customFormat="1" ht="38.25" customHeight="1">
      <c r="B405" s="203"/>
      <c r="C405" s="204" t="s">
        <v>703</v>
      </c>
      <c r="D405" s="204" t="s">
        <v>176</v>
      </c>
      <c r="E405" s="205" t="s">
        <v>704</v>
      </c>
      <c r="F405" s="206" t="s">
        <v>705</v>
      </c>
      <c r="G405" s="207" t="s">
        <v>352</v>
      </c>
      <c r="H405" s="208">
        <v>0.79700000000000004</v>
      </c>
      <c r="I405" s="209"/>
      <c r="J405" s="210">
        <f>ROUND(I405*H405,2)</f>
        <v>0</v>
      </c>
      <c r="K405" s="206" t="s">
        <v>192</v>
      </c>
      <c r="L405" s="47"/>
      <c r="M405" s="211" t="s">
        <v>5</v>
      </c>
      <c r="N405" s="212" t="s">
        <v>45</v>
      </c>
      <c r="O405" s="48"/>
      <c r="P405" s="213">
        <f>O405*H405</f>
        <v>0</v>
      </c>
      <c r="Q405" s="213">
        <v>0</v>
      </c>
      <c r="R405" s="213">
        <f>Q405*H405</f>
        <v>0</v>
      </c>
      <c r="S405" s="213">
        <v>0</v>
      </c>
      <c r="T405" s="214">
        <f>S405*H405</f>
        <v>0</v>
      </c>
      <c r="AR405" s="25" t="s">
        <v>263</v>
      </c>
      <c r="AT405" s="25" t="s">
        <v>176</v>
      </c>
      <c r="AU405" s="25" t="s">
        <v>93</v>
      </c>
      <c r="AY405" s="25" t="s">
        <v>173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25" t="s">
        <v>93</v>
      </c>
      <c r="BK405" s="215">
        <f>ROUND(I405*H405,2)</f>
        <v>0</v>
      </c>
      <c r="BL405" s="25" t="s">
        <v>263</v>
      </c>
      <c r="BM405" s="25" t="s">
        <v>706</v>
      </c>
    </row>
    <row r="406" s="10" customFormat="1" ht="29.88" customHeight="1">
      <c r="B406" s="190"/>
      <c r="D406" s="191" t="s">
        <v>72</v>
      </c>
      <c r="E406" s="201" t="s">
        <v>707</v>
      </c>
      <c r="F406" s="201" t="s">
        <v>708</v>
      </c>
      <c r="I406" s="193"/>
      <c r="J406" s="202">
        <f>BK406</f>
        <v>0</v>
      </c>
      <c r="L406" s="190"/>
      <c r="M406" s="195"/>
      <c r="N406" s="196"/>
      <c r="O406" s="196"/>
      <c r="P406" s="197">
        <f>SUM(P407:P408)</f>
        <v>0</v>
      </c>
      <c r="Q406" s="196"/>
      <c r="R406" s="197">
        <f>SUM(R407:R408)</f>
        <v>0.11</v>
      </c>
      <c r="S406" s="196"/>
      <c r="T406" s="198">
        <f>SUM(T407:T408)</f>
        <v>0</v>
      </c>
      <c r="AR406" s="191" t="s">
        <v>93</v>
      </c>
      <c r="AT406" s="199" t="s">
        <v>72</v>
      </c>
      <c r="AU406" s="199" t="s">
        <v>81</v>
      </c>
      <c r="AY406" s="191" t="s">
        <v>173</v>
      </c>
      <c r="BK406" s="200">
        <f>SUM(BK407:BK408)</f>
        <v>0</v>
      </c>
    </row>
    <row r="407" s="1" customFormat="1" ht="25.5" customHeight="1">
      <c r="B407" s="203"/>
      <c r="C407" s="204" t="s">
        <v>709</v>
      </c>
      <c r="D407" s="204" t="s">
        <v>176</v>
      </c>
      <c r="E407" s="205" t="s">
        <v>710</v>
      </c>
      <c r="F407" s="206" t="s">
        <v>711</v>
      </c>
      <c r="G407" s="207" t="s">
        <v>261</v>
      </c>
      <c r="H407" s="208">
        <v>2</v>
      </c>
      <c r="I407" s="209"/>
      <c r="J407" s="210">
        <f>ROUND(I407*H407,2)</f>
        <v>0</v>
      </c>
      <c r="K407" s="206" t="s">
        <v>5</v>
      </c>
      <c r="L407" s="47"/>
      <c r="M407" s="211" t="s">
        <v>5</v>
      </c>
      <c r="N407" s="212" t="s">
        <v>45</v>
      </c>
      <c r="O407" s="48"/>
      <c r="P407" s="213">
        <f>O407*H407</f>
        <v>0</v>
      </c>
      <c r="Q407" s="213">
        <v>0.055</v>
      </c>
      <c r="R407" s="213">
        <f>Q407*H407</f>
        <v>0.11</v>
      </c>
      <c r="S407" s="213">
        <v>0</v>
      </c>
      <c r="T407" s="214">
        <f>S407*H407</f>
        <v>0</v>
      </c>
      <c r="AR407" s="25" t="s">
        <v>263</v>
      </c>
      <c r="AT407" s="25" t="s">
        <v>176</v>
      </c>
      <c r="AU407" s="25" t="s">
        <v>93</v>
      </c>
      <c r="AY407" s="25" t="s">
        <v>173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25" t="s">
        <v>93</v>
      </c>
      <c r="BK407" s="215">
        <f>ROUND(I407*H407,2)</f>
        <v>0</v>
      </c>
      <c r="BL407" s="25" t="s">
        <v>263</v>
      </c>
      <c r="BM407" s="25" t="s">
        <v>712</v>
      </c>
    </row>
    <row r="408" s="1" customFormat="1" ht="38.25" customHeight="1">
      <c r="B408" s="203"/>
      <c r="C408" s="204" t="s">
        <v>713</v>
      </c>
      <c r="D408" s="204" t="s">
        <v>176</v>
      </c>
      <c r="E408" s="205" t="s">
        <v>714</v>
      </c>
      <c r="F408" s="206" t="s">
        <v>715</v>
      </c>
      <c r="G408" s="207" t="s">
        <v>352</v>
      </c>
      <c r="H408" s="208">
        <v>0.11</v>
      </c>
      <c r="I408" s="209"/>
      <c r="J408" s="210">
        <f>ROUND(I408*H408,2)</f>
        <v>0</v>
      </c>
      <c r="K408" s="206" t="s">
        <v>192</v>
      </c>
      <c r="L408" s="47"/>
      <c r="M408" s="211" t="s">
        <v>5</v>
      </c>
      <c r="N408" s="212" t="s">
        <v>45</v>
      </c>
      <c r="O408" s="48"/>
      <c r="P408" s="213">
        <f>O408*H408</f>
        <v>0</v>
      </c>
      <c r="Q408" s="213">
        <v>0</v>
      </c>
      <c r="R408" s="213">
        <f>Q408*H408</f>
        <v>0</v>
      </c>
      <c r="S408" s="213">
        <v>0</v>
      </c>
      <c r="T408" s="214">
        <f>S408*H408</f>
        <v>0</v>
      </c>
      <c r="AR408" s="25" t="s">
        <v>263</v>
      </c>
      <c r="AT408" s="25" t="s">
        <v>176</v>
      </c>
      <c r="AU408" s="25" t="s">
        <v>93</v>
      </c>
      <c r="AY408" s="25" t="s">
        <v>173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5" t="s">
        <v>93</v>
      </c>
      <c r="BK408" s="215">
        <f>ROUND(I408*H408,2)</f>
        <v>0</v>
      </c>
      <c r="BL408" s="25" t="s">
        <v>263</v>
      </c>
      <c r="BM408" s="25" t="s">
        <v>716</v>
      </c>
    </row>
    <row r="409" s="10" customFormat="1" ht="29.88" customHeight="1">
      <c r="B409" s="190"/>
      <c r="D409" s="191" t="s">
        <v>72</v>
      </c>
      <c r="E409" s="201" t="s">
        <v>717</v>
      </c>
      <c r="F409" s="201" t="s">
        <v>718</v>
      </c>
      <c r="I409" s="193"/>
      <c r="J409" s="202">
        <f>BK409</f>
        <v>0</v>
      </c>
      <c r="L409" s="190"/>
      <c r="M409" s="195"/>
      <c r="N409" s="196"/>
      <c r="O409" s="196"/>
      <c r="P409" s="197">
        <f>SUM(P410:P411)</f>
        <v>0</v>
      </c>
      <c r="Q409" s="196"/>
      <c r="R409" s="197">
        <f>SUM(R410:R411)</f>
        <v>0.56159999999999999</v>
      </c>
      <c r="S409" s="196"/>
      <c r="T409" s="198">
        <f>SUM(T410:T411)</f>
        <v>0</v>
      </c>
      <c r="AR409" s="191" t="s">
        <v>93</v>
      </c>
      <c r="AT409" s="199" t="s">
        <v>72</v>
      </c>
      <c r="AU409" s="199" t="s">
        <v>81</v>
      </c>
      <c r="AY409" s="191" t="s">
        <v>173</v>
      </c>
      <c r="BK409" s="200">
        <f>SUM(BK410:BK411)</f>
        <v>0</v>
      </c>
    </row>
    <row r="410" s="1" customFormat="1" ht="16.5" customHeight="1">
      <c r="B410" s="203"/>
      <c r="C410" s="204" t="s">
        <v>719</v>
      </c>
      <c r="D410" s="204" t="s">
        <v>176</v>
      </c>
      <c r="E410" s="205" t="s">
        <v>720</v>
      </c>
      <c r="F410" s="206" t="s">
        <v>721</v>
      </c>
      <c r="G410" s="207" t="s">
        <v>261</v>
      </c>
      <c r="H410" s="208">
        <v>240</v>
      </c>
      <c r="I410" s="209"/>
      <c r="J410" s="210">
        <f>ROUND(I410*H410,2)</f>
        <v>0</v>
      </c>
      <c r="K410" s="206" t="s">
        <v>5</v>
      </c>
      <c r="L410" s="47"/>
      <c r="M410" s="211" t="s">
        <v>5</v>
      </c>
      <c r="N410" s="212" t="s">
        <v>45</v>
      </c>
      <c r="O410" s="48"/>
      <c r="P410" s="213">
        <f>O410*H410</f>
        <v>0</v>
      </c>
      <c r="Q410" s="213">
        <v>0.0023400000000000001</v>
      </c>
      <c r="R410" s="213">
        <f>Q410*H410</f>
        <v>0.56159999999999999</v>
      </c>
      <c r="S410" s="213">
        <v>0</v>
      </c>
      <c r="T410" s="214">
        <f>S410*H410</f>
        <v>0</v>
      </c>
      <c r="AR410" s="25" t="s">
        <v>263</v>
      </c>
      <c r="AT410" s="25" t="s">
        <v>176</v>
      </c>
      <c r="AU410" s="25" t="s">
        <v>93</v>
      </c>
      <c r="AY410" s="25" t="s">
        <v>173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25" t="s">
        <v>93</v>
      </c>
      <c r="BK410" s="215">
        <f>ROUND(I410*H410,2)</f>
        <v>0</v>
      </c>
      <c r="BL410" s="25" t="s">
        <v>263</v>
      </c>
      <c r="BM410" s="25" t="s">
        <v>722</v>
      </c>
    </row>
    <row r="411" s="1" customFormat="1" ht="38.25" customHeight="1">
      <c r="B411" s="203"/>
      <c r="C411" s="204" t="s">
        <v>723</v>
      </c>
      <c r="D411" s="204" t="s">
        <v>176</v>
      </c>
      <c r="E411" s="205" t="s">
        <v>724</v>
      </c>
      <c r="F411" s="206" t="s">
        <v>725</v>
      </c>
      <c r="G411" s="207" t="s">
        <v>352</v>
      </c>
      <c r="H411" s="208">
        <v>0.56200000000000006</v>
      </c>
      <c r="I411" s="209"/>
      <c r="J411" s="210">
        <f>ROUND(I411*H411,2)</f>
        <v>0</v>
      </c>
      <c r="K411" s="206" t="s">
        <v>192</v>
      </c>
      <c r="L411" s="47"/>
      <c r="M411" s="211" t="s">
        <v>5</v>
      </c>
      <c r="N411" s="212" t="s">
        <v>45</v>
      </c>
      <c r="O411" s="48"/>
      <c r="P411" s="213">
        <f>O411*H411</f>
        <v>0</v>
      </c>
      <c r="Q411" s="213">
        <v>0</v>
      </c>
      <c r="R411" s="213">
        <f>Q411*H411</f>
        <v>0</v>
      </c>
      <c r="S411" s="213">
        <v>0</v>
      </c>
      <c r="T411" s="214">
        <f>S411*H411</f>
        <v>0</v>
      </c>
      <c r="AR411" s="25" t="s">
        <v>263</v>
      </c>
      <c r="AT411" s="25" t="s">
        <v>176</v>
      </c>
      <c r="AU411" s="25" t="s">
        <v>93</v>
      </c>
      <c r="AY411" s="25" t="s">
        <v>173</v>
      </c>
      <c r="BE411" s="215">
        <f>IF(N411="základní",J411,0)</f>
        <v>0</v>
      </c>
      <c r="BF411" s="215">
        <f>IF(N411="snížená",J411,0)</f>
        <v>0</v>
      </c>
      <c r="BG411" s="215">
        <f>IF(N411="zákl. přenesená",J411,0)</f>
        <v>0</v>
      </c>
      <c r="BH411" s="215">
        <f>IF(N411="sníž. přenesená",J411,0)</f>
        <v>0</v>
      </c>
      <c r="BI411" s="215">
        <f>IF(N411="nulová",J411,0)</f>
        <v>0</v>
      </c>
      <c r="BJ411" s="25" t="s">
        <v>93</v>
      </c>
      <c r="BK411" s="215">
        <f>ROUND(I411*H411,2)</f>
        <v>0</v>
      </c>
      <c r="BL411" s="25" t="s">
        <v>263</v>
      </c>
      <c r="BM411" s="25" t="s">
        <v>726</v>
      </c>
    </row>
    <row r="412" s="10" customFormat="1" ht="37.44001" customHeight="1">
      <c r="B412" s="190"/>
      <c r="D412" s="191" t="s">
        <v>72</v>
      </c>
      <c r="E412" s="192" t="s">
        <v>727</v>
      </c>
      <c r="F412" s="192" t="s">
        <v>728</v>
      </c>
      <c r="I412" s="193"/>
      <c r="J412" s="194">
        <f>BK412</f>
        <v>0</v>
      </c>
      <c r="L412" s="190"/>
      <c r="M412" s="195"/>
      <c r="N412" s="196"/>
      <c r="O412" s="196"/>
      <c r="P412" s="197">
        <f>P413+P415+P417+P425+P427</f>
        <v>0</v>
      </c>
      <c r="Q412" s="196"/>
      <c r="R412" s="197">
        <f>R413+R415+R417+R425+R427</f>
        <v>0</v>
      </c>
      <c r="S412" s="196"/>
      <c r="T412" s="198">
        <f>T413+T415+T417+T425+T427</f>
        <v>0</v>
      </c>
      <c r="AR412" s="191" t="s">
        <v>206</v>
      </c>
      <c r="AT412" s="199" t="s">
        <v>72</v>
      </c>
      <c r="AU412" s="199" t="s">
        <v>73</v>
      </c>
      <c r="AY412" s="191" t="s">
        <v>173</v>
      </c>
      <c r="BK412" s="200">
        <f>BK413+BK415+BK417+BK425+BK427</f>
        <v>0</v>
      </c>
    </row>
    <row r="413" s="10" customFormat="1" ht="19.92" customHeight="1">
      <c r="B413" s="190"/>
      <c r="D413" s="191" t="s">
        <v>72</v>
      </c>
      <c r="E413" s="201" t="s">
        <v>729</v>
      </c>
      <c r="F413" s="201" t="s">
        <v>730</v>
      </c>
      <c r="I413" s="193"/>
      <c r="J413" s="202">
        <f>BK413</f>
        <v>0</v>
      </c>
      <c r="L413" s="190"/>
      <c r="M413" s="195"/>
      <c r="N413" s="196"/>
      <c r="O413" s="196"/>
      <c r="P413" s="197">
        <f>P414</f>
        <v>0</v>
      </c>
      <c r="Q413" s="196"/>
      <c r="R413" s="197">
        <f>R414</f>
        <v>0</v>
      </c>
      <c r="S413" s="196"/>
      <c r="T413" s="198">
        <f>T414</f>
        <v>0</v>
      </c>
      <c r="AR413" s="191" t="s">
        <v>206</v>
      </c>
      <c r="AT413" s="199" t="s">
        <v>72</v>
      </c>
      <c r="AU413" s="199" t="s">
        <v>81</v>
      </c>
      <c r="AY413" s="191" t="s">
        <v>173</v>
      </c>
      <c r="BK413" s="200">
        <f>BK414</f>
        <v>0</v>
      </c>
    </row>
    <row r="414" s="1" customFormat="1" ht="16.5" customHeight="1">
      <c r="B414" s="203"/>
      <c r="C414" s="204" t="s">
        <v>731</v>
      </c>
      <c r="D414" s="204" t="s">
        <v>176</v>
      </c>
      <c r="E414" s="205" t="s">
        <v>732</v>
      </c>
      <c r="F414" s="206" t="s">
        <v>733</v>
      </c>
      <c r="G414" s="207" t="s">
        <v>734</v>
      </c>
      <c r="H414" s="208">
        <v>1</v>
      </c>
      <c r="I414" s="209"/>
      <c r="J414" s="210">
        <f>ROUND(I414*H414,2)</f>
        <v>0</v>
      </c>
      <c r="K414" s="206" t="s">
        <v>192</v>
      </c>
      <c r="L414" s="47"/>
      <c r="M414" s="211" t="s">
        <v>5</v>
      </c>
      <c r="N414" s="212" t="s">
        <v>45</v>
      </c>
      <c r="O414" s="48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4">
        <f>S414*H414</f>
        <v>0</v>
      </c>
      <c r="AR414" s="25" t="s">
        <v>735</v>
      </c>
      <c r="AT414" s="25" t="s">
        <v>176</v>
      </c>
      <c r="AU414" s="25" t="s">
        <v>93</v>
      </c>
      <c r="AY414" s="25" t="s">
        <v>173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25" t="s">
        <v>93</v>
      </c>
      <c r="BK414" s="215">
        <f>ROUND(I414*H414,2)</f>
        <v>0</v>
      </c>
      <c r="BL414" s="25" t="s">
        <v>735</v>
      </c>
      <c r="BM414" s="25" t="s">
        <v>736</v>
      </c>
    </row>
    <row r="415" s="10" customFormat="1" ht="29.88" customHeight="1">
      <c r="B415" s="190"/>
      <c r="D415" s="191" t="s">
        <v>72</v>
      </c>
      <c r="E415" s="201" t="s">
        <v>737</v>
      </c>
      <c r="F415" s="201" t="s">
        <v>738</v>
      </c>
      <c r="I415" s="193"/>
      <c r="J415" s="202">
        <f>BK415</f>
        <v>0</v>
      </c>
      <c r="L415" s="190"/>
      <c r="M415" s="195"/>
      <c r="N415" s="196"/>
      <c r="O415" s="196"/>
      <c r="P415" s="197">
        <f>P416</f>
        <v>0</v>
      </c>
      <c r="Q415" s="196"/>
      <c r="R415" s="197">
        <f>R416</f>
        <v>0</v>
      </c>
      <c r="S415" s="196"/>
      <c r="T415" s="198">
        <f>T416</f>
        <v>0</v>
      </c>
      <c r="AR415" s="191" t="s">
        <v>206</v>
      </c>
      <c r="AT415" s="199" t="s">
        <v>72</v>
      </c>
      <c r="AU415" s="199" t="s">
        <v>81</v>
      </c>
      <c r="AY415" s="191" t="s">
        <v>173</v>
      </c>
      <c r="BK415" s="200">
        <f>BK416</f>
        <v>0</v>
      </c>
    </row>
    <row r="416" s="1" customFormat="1" ht="16.5" customHeight="1">
      <c r="B416" s="203"/>
      <c r="C416" s="204" t="s">
        <v>739</v>
      </c>
      <c r="D416" s="204" t="s">
        <v>176</v>
      </c>
      <c r="E416" s="205" t="s">
        <v>740</v>
      </c>
      <c r="F416" s="206" t="s">
        <v>741</v>
      </c>
      <c r="G416" s="207" t="s">
        <v>734</v>
      </c>
      <c r="H416" s="208">
        <v>1</v>
      </c>
      <c r="I416" s="209"/>
      <c r="J416" s="210">
        <f>ROUND(I416*H416,2)</f>
        <v>0</v>
      </c>
      <c r="K416" s="206" t="s">
        <v>5</v>
      </c>
      <c r="L416" s="47"/>
      <c r="M416" s="211" t="s">
        <v>5</v>
      </c>
      <c r="N416" s="212" t="s">
        <v>45</v>
      </c>
      <c r="O416" s="48"/>
      <c r="P416" s="213">
        <f>O416*H416</f>
        <v>0</v>
      </c>
      <c r="Q416" s="213">
        <v>0</v>
      </c>
      <c r="R416" s="213">
        <f>Q416*H416</f>
        <v>0</v>
      </c>
      <c r="S416" s="213">
        <v>0</v>
      </c>
      <c r="T416" s="214">
        <f>S416*H416</f>
        <v>0</v>
      </c>
      <c r="AR416" s="25" t="s">
        <v>735</v>
      </c>
      <c r="AT416" s="25" t="s">
        <v>176</v>
      </c>
      <c r="AU416" s="25" t="s">
        <v>93</v>
      </c>
      <c r="AY416" s="25" t="s">
        <v>173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25" t="s">
        <v>93</v>
      </c>
      <c r="BK416" s="215">
        <f>ROUND(I416*H416,2)</f>
        <v>0</v>
      </c>
      <c r="BL416" s="25" t="s">
        <v>735</v>
      </c>
      <c r="BM416" s="25" t="s">
        <v>742</v>
      </c>
    </row>
    <row r="417" s="10" customFormat="1" ht="29.88" customHeight="1">
      <c r="B417" s="190"/>
      <c r="D417" s="191" t="s">
        <v>72</v>
      </c>
      <c r="E417" s="201" t="s">
        <v>743</v>
      </c>
      <c r="F417" s="201" t="s">
        <v>744</v>
      </c>
      <c r="I417" s="193"/>
      <c r="J417" s="202">
        <f>BK417</f>
        <v>0</v>
      </c>
      <c r="L417" s="190"/>
      <c r="M417" s="195"/>
      <c r="N417" s="196"/>
      <c r="O417" s="196"/>
      <c r="P417" s="197">
        <f>SUM(P418:P424)</f>
        <v>0</v>
      </c>
      <c r="Q417" s="196"/>
      <c r="R417" s="197">
        <f>SUM(R418:R424)</f>
        <v>0</v>
      </c>
      <c r="S417" s="196"/>
      <c r="T417" s="198">
        <f>SUM(T418:T424)</f>
        <v>0</v>
      </c>
      <c r="AR417" s="191" t="s">
        <v>206</v>
      </c>
      <c r="AT417" s="199" t="s">
        <v>72</v>
      </c>
      <c r="AU417" s="199" t="s">
        <v>81</v>
      </c>
      <c r="AY417" s="191" t="s">
        <v>173</v>
      </c>
      <c r="BK417" s="200">
        <f>SUM(BK418:BK424)</f>
        <v>0</v>
      </c>
    </row>
    <row r="418" s="1" customFormat="1" ht="16.5" customHeight="1">
      <c r="B418" s="203"/>
      <c r="C418" s="204" t="s">
        <v>745</v>
      </c>
      <c r="D418" s="204" t="s">
        <v>176</v>
      </c>
      <c r="E418" s="205" t="s">
        <v>746</v>
      </c>
      <c r="F418" s="206" t="s">
        <v>744</v>
      </c>
      <c r="G418" s="207" t="s">
        <v>734</v>
      </c>
      <c r="H418" s="208">
        <v>1</v>
      </c>
      <c r="I418" s="209"/>
      <c r="J418" s="210">
        <f>ROUND(I418*H418,2)</f>
        <v>0</v>
      </c>
      <c r="K418" s="206" t="s">
        <v>192</v>
      </c>
      <c r="L418" s="47"/>
      <c r="M418" s="211" t="s">
        <v>5</v>
      </c>
      <c r="N418" s="212" t="s">
        <v>45</v>
      </c>
      <c r="O418" s="48"/>
      <c r="P418" s="213">
        <f>O418*H418</f>
        <v>0</v>
      </c>
      <c r="Q418" s="213">
        <v>0</v>
      </c>
      <c r="R418" s="213">
        <f>Q418*H418</f>
        <v>0</v>
      </c>
      <c r="S418" s="213">
        <v>0</v>
      </c>
      <c r="T418" s="214">
        <f>S418*H418</f>
        <v>0</v>
      </c>
      <c r="AR418" s="25" t="s">
        <v>735</v>
      </c>
      <c r="AT418" s="25" t="s">
        <v>176</v>
      </c>
      <c r="AU418" s="25" t="s">
        <v>93</v>
      </c>
      <c r="AY418" s="25" t="s">
        <v>173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25" t="s">
        <v>93</v>
      </c>
      <c r="BK418" s="215">
        <f>ROUND(I418*H418,2)</f>
        <v>0</v>
      </c>
      <c r="BL418" s="25" t="s">
        <v>735</v>
      </c>
      <c r="BM418" s="25" t="s">
        <v>747</v>
      </c>
    </row>
    <row r="419" s="1" customFormat="1" ht="16.5" customHeight="1">
      <c r="B419" s="203"/>
      <c r="C419" s="204" t="s">
        <v>748</v>
      </c>
      <c r="D419" s="204" t="s">
        <v>176</v>
      </c>
      <c r="E419" s="205" t="s">
        <v>749</v>
      </c>
      <c r="F419" s="206" t="s">
        <v>750</v>
      </c>
      <c r="G419" s="207" t="s">
        <v>734</v>
      </c>
      <c r="H419" s="208">
        <v>1</v>
      </c>
      <c r="I419" s="209"/>
      <c r="J419" s="210">
        <f>ROUND(I419*H419,2)</f>
        <v>0</v>
      </c>
      <c r="K419" s="206" t="s">
        <v>192</v>
      </c>
      <c r="L419" s="47"/>
      <c r="M419" s="211" t="s">
        <v>5</v>
      </c>
      <c r="N419" s="212" t="s">
        <v>45</v>
      </c>
      <c r="O419" s="48"/>
      <c r="P419" s="213">
        <f>O419*H419</f>
        <v>0</v>
      </c>
      <c r="Q419" s="213">
        <v>0</v>
      </c>
      <c r="R419" s="213">
        <f>Q419*H419</f>
        <v>0</v>
      </c>
      <c r="S419" s="213">
        <v>0</v>
      </c>
      <c r="T419" s="214">
        <f>S419*H419</f>
        <v>0</v>
      </c>
      <c r="AR419" s="25" t="s">
        <v>735</v>
      </c>
      <c r="AT419" s="25" t="s">
        <v>176</v>
      </c>
      <c r="AU419" s="25" t="s">
        <v>93</v>
      </c>
      <c r="AY419" s="25" t="s">
        <v>173</v>
      </c>
      <c r="BE419" s="215">
        <f>IF(N419="základní",J419,0)</f>
        <v>0</v>
      </c>
      <c r="BF419" s="215">
        <f>IF(N419="snížená",J419,0)</f>
        <v>0</v>
      </c>
      <c r="BG419" s="215">
        <f>IF(N419="zákl. přenesená",J419,0)</f>
        <v>0</v>
      </c>
      <c r="BH419" s="215">
        <f>IF(N419="sníž. přenesená",J419,0)</f>
        <v>0</v>
      </c>
      <c r="BI419" s="215">
        <f>IF(N419="nulová",J419,0)</f>
        <v>0</v>
      </c>
      <c r="BJ419" s="25" t="s">
        <v>93</v>
      </c>
      <c r="BK419" s="215">
        <f>ROUND(I419*H419,2)</f>
        <v>0</v>
      </c>
      <c r="BL419" s="25" t="s">
        <v>735</v>
      </c>
      <c r="BM419" s="25" t="s">
        <v>751</v>
      </c>
    </row>
    <row r="420" s="1" customFormat="1" ht="16.5" customHeight="1">
      <c r="B420" s="203"/>
      <c r="C420" s="204" t="s">
        <v>752</v>
      </c>
      <c r="D420" s="204" t="s">
        <v>176</v>
      </c>
      <c r="E420" s="205" t="s">
        <v>753</v>
      </c>
      <c r="F420" s="206" t="s">
        <v>754</v>
      </c>
      <c r="G420" s="207" t="s">
        <v>734</v>
      </c>
      <c r="H420" s="208">
        <v>1</v>
      </c>
      <c r="I420" s="209"/>
      <c r="J420" s="210">
        <f>ROUND(I420*H420,2)</f>
        <v>0</v>
      </c>
      <c r="K420" s="206" t="s">
        <v>192</v>
      </c>
      <c r="L420" s="47"/>
      <c r="M420" s="211" t="s">
        <v>5</v>
      </c>
      <c r="N420" s="212" t="s">
        <v>45</v>
      </c>
      <c r="O420" s="48"/>
      <c r="P420" s="213">
        <f>O420*H420</f>
        <v>0</v>
      </c>
      <c r="Q420" s="213">
        <v>0</v>
      </c>
      <c r="R420" s="213">
        <f>Q420*H420</f>
        <v>0</v>
      </c>
      <c r="S420" s="213">
        <v>0</v>
      </c>
      <c r="T420" s="214">
        <f>S420*H420</f>
        <v>0</v>
      </c>
      <c r="AR420" s="25" t="s">
        <v>735</v>
      </c>
      <c r="AT420" s="25" t="s">
        <v>176</v>
      </c>
      <c r="AU420" s="25" t="s">
        <v>93</v>
      </c>
      <c r="AY420" s="25" t="s">
        <v>173</v>
      </c>
      <c r="BE420" s="215">
        <f>IF(N420="základní",J420,0)</f>
        <v>0</v>
      </c>
      <c r="BF420" s="215">
        <f>IF(N420="snížená",J420,0)</f>
        <v>0</v>
      </c>
      <c r="BG420" s="215">
        <f>IF(N420="zákl. přenesená",J420,0)</f>
        <v>0</v>
      </c>
      <c r="BH420" s="215">
        <f>IF(N420="sníž. přenesená",J420,0)</f>
        <v>0</v>
      </c>
      <c r="BI420" s="215">
        <f>IF(N420="nulová",J420,0)</f>
        <v>0</v>
      </c>
      <c r="BJ420" s="25" t="s">
        <v>93</v>
      </c>
      <c r="BK420" s="215">
        <f>ROUND(I420*H420,2)</f>
        <v>0</v>
      </c>
      <c r="BL420" s="25" t="s">
        <v>735</v>
      </c>
      <c r="BM420" s="25" t="s">
        <v>755</v>
      </c>
    </row>
    <row r="421" s="1" customFormat="1" ht="16.5" customHeight="1">
      <c r="B421" s="203"/>
      <c r="C421" s="204" t="s">
        <v>756</v>
      </c>
      <c r="D421" s="204" t="s">
        <v>176</v>
      </c>
      <c r="E421" s="205" t="s">
        <v>757</v>
      </c>
      <c r="F421" s="206" t="s">
        <v>758</v>
      </c>
      <c r="G421" s="207" t="s">
        <v>734</v>
      </c>
      <c r="H421" s="208">
        <v>1</v>
      </c>
      <c r="I421" s="209"/>
      <c r="J421" s="210">
        <f>ROUND(I421*H421,2)</f>
        <v>0</v>
      </c>
      <c r="K421" s="206" t="s">
        <v>192</v>
      </c>
      <c r="L421" s="47"/>
      <c r="M421" s="211" t="s">
        <v>5</v>
      </c>
      <c r="N421" s="212" t="s">
        <v>45</v>
      </c>
      <c r="O421" s="48"/>
      <c r="P421" s="213">
        <f>O421*H421</f>
        <v>0</v>
      </c>
      <c r="Q421" s="213">
        <v>0</v>
      </c>
      <c r="R421" s="213">
        <f>Q421*H421</f>
        <v>0</v>
      </c>
      <c r="S421" s="213">
        <v>0</v>
      </c>
      <c r="T421" s="214">
        <f>S421*H421</f>
        <v>0</v>
      </c>
      <c r="AR421" s="25" t="s">
        <v>735</v>
      </c>
      <c r="AT421" s="25" t="s">
        <v>176</v>
      </c>
      <c r="AU421" s="25" t="s">
        <v>93</v>
      </c>
      <c r="AY421" s="25" t="s">
        <v>173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25" t="s">
        <v>93</v>
      </c>
      <c r="BK421" s="215">
        <f>ROUND(I421*H421,2)</f>
        <v>0</v>
      </c>
      <c r="BL421" s="25" t="s">
        <v>735</v>
      </c>
      <c r="BM421" s="25" t="s">
        <v>759</v>
      </c>
    </row>
    <row r="422" s="1" customFormat="1" ht="16.5" customHeight="1">
      <c r="B422" s="203"/>
      <c r="C422" s="204" t="s">
        <v>760</v>
      </c>
      <c r="D422" s="204" t="s">
        <v>176</v>
      </c>
      <c r="E422" s="205" t="s">
        <v>761</v>
      </c>
      <c r="F422" s="206" t="s">
        <v>762</v>
      </c>
      <c r="G422" s="207" t="s">
        <v>734</v>
      </c>
      <c r="H422" s="208">
        <v>1</v>
      </c>
      <c r="I422" s="209"/>
      <c r="J422" s="210">
        <f>ROUND(I422*H422,2)</f>
        <v>0</v>
      </c>
      <c r="K422" s="206" t="s">
        <v>192</v>
      </c>
      <c r="L422" s="47"/>
      <c r="M422" s="211" t="s">
        <v>5</v>
      </c>
      <c r="N422" s="212" t="s">
        <v>45</v>
      </c>
      <c r="O422" s="48"/>
      <c r="P422" s="213">
        <f>O422*H422</f>
        <v>0</v>
      </c>
      <c r="Q422" s="213">
        <v>0</v>
      </c>
      <c r="R422" s="213">
        <f>Q422*H422</f>
        <v>0</v>
      </c>
      <c r="S422" s="213">
        <v>0</v>
      </c>
      <c r="T422" s="214">
        <f>S422*H422</f>
        <v>0</v>
      </c>
      <c r="AR422" s="25" t="s">
        <v>735</v>
      </c>
      <c r="AT422" s="25" t="s">
        <v>176</v>
      </c>
      <c r="AU422" s="25" t="s">
        <v>93</v>
      </c>
      <c r="AY422" s="25" t="s">
        <v>173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25" t="s">
        <v>93</v>
      </c>
      <c r="BK422" s="215">
        <f>ROUND(I422*H422,2)</f>
        <v>0</v>
      </c>
      <c r="BL422" s="25" t="s">
        <v>735</v>
      </c>
      <c r="BM422" s="25" t="s">
        <v>763</v>
      </c>
    </row>
    <row r="423" s="1" customFormat="1" ht="16.5" customHeight="1">
      <c r="B423" s="203"/>
      <c r="C423" s="204" t="s">
        <v>764</v>
      </c>
      <c r="D423" s="204" t="s">
        <v>176</v>
      </c>
      <c r="E423" s="205" t="s">
        <v>765</v>
      </c>
      <c r="F423" s="206" t="s">
        <v>766</v>
      </c>
      <c r="G423" s="207" t="s">
        <v>734</v>
      </c>
      <c r="H423" s="208">
        <v>1</v>
      </c>
      <c r="I423" s="209"/>
      <c r="J423" s="210">
        <f>ROUND(I423*H423,2)</f>
        <v>0</v>
      </c>
      <c r="K423" s="206" t="s">
        <v>192</v>
      </c>
      <c r="L423" s="47"/>
      <c r="M423" s="211" t="s">
        <v>5</v>
      </c>
      <c r="N423" s="212" t="s">
        <v>45</v>
      </c>
      <c r="O423" s="48"/>
      <c r="P423" s="213">
        <f>O423*H423</f>
        <v>0</v>
      </c>
      <c r="Q423" s="213">
        <v>0</v>
      </c>
      <c r="R423" s="213">
        <f>Q423*H423</f>
        <v>0</v>
      </c>
      <c r="S423" s="213">
        <v>0</v>
      </c>
      <c r="T423" s="214">
        <f>S423*H423</f>
        <v>0</v>
      </c>
      <c r="AR423" s="25" t="s">
        <v>735</v>
      </c>
      <c r="AT423" s="25" t="s">
        <v>176</v>
      </c>
      <c r="AU423" s="25" t="s">
        <v>93</v>
      </c>
      <c r="AY423" s="25" t="s">
        <v>173</v>
      </c>
      <c r="BE423" s="215">
        <f>IF(N423="základní",J423,0)</f>
        <v>0</v>
      </c>
      <c r="BF423" s="215">
        <f>IF(N423="snížená",J423,0)</f>
        <v>0</v>
      </c>
      <c r="BG423" s="215">
        <f>IF(N423="zákl. přenesená",J423,0)</f>
        <v>0</v>
      </c>
      <c r="BH423" s="215">
        <f>IF(N423="sníž. přenesená",J423,0)</f>
        <v>0</v>
      </c>
      <c r="BI423" s="215">
        <f>IF(N423="nulová",J423,0)</f>
        <v>0</v>
      </c>
      <c r="BJ423" s="25" t="s">
        <v>93</v>
      </c>
      <c r="BK423" s="215">
        <f>ROUND(I423*H423,2)</f>
        <v>0</v>
      </c>
      <c r="BL423" s="25" t="s">
        <v>735</v>
      </c>
      <c r="BM423" s="25" t="s">
        <v>767</v>
      </c>
    </row>
    <row r="424" s="1" customFormat="1" ht="16.5" customHeight="1">
      <c r="B424" s="203"/>
      <c r="C424" s="204" t="s">
        <v>768</v>
      </c>
      <c r="D424" s="204" t="s">
        <v>176</v>
      </c>
      <c r="E424" s="205" t="s">
        <v>769</v>
      </c>
      <c r="F424" s="206" t="s">
        <v>770</v>
      </c>
      <c r="G424" s="207" t="s">
        <v>734</v>
      </c>
      <c r="H424" s="208">
        <v>1</v>
      </c>
      <c r="I424" s="209"/>
      <c r="J424" s="210">
        <f>ROUND(I424*H424,2)</f>
        <v>0</v>
      </c>
      <c r="K424" s="206" t="s">
        <v>192</v>
      </c>
      <c r="L424" s="47"/>
      <c r="M424" s="211" t="s">
        <v>5</v>
      </c>
      <c r="N424" s="212" t="s">
        <v>45</v>
      </c>
      <c r="O424" s="48"/>
      <c r="P424" s="213">
        <f>O424*H424</f>
        <v>0</v>
      </c>
      <c r="Q424" s="213">
        <v>0</v>
      </c>
      <c r="R424" s="213">
        <f>Q424*H424</f>
        <v>0</v>
      </c>
      <c r="S424" s="213">
        <v>0</v>
      </c>
      <c r="T424" s="214">
        <f>S424*H424</f>
        <v>0</v>
      </c>
      <c r="AR424" s="25" t="s">
        <v>735</v>
      </c>
      <c r="AT424" s="25" t="s">
        <v>176</v>
      </c>
      <c r="AU424" s="25" t="s">
        <v>93</v>
      </c>
      <c r="AY424" s="25" t="s">
        <v>173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25" t="s">
        <v>93</v>
      </c>
      <c r="BK424" s="215">
        <f>ROUND(I424*H424,2)</f>
        <v>0</v>
      </c>
      <c r="BL424" s="25" t="s">
        <v>735</v>
      </c>
      <c r="BM424" s="25" t="s">
        <v>771</v>
      </c>
    </row>
    <row r="425" s="10" customFormat="1" ht="29.88" customHeight="1">
      <c r="B425" s="190"/>
      <c r="D425" s="191" t="s">
        <v>72</v>
      </c>
      <c r="E425" s="201" t="s">
        <v>772</v>
      </c>
      <c r="F425" s="201" t="s">
        <v>773</v>
      </c>
      <c r="I425" s="193"/>
      <c r="J425" s="202">
        <f>BK425</f>
        <v>0</v>
      </c>
      <c r="L425" s="190"/>
      <c r="M425" s="195"/>
      <c r="N425" s="196"/>
      <c r="O425" s="196"/>
      <c r="P425" s="197">
        <f>P426</f>
        <v>0</v>
      </c>
      <c r="Q425" s="196"/>
      <c r="R425" s="197">
        <f>R426</f>
        <v>0</v>
      </c>
      <c r="S425" s="196"/>
      <c r="T425" s="198">
        <f>T426</f>
        <v>0</v>
      </c>
      <c r="AR425" s="191" t="s">
        <v>206</v>
      </c>
      <c r="AT425" s="199" t="s">
        <v>72</v>
      </c>
      <c r="AU425" s="199" t="s">
        <v>81</v>
      </c>
      <c r="AY425" s="191" t="s">
        <v>173</v>
      </c>
      <c r="BK425" s="200">
        <f>BK426</f>
        <v>0</v>
      </c>
    </row>
    <row r="426" s="1" customFormat="1" ht="16.5" customHeight="1">
      <c r="B426" s="203"/>
      <c r="C426" s="204" t="s">
        <v>774</v>
      </c>
      <c r="D426" s="204" t="s">
        <v>176</v>
      </c>
      <c r="E426" s="205" t="s">
        <v>775</v>
      </c>
      <c r="F426" s="206" t="s">
        <v>776</v>
      </c>
      <c r="G426" s="207" t="s">
        <v>734</v>
      </c>
      <c r="H426" s="208">
        <v>1</v>
      </c>
      <c r="I426" s="209"/>
      <c r="J426" s="210">
        <f>ROUND(I426*H426,2)</f>
        <v>0</v>
      </c>
      <c r="K426" s="206" t="s">
        <v>192</v>
      </c>
      <c r="L426" s="47"/>
      <c r="M426" s="211" t="s">
        <v>5</v>
      </c>
      <c r="N426" s="212" t="s">
        <v>45</v>
      </c>
      <c r="O426" s="48"/>
      <c r="P426" s="213">
        <f>O426*H426</f>
        <v>0</v>
      </c>
      <c r="Q426" s="213">
        <v>0</v>
      </c>
      <c r="R426" s="213">
        <f>Q426*H426</f>
        <v>0</v>
      </c>
      <c r="S426" s="213">
        <v>0</v>
      </c>
      <c r="T426" s="214">
        <f>S426*H426</f>
        <v>0</v>
      </c>
      <c r="AR426" s="25" t="s">
        <v>735</v>
      </c>
      <c r="AT426" s="25" t="s">
        <v>176</v>
      </c>
      <c r="AU426" s="25" t="s">
        <v>93</v>
      </c>
      <c r="AY426" s="25" t="s">
        <v>173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25" t="s">
        <v>93</v>
      </c>
      <c r="BK426" s="215">
        <f>ROUND(I426*H426,2)</f>
        <v>0</v>
      </c>
      <c r="BL426" s="25" t="s">
        <v>735</v>
      </c>
      <c r="BM426" s="25" t="s">
        <v>777</v>
      </c>
    </row>
    <row r="427" s="10" customFormat="1" ht="29.88" customHeight="1">
      <c r="B427" s="190"/>
      <c r="D427" s="191" t="s">
        <v>72</v>
      </c>
      <c r="E427" s="201" t="s">
        <v>778</v>
      </c>
      <c r="F427" s="201" t="s">
        <v>779</v>
      </c>
      <c r="I427" s="193"/>
      <c r="J427" s="202">
        <f>BK427</f>
        <v>0</v>
      </c>
      <c r="L427" s="190"/>
      <c r="M427" s="195"/>
      <c r="N427" s="196"/>
      <c r="O427" s="196"/>
      <c r="P427" s="197">
        <f>P428</f>
        <v>0</v>
      </c>
      <c r="Q427" s="196"/>
      <c r="R427" s="197">
        <f>R428</f>
        <v>0</v>
      </c>
      <c r="S427" s="196"/>
      <c r="T427" s="198">
        <f>T428</f>
        <v>0</v>
      </c>
      <c r="AR427" s="191" t="s">
        <v>206</v>
      </c>
      <c r="AT427" s="199" t="s">
        <v>72</v>
      </c>
      <c r="AU427" s="199" t="s">
        <v>81</v>
      </c>
      <c r="AY427" s="191" t="s">
        <v>173</v>
      </c>
      <c r="BK427" s="200">
        <f>BK428</f>
        <v>0</v>
      </c>
    </row>
    <row r="428" s="1" customFormat="1" ht="16.5" customHeight="1">
      <c r="B428" s="203"/>
      <c r="C428" s="204" t="s">
        <v>780</v>
      </c>
      <c r="D428" s="204" t="s">
        <v>176</v>
      </c>
      <c r="E428" s="205" t="s">
        <v>781</v>
      </c>
      <c r="F428" s="206" t="s">
        <v>779</v>
      </c>
      <c r="G428" s="207" t="s">
        <v>734</v>
      </c>
      <c r="H428" s="208">
        <v>1</v>
      </c>
      <c r="I428" s="209"/>
      <c r="J428" s="210">
        <f>ROUND(I428*H428,2)</f>
        <v>0</v>
      </c>
      <c r="K428" s="206" t="s">
        <v>192</v>
      </c>
      <c r="L428" s="47"/>
      <c r="M428" s="211" t="s">
        <v>5</v>
      </c>
      <c r="N428" s="258" t="s">
        <v>45</v>
      </c>
      <c r="O428" s="259"/>
      <c r="P428" s="260">
        <f>O428*H428</f>
        <v>0</v>
      </c>
      <c r="Q428" s="260">
        <v>0</v>
      </c>
      <c r="R428" s="260">
        <f>Q428*H428</f>
        <v>0</v>
      </c>
      <c r="S428" s="260">
        <v>0</v>
      </c>
      <c r="T428" s="261">
        <f>S428*H428</f>
        <v>0</v>
      </c>
      <c r="AR428" s="25" t="s">
        <v>735</v>
      </c>
      <c r="AT428" s="25" t="s">
        <v>176</v>
      </c>
      <c r="AU428" s="25" t="s">
        <v>93</v>
      </c>
      <c r="AY428" s="25" t="s">
        <v>173</v>
      </c>
      <c r="BE428" s="215">
        <f>IF(N428="základní",J428,0)</f>
        <v>0</v>
      </c>
      <c r="BF428" s="215">
        <f>IF(N428="snížená",J428,0)</f>
        <v>0</v>
      </c>
      <c r="BG428" s="215">
        <f>IF(N428="zákl. přenesená",J428,0)</f>
        <v>0</v>
      </c>
      <c r="BH428" s="215">
        <f>IF(N428="sníž. přenesená",J428,0)</f>
        <v>0</v>
      </c>
      <c r="BI428" s="215">
        <f>IF(N428="nulová",J428,0)</f>
        <v>0</v>
      </c>
      <c r="BJ428" s="25" t="s">
        <v>93</v>
      </c>
      <c r="BK428" s="215">
        <f>ROUND(I428*H428,2)</f>
        <v>0</v>
      </c>
      <c r="BL428" s="25" t="s">
        <v>735</v>
      </c>
      <c r="BM428" s="25" t="s">
        <v>782</v>
      </c>
    </row>
    <row r="429" s="1" customFormat="1" ht="6.96" customHeight="1">
      <c r="B429" s="68"/>
      <c r="C429" s="69"/>
      <c r="D429" s="69"/>
      <c r="E429" s="69"/>
      <c r="F429" s="69"/>
      <c r="G429" s="69"/>
      <c r="H429" s="69"/>
      <c r="I429" s="154"/>
      <c r="J429" s="69"/>
      <c r="K429" s="69"/>
      <c r="L429" s="47"/>
    </row>
  </sheetData>
  <autoFilter ref="C94:K428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3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24"/>
      <c r="C1" s="124"/>
      <c r="D1" s="125" t="s">
        <v>1</v>
      </c>
      <c r="E1" s="124"/>
      <c r="F1" s="126" t="s">
        <v>86</v>
      </c>
      <c r="G1" s="126" t="s">
        <v>87</v>
      </c>
      <c r="H1" s="126"/>
      <c r="I1" s="127"/>
      <c r="J1" s="126" t="s">
        <v>88</v>
      </c>
      <c r="K1" s="125" t="s">
        <v>89</v>
      </c>
      <c r="L1" s="126" t="s">
        <v>90</v>
      </c>
      <c r="M1" s="126"/>
      <c r="N1" s="126"/>
      <c r="O1" s="126"/>
      <c r="P1" s="126"/>
      <c r="Q1" s="126"/>
      <c r="R1" s="126"/>
      <c r="S1" s="126"/>
      <c r="T1" s="126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 s="24" t="s">
        <v>8</v>
      </c>
      <c r="AT2" s="25" t="s">
        <v>85</v>
      </c>
      <c r="AZ2" s="128" t="s">
        <v>91</v>
      </c>
      <c r="BA2" s="128" t="s">
        <v>5</v>
      </c>
      <c r="BB2" s="128" t="s">
        <v>5</v>
      </c>
      <c r="BC2" s="128" t="s">
        <v>783</v>
      </c>
      <c r="BD2" s="128" t="s">
        <v>93</v>
      </c>
    </row>
    <row r="3" ht="6.96" customHeight="1">
      <c r="B3" s="26"/>
      <c r="C3" s="27"/>
      <c r="D3" s="27"/>
      <c r="E3" s="27"/>
      <c r="F3" s="27"/>
      <c r="G3" s="27"/>
      <c r="H3" s="27"/>
      <c r="I3" s="129"/>
      <c r="J3" s="27"/>
      <c r="K3" s="28"/>
      <c r="AT3" s="25" t="s">
        <v>81</v>
      </c>
      <c r="AZ3" s="128" t="s">
        <v>97</v>
      </c>
      <c r="BA3" s="128" t="s">
        <v>5</v>
      </c>
      <c r="BB3" s="128" t="s">
        <v>5</v>
      </c>
      <c r="BC3" s="128" t="s">
        <v>784</v>
      </c>
      <c r="BD3" s="128" t="s">
        <v>93</v>
      </c>
    </row>
    <row r="4" ht="36.96" customHeight="1">
      <c r="B4" s="29"/>
      <c r="C4" s="30"/>
      <c r="D4" s="31" t="s">
        <v>96</v>
      </c>
      <c r="E4" s="30"/>
      <c r="F4" s="30"/>
      <c r="G4" s="30"/>
      <c r="H4" s="30"/>
      <c r="I4" s="130"/>
      <c r="J4" s="30"/>
      <c r="K4" s="32"/>
      <c r="M4" s="33" t="s">
        <v>13</v>
      </c>
      <c r="AT4" s="25" t="s">
        <v>6</v>
      </c>
      <c r="AZ4" s="128" t="s">
        <v>785</v>
      </c>
      <c r="BA4" s="128" t="s">
        <v>5</v>
      </c>
      <c r="BB4" s="128" t="s">
        <v>5</v>
      </c>
      <c r="BC4" s="128" t="s">
        <v>786</v>
      </c>
      <c r="BD4" s="128" t="s">
        <v>93</v>
      </c>
    </row>
    <row r="5" ht="6.96" customHeight="1">
      <c r="B5" s="29"/>
      <c r="C5" s="30"/>
      <c r="D5" s="30"/>
      <c r="E5" s="30"/>
      <c r="F5" s="30"/>
      <c r="G5" s="30"/>
      <c r="H5" s="30"/>
      <c r="I5" s="130"/>
      <c r="J5" s="30"/>
      <c r="K5" s="32"/>
      <c r="AZ5" s="128" t="s">
        <v>787</v>
      </c>
      <c r="BA5" s="128" t="s">
        <v>5</v>
      </c>
      <c r="BB5" s="128" t="s">
        <v>5</v>
      </c>
      <c r="BC5" s="128" t="s">
        <v>788</v>
      </c>
      <c r="BD5" s="128" t="s">
        <v>93</v>
      </c>
    </row>
    <row r="6">
      <c r="B6" s="29"/>
      <c r="C6" s="30"/>
      <c r="D6" s="41" t="s">
        <v>19</v>
      </c>
      <c r="E6" s="30"/>
      <c r="F6" s="30"/>
      <c r="G6" s="30"/>
      <c r="H6" s="30"/>
      <c r="I6" s="130"/>
      <c r="J6" s="30"/>
      <c r="K6" s="32"/>
      <c r="AZ6" s="128" t="s">
        <v>789</v>
      </c>
      <c r="BA6" s="128" t="s">
        <v>5</v>
      </c>
      <c r="BB6" s="128" t="s">
        <v>5</v>
      </c>
      <c r="BC6" s="128" t="s">
        <v>790</v>
      </c>
      <c r="BD6" s="128" t="s">
        <v>93</v>
      </c>
    </row>
    <row r="7" ht="16.5" customHeight="1">
      <c r="B7" s="29"/>
      <c r="C7" s="30"/>
      <c r="D7" s="30"/>
      <c r="E7" s="131" t="str">
        <f>'Rekapitulace stavby'!K6</f>
        <v>Zateplení bytového domu Turnov, Granátová 1897 - ZMĚNA Č.2 - 11/2019</v>
      </c>
      <c r="F7" s="41"/>
      <c r="G7" s="41"/>
      <c r="H7" s="41"/>
      <c r="I7" s="130"/>
      <c r="J7" s="30"/>
      <c r="K7" s="32"/>
      <c r="AZ7" s="128" t="s">
        <v>791</v>
      </c>
      <c r="BA7" s="128" t="s">
        <v>5</v>
      </c>
      <c r="BB7" s="128" t="s">
        <v>5</v>
      </c>
      <c r="BC7" s="128" t="s">
        <v>792</v>
      </c>
      <c r="BD7" s="128" t="s">
        <v>93</v>
      </c>
    </row>
    <row r="8" s="1" customFormat="1">
      <c r="B8" s="47"/>
      <c r="C8" s="48"/>
      <c r="D8" s="41" t="s">
        <v>105</v>
      </c>
      <c r="E8" s="48"/>
      <c r="F8" s="48"/>
      <c r="G8" s="48"/>
      <c r="H8" s="48"/>
      <c r="I8" s="132"/>
      <c r="J8" s="48"/>
      <c r="K8" s="52"/>
      <c r="AZ8" s="128" t="s">
        <v>793</v>
      </c>
      <c r="BA8" s="128" t="s">
        <v>5</v>
      </c>
      <c r="BB8" s="128" t="s">
        <v>5</v>
      </c>
      <c r="BC8" s="128" t="s">
        <v>794</v>
      </c>
      <c r="BD8" s="128" t="s">
        <v>93</v>
      </c>
    </row>
    <row r="9" s="1" customFormat="1" ht="36.96" customHeight="1">
      <c r="B9" s="47"/>
      <c r="C9" s="48"/>
      <c r="D9" s="48"/>
      <c r="E9" s="133" t="s">
        <v>795</v>
      </c>
      <c r="F9" s="48"/>
      <c r="G9" s="48"/>
      <c r="H9" s="48"/>
      <c r="I9" s="132"/>
      <c r="J9" s="48"/>
      <c r="K9" s="52"/>
      <c r="AZ9" s="128" t="s">
        <v>796</v>
      </c>
      <c r="BA9" s="128" t="s">
        <v>5</v>
      </c>
      <c r="BB9" s="128" t="s">
        <v>5</v>
      </c>
      <c r="BC9" s="128" t="s">
        <v>797</v>
      </c>
      <c r="BD9" s="128" t="s">
        <v>93</v>
      </c>
    </row>
    <row r="10" s="1" customFormat="1">
      <c r="B10" s="47"/>
      <c r="C10" s="48"/>
      <c r="D10" s="48"/>
      <c r="E10" s="48"/>
      <c r="F10" s="48"/>
      <c r="G10" s="48"/>
      <c r="H10" s="48"/>
      <c r="I10" s="132"/>
      <c r="J10" s="48"/>
      <c r="K10" s="52"/>
      <c r="AZ10" s="128" t="s">
        <v>798</v>
      </c>
      <c r="BA10" s="128" t="s">
        <v>5</v>
      </c>
      <c r="BB10" s="128" t="s">
        <v>5</v>
      </c>
      <c r="BC10" s="128" t="s">
        <v>799</v>
      </c>
      <c r="BD10" s="128" t="s">
        <v>93</v>
      </c>
    </row>
    <row r="11" s="1" customFormat="1" ht="14.4" customHeight="1">
      <c r="B11" s="47"/>
      <c r="C11" s="48"/>
      <c r="D11" s="41" t="s">
        <v>21</v>
      </c>
      <c r="E11" s="48"/>
      <c r="F11" s="36" t="s">
        <v>22</v>
      </c>
      <c r="G11" s="48"/>
      <c r="H11" s="48"/>
      <c r="I11" s="134" t="s">
        <v>23</v>
      </c>
      <c r="J11" s="36" t="s">
        <v>5</v>
      </c>
      <c r="K11" s="52"/>
      <c r="AZ11" s="128" t="s">
        <v>800</v>
      </c>
      <c r="BA11" s="128" t="s">
        <v>5</v>
      </c>
      <c r="BB11" s="128" t="s">
        <v>5</v>
      </c>
      <c r="BC11" s="128" t="s">
        <v>801</v>
      </c>
      <c r="BD11" s="128" t="s">
        <v>93</v>
      </c>
    </row>
    <row r="12" s="1" customFormat="1" ht="14.4" customHeight="1">
      <c r="B12" s="47"/>
      <c r="C12" s="48"/>
      <c r="D12" s="41" t="s">
        <v>24</v>
      </c>
      <c r="E12" s="48"/>
      <c r="F12" s="36" t="s">
        <v>25</v>
      </c>
      <c r="G12" s="48"/>
      <c r="H12" s="48"/>
      <c r="I12" s="134" t="s">
        <v>26</v>
      </c>
      <c r="J12" s="135" t="str">
        <f>'Rekapitulace stavby'!AN8</f>
        <v>6.11.2019</v>
      </c>
      <c r="K12" s="52"/>
      <c r="AZ12" s="128" t="s">
        <v>802</v>
      </c>
      <c r="BA12" s="128" t="s">
        <v>5</v>
      </c>
      <c r="BB12" s="128" t="s">
        <v>5</v>
      </c>
      <c r="BC12" s="128" t="s">
        <v>803</v>
      </c>
      <c r="BD12" s="128" t="s">
        <v>93</v>
      </c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32"/>
      <c r="J13" s="48"/>
      <c r="K13" s="52"/>
      <c r="AZ13" s="128" t="s">
        <v>804</v>
      </c>
      <c r="BA13" s="128" t="s">
        <v>5</v>
      </c>
      <c r="BB13" s="128" t="s">
        <v>5</v>
      </c>
      <c r="BC13" s="128" t="s">
        <v>805</v>
      </c>
      <c r="BD13" s="128" t="s">
        <v>93</v>
      </c>
    </row>
    <row r="14" s="1" customFormat="1" ht="14.4" customHeight="1">
      <c r="B14" s="47"/>
      <c r="C14" s="48"/>
      <c r="D14" s="41" t="s">
        <v>28</v>
      </c>
      <c r="E14" s="48"/>
      <c r="F14" s="48"/>
      <c r="G14" s="48"/>
      <c r="H14" s="48"/>
      <c r="I14" s="134" t="s">
        <v>29</v>
      </c>
      <c r="J14" s="36" t="s">
        <v>5</v>
      </c>
      <c r="K14" s="52"/>
      <c r="AZ14" s="128" t="s">
        <v>806</v>
      </c>
      <c r="BA14" s="128" t="s">
        <v>5</v>
      </c>
      <c r="BB14" s="128" t="s">
        <v>5</v>
      </c>
      <c r="BC14" s="128" t="s">
        <v>807</v>
      </c>
      <c r="BD14" s="128" t="s">
        <v>93</v>
      </c>
    </row>
    <row r="15" s="1" customFormat="1" ht="18" customHeight="1">
      <c r="B15" s="47"/>
      <c r="C15" s="48"/>
      <c r="D15" s="48"/>
      <c r="E15" s="36" t="s">
        <v>30</v>
      </c>
      <c r="F15" s="48"/>
      <c r="G15" s="48"/>
      <c r="H15" s="48"/>
      <c r="I15" s="134" t="s">
        <v>31</v>
      </c>
      <c r="J15" s="36" t="s">
        <v>5</v>
      </c>
      <c r="K15" s="52"/>
      <c r="AZ15" s="128" t="s">
        <v>808</v>
      </c>
      <c r="BA15" s="128" t="s">
        <v>5</v>
      </c>
      <c r="BB15" s="128" t="s">
        <v>5</v>
      </c>
      <c r="BC15" s="128" t="s">
        <v>809</v>
      </c>
      <c r="BD15" s="128" t="s">
        <v>93</v>
      </c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32"/>
      <c r="J16" s="48"/>
      <c r="K16" s="52"/>
      <c r="AZ16" s="128" t="s">
        <v>810</v>
      </c>
      <c r="BA16" s="128" t="s">
        <v>5</v>
      </c>
      <c r="BB16" s="128" t="s">
        <v>5</v>
      </c>
      <c r="BC16" s="128" t="s">
        <v>811</v>
      </c>
      <c r="BD16" s="128" t="s">
        <v>93</v>
      </c>
    </row>
    <row r="17" s="1" customFormat="1" ht="14.4" customHeight="1">
      <c r="B17" s="47"/>
      <c r="C17" s="48"/>
      <c r="D17" s="41" t="s">
        <v>32</v>
      </c>
      <c r="E17" s="48"/>
      <c r="F17" s="48"/>
      <c r="G17" s="48"/>
      <c r="H17" s="48"/>
      <c r="I17" s="134" t="s">
        <v>29</v>
      </c>
      <c r="J17" s="36" t="str">
        <f>IF('Rekapitulace stavby'!AN13="Vyplň údaj","",IF('Rekapitulace stavby'!AN13="","",'Rekapitulace stavby'!AN13))</f>
        <v/>
      </c>
      <c r="K17" s="52"/>
      <c r="AZ17" s="128" t="s">
        <v>812</v>
      </c>
      <c r="BA17" s="128" t="s">
        <v>5</v>
      </c>
      <c r="BB17" s="128" t="s">
        <v>5</v>
      </c>
      <c r="BC17" s="128" t="s">
        <v>813</v>
      </c>
      <c r="BD17" s="128" t="s">
        <v>93</v>
      </c>
    </row>
    <row r="18" s="1" customFormat="1" ht="18" customHeight="1">
      <c r="B18" s="47"/>
      <c r="C18" s="48"/>
      <c r="D18" s="48"/>
      <c r="E18" s="36" t="str">
        <f>IF('Rekapitulace stavby'!E14="Vyplň údaj","",IF('Rekapitulace stavby'!E14="","",'Rekapitulace stavby'!E14))</f>
        <v/>
      </c>
      <c r="F18" s="48"/>
      <c r="G18" s="48"/>
      <c r="H18" s="48"/>
      <c r="I18" s="134" t="s">
        <v>31</v>
      </c>
      <c r="J18" s="36" t="str">
        <f>IF('Rekapitulace stavby'!AN14="Vyplň údaj","",IF('Rekapitulace stavby'!AN14="","",'Rekapitulace stavby'!AN14))</f>
        <v/>
      </c>
      <c r="K18" s="52"/>
      <c r="AZ18" s="128" t="s">
        <v>814</v>
      </c>
      <c r="BA18" s="128" t="s">
        <v>5</v>
      </c>
      <c r="BB18" s="128" t="s">
        <v>5</v>
      </c>
      <c r="BC18" s="128" t="s">
        <v>815</v>
      </c>
      <c r="BD18" s="128" t="s">
        <v>93</v>
      </c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32"/>
      <c r="J19" s="48"/>
      <c r="K19" s="52"/>
      <c r="AZ19" s="128" t="s">
        <v>109</v>
      </c>
      <c r="BA19" s="128" t="s">
        <v>5</v>
      </c>
      <c r="BB19" s="128" t="s">
        <v>5</v>
      </c>
      <c r="BC19" s="128" t="s">
        <v>816</v>
      </c>
      <c r="BD19" s="128" t="s">
        <v>93</v>
      </c>
    </row>
    <row r="20" s="1" customFormat="1" ht="14.4" customHeight="1">
      <c r="B20" s="47"/>
      <c r="C20" s="48"/>
      <c r="D20" s="41" t="s">
        <v>34</v>
      </c>
      <c r="E20" s="48"/>
      <c r="F20" s="48"/>
      <c r="G20" s="48"/>
      <c r="H20" s="48"/>
      <c r="I20" s="134" t="s">
        <v>29</v>
      </c>
      <c r="J20" s="36" t="s">
        <v>5</v>
      </c>
      <c r="K20" s="52"/>
      <c r="AZ20" s="128" t="s">
        <v>817</v>
      </c>
      <c r="BA20" s="128" t="s">
        <v>5</v>
      </c>
      <c r="BB20" s="128" t="s">
        <v>5</v>
      </c>
      <c r="BC20" s="128" t="s">
        <v>818</v>
      </c>
      <c r="BD20" s="128" t="s">
        <v>93</v>
      </c>
    </row>
    <row r="21" s="1" customFormat="1" ht="18" customHeight="1">
      <c r="B21" s="47"/>
      <c r="C21" s="48"/>
      <c r="D21" s="48"/>
      <c r="E21" s="36" t="s">
        <v>35</v>
      </c>
      <c r="F21" s="48"/>
      <c r="G21" s="48"/>
      <c r="H21" s="48"/>
      <c r="I21" s="134" t="s">
        <v>31</v>
      </c>
      <c r="J21" s="36" t="s">
        <v>5</v>
      </c>
      <c r="K21" s="52"/>
      <c r="AZ21" s="128" t="s">
        <v>819</v>
      </c>
      <c r="BA21" s="128" t="s">
        <v>5</v>
      </c>
      <c r="BB21" s="128" t="s">
        <v>5</v>
      </c>
      <c r="BC21" s="128" t="s">
        <v>820</v>
      </c>
      <c r="BD21" s="128" t="s">
        <v>93</v>
      </c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32"/>
      <c r="J22" s="48"/>
      <c r="K22" s="52"/>
      <c r="AZ22" s="128" t="s">
        <v>821</v>
      </c>
      <c r="BA22" s="128" t="s">
        <v>5</v>
      </c>
      <c r="BB22" s="128" t="s">
        <v>5</v>
      </c>
      <c r="BC22" s="128" t="s">
        <v>822</v>
      </c>
      <c r="BD22" s="128" t="s">
        <v>93</v>
      </c>
    </row>
    <row r="23" s="1" customFormat="1" ht="14.4" customHeight="1">
      <c r="B23" s="47"/>
      <c r="C23" s="48"/>
      <c r="D23" s="41" t="s">
        <v>37</v>
      </c>
      <c r="E23" s="48"/>
      <c r="F23" s="48"/>
      <c r="G23" s="48"/>
      <c r="H23" s="48"/>
      <c r="I23" s="132"/>
      <c r="J23" s="48"/>
      <c r="K23" s="52"/>
      <c r="AZ23" s="128" t="s">
        <v>823</v>
      </c>
      <c r="BA23" s="128" t="s">
        <v>5</v>
      </c>
      <c r="BB23" s="128" t="s">
        <v>5</v>
      </c>
      <c r="BC23" s="128" t="s">
        <v>824</v>
      </c>
      <c r="BD23" s="128" t="s">
        <v>93</v>
      </c>
    </row>
    <row r="24" s="6" customFormat="1" ht="16.5" customHeight="1">
      <c r="B24" s="136"/>
      <c r="C24" s="137"/>
      <c r="D24" s="137"/>
      <c r="E24" s="45" t="s">
        <v>5</v>
      </c>
      <c r="F24" s="45"/>
      <c r="G24" s="45"/>
      <c r="H24" s="45"/>
      <c r="I24" s="138"/>
      <c r="J24" s="137"/>
      <c r="K24" s="139"/>
      <c r="AZ24" s="262" t="s">
        <v>825</v>
      </c>
      <c r="BA24" s="262" t="s">
        <v>5</v>
      </c>
      <c r="BB24" s="262" t="s">
        <v>5</v>
      </c>
      <c r="BC24" s="262" t="s">
        <v>826</v>
      </c>
      <c r="BD24" s="262" t="s">
        <v>93</v>
      </c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32"/>
      <c r="J25" s="48"/>
      <c r="K25" s="52"/>
      <c r="AZ25" s="128" t="s">
        <v>827</v>
      </c>
      <c r="BA25" s="128" t="s">
        <v>5</v>
      </c>
      <c r="BB25" s="128" t="s">
        <v>5</v>
      </c>
      <c r="BC25" s="128" t="s">
        <v>828</v>
      </c>
      <c r="BD25" s="128" t="s">
        <v>93</v>
      </c>
    </row>
    <row r="26" s="1" customFormat="1" ht="6.96" customHeight="1">
      <c r="B26" s="47"/>
      <c r="C26" s="48"/>
      <c r="D26" s="83"/>
      <c r="E26" s="83"/>
      <c r="F26" s="83"/>
      <c r="G26" s="83"/>
      <c r="H26" s="83"/>
      <c r="I26" s="140"/>
      <c r="J26" s="83"/>
      <c r="K26" s="141"/>
      <c r="AZ26" s="128" t="s">
        <v>829</v>
      </c>
      <c r="BA26" s="128" t="s">
        <v>5</v>
      </c>
      <c r="BB26" s="128" t="s">
        <v>5</v>
      </c>
      <c r="BC26" s="128" t="s">
        <v>830</v>
      </c>
      <c r="BD26" s="128" t="s">
        <v>93</v>
      </c>
    </row>
    <row r="27" s="1" customFormat="1" ht="25.44" customHeight="1">
      <c r="B27" s="47"/>
      <c r="C27" s="48"/>
      <c r="D27" s="142" t="s">
        <v>39</v>
      </c>
      <c r="E27" s="48"/>
      <c r="F27" s="48"/>
      <c r="G27" s="48"/>
      <c r="H27" s="48"/>
      <c r="I27" s="132"/>
      <c r="J27" s="143">
        <f>ROUND(J100,2)</f>
        <v>0</v>
      </c>
      <c r="K27" s="52"/>
      <c r="AZ27" s="128" t="s">
        <v>831</v>
      </c>
      <c r="BA27" s="128" t="s">
        <v>5</v>
      </c>
      <c r="BB27" s="128" t="s">
        <v>5</v>
      </c>
      <c r="BC27" s="128" t="s">
        <v>832</v>
      </c>
      <c r="BD27" s="128" t="s">
        <v>93</v>
      </c>
    </row>
    <row r="28" s="1" customFormat="1" ht="6.96" customHeight="1">
      <c r="B28" s="47"/>
      <c r="C28" s="48"/>
      <c r="D28" s="83"/>
      <c r="E28" s="83"/>
      <c r="F28" s="83"/>
      <c r="G28" s="83"/>
      <c r="H28" s="83"/>
      <c r="I28" s="140"/>
      <c r="J28" s="83"/>
      <c r="K28" s="141"/>
      <c r="AZ28" s="128" t="s">
        <v>833</v>
      </c>
      <c r="BA28" s="128" t="s">
        <v>5</v>
      </c>
      <c r="BB28" s="128" t="s">
        <v>5</v>
      </c>
      <c r="BC28" s="128" t="s">
        <v>834</v>
      </c>
      <c r="BD28" s="128" t="s">
        <v>93</v>
      </c>
    </row>
    <row r="29" s="1" customFormat="1" ht="14.4" customHeight="1">
      <c r="B29" s="47"/>
      <c r="C29" s="48"/>
      <c r="D29" s="48"/>
      <c r="E29" s="48"/>
      <c r="F29" s="53" t="s">
        <v>41</v>
      </c>
      <c r="G29" s="48"/>
      <c r="H29" s="48"/>
      <c r="I29" s="144" t="s">
        <v>40</v>
      </c>
      <c r="J29" s="53" t="s">
        <v>42</v>
      </c>
      <c r="K29" s="52"/>
      <c r="AZ29" s="128" t="s">
        <v>835</v>
      </c>
      <c r="BA29" s="128" t="s">
        <v>5</v>
      </c>
      <c r="BB29" s="128" t="s">
        <v>5</v>
      </c>
      <c r="BC29" s="128" t="s">
        <v>836</v>
      </c>
      <c r="BD29" s="128" t="s">
        <v>93</v>
      </c>
    </row>
    <row r="30" s="1" customFormat="1" ht="14.4" customHeight="1">
      <c r="B30" s="47"/>
      <c r="C30" s="48"/>
      <c r="D30" s="56" t="s">
        <v>43</v>
      </c>
      <c r="E30" s="56" t="s">
        <v>44</v>
      </c>
      <c r="F30" s="145">
        <f>ROUND(SUM(BE100:BE715), 2)</f>
        <v>0</v>
      </c>
      <c r="G30" s="48"/>
      <c r="H30" s="48"/>
      <c r="I30" s="146">
        <v>0.20999999999999999</v>
      </c>
      <c r="J30" s="145">
        <f>ROUND(ROUND((SUM(BE100:BE715)), 2)*I30, 2)</f>
        <v>0</v>
      </c>
      <c r="K30" s="52"/>
      <c r="AZ30" s="128" t="s">
        <v>837</v>
      </c>
      <c r="BA30" s="128" t="s">
        <v>5</v>
      </c>
      <c r="BB30" s="128" t="s">
        <v>5</v>
      </c>
      <c r="BC30" s="128" t="s">
        <v>838</v>
      </c>
      <c r="BD30" s="128" t="s">
        <v>93</v>
      </c>
    </row>
    <row r="31" s="1" customFormat="1" ht="14.4" customHeight="1">
      <c r="B31" s="47"/>
      <c r="C31" s="48"/>
      <c r="D31" s="48"/>
      <c r="E31" s="56" t="s">
        <v>45</v>
      </c>
      <c r="F31" s="145">
        <f>ROUND(SUM(BF100:BF715), 2)</f>
        <v>0</v>
      </c>
      <c r="G31" s="48"/>
      <c r="H31" s="48"/>
      <c r="I31" s="146">
        <v>0.14999999999999999</v>
      </c>
      <c r="J31" s="145">
        <f>ROUND(ROUND((SUM(BF100:BF715)), 2)*I31, 2)</f>
        <v>0</v>
      </c>
      <c r="K31" s="52"/>
      <c r="AZ31" s="128" t="s">
        <v>839</v>
      </c>
      <c r="BA31" s="128" t="s">
        <v>5</v>
      </c>
      <c r="BB31" s="128" t="s">
        <v>5</v>
      </c>
      <c r="BC31" s="128" t="s">
        <v>840</v>
      </c>
      <c r="BD31" s="128" t="s">
        <v>93</v>
      </c>
    </row>
    <row r="32" hidden="1" s="1" customFormat="1" ht="14.4" customHeight="1">
      <c r="B32" s="47"/>
      <c r="C32" s="48"/>
      <c r="D32" s="48"/>
      <c r="E32" s="56" t="s">
        <v>46</v>
      </c>
      <c r="F32" s="145">
        <f>ROUND(SUM(BG100:BG715), 2)</f>
        <v>0</v>
      </c>
      <c r="G32" s="48"/>
      <c r="H32" s="48"/>
      <c r="I32" s="146">
        <v>0.20999999999999999</v>
      </c>
      <c r="J32" s="145">
        <v>0</v>
      </c>
      <c r="K32" s="52"/>
      <c r="AZ32" s="128" t="s">
        <v>841</v>
      </c>
      <c r="BA32" s="128" t="s">
        <v>5</v>
      </c>
      <c r="BB32" s="128" t="s">
        <v>5</v>
      </c>
      <c r="BC32" s="128" t="s">
        <v>842</v>
      </c>
      <c r="BD32" s="128" t="s">
        <v>93</v>
      </c>
    </row>
    <row r="33" hidden="1" s="1" customFormat="1" ht="14.4" customHeight="1">
      <c r="B33" s="47"/>
      <c r="C33" s="48"/>
      <c r="D33" s="48"/>
      <c r="E33" s="56" t="s">
        <v>47</v>
      </c>
      <c r="F33" s="145">
        <f>ROUND(SUM(BH100:BH715), 2)</f>
        <v>0</v>
      </c>
      <c r="G33" s="48"/>
      <c r="H33" s="48"/>
      <c r="I33" s="146">
        <v>0.14999999999999999</v>
      </c>
      <c r="J33" s="145">
        <v>0</v>
      </c>
      <c r="K33" s="52"/>
      <c r="AZ33" s="128" t="s">
        <v>843</v>
      </c>
      <c r="BA33" s="128" t="s">
        <v>5</v>
      </c>
      <c r="BB33" s="128" t="s">
        <v>5</v>
      </c>
      <c r="BC33" s="128" t="s">
        <v>844</v>
      </c>
      <c r="BD33" s="128" t="s">
        <v>93</v>
      </c>
    </row>
    <row r="34" hidden="1" s="1" customFormat="1" ht="14.4" customHeight="1">
      <c r="B34" s="47"/>
      <c r="C34" s="48"/>
      <c r="D34" s="48"/>
      <c r="E34" s="56" t="s">
        <v>48</v>
      </c>
      <c r="F34" s="145">
        <f>ROUND(SUM(BI100:BI715), 2)</f>
        <v>0</v>
      </c>
      <c r="G34" s="48"/>
      <c r="H34" s="48"/>
      <c r="I34" s="146">
        <v>0</v>
      </c>
      <c r="J34" s="145">
        <v>0</v>
      </c>
      <c r="K34" s="52"/>
      <c r="AZ34" s="128" t="s">
        <v>845</v>
      </c>
      <c r="BA34" s="128" t="s">
        <v>5</v>
      </c>
      <c r="BB34" s="128" t="s">
        <v>5</v>
      </c>
      <c r="BC34" s="128" t="s">
        <v>846</v>
      </c>
      <c r="BD34" s="128" t="s">
        <v>93</v>
      </c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32"/>
      <c r="J35" s="48"/>
      <c r="K35" s="52"/>
      <c r="AZ35" s="128" t="s">
        <v>847</v>
      </c>
      <c r="BA35" s="128" t="s">
        <v>5</v>
      </c>
      <c r="BB35" s="128" t="s">
        <v>5</v>
      </c>
      <c r="BC35" s="128" t="s">
        <v>848</v>
      </c>
      <c r="BD35" s="128" t="s">
        <v>93</v>
      </c>
    </row>
    <row r="36" s="1" customFormat="1" ht="25.44" customHeight="1">
      <c r="B36" s="47"/>
      <c r="C36" s="147"/>
      <c r="D36" s="148" t="s">
        <v>49</v>
      </c>
      <c r="E36" s="89"/>
      <c r="F36" s="89"/>
      <c r="G36" s="149" t="s">
        <v>50</v>
      </c>
      <c r="H36" s="150" t="s">
        <v>51</v>
      </c>
      <c r="I36" s="151"/>
      <c r="J36" s="152">
        <f>SUM(J27:J34)</f>
        <v>0</v>
      </c>
      <c r="K36" s="153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54"/>
      <c r="J37" s="69"/>
      <c r="K37" s="70"/>
    </row>
    <row r="41" s="1" customFormat="1" ht="6.96" customHeight="1">
      <c r="B41" s="71"/>
      <c r="C41" s="72"/>
      <c r="D41" s="72"/>
      <c r="E41" s="72"/>
      <c r="F41" s="72"/>
      <c r="G41" s="72"/>
      <c r="H41" s="72"/>
      <c r="I41" s="155"/>
      <c r="J41" s="72"/>
      <c r="K41" s="156"/>
    </row>
    <row r="42" s="1" customFormat="1" ht="36.96" customHeight="1">
      <c r="B42" s="47"/>
      <c r="C42" s="31" t="s">
        <v>133</v>
      </c>
      <c r="D42" s="48"/>
      <c r="E42" s="48"/>
      <c r="F42" s="48"/>
      <c r="G42" s="48"/>
      <c r="H42" s="48"/>
      <c r="I42" s="132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32"/>
      <c r="J43" s="48"/>
      <c r="K43" s="52"/>
    </row>
    <row r="44" s="1" customFormat="1" ht="14.4" customHeight="1">
      <c r="B44" s="47"/>
      <c r="C44" s="41" t="s">
        <v>19</v>
      </c>
      <c r="D44" s="48"/>
      <c r="E44" s="48"/>
      <c r="F44" s="48"/>
      <c r="G44" s="48"/>
      <c r="H44" s="48"/>
      <c r="I44" s="132"/>
      <c r="J44" s="48"/>
      <c r="K44" s="52"/>
    </row>
    <row r="45" s="1" customFormat="1" ht="16.5" customHeight="1">
      <c r="B45" s="47"/>
      <c r="C45" s="48"/>
      <c r="D45" s="48"/>
      <c r="E45" s="131" t="str">
        <f>E7</f>
        <v>Zateplení bytového domu Turnov, Granátová 1897 - ZMĚNA Č.2 - 11/2019</v>
      </c>
      <c r="F45" s="41"/>
      <c r="G45" s="41"/>
      <c r="H45" s="41"/>
      <c r="I45" s="132"/>
      <c r="J45" s="48"/>
      <c r="K45" s="52"/>
    </row>
    <row r="46" s="1" customFormat="1" ht="14.4" customHeight="1">
      <c r="B46" s="47"/>
      <c r="C46" s="41" t="s">
        <v>105</v>
      </c>
      <c r="D46" s="48"/>
      <c r="E46" s="48"/>
      <c r="F46" s="48"/>
      <c r="G46" s="48"/>
      <c r="H46" s="48"/>
      <c r="I46" s="132"/>
      <c r="J46" s="48"/>
      <c r="K46" s="52"/>
    </row>
    <row r="47" s="1" customFormat="1" ht="17.25" customHeight="1">
      <c r="B47" s="47"/>
      <c r="C47" s="48"/>
      <c r="D47" s="48"/>
      <c r="E47" s="133" t="str">
        <f>E9</f>
        <v>II. etapa - Zateplení obvodového pláště</v>
      </c>
      <c r="F47" s="48"/>
      <c r="G47" s="48"/>
      <c r="H47" s="48"/>
      <c r="I47" s="132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32"/>
      <c r="J48" s="48"/>
      <c r="K48" s="52"/>
    </row>
    <row r="49" s="1" customFormat="1" ht="18" customHeight="1">
      <c r="B49" s="47"/>
      <c r="C49" s="41" t="s">
        <v>24</v>
      </c>
      <c r="D49" s="48"/>
      <c r="E49" s="48"/>
      <c r="F49" s="36" t="str">
        <f>F12</f>
        <v>Parcela č.1660/91</v>
      </c>
      <c r="G49" s="48"/>
      <c r="H49" s="48"/>
      <c r="I49" s="134" t="s">
        <v>26</v>
      </c>
      <c r="J49" s="135" t="str">
        <f>IF(J12="","",J12)</f>
        <v>6.11.2019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32"/>
      <c r="J50" s="48"/>
      <c r="K50" s="52"/>
    </row>
    <row r="51" s="1" customFormat="1">
      <c r="B51" s="47"/>
      <c r="C51" s="41" t="s">
        <v>28</v>
      </c>
      <c r="D51" s="48"/>
      <c r="E51" s="48"/>
      <c r="F51" s="36" t="str">
        <f>E15</f>
        <v>Město Turnov, Ant.Dvořáka 335, 511 01 Turnov</v>
      </c>
      <c r="G51" s="48"/>
      <c r="H51" s="48"/>
      <c r="I51" s="134" t="s">
        <v>34</v>
      </c>
      <c r="J51" s="45" t="str">
        <f>E21</f>
        <v xml:space="preserve">V a M Spol. s r.o., </v>
      </c>
      <c r="K51" s="52"/>
    </row>
    <row r="52" s="1" customFormat="1" ht="14.4" customHeight="1">
      <c r="B52" s="47"/>
      <c r="C52" s="41" t="s">
        <v>32</v>
      </c>
      <c r="D52" s="48"/>
      <c r="E52" s="48"/>
      <c r="F52" s="36" t="str">
        <f>IF(E18="","",E18)</f>
        <v/>
      </c>
      <c r="G52" s="48"/>
      <c r="H52" s="48"/>
      <c r="I52" s="132"/>
      <c r="J52" s="157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32"/>
      <c r="J53" s="48"/>
      <c r="K53" s="52"/>
    </row>
    <row r="54" s="1" customFormat="1" ht="29.28" customHeight="1">
      <c r="B54" s="47"/>
      <c r="C54" s="158" t="s">
        <v>134</v>
      </c>
      <c r="D54" s="147"/>
      <c r="E54" s="147"/>
      <c r="F54" s="147"/>
      <c r="G54" s="147"/>
      <c r="H54" s="147"/>
      <c r="I54" s="159"/>
      <c r="J54" s="160" t="s">
        <v>135</v>
      </c>
      <c r="K54" s="161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32"/>
      <c r="J55" s="48"/>
      <c r="K55" s="52"/>
    </row>
    <row r="56" s="1" customFormat="1" ht="29.28" customHeight="1">
      <c r="B56" s="47"/>
      <c r="C56" s="162" t="s">
        <v>136</v>
      </c>
      <c r="D56" s="48"/>
      <c r="E56" s="48"/>
      <c r="F56" s="48"/>
      <c r="G56" s="48"/>
      <c r="H56" s="48"/>
      <c r="I56" s="132"/>
      <c r="J56" s="143">
        <f>J100</f>
        <v>0</v>
      </c>
      <c r="K56" s="52"/>
      <c r="AU56" s="25" t="s">
        <v>137</v>
      </c>
    </row>
    <row r="57" s="7" customFormat="1" ht="24.96" customHeight="1">
      <c r="B57" s="163"/>
      <c r="C57" s="164"/>
      <c r="D57" s="165" t="s">
        <v>138</v>
      </c>
      <c r="E57" s="166"/>
      <c r="F57" s="166"/>
      <c r="G57" s="166"/>
      <c r="H57" s="166"/>
      <c r="I57" s="167"/>
      <c r="J57" s="168">
        <f>J101</f>
        <v>0</v>
      </c>
      <c r="K57" s="169"/>
    </row>
    <row r="58" s="8" customFormat="1" ht="19.92" customHeight="1">
      <c r="B58" s="170"/>
      <c r="C58" s="171"/>
      <c r="D58" s="172" t="s">
        <v>849</v>
      </c>
      <c r="E58" s="173"/>
      <c r="F58" s="173"/>
      <c r="G58" s="173"/>
      <c r="H58" s="173"/>
      <c r="I58" s="174"/>
      <c r="J58" s="175">
        <f>J102</f>
        <v>0</v>
      </c>
      <c r="K58" s="176"/>
    </row>
    <row r="59" s="8" customFormat="1" ht="19.92" customHeight="1">
      <c r="B59" s="170"/>
      <c r="C59" s="171"/>
      <c r="D59" s="172" t="s">
        <v>850</v>
      </c>
      <c r="E59" s="173"/>
      <c r="F59" s="173"/>
      <c r="G59" s="173"/>
      <c r="H59" s="173"/>
      <c r="I59" s="174"/>
      <c r="J59" s="175">
        <f>J135</f>
        <v>0</v>
      </c>
      <c r="K59" s="176"/>
    </row>
    <row r="60" s="8" customFormat="1" ht="19.92" customHeight="1">
      <c r="B60" s="170"/>
      <c r="C60" s="171"/>
      <c r="D60" s="172" t="s">
        <v>139</v>
      </c>
      <c r="E60" s="173"/>
      <c r="F60" s="173"/>
      <c r="G60" s="173"/>
      <c r="H60" s="173"/>
      <c r="I60" s="174"/>
      <c r="J60" s="175">
        <f>J141</f>
        <v>0</v>
      </c>
      <c r="K60" s="176"/>
    </row>
    <row r="61" s="8" customFormat="1" ht="19.92" customHeight="1">
      <c r="B61" s="170"/>
      <c r="C61" s="171"/>
      <c r="D61" s="172" t="s">
        <v>140</v>
      </c>
      <c r="E61" s="173"/>
      <c r="F61" s="173"/>
      <c r="G61" s="173"/>
      <c r="H61" s="173"/>
      <c r="I61" s="174"/>
      <c r="J61" s="175">
        <f>J413</f>
        <v>0</v>
      </c>
      <c r="K61" s="176"/>
    </row>
    <row r="62" s="8" customFormat="1" ht="19.92" customHeight="1">
      <c r="B62" s="170"/>
      <c r="C62" s="171"/>
      <c r="D62" s="172" t="s">
        <v>141</v>
      </c>
      <c r="E62" s="173"/>
      <c r="F62" s="173"/>
      <c r="G62" s="173"/>
      <c r="H62" s="173"/>
      <c r="I62" s="174"/>
      <c r="J62" s="175">
        <f>J501</f>
        <v>0</v>
      </c>
      <c r="K62" s="176"/>
    </row>
    <row r="63" s="8" customFormat="1" ht="19.92" customHeight="1">
      <c r="B63" s="170"/>
      <c r="C63" s="171"/>
      <c r="D63" s="172" t="s">
        <v>142</v>
      </c>
      <c r="E63" s="173"/>
      <c r="F63" s="173"/>
      <c r="G63" s="173"/>
      <c r="H63" s="173"/>
      <c r="I63" s="174"/>
      <c r="J63" s="175">
        <f>J517</f>
        <v>0</v>
      </c>
      <c r="K63" s="176"/>
    </row>
    <row r="64" s="7" customFormat="1" ht="24.96" customHeight="1">
      <c r="B64" s="163"/>
      <c r="C64" s="164"/>
      <c r="D64" s="165" t="s">
        <v>143</v>
      </c>
      <c r="E64" s="166"/>
      <c r="F64" s="166"/>
      <c r="G64" s="166"/>
      <c r="H64" s="166"/>
      <c r="I64" s="167"/>
      <c r="J64" s="168">
        <f>J519</f>
        <v>0</v>
      </c>
      <c r="K64" s="169"/>
    </row>
    <row r="65" s="8" customFormat="1" ht="19.92" customHeight="1">
      <c r="B65" s="170"/>
      <c r="C65" s="171"/>
      <c r="D65" s="172" t="s">
        <v>851</v>
      </c>
      <c r="E65" s="173"/>
      <c r="F65" s="173"/>
      <c r="G65" s="173"/>
      <c r="H65" s="173"/>
      <c r="I65" s="174"/>
      <c r="J65" s="175">
        <f>J520</f>
        <v>0</v>
      </c>
      <c r="K65" s="176"/>
    </row>
    <row r="66" s="8" customFormat="1" ht="19.92" customHeight="1">
      <c r="B66" s="170"/>
      <c r="C66" s="171"/>
      <c r="D66" s="172" t="s">
        <v>145</v>
      </c>
      <c r="E66" s="173"/>
      <c r="F66" s="173"/>
      <c r="G66" s="173"/>
      <c r="H66" s="173"/>
      <c r="I66" s="174"/>
      <c r="J66" s="175">
        <f>J557</f>
        <v>0</v>
      </c>
      <c r="K66" s="176"/>
    </row>
    <row r="67" s="8" customFormat="1" ht="19.92" customHeight="1">
      <c r="B67" s="170"/>
      <c r="C67" s="171"/>
      <c r="D67" s="172" t="s">
        <v>147</v>
      </c>
      <c r="E67" s="173"/>
      <c r="F67" s="173"/>
      <c r="G67" s="173"/>
      <c r="H67" s="173"/>
      <c r="I67" s="174"/>
      <c r="J67" s="175">
        <f>J563</f>
        <v>0</v>
      </c>
      <c r="K67" s="176"/>
    </row>
    <row r="68" s="8" customFormat="1" ht="19.92" customHeight="1">
      <c r="B68" s="170"/>
      <c r="C68" s="171"/>
      <c r="D68" s="172" t="s">
        <v>852</v>
      </c>
      <c r="E68" s="173"/>
      <c r="F68" s="173"/>
      <c r="G68" s="173"/>
      <c r="H68" s="173"/>
      <c r="I68" s="174"/>
      <c r="J68" s="175">
        <f>J582</f>
        <v>0</v>
      </c>
      <c r="K68" s="176"/>
    </row>
    <row r="69" s="8" customFormat="1" ht="19.92" customHeight="1">
      <c r="B69" s="170"/>
      <c r="C69" s="171"/>
      <c r="D69" s="172" t="s">
        <v>148</v>
      </c>
      <c r="E69" s="173"/>
      <c r="F69" s="173"/>
      <c r="G69" s="173"/>
      <c r="H69" s="173"/>
      <c r="I69" s="174"/>
      <c r="J69" s="175">
        <f>J593</f>
        <v>0</v>
      </c>
      <c r="K69" s="176"/>
    </row>
    <row r="70" s="8" customFormat="1" ht="19.92" customHeight="1">
      <c r="B70" s="170"/>
      <c r="C70" s="171"/>
      <c r="D70" s="172" t="s">
        <v>149</v>
      </c>
      <c r="E70" s="173"/>
      <c r="F70" s="173"/>
      <c r="G70" s="173"/>
      <c r="H70" s="173"/>
      <c r="I70" s="174"/>
      <c r="J70" s="175">
        <f>J633</f>
        <v>0</v>
      </c>
      <c r="K70" s="176"/>
    </row>
    <row r="71" s="8" customFormat="1" ht="19.92" customHeight="1">
      <c r="B71" s="170"/>
      <c r="C71" s="171"/>
      <c r="D71" s="172" t="s">
        <v>150</v>
      </c>
      <c r="E71" s="173"/>
      <c r="F71" s="173"/>
      <c r="G71" s="173"/>
      <c r="H71" s="173"/>
      <c r="I71" s="174"/>
      <c r="J71" s="175">
        <f>J641</f>
        <v>0</v>
      </c>
      <c r="K71" s="176"/>
    </row>
    <row r="72" s="8" customFormat="1" ht="19.92" customHeight="1">
      <c r="B72" s="170"/>
      <c r="C72" s="171"/>
      <c r="D72" s="172" t="s">
        <v>853</v>
      </c>
      <c r="E72" s="173"/>
      <c r="F72" s="173"/>
      <c r="G72" s="173"/>
      <c r="H72" s="173"/>
      <c r="I72" s="174"/>
      <c r="J72" s="175">
        <f>J648</f>
        <v>0</v>
      </c>
      <c r="K72" s="176"/>
    </row>
    <row r="73" s="8" customFormat="1" ht="19.92" customHeight="1">
      <c r="B73" s="170"/>
      <c r="C73" s="171"/>
      <c r="D73" s="172" t="s">
        <v>854</v>
      </c>
      <c r="E73" s="173"/>
      <c r="F73" s="173"/>
      <c r="G73" s="173"/>
      <c r="H73" s="173"/>
      <c r="I73" s="174"/>
      <c r="J73" s="175">
        <f>J686</f>
        <v>0</v>
      </c>
      <c r="K73" s="176"/>
    </row>
    <row r="74" s="8" customFormat="1" ht="19.92" customHeight="1">
      <c r="B74" s="170"/>
      <c r="C74" s="171"/>
      <c r="D74" s="172" t="s">
        <v>855</v>
      </c>
      <c r="E74" s="173"/>
      <c r="F74" s="173"/>
      <c r="G74" s="173"/>
      <c r="H74" s="173"/>
      <c r="I74" s="174"/>
      <c r="J74" s="175">
        <f>J693</f>
        <v>0</v>
      </c>
      <c r="K74" s="176"/>
    </row>
    <row r="75" s="7" customFormat="1" ht="24.96" customHeight="1">
      <c r="B75" s="163"/>
      <c r="C75" s="164"/>
      <c r="D75" s="165" t="s">
        <v>151</v>
      </c>
      <c r="E75" s="166"/>
      <c r="F75" s="166"/>
      <c r="G75" s="166"/>
      <c r="H75" s="166"/>
      <c r="I75" s="167"/>
      <c r="J75" s="168">
        <f>J699</f>
        <v>0</v>
      </c>
      <c r="K75" s="169"/>
    </row>
    <row r="76" s="8" customFormat="1" ht="19.92" customHeight="1">
      <c r="B76" s="170"/>
      <c r="C76" s="171"/>
      <c r="D76" s="172" t="s">
        <v>152</v>
      </c>
      <c r="E76" s="173"/>
      <c r="F76" s="173"/>
      <c r="G76" s="173"/>
      <c r="H76" s="173"/>
      <c r="I76" s="174"/>
      <c r="J76" s="175">
        <f>J700</f>
        <v>0</v>
      </c>
      <c r="K76" s="176"/>
    </row>
    <row r="77" s="8" customFormat="1" ht="19.92" customHeight="1">
      <c r="B77" s="170"/>
      <c r="C77" s="171"/>
      <c r="D77" s="172" t="s">
        <v>153</v>
      </c>
      <c r="E77" s="173"/>
      <c r="F77" s="173"/>
      <c r="G77" s="173"/>
      <c r="H77" s="173"/>
      <c r="I77" s="174"/>
      <c r="J77" s="175">
        <f>J702</f>
        <v>0</v>
      </c>
      <c r="K77" s="176"/>
    </row>
    <row r="78" s="8" customFormat="1" ht="19.92" customHeight="1">
      <c r="B78" s="170"/>
      <c r="C78" s="171"/>
      <c r="D78" s="172" t="s">
        <v>154</v>
      </c>
      <c r="E78" s="173"/>
      <c r="F78" s="173"/>
      <c r="G78" s="173"/>
      <c r="H78" s="173"/>
      <c r="I78" s="174"/>
      <c r="J78" s="175">
        <f>J704</f>
        <v>0</v>
      </c>
      <c r="K78" s="176"/>
    </row>
    <row r="79" s="8" customFormat="1" ht="19.92" customHeight="1">
      <c r="B79" s="170"/>
      <c r="C79" s="171"/>
      <c r="D79" s="172" t="s">
        <v>155</v>
      </c>
      <c r="E79" s="173"/>
      <c r="F79" s="173"/>
      <c r="G79" s="173"/>
      <c r="H79" s="173"/>
      <c r="I79" s="174"/>
      <c r="J79" s="175">
        <f>J712</f>
        <v>0</v>
      </c>
      <c r="K79" s="176"/>
    </row>
    <row r="80" s="8" customFormat="1" ht="19.92" customHeight="1">
      <c r="B80" s="170"/>
      <c r="C80" s="171"/>
      <c r="D80" s="172" t="s">
        <v>156</v>
      </c>
      <c r="E80" s="173"/>
      <c r="F80" s="173"/>
      <c r="G80" s="173"/>
      <c r="H80" s="173"/>
      <c r="I80" s="174"/>
      <c r="J80" s="175">
        <f>J714</f>
        <v>0</v>
      </c>
      <c r="K80" s="176"/>
    </row>
    <row r="81" s="1" customFormat="1" ht="21.84" customHeight="1">
      <c r="B81" s="47"/>
      <c r="C81" s="48"/>
      <c r="D81" s="48"/>
      <c r="E81" s="48"/>
      <c r="F81" s="48"/>
      <c r="G81" s="48"/>
      <c r="H81" s="48"/>
      <c r="I81" s="132"/>
      <c r="J81" s="48"/>
      <c r="K81" s="52"/>
    </row>
    <row r="82" s="1" customFormat="1" ht="6.96" customHeight="1">
      <c r="B82" s="68"/>
      <c r="C82" s="69"/>
      <c r="D82" s="69"/>
      <c r="E82" s="69"/>
      <c r="F82" s="69"/>
      <c r="G82" s="69"/>
      <c r="H82" s="69"/>
      <c r="I82" s="154"/>
      <c r="J82" s="69"/>
      <c r="K82" s="70"/>
    </row>
    <row r="86" s="1" customFormat="1" ht="6.96" customHeight="1">
      <c r="B86" s="71"/>
      <c r="C86" s="72"/>
      <c r="D86" s="72"/>
      <c r="E86" s="72"/>
      <c r="F86" s="72"/>
      <c r="G86" s="72"/>
      <c r="H86" s="72"/>
      <c r="I86" s="155"/>
      <c r="J86" s="72"/>
      <c r="K86" s="72"/>
      <c r="L86" s="47"/>
    </row>
    <row r="87" s="1" customFormat="1" ht="36.96" customHeight="1">
      <c r="B87" s="47"/>
      <c r="C87" s="73" t="s">
        <v>157</v>
      </c>
      <c r="I87" s="177"/>
      <c r="L87" s="47"/>
    </row>
    <row r="88" s="1" customFormat="1" ht="6.96" customHeight="1">
      <c r="B88" s="47"/>
      <c r="I88" s="177"/>
      <c r="L88" s="47"/>
    </row>
    <row r="89" s="1" customFormat="1" ht="14.4" customHeight="1">
      <c r="B89" s="47"/>
      <c r="C89" s="75" t="s">
        <v>19</v>
      </c>
      <c r="I89" s="177"/>
      <c r="L89" s="47"/>
    </row>
    <row r="90" s="1" customFormat="1" ht="16.5" customHeight="1">
      <c r="B90" s="47"/>
      <c r="E90" s="178" t="str">
        <f>E7</f>
        <v>Zateplení bytového domu Turnov, Granátová 1897 - ZMĚNA Č.2 - 11/2019</v>
      </c>
      <c r="F90" s="75"/>
      <c r="G90" s="75"/>
      <c r="H90" s="75"/>
      <c r="I90" s="177"/>
      <c r="L90" s="47"/>
    </row>
    <row r="91" s="1" customFormat="1" ht="14.4" customHeight="1">
      <c r="B91" s="47"/>
      <c r="C91" s="75" t="s">
        <v>105</v>
      </c>
      <c r="I91" s="177"/>
      <c r="L91" s="47"/>
    </row>
    <row r="92" s="1" customFormat="1" ht="17.25" customHeight="1">
      <c r="B92" s="47"/>
      <c r="E92" s="78" t="str">
        <f>E9</f>
        <v>II. etapa - Zateplení obvodového pláště</v>
      </c>
      <c r="F92" s="1"/>
      <c r="G92" s="1"/>
      <c r="H92" s="1"/>
      <c r="I92" s="177"/>
      <c r="L92" s="47"/>
    </row>
    <row r="93" s="1" customFormat="1" ht="6.96" customHeight="1">
      <c r="B93" s="47"/>
      <c r="I93" s="177"/>
      <c r="L93" s="47"/>
    </row>
    <row r="94" s="1" customFormat="1" ht="18" customHeight="1">
      <c r="B94" s="47"/>
      <c r="C94" s="75" t="s">
        <v>24</v>
      </c>
      <c r="F94" s="179" t="str">
        <f>F12</f>
        <v>Parcela č.1660/91</v>
      </c>
      <c r="I94" s="180" t="s">
        <v>26</v>
      </c>
      <c r="J94" s="80" t="str">
        <f>IF(J12="","",J12)</f>
        <v>6.11.2019</v>
      </c>
      <c r="L94" s="47"/>
    </row>
    <row r="95" s="1" customFormat="1" ht="6.96" customHeight="1">
      <c r="B95" s="47"/>
      <c r="I95" s="177"/>
      <c r="L95" s="47"/>
    </row>
    <row r="96" s="1" customFormat="1">
      <c r="B96" s="47"/>
      <c r="C96" s="75" t="s">
        <v>28</v>
      </c>
      <c r="F96" s="179" t="str">
        <f>E15</f>
        <v>Město Turnov, Ant.Dvořáka 335, 511 01 Turnov</v>
      </c>
      <c r="I96" s="180" t="s">
        <v>34</v>
      </c>
      <c r="J96" s="179" t="str">
        <f>E21</f>
        <v xml:space="preserve">V a M Spol. s r.o., </v>
      </c>
      <c r="L96" s="47"/>
    </row>
    <row r="97" s="1" customFormat="1" ht="14.4" customHeight="1">
      <c r="B97" s="47"/>
      <c r="C97" s="75" t="s">
        <v>32</v>
      </c>
      <c r="F97" s="179" t="str">
        <f>IF(E18="","",E18)</f>
        <v/>
      </c>
      <c r="I97" s="177"/>
      <c r="L97" s="47"/>
    </row>
    <row r="98" s="1" customFormat="1" ht="10.32" customHeight="1">
      <c r="B98" s="47"/>
      <c r="I98" s="177"/>
      <c r="L98" s="47"/>
    </row>
    <row r="99" s="9" customFormat="1" ht="29.28" customHeight="1">
      <c r="B99" s="181"/>
      <c r="C99" s="182" t="s">
        <v>158</v>
      </c>
      <c r="D99" s="183" t="s">
        <v>58</v>
      </c>
      <c r="E99" s="183" t="s">
        <v>54</v>
      </c>
      <c r="F99" s="183" t="s">
        <v>159</v>
      </c>
      <c r="G99" s="183" t="s">
        <v>160</v>
      </c>
      <c r="H99" s="183" t="s">
        <v>161</v>
      </c>
      <c r="I99" s="184" t="s">
        <v>162</v>
      </c>
      <c r="J99" s="183" t="s">
        <v>135</v>
      </c>
      <c r="K99" s="185" t="s">
        <v>163</v>
      </c>
      <c r="L99" s="181"/>
      <c r="M99" s="93" t="s">
        <v>164</v>
      </c>
      <c r="N99" s="94" t="s">
        <v>43</v>
      </c>
      <c r="O99" s="94" t="s">
        <v>165</v>
      </c>
      <c r="P99" s="94" t="s">
        <v>166</v>
      </c>
      <c r="Q99" s="94" t="s">
        <v>167</v>
      </c>
      <c r="R99" s="94" t="s">
        <v>168</v>
      </c>
      <c r="S99" s="94" t="s">
        <v>169</v>
      </c>
      <c r="T99" s="95" t="s">
        <v>170</v>
      </c>
    </row>
    <row r="100" s="1" customFormat="1" ht="29.28" customHeight="1">
      <c r="B100" s="47"/>
      <c r="C100" s="97" t="s">
        <v>136</v>
      </c>
      <c r="I100" s="177"/>
      <c r="J100" s="186">
        <f>BK100</f>
        <v>0</v>
      </c>
      <c r="L100" s="47"/>
      <c r="M100" s="96"/>
      <c r="N100" s="83"/>
      <c r="O100" s="83"/>
      <c r="P100" s="187">
        <f>P101+P519+P699</f>
        <v>0</v>
      </c>
      <c r="Q100" s="83"/>
      <c r="R100" s="187">
        <f>R101+R519+R699</f>
        <v>177.09345819999999</v>
      </c>
      <c r="S100" s="83"/>
      <c r="T100" s="188">
        <f>T101+T519+T699</f>
        <v>61.636457739999997</v>
      </c>
      <c r="AT100" s="25" t="s">
        <v>72</v>
      </c>
      <c r="AU100" s="25" t="s">
        <v>137</v>
      </c>
      <c r="BK100" s="189">
        <f>BK101+BK519+BK699</f>
        <v>0</v>
      </c>
    </row>
    <row r="101" s="10" customFormat="1" ht="37.44001" customHeight="1">
      <c r="B101" s="190"/>
      <c r="D101" s="191" t="s">
        <v>72</v>
      </c>
      <c r="E101" s="192" t="s">
        <v>171</v>
      </c>
      <c r="F101" s="192" t="s">
        <v>172</v>
      </c>
      <c r="I101" s="193"/>
      <c r="J101" s="194">
        <f>BK101</f>
        <v>0</v>
      </c>
      <c r="L101" s="190"/>
      <c r="M101" s="195"/>
      <c r="N101" s="196"/>
      <c r="O101" s="196"/>
      <c r="P101" s="197">
        <f>P102+P135+P141+P413+P501+P517</f>
        <v>0</v>
      </c>
      <c r="Q101" s="196"/>
      <c r="R101" s="197">
        <f>R102+R135+R141+R413+R501+R517</f>
        <v>158.91132298999997</v>
      </c>
      <c r="S101" s="196"/>
      <c r="T101" s="198">
        <f>T102+T135+T141+T413+T501+T517</f>
        <v>47.193653999999995</v>
      </c>
      <c r="AR101" s="191" t="s">
        <v>81</v>
      </c>
      <c r="AT101" s="199" t="s">
        <v>72</v>
      </c>
      <c r="AU101" s="199" t="s">
        <v>73</v>
      </c>
      <c r="AY101" s="191" t="s">
        <v>173</v>
      </c>
      <c r="BK101" s="200">
        <f>BK102+BK135+BK141+BK413+BK501+BK517</f>
        <v>0</v>
      </c>
    </row>
    <row r="102" s="10" customFormat="1" ht="19.92" customHeight="1">
      <c r="B102" s="190"/>
      <c r="D102" s="191" t="s">
        <v>72</v>
      </c>
      <c r="E102" s="201" t="s">
        <v>81</v>
      </c>
      <c r="F102" s="201" t="s">
        <v>856</v>
      </c>
      <c r="I102" s="193"/>
      <c r="J102" s="202">
        <f>BK102</f>
        <v>0</v>
      </c>
      <c r="L102" s="190"/>
      <c r="M102" s="195"/>
      <c r="N102" s="196"/>
      <c r="O102" s="196"/>
      <c r="P102" s="197">
        <f>SUM(P103:P134)</f>
        <v>0</v>
      </c>
      <c r="Q102" s="196"/>
      <c r="R102" s="197">
        <f>SUM(R103:R134)</f>
        <v>0</v>
      </c>
      <c r="S102" s="196"/>
      <c r="T102" s="198">
        <f>SUM(T103:T134)</f>
        <v>7.7795399999999999</v>
      </c>
      <c r="AR102" s="191" t="s">
        <v>81</v>
      </c>
      <c r="AT102" s="199" t="s">
        <v>72</v>
      </c>
      <c r="AU102" s="199" t="s">
        <v>81</v>
      </c>
      <c r="AY102" s="191" t="s">
        <v>173</v>
      </c>
      <c r="BK102" s="200">
        <f>SUM(BK103:BK134)</f>
        <v>0</v>
      </c>
    </row>
    <row r="103" s="1" customFormat="1" ht="51" customHeight="1">
      <c r="B103" s="203"/>
      <c r="C103" s="204" t="s">
        <v>81</v>
      </c>
      <c r="D103" s="204" t="s">
        <v>176</v>
      </c>
      <c r="E103" s="205" t="s">
        <v>857</v>
      </c>
      <c r="F103" s="206" t="s">
        <v>858</v>
      </c>
      <c r="G103" s="207" t="s">
        <v>179</v>
      </c>
      <c r="H103" s="208">
        <v>30.507999999999999</v>
      </c>
      <c r="I103" s="209"/>
      <c r="J103" s="210">
        <f>ROUND(I103*H103,2)</f>
        <v>0</v>
      </c>
      <c r="K103" s="206" t="s">
        <v>192</v>
      </c>
      <c r="L103" s="47"/>
      <c r="M103" s="211" t="s">
        <v>5</v>
      </c>
      <c r="N103" s="212" t="s">
        <v>45</v>
      </c>
      <c r="O103" s="48"/>
      <c r="P103" s="213">
        <f>O103*H103</f>
        <v>0</v>
      </c>
      <c r="Q103" s="213">
        <v>0</v>
      </c>
      <c r="R103" s="213">
        <f>Q103*H103</f>
        <v>0</v>
      </c>
      <c r="S103" s="213">
        <v>0.255</v>
      </c>
      <c r="T103" s="214">
        <f>S103*H103</f>
        <v>7.7795399999999999</v>
      </c>
      <c r="AR103" s="25" t="s">
        <v>180</v>
      </c>
      <c r="AT103" s="25" t="s">
        <v>176</v>
      </c>
      <c r="AU103" s="25" t="s">
        <v>93</v>
      </c>
      <c r="AY103" s="25" t="s">
        <v>173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25" t="s">
        <v>93</v>
      </c>
      <c r="BK103" s="215">
        <f>ROUND(I103*H103,2)</f>
        <v>0</v>
      </c>
      <c r="BL103" s="25" t="s">
        <v>180</v>
      </c>
      <c r="BM103" s="25" t="s">
        <v>859</v>
      </c>
    </row>
    <row r="104" s="11" customFormat="1">
      <c r="B104" s="216"/>
      <c r="D104" s="217" t="s">
        <v>182</v>
      </c>
      <c r="E104" s="218" t="s">
        <v>5</v>
      </c>
      <c r="F104" s="219" t="s">
        <v>860</v>
      </c>
      <c r="H104" s="218" t="s">
        <v>5</v>
      </c>
      <c r="I104" s="220"/>
      <c r="L104" s="216"/>
      <c r="M104" s="221"/>
      <c r="N104" s="222"/>
      <c r="O104" s="222"/>
      <c r="P104" s="222"/>
      <c r="Q104" s="222"/>
      <c r="R104" s="222"/>
      <c r="S104" s="222"/>
      <c r="T104" s="223"/>
      <c r="AT104" s="218" t="s">
        <v>182</v>
      </c>
      <c r="AU104" s="218" t="s">
        <v>93</v>
      </c>
      <c r="AV104" s="11" t="s">
        <v>81</v>
      </c>
      <c r="AW104" s="11" t="s">
        <v>36</v>
      </c>
      <c r="AX104" s="11" t="s">
        <v>73</v>
      </c>
      <c r="AY104" s="218" t="s">
        <v>173</v>
      </c>
    </row>
    <row r="105" s="12" customFormat="1">
      <c r="B105" s="224"/>
      <c r="D105" s="217" t="s">
        <v>182</v>
      </c>
      <c r="E105" s="225" t="s">
        <v>5</v>
      </c>
      <c r="F105" s="226" t="s">
        <v>861</v>
      </c>
      <c r="H105" s="227">
        <v>35.889000000000003</v>
      </c>
      <c r="I105" s="228"/>
      <c r="L105" s="224"/>
      <c r="M105" s="229"/>
      <c r="N105" s="230"/>
      <c r="O105" s="230"/>
      <c r="P105" s="230"/>
      <c r="Q105" s="230"/>
      <c r="R105" s="230"/>
      <c r="S105" s="230"/>
      <c r="T105" s="231"/>
      <c r="AT105" s="225" t="s">
        <v>182</v>
      </c>
      <c r="AU105" s="225" t="s">
        <v>93</v>
      </c>
      <c r="AV105" s="12" t="s">
        <v>93</v>
      </c>
      <c r="AW105" s="12" t="s">
        <v>36</v>
      </c>
      <c r="AX105" s="12" t="s">
        <v>73</v>
      </c>
      <c r="AY105" s="225" t="s">
        <v>173</v>
      </c>
    </row>
    <row r="106" s="12" customFormat="1">
      <c r="B106" s="224"/>
      <c r="D106" s="217" t="s">
        <v>182</v>
      </c>
      <c r="E106" s="225" t="s">
        <v>5</v>
      </c>
      <c r="F106" s="226" t="s">
        <v>862</v>
      </c>
      <c r="H106" s="227">
        <v>-5.3810000000000002</v>
      </c>
      <c r="I106" s="228"/>
      <c r="L106" s="224"/>
      <c r="M106" s="229"/>
      <c r="N106" s="230"/>
      <c r="O106" s="230"/>
      <c r="P106" s="230"/>
      <c r="Q106" s="230"/>
      <c r="R106" s="230"/>
      <c r="S106" s="230"/>
      <c r="T106" s="231"/>
      <c r="AT106" s="225" t="s">
        <v>182</v>
      </c>
      <c r="AU106" s="225" t="s">
        <v>93</v>
      </c>
      <c r="AV106" s="12" t="s">
        <v>93</v>
      </c>
      <c r="AW106" s="12" t="s">
        <v>36</v>
      </c>
      <c r="AX106" s="12" t="s">
        <v>73</v>
      </c>
      <c r="AY106" s="225" t="s">
        <v>173</v>
      </c>
    </row>
    <row r="107" s="13" customFormat="1">
      <c r="B107" s="232"/>
      <c r="D107" s="217" t="s">
        <v>182</v>
      </c>
      <c r="E107" s="233" t="s">
        <v>823</v>
      </c>
      <c r="F107" s="234" t="s">
        <v>186</v>
      </c>
      <c r="H107" s="235">
        <v>30.507999999999999</v>
      </c>
      <c r="I107" s="236"/>
      <c r="L107" s="232"/>
      <c r="M107" s="237"/>
      <c r="N107" s="238"/>
      <c r="O107" s="238"/>
      <c r="P107" s="238"/>
      <c r="Q107" s="238"/>
      <c r="R107" s="238"/>
      <c r="S107" s="238"/>
      <c r="T107" s="239"/>
      <c r="AT107" s="233" t="s">
        <v>182</v>
      </c>
      <c r="AU107" s="233" t="s">
        <v>93</v>
      </c>
      <c r="AV107" s="13" t="s">
        <v>187</v>
      </c>
      <c r="AW107" s="13" t="s">
        <v>36</v>
      </c>
      <c r="AX107" s="13" t="s">
        <v>73</v>
      </c>
      <c r="AY107" s="233" t="s">
        <v>173</v>
      </c>
    </row>
    <row r="108" s="14" customFormat="1">
      <c r="B108" s="240"/>
      <c r="D108" s="217" t="s">
        <v>182</v>
      </c>
      <c r="E108" s="241" t="s">
        <v>5</v>
      </c>
      <c r="F108" s="242" t="s">
        <v>188</v>
      </c>
      <c r="H108" s="243">
        <v>30.507999999999999</v>
      </c>
      <c r="I108" s="244"/>
      <c r="L108" s="240"/>
      <c r="M108" s="245"/>
      <c r="N108" s="246"/>
      <c r="O108" s="246"/>
      <c r="P108" s="246"/>
      <c r="Q108" s="246"/>
      <c r="R108" s="246"/>
      <c r="S108" s="246"/>
      <c r="T108" s="247"/>
      <c r="AT108" s="241" t="s">
        <v>182</v>
      </c>
      <c r="AU108" s="241" t="s">
        <v>93</v>
      </c>
      <c r="AV108" s="14" t="s">
        <v>180</v>
      </c>
      <c r="AW108" s="14" t="s">
        <v>36</v>
      </c>
      <c r="AX108" s="14" t="s">
        <v>81</v>
      </c>
      <c r="AY108" s="241" t="s">
        <v>173</v>
      </c>
    </row>
    <row r="109" s="1" customFormat="1" ht="38.25" customHeight="1">
      <c r="B109" s="203"/>
      <c r="C109" s="204" t="s">
        <v>93</v>
      </c>
      <c r="D109" s="204" t="s">
        <v>176</v>
      </c>
      <c r="E109" s="205" t="s">
        <v>863</v>
      </c>
      <c r="F109" s="206" t="s">
        <v>864</v>
      </c>
      <c r="G109" s="207" t="s">
        <v>612</v>
      </c>
      <c r="H109" s="208">
        <v>8.7100000000000009</v>
      </c>
      <c r="I109" s="209"/>
      <c r="J109" s="210">
        <f>ROUND(I109*H109,2)</f>
        <v>0</v>
      </c>
      <c r="K109" s="206" t="s">
        <v>192</v>
      </c>
      <c r="L109" s="47"/>
      <c r="M109" s="211" t="s">
        <v>5</v>
      </c>
      <c r="N109" s="212" t="s">
        <v>45</v>
      </c>
      <c r="O109" s="48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AR109" s="25" t="s">
        <v>180</v>
      </c>
      <c r="AT109" s="25" t="s">
        <v>176</v>
      </c>
      <c r="AU109" s="25" t="s">
        <v>93</v>
      </c>
      <c r="AY109" s="25" t="s">
        <v>173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5" t="s">
        <v>93</v>
      </c>
      <c r="BK109" s="215">
        <f>ROUND(I109*H109,2)</f>
        <v>0</v>
      </c>
      <c r="BL109" s="25" t="s">
        <v>180</v>
      </c>
      <c r="BM109" s="25" t="s">
        <v>865</v>
      </c>
    </row>
    <row r="110" s="11" customFormat="1">
      <c r="B110" s="216"/>
      <c r="D110" s="217" t="s">
        <v>182</v>
      </c>
      <c r="E110" s="218" t="s">
        <v>5</v>
      </c>
      <c r="F110" s="219" t="s">
        <v>866</v>
      </c>
      <c r="H110" s="218" t="s">
        <v>5</v>
      </c>
      <c r="I110" s="220"/>
      <c r="L110" s="216"/>
      <c r="M110" s="221"/>
      <c r="N110" s="222"/>
      <c r="O110" s="222"/>
      <c r="P110" s="222"/>
      <c r="Q110" s="222"/>
      <c r="R110" s="222"/>
      <c r="S110" s="222"/>
      <c r="T110" s="223"/>
      <c r="AT110" s="218" t="s">
        <v>182</v>
      </c>
      <c r="AU110" s="218" t="s">
        <v>93</v>
      </c>
      <c r="AV110" s="11" t="s">
        <v>81</v>
      </c>
      <c r="AW110" s="11" t="s">
        <v>36</v>
      </c>
      <c r="AX110" s="11" t="s">
        <v>73</v>
      </c>
      <c r="AY110" s="218" t="s">
        <v>173</v>
      </c>
    </row>
    <row r="111" s="12" customFormat="1">
      <c r="B111" s="224"/>
      <c r="D111" s="217" t="s">
        <v>182</v>
      </c>
      <c r="E111" s="225" t="s">
        <v>5</v>
      </c>
      <c r="F111" s="226" t="s">
        <v>867</v>
      </c>
      <c r="H111" s="227">
        <v>5.5010000000000003</v>
      </c>
      <c r="I111" s="228"/>
      <c r="L111" s="224"/>
      <c r="M111" s="229"/>
      <c r="N111" s="230"/>
      <c r="O111" s="230"/>
      <c r="P111" s="230"/>
      <c r="Q111" s="230"/>
      <c r="R111" s="230"/>
      <c r="S111" s="230"/>
      <c r="T111" s="231"/>
      <c r="AT111" s="225" t="s">
        <v>182</v>
      </c>
      <c r="AU111" s="225" t="s">
        <v>93</v>
      </c>
      <c r="AV111" s="12" t="s">
        <v>93</v>
      </c>
      <c r="AW111" s="12" t="s">
        <v>36</v>
      </c>
      <c r="AX111" s="12" t="s">
        <v>73</v>
      </c>
      <c r="AY111" s="225" t="s">
        <v>173</v>
      </c>
    </row>
    <row r="112" s="12" customFormat="1">
      <c r="B112" s="224"/>
      <c r="D112" s="217" t="s">
        <v>182</v>
      </c>
      <c r="E112" s="225" t="s">
        <v>5</v>
      </c>
      <c r="F112" s="226" t="s">
        <v>868</v>
      </c>
      <c r="H112" s="227">
        <v>3.2090000000000001</v>
      </c>
      <c r="I112" s="228"/>
      <c r="L112" s="224"/>
      <c r="M112" s="229"/>
      <c r="N112" s="230"/>
      <c r="O112" s="230"/>
      <c r="P112" s="230"/>
      <c r="Q112" s="230"/>
      <c r="R112" s="230"/>
      <c r="S112" s="230"/>
      <c r="T112" s="231"/>
      <c r="AT112" s="225" t="s">
        <v>182</v>
      </c>
      <c r="AU112" s="225" t="s">
        <v>93</v>
      </c>
      <c r="AV112" s="12" t="s">
        <v>93</v>
      </c>
      <c r="AW112" s="12" t="s">
        <v>36</v>
      </c>
      <c r="AX112" s="12" t="s">
        <v>73</v>
      </c>
      <c r="AY112" s="225" t="s">
        <v>173</v>
      </c>
    </row>
    <row r="113" s="13" customFormat="1">
      <c r="B113" s="232"/>
      <c r="D113" s="217" t="s">
        <v>182</v>
      </c>
      <c r="E113" s="233" t="s">
        <v>831</v>
      </c>
      <c r="F113" s="234" t="s">
        <v>186</v>
      </c>
      <c r="H113" s="235">
        <v>8.7100000000000009</v>
      </c>
      <c r="I113" s="236"/>
      <c r="L113" s="232"/>
      <c r="M113" s="237"/>
      <c r="N113" s="238"/>
      <c r="O113" s="238"/>
      <c r="P113" s="238"/>
      <c r="Q113" s="238"/>
      <c r="R113" s="238"/>
      <c r="S113" s="238"/>
      <c r="T113" s="239"/>
      <c r="AT113" s="233" t="s">
        <v>182</v>
      </c>
      <c r="AU113" s="233" t="s">
        <v>93</v>
      </c>
      <c r="AV113" s="13" t="s">
        <v>187</v>
      </c>
      <c r="AW113" s="13" t="s">
        <v>36</v>
      </c>
      <c r="AX113" s="13" t="s">
        <v>73</v>
      </c>
      <c r="AY113" s="233" t="s">
        <v>173</v>
      </c>
    </row>
    <row r="114" s="14" customFormat="1">
      <c r="B114" s="240"/>
      <c r="D114" s="217" t="s">
        <v>182</v>
      </c>
      <c r="E114" s="241" t="s">
        <v>5</v>
      </c>
      <c r="F114" s="242" t="s">
        <v>188</v>
      </c>
      <c r="H114" s="243">
        <v>8.7100000000000009</v>
      </c>
      <c r="I114" s="244"/>
      <c r="L114" s="240"/>
      <c r="M114" s="245"/>
      <c r="N114" s="246"/>
      <c r="O114" s="246"/>
      <c r="P114" s="246"/>
      <c r="Q114" s="246"/>
      <c r="R114" s="246"/>
      <c r="S114" s="246"/>
      <c r="T114" s="247"/>
      <c r="AT114" s="241" t="s">
        <v>182</v>
      </c>
      <c r="AU114" s="241" t="s">
        <v>93</v>
      </c>
      <c r="AV114" s="14" t="s">
        <v>180</v>
      </c>
      <c r="AW114" s="14" t="s">
        <v>36</v>
      </c>
      <c r="AX114" s="14" t="s">
        <v>81</v>
      </c>
      <c r="AY114" s="241" t="s">
        <v>173</v>
      </c>
    </row>
    <row r="115" s="1" customFormat="1" ht="38.25" customHeight="1">
      <c r="B115" s="203"/>
      <c r="C115" s="204" t="s">
        <v>187</v>
      </c>
      <c r="D115" s="204" t="s">
        <v>176</v>
      </c>
      <c r="E115" s="205" t="s">
        <v>869</v>
      </c>
      <c r="F115" s="206" t="s">
        <v>870</v>
      </c>
      <c r="G115" s="207" t="s">
        <v>612</v>
      </c>
      <c r="H115" s="208">
        <v>46.645000000000003</v>
      </c>
      <c r="I115" s="209"/>
      <c r="J115" s="210">
        <f>ROUND(I115*H115,2)</f>
        <v>0</v>
      </c>
      <c r="K115" s="206" t="s">
        <v>192</v>
      </c>
      <c r="L115" s="47"/>
      <c r="M115" s="211" t="s">
        <v>5</v>
      </c>
      <c r="N115" s="212" t="s">
        <v>45</v>
      </c>
      <c r="O115" s="48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25" t="s">
        <v>180</v>
      </c>
      <c r="AT115" s="25" t="s">
        <v>176</v>
      </c>
      <c r="AU115" s="25" t="s">
        <v>93</v>
      </c>
      <c r="AY115" s="25" t="s">
        <v>173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5" t="s">
        <v>93</v>
      </c>
      <c r="BK115" s="215">
        <f>ROUND(I115*H115,2)</f>
        <v>0</v>
      </c>
      <c r="BL115" s="25" t="s">
        <v>180</v>
      </c>
      <c r="BM115" s="25" t="s">
        <v>871</v>
      </c>
    </row>
    <row r="116" s="11" customFormat="1">
      <c r="B116" s="216"/>
      <c r="D116" s="217" t="s">
        <v>182</v>
      </c>
      <c r="E116" s="218" t="s">
        <v>5</v>
      </c>
      <c r="F116" s="219" t="s">
        <v>872</v>
      </c>
      <c r="H116" s="218" t="s">
        <v>5</v>
      </c>
      <c r="I116" s="220"/>
      <c r="L116" s="216"/>
      <c r="M116" s="221"/>
      <c r="N116" s="222"/>
      <c r="O116" s="222"/>
      <c r="P116" s="222"/>
      <c r="Q116" s="222"/>
      <c r="R116" s="222"/>
      <c r="S116" s="222"/>
      <c r="T116" s="223"/>
      <c r="AT116" s="218" t="s">
        <v>182</v>
      </c>
      <c r="AU116" s="218" t="s">
        <v>93</v>
      </c>
      <c r="AV116" s="11" t="s">
        <v>81</v>
      </c>
      <c r="AW116" s="11" t="s">
        <v>36</v>
      </c>
      <c r="AX116" s="11" t="s">
        <v>73</v>
      </c>
      <c r="AY116" s="218" t="s">
        <v>173</v>
      </c>
    </row>
    <row r="117" s="12" customFormat="1">
      <c r="B117" s="224"/>
      <c r="D117" s="217" t="s">
        <v>182</v>
      </c>
      <c r="E117" s="225" t="s">
        <v>5</v>
      </c>
      <c r="F117" s="226" t="s">
        <v>873</v>
      </c>
      <c r="H117" s="227">
        <v>48.218000000000004</v>
      </c>
      <c r="I117" s="228"/>
      <c r="L117" s="224"/>
      <c r="M117" s="229"/>
      <c r="N117" s="230"/>
      <c r="O117" s="230"/>
      <c r="P117" s="230"/>
      <c r="Q117" s="230"/>
      <c r="R117" s="230"/>
      <c r="S117" s="230"/>
      <c r="T117" s="231"/>
      <c r="AT117" s="225" t="s">
        <v>182</v>
      </c>
      <c r="AU117" s="225" t="s">
        <v>93</v>
      </c>
      <c r="AV117" s="12" t="s">
        <v>93</v>
      </c>
      <c r="AW117" s="12" t="s">
        <v>36</v>
      </c>
      <c r="AX117" s="12" t="s">
        <v>73</v>
      </c>
      <c r="AY117" s="225" t="s">
        <v>173</v>
      </c>
    </row>
    <row r="118" s="12" customFormat="1">
      <c r="B118" s="224"/>
      <c r="D118" s="217" t="s">
        <v>182</v>
      </c>
      <c r="E118" s="225" t="s">
        <v>5</v>
      </c>
      <c r="F118" s="226" t="s">
        <v>874</v>
      </c>
      <c r="H118" s="227">
        <v>-1.573</v>
      </c>
      <c r="I118" s="228"/>
      <c r="L118" s="224"/>
      <c r="M118" s="229"/>
      <c r="N118" s="230"/>
      <c r="O118" s="230"/>
      <c r="P118" s="230"/>
      <c r="Q118" s="230"/>
      <c r="R118" s="230"/>
      <c r="S118" s="230"/>
      <c r="T118" s="231"/>
      <c r="AT118" s="225" t="s">
        <v>182</v>
      </c>
      <c r="AU118" s="225" t="s">
        <v>93</v>
      </c>
      <c r="AV118" s="12" t="s">
        <v>93</v>
      </c>
      <c r="AW118" s="12" t="s">
        <v>36</v>
      </c>
      <c r="AX118" s="12" t="s">
        <v>73</v>
      </c>
      <c r="AY118" s="225" t="s">
        <v>173</v>
      </c>
    </row>
    <row r="119" s="13" customFormat="1">
      <c r="B119" s="232"/>
      <c r="D119" s="217" t="s">
        <v>182</v>
      </c>
      <c r="E119" s="233" t="s">
        <v>829</v>
      </c>
      <c r="F119" s="234" t="s">
        <v>186</v>
      </c>
      <c r="H119" s="235">
        <v>46.645000000000003</v>
      </c>
      <c r="I119" s="236"/>
      <c r="L119" s="232"/>
      <c r="M119" s="237"/>
      <c r="N119" s="238"/>
      <c r="O119" s="238"/>
      <c r="P119" s="238"/>
      <c r="Q119" s="238"/>
      <c r="R119" s="238"/>
      <c r="S119" s="238"/>
      <c r="T119" s="239"/>
      <c r="AT119" s="233" t="s">
        <v>182</v>
      </c>
      <c r="AU119" s="233" t="s">
        <v>93</v>
      </c>
      <c r="AV119" s="13" t="s">
        <v>187</v>
      </c>
      <c r="AW119" s="13" t="s">
        <v>36</v>
      </c>
      <c r="AX119" s="13" t="s">
        <v>73</v>
      </c>
      <c r="AY119" s="233" t="s">
        <v>173</v>
      </c>
    </row>
    <row r="120" s="14" customFormat="1">
      <c r="B120" s="240"/>
      <c r="D120" s="217" t="s">
        <v>182</v>
      </c>
      <c r="E120" s="241" t="s">
        <v>5</v>
      </c>
      <c r="F120" s="242" t="s">
        <v>188</v>
      </c>
      <c r="H120" s="243">
        <v>46.645000000000003</v>
      </c>
      <c r="I120" s="244"/>
      <c r="L120" s="240"/>
      <c r="M120" s="245"/>
      <c r="N120" s="246"/>
      <c r="O120" s="246"/>
      <c r="P120" s="246"/>
      <c r="Q120" s="246"/>
      <c r="R120" s="246"/>
      <c r="S120" s="246"/>
      <c r="T120" s="247"/>
      <c r="AT120" s="241" t="s">
        <v>182</v>
      </c>
      <c r="AU120" s="241" t="s">
        <v>93</v>
      </c>
      <c r="AV120" s="14" t="s">
        <v>180</v>
      </c>
      <c r="AW120" s="14" t="s">
        <v>36</v>
      </c>
      <c r="AX120" s="14" t="s">
        <v>81</v>
      </c>
      <c r="AY120" s="241" t="s">
        <v>173</v>
      </c>
    </row>
    <row r="121" s="1" customFormat="1" ht="38.25" customHeight="1">
      <c r="B121" s="203"/>
      <c r="C121" s="204" t="s">
        <v>180</v>
      </c>
      <c r="D121" s="204" t="s">
        <v>176</v>
      </c>
      <c r="E121" s="205" t="s">
        <v>875</v>
      </c>
      <c r="F121" s="206" t="s">
        <v>876</v>
      </c>
      <c r="G121" s="207" t="s">
        <v>612</v>
      </c>
      <c r="H121" s="208">
        <v>46.645000000000003</v>
      </c>
      <c r="I121" s="209"/>
      <c r="J121" s="210">
        <f>ROUND(I121*H121,2)</f>
        <v>0</v>
      </c>
      <c r="K121" s="206" t="s">
        <v>192</v>
      </c>
      <c r="L121" s="47"/>
      <c r="M121" s="211" t="s">
        <v>5</v>
      </c>
      <c r="N121" s="212" t="s">
        <v>45</v>
      </c>
      <c r="O121" s="48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25" t="s">
        <v>180</v>
      </c>
      <c r="AT121" s="25" t="s">
        <v>176</v>
      </c>
      <c r="AU121" s="25" t="s">
        <v>93</v>
      </c>
      <c r="AY121" s="25" t="s">
        <v>173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25" t="s">
        <v>93</v>
      </c>
      <c r="BK121" s="215">
        <f>ROUND(I121*H121,2)</f>
        <v>0</v>
      </c>
      <c r="BL121" s="25" t="s">
        <v>180</v>
      </c>
      <c r="BM121" s="25" t="s">
        <v>877</v>
      </c>
    </row>
    <row r="122" s="12" customFormat="1">
      <c r="B122" s="224"/>
      <c r="D122" s="217" t="s">
        <v>182</v>
      </c>
      <c r="E122" s="225" t="s">
        <v>5</v>
      </c>
      <c r="F122" s="226" t="s">
        <v>829</v>
      </c>
      <c r="H122" s="227">
        <v>46.645000000000003</v>
      </c>
      <c r="I122" s="228"/>
      <c r="L122" s="224"/>
      <c r="M122" s="229"/>
      <c r="N122" s="230"/>
      <c r="O122" s="230"/>
      <c r="P122" s="230"/>
      <c r="Q122" s="230"/>
      <c r="R122" s="230"/>
      <c r="S122" s="230"/>
      <c r="T122" s="231"/>
      <c r="AT122" s="225" t="s">
        <v>182</v>
      </c>
      <c r="AU122" s="225" t="s">
        <v>93</v>
      </c>
      <c r="AV122" s="12" t="s">
        <v>93</v>
      </c>
      <c r="AW122" s="12" t="s">
        <v>36</v>
      </c>
      <c r="AX122" s="12" t="s">
        <v>81</v>
      </c>
      <c r="AY122" s="225" t="s">
        <v>173</v>
      </c>
    </row>
    <row r="123" s="1" customFormat="1" ht="38.25" customHeight="1">
      <c r="B123" s="203"/>
      <c r="C123" s="204" t="s">
        <v>206</v>
      </c>
      <c r="D123" s="204" t="s">
        <v>176</v>
      </c>
      <c r="E123" s="205" t="s">
        <v>878</v>
      </c>
      <c r="F123" s="206" t="s">
        <v>879</v>
      </c>
      <c r="G123" s="207" t="s">
        <v>612</v>
      </c>
      <c r="H123" s="208">
        <v>5.3390000000000004</v>
      </c>
      <c r="I123" s="209"/>
      <c r="J123" s="210">
        <f>ROUND(I123*H123,2)</f>
        <v>0</v>
      </c>
      <c r="K123" s="206" t="s">
        <v>192</v>
      </c>
      <c r="L123" s="47"/>
      <c r="M123" s="211" t="s">
        <v>5</v>
      </c>
      <c r="N123" s="212" t="s">
        <v>45</v>
      </c>
      <c r="O123" s="48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25" t="s">
        <v>180</v>
      </c>
      <c r="AT123" s="25" t="s">
        <v>176</v>
      </c>
      <c r="AU123" s="25" t="s">
        <v>93</v>
      </c>
      <c r="AY123" s="25" t="s">
        <v>173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5" t="s">
        <v>93</v>
      </c>
      <c r="BK123" s="215">
        <f>ROUND(I123*H123,2)</f>
        <v>0</v>
      </c>
      <c r="BL123" s="25" t="s">
        <v>180</v>
      </c>
      <c r="BM123" s="25" t="s">
        <v>880</v>
      </c>
    </row>
    <row r="124" s="11" customFormat="1">
      <c r="B124" s="216"/>
      <c r="D124" s="217" t="s">
        <v>182</v>
      </c>
      <c r="E124" s="218" t="s">
        <v>5</v>
      </c>
      <c r="F124" s="219" t="s">
        <v>881</v>
      </c>
      <c r="H124" s="218" t="s">
        <v>5</v>
      </c>
      <c r="I124" s="220"/>
      <c r="L124" s="216"/>
      <c r="M124" s="221"/>
      <c r="N124" s="222"/>
      <c r="O124" s="222"/>
      <c r="P124" s="222"/>
      <c r="Q124" s="222"/>
      <c r="R124" s="222"/>
      <c r="S124" s="222"/>
      <c r="T124" s="223"/>
      <c r="AT124" s="218" t="s">
        <v>182</v>
      </c>
      <c r="AU124" s="218" t="s">
        <v>93</v>
      </c>
      <c r="AV124" s="11" t="s">
        <v>81</v>
      </c>
      <c r="AW124" s="11" t="s">
        <v>36</v>
      </c>
      <c r="AX124" s="11" t="s">
        <v>73</v>
      </c>
      <c r="AY124" s="218" t="s">
        <v>173</v>
      </c>
    </row>
    <row r="125" s="12" customFormat="1">
      <c r="B125" s="224"/>
      <c r="D125" s="217" t="s">
        <v>182</v>
      </c>
      <c r="E125" s="225" t="s">
        <v>5</v>
      </c>
      <c r="F125" s="226" t="s">
        <v>882</v>
      </c>
      <c r="H125" s="227">
        <v>5.3390000000000004</v>
      </c>
      <c r="I125" s="228"/>
      <c r="L125" s="224"/>
      <c r="M125" s="229"/>
      <c r="N125" s="230"/>
      <c r="O125" s="230"/>
      <c r="P125" s="230"/>
      <c r="Q125" s="230"/>
      <c r="R125" s="230"/>
      <c r="S125" s="230"/>
      <c r="T125" s="231"/>
      <c r="AT125" s="225" t="s">
        <v>182</v>
      </c>
      <c r="AU125" s="225" t="s">
        <v>93</v>
      </c>
      <c r="AV125" s="12" t="s">
        <v>93</v>
      </c>
      <c r="AW125" s="12" t="s">
        <v>36</v>
      </c>
      <c r="AX125" s="12" t="s">
        <v>73</v>
      </c>
      <c r="AY125" s="225" t="s">
        <v>173</v>
      </c>
    </row>
    <row r="126" s="13" customFormat="1">
      <c r="B126" s="232"/>
      <c r="D126" s="217" t="s">
        <v>182</v>
      </c>
      <c r="E126" s="233" t="s">
        <v>841</v>
      </c>
      <c r="F126" s="234" t="s">
        <v>186</v>
      </c>
      <c r="H126" s="235">
        <v>5.3390000000000004</v>
      </c>
      <c r="I126" s="236"/>
      <c r="L126" s="232"/>
      <c r="M126" s="237"/>
      <c r="N126" s="238"/>
      <c r="O126" s="238"/>
      <c r="P126" s="238"/>
      <c r="Q126" s="238"/>
      <c r="R126" s="238"/>
      <c r="S126" s="238"/>
      <c r="T126" s="239"/>
      <c r="AT126" s="233" t="s">
        <v>182</v>
      </c>
      <c r="AU126" s="233" t="s">
        <v>93</v>
      </c>
      <c r="AV126" s="13" t="s">
        <v>187</v>
      </c>
      <c r="AW126" s="13" t="s">
        <v>36</v>
      </c>
      <c r="AX126" s="13" t="s">
        <v>73</v>
      </c>
      <c r="AY126" s="233" t="s">
        <v>173</v>
      </c>
    </row>
    <row r="127" s="14" customFormat="1">
      <c r="B127" s="240"/>
      <c r="D127" s="217" t="s">
        <v>182</v>
      </c>
      <c r="E127" s="241" t="s">
        <v>5</v>
      </c>
      <c r="F127" s="242" t="s">
        <v>188</v>
      </c>
      <c r="H127" s="243">
        <v>5.3390000000000004</v>
      </c>
      <c r="I127" s="244"/>
      <c r="L127" s="240"/>
      <c r="M127" s="245"/>
      <c r="N127" s="246"/>
      <c r="O127" s="246"/>
      <c r="P127" s="246"/>
      <c r="Q127" s="246"/>
      <c r="R127" s="246"/>
      <c r="S127" s="246"/>
      <c r="T127" s="247"/>
      <c r="AT127" s="241" t="s">
        <v>182</v>
      </c>
      <c r="AU127" s="241" t="s">
        <v>93</v>
      </c>
      <c r="AV127" s="14" t="s">
        <v>180</v>
      </c>
      <c r="AW127" s="14" t="s">
        <v>36</v>
      </c>
      <c r="AX127" s="14" t="s">
        <v>81</v>
      </c>
      <c r="AY127" s="241" t="s">
        <v>173</v>
      </c>
    </row>
    <row r="128" s="1" customFormat="1" ht="25.5" customHeight="1">
      <c r="B128" s="203"/>
      <c r="C128" s="204" t="s">
        <v>174</v>
      </c>
      <c r="D128" s="204" t="s">
        <v>176</v>
      </c>
      <c r="E128" s="205" t="s">
        <v>883</v>
      </c>
      <c r="F128" s="206" t="s">
        <v>884</v>
      </c>
      <c r="G128" s="207" t="s">
        <v>612</v>
      </c>
      <c r="H128" s="208">
        <v>50.015999999999998</v>
      </c>
      <c r="I128" s="209"/>
      <c r="J128" s="210">
        <f>ROUND(I128*H128,2)</f>
        <v>0</v>
      </c>
      <c r="K128" s="206" t="s">
        <v>192</v>
      </c>
      <c r="L128" s="47"/>
      <c r="M128" s="211" t="s">
        <v>5</v>
      </c>
      <c r="N128" s="212" t="s">
        <v>45</v>
      </c>
      <c r="O128" s="48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AR128" s="25" t="s">
        <v>180</v>
      </c>
      <c r="AT128" s="25" t="s">
        <v>176</v>
      </c>
      <c r="AU128" s="25" t="s">
        <v>93</v>
      </c>
      <c r="AY128" s="25" t="s">
        <v>173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5" t="s">
        <v>93</v>
      </c>
      <c r="BK128" s="215">
        <f>ROUND(I128*H128,2)</f>
        <v>0</v>
      </c>
      <c r="BL128" s="25" t="s">
        <v>180</v>
      </c>
      <c r="BM128" s="25" t="s">
        <v>885</v>
      </c>
    </row>
    <row r="129" s="11" customFormat="1">
      <c r="B129" s="216"/>
      <c r="D129" s="217" t="s">
        <v>182</v>
      </c>
      <c r="E129" s="218" t="s">
        <v>5</v>
      </c>
      <c r="F129" s="219" t="s">
        <v>886</v>
      </c>
      <c r="H129" s="218" t="s">
        <v>5</v>
      </c>
      <c r="I129" s="220"/>
      <c r="L129" s="216"/>
      <c r="M129" s="221"/>
      <c r="N129" s="222"/>
      <c r="O129" s="222"/>
      <c r="P129" s="222"/>
      <c r="Q129" s="222"/>
      <c r="R129" s="222"/>
      <c r="S129" s="222"/>
      <c r="T129" s="223"/>
      <c r="AT129" s="218" t="s">
        <v>182</v>
      </c>
      <c r="AU129" s="218" t="s">
        <v>93</v>
      </c>
      <c r="AV129" s="11" t="s">
        <v>81</v>
      </c>
      <c r="AW129" s="11" t="s">
        <v>36</v>
      </c>
      <c r="AX129" s="11" t="s">
        <v>73</v>
      </c>
      <c r="AY129" s="218" t="s">
        <v>173</v>
      </c>
    </row>
    <row r="130" s="12" customFormat="1">
      <c r="B130" s="224"/>
      <c r="D130" s="217" t="s">
        <v>182</v>
      </c>
      <c r="E130" s="225" t="s">
        <v>5</v>
      </c>
      <c r="F130" s="226" t="s">
        <v>887</v>
      </c>
      <c r="H130" s="227">
        <v>55.354999999999997</v>
      </c>
      <c r="I130" s="228"/>
      <c r="L130" s="224"/>
      <c r="M130" s="229"/>
      <c r="N130" s="230"/>
      <c r="O130" s="230"/>
      <c r="P130" s="230"/>
      <c r="Q130" s="230"/>
      <c r="R130" s="230"/>
      <c r="S130" s="230"/>
      <c r="T130" s="231"/>
      <c r="AT130" s="225" t="s">
        <v>182</v>
      </c>
      <c r="AU130" s="225" t="s">
        <v>93</v>
      </c>
      <c r="AV130" s="12" t="s">
        <v>93</v>
      </c>
      <c r="AW130" s="12" t="s">
        <v>36</v>
      </c>
      <c r="AX130" s="12" t="s">
        <v>73</v>
      </c>
      <c r="AY130" s="225" t="s">
        <v>173</v>
      </c>
    </row>
    <row r="131" s="11" customFormat="1">
      <c r="B131" s="216"/>
      <c r="D131" s="217" t="s">
        <v>182</v>
      </c>
      <c r="E131" s="218" t="s">
        <v>5</v>
      </c>
      <c r="F131" s="219" t="s">
        <v>888</v>
      </c>
      <c r="H131" s="218" t="s">
        <v>5</v>
      </c>
      <c r="I131" s="220"/>
      <c r="L131" s="216"/>
      <c r="M131" s="221"/>
      <c r="N131" s="222"/>
      <c r="O131" s="222"/>
      <c r="P131" s="222"/>
      <c r="Q131" s="222"/>
      <c r="R131" s="222"/>
      <c r="S131" s="222"/>
      <c r="T131" s="223"/>
      <c r="AT131" s="218" t="s">
        <v>182</v>
      </c>
      <c r="AU131" s="218" t="s">
        <v>93</v>
      </c>
      <c r="AV131" s="11" t="s">
        <v>81</v>
      </c>
      <c r="AW131" s="11" t="s">
        <v>36</v>
      </c>
      <c r="AX131" s="11" t="s">
        <v>73</v>
      </c>
      <c r="AY131" s="218" t="s">
        <v>173</v>
      </c>
    </row>
    <row r="132" s="12" customFormat="1">
      <c r="B132" s="224"/>
      <c r="D132" s="217" t="s">
        <v>182</v>
      </c>
      <c r="E132" s="225" t="s">
        <v>5</v>
      </c>
      <c r="F132" s="226" t="s">
        <v>889</v>
      </c>
      <c r="H132" s="227">
        <v>-5.3390000000000004</v>
      </c>
      <c r="I132" s="228"/>
      <c r="L132" s="224"/>
      <c r="M132" s="229"/>
      <c r="N132" s="230"/>
      <c r="O132" s="230"/>
      <c r="P132" s="230"/>
      <c r="Q132" s="230"/>
      <c r="R132" s="230"/>
      <c r="S132" s="230"/>
      <c r="T132" s="231"/>
      <c r="AT132" s="225" t="s">
        <v>182</v>
      </c>
      <c r="AU132" s="225" t="s">
        <v>93</v>
      </c>
      <c r="AV132" s="12" t="s">
        <v>93</v>
      </c>
      <c r="AW132" s="12" t="s">
        <v>36</v>
      </c>
      <c r="AX132" s="12" t="s">
        <v>73</v>
      </c>
      <c r="AY132" s="225" t="s">
        <v>173</v>
      </c>
    </row>
    <row r="133" s="13" customFormat="1">
      <c r="B133" s="232"/>
      <c r="D133" s="217" t="s">
        <v>182</v>
      </c>
      <c r="E133" s="233" t="s">
        <v>843</v>
      </c>
      <c r="F133" s="234" t="s">
        <v>186</v>
      </c>
      <c r="H133" s="235">
        <v>50.015999999999998</v>
      </c>
      <c r="I133" s="236"/>
      <c r="L133" s="232"/>
      <c r="M133" s="237"/>
      <c r="N133" s="238"/>
      <c r="O133" s="238"/>
      <c r="P133" s="238"/>
      <c r="Q133" s="238"/>
      <c r="R133" s="238"/>
      <c r="S133" s="238"/>
      <c r="T133" s="239"/>
      <c r="AT133" s="233" t="s">
        <v>182</v>
      </c>
      <c r="AU133" s="233" t="s">
        <v>93</v>
      </c>
      <c r="AV133" s="13" t="s">
        <v>187</v>
      </c>
      <c r="AW133" s="13" t="s">
        <v>36</v>
      </c>
      <c r="AX133" s="13" t="s">
        <v>73</v>
      </c>
      <c r="AY133" s="233" t="s">
        <v>173</v>
      </c>
    </row>
    <row r="134" s="14" customFormat="1">
      <c r="B134" s="240"/>
      <c r="D134" s="217" t="s">
        <v>182</v>
      </c>
      <c r="E134" s="241" t="s">
        <v>5</v>
      </c>
      <c r="F134" s="242" t="s">
        <v>188</v>
      </c>
      <c r="H134" s="243">
        <v>50.015999999999998</v>
      </c>
      <c r="I134" s="244"/>
      <c r="L134" s="240"/>
      <c r="M134" s="245"/>
      <c r="N134" s="246"/>
      <c r="O134" s="246"/>
      <c r="P134" s="246"/>
      <c r="Q134" s="246"/>
      <c r="R134" s="246"/>
      <c r="S134" s="246"/>
      <c r="T134" s="247"/>
      <c r="AT134" s="241" t="s">
        <v>182</v>
      </c>
      <c r="AU134" s="241" t="s">
        <v>93</v>
      </c>
      <c r="AV134" s="14" t="s">
        <v>180</v>
      </c>
      <c r="AW134" s="14" t="s">
        <v>36</v>
      </c>
      <c r="AX134" s="14" t="s">
        <v>81</v>
      </c>
      <c r="AY134" s="241" t="s">
        <v>173</v>
      </c>
    </row>
    <row r="135" s="10" customFormat="1" ht="29.88" customHeight="1">
      <c r="B135" s="190"/>
      <c r="D135" s="191" t="s">
        <v>72</v>
      </c>
      <c r="E135" s="201" t="s">
        <v>180</v>
      </c>
      <c r="F135" s="201" t="s">
        <v>890</v>
      </c>
      <c r="I135" s="193"/>
      <c r="J135" s="202">
        <f>BK135</f>
        <v>0</v>
      </c>
      <c r="L135" s="190"/>
      <c r="M135" s="195"/>
      <c r="N135" s="196"/>
      <c r="O135" s="196"/>
      <c r="P135" s="197">
        <f>SUM(P136:P140)</f>
        <v>0</v>
      </c>
      <c r="Q135" s="196"/>
      <c r="R135" s="197">
        <f>SUM(R136:R140)</f>
        <v>0</v>
      </c>
      <c r="S135" s="196"/>
      <c r="T135" s="198">
        <f>SUM(T136:T140)</f>
        <v>0</v>
      </c>
      <c r="AR135" s="191" t="s">
        <v>81</v>
      </c>
      <c r="AT135" s="199" t="s">
        <v>72</v>
      </c>
      <c r="AU135" s="199" t="s">
        <v>81</v>
      </c>
      <c r="AY135" s="191" t="s">
        <v>173</v>
      </c>
      <c r="BK135" s="200">
        <f>SUM(BK136:BK140)</f>
        <v>0</v>
      </c>
    </row>
    <row r="136" s="1" customFormat="1" ht="25.5" customHeight="1">
      <c r="B136" s="203"/>
      <c r="C136" s="204" t="s">
        <v>216</v>
      </c>
      <c r="D136" s="204" t="s">
        <v>176</v>
      </c>
      <c r="E136" s="205" t="s">
        <v>891</v>
      </c>
      <c r="F136" s="206" t="s">
        <v>892</v>
      </c>
      <c r="G136" s="207" t="s">
        <v>179</v>
      </c>
      <c r="H136" s="208">
        <v>35.593000000000004</v>
      </c>
      <c r="I136" s="209"/>
      <c r="J136" s="210">
        <f>ROUND(I136*H136,2)</f>
        <v>0</v>
      </c>
      <c r="K136" s="206" t="s">
        <v>192</v>
      </c>
      <c r="L136" s="47"/>
      <c r="M136" s="211" t="s">
        <v>5</v>
      </c>
      <c r="N136" s="212" t="s">
        <v>45</v>
      </c>
      <c r="O136" s="48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5" t="s">
        <v>180</v>
      </c>
      <c r="AT136" s="25" t="s">
        <v>176</v>
      </c>
      <c r="AU136" s="25" t="s">
        <v>93</v>
      </c>
      <c r="AY136" s="25" t="s">
        <v>173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5" t="s">
        <v>93</v>
      </c>
      <c r="BK136" s="215">
        <f>ROUND(I136*H136,2)</f>
        <v>0</v>
      </c>
      <c r="BL136" s="25" t="s">
        <v>180</v>
      </c>
      <c r="BM136" s="25" t="s">
        <v>893</v>
      </c>
    </row>
    <row r="137" s="11" customFormat="1">
      <c r="B137" s="216"/>
      <c r="D137" s="217" t="s">
        <v>182</v>
      </c>
      <c r="E137" s="218" t="s">
        <v>5</v>
      </c>
      <c r="F137" s="219" t="s">
        <v>894</v>
      </c>
      <c r="H137" s="218" t="s">
        <v>5</v>
      </c>
      <c r="I137" s="220"/>
      <c r="L137" s="216"/>
      <c r="M137" s="221"/>
      <c r="N137" s="222"/>
      <c r="O137" s="222"/>
      <c r="P137" s="222"/>
      <c r="Q137" s="222"/>
      <c r="R137" s="222"/>
      <c r="S137" s="222"/>
      <c r="T137" s="223"/>
      <c r="AT137" s="218" t="s">
        <v>182</v>
      </c>
      <c r="AU137" s="218" t="s">
        <v>93</v>
      </c>
      <c r="AV137" s="11" t="s">
        <v>81</v>
      </c>
      <c r="AW137" s="11" t="s">
        <v>36</v>
      </c>
      <c r="AX137" s="11" t="s">
        <v>73</v>
      </c>
      <c r="AY137" s="218" t="s">
        <v>173</v>
      </c>
    </row>
    <row r="138" s="12" customFormat="1">
      <c r="B138" s="224"/>
      <c r="D138" s="217" t="s">
        <v>182</v>
      </c>
      <c r="E138" s="225" t="s">
        <v>5</v>
      </c>
      <c r="F138" s="226" t="s">
        <v>895</v>
      </c>
      <c r="H138" s="227">
        <v>35.593000000000004</v>
      </c>
      <c r="I138" s="228"/>
      <c r="L138" s="224"/>
      <c r="M138" s="229"/>
      <c r="N138" s="230"/>
      <c r="O138" s="230"/>
      <c r="P138" s="230"/>
      <c r="Q138" s="230"/>
      <c r="R138" s="230"/>
      <c r="S138" s="230"/>
      <c r="T138" s="231"/>
      <c r="AT138" s="225" t="s">
        <v>182</v>
      </c>
      <c r="AU138" s="225" t="s">
        <v>93</v>
      </c>
      <c r="AV138" s="12" t="s">
        <v>93</v>
      </c>
      <c r="AW138" s="12" t="s">
        <v>36</v>
      </c>
      <c r="AX138" s="12" t="s">
        <v>81</v>
      </c>
      <c r="AY138" s="225" t="s">
        <v>173</v>
      </c>
    </row>
    <row r="139" s="1" customFormat="1" ht="38.25" customHeight="1">
      <c r="B139" s="203"/>
      <c r="C139" s="204" t="s">
        <v>200</v>
      </c>
      <c r="D139" s="204" t="s">
        <v>176</v>
      </c>
      <c r="E139" s="205" t="s">
        <v>896</v>
      </c>
      <c r="F139" s="206" t="s">
        <v>897</v>
      </c>
      <c r="G139" s="207" t="s">
        <v>179</v>
      </c>
      <c r="H139" s="208">
        <v>142.37100000000001</v>
      </c>
      <c r="I139" s="209"/>
      <c r="J139" s="210">
        <f>ROUND(I139*H139,2)</f>
        <v>0</v>
      </c>
      <c r="K139" s="206" t="s">
        <v>192</v>
      </c>
      <c r="L139" s="47"/>
      <c r="M139" s="211" t="s">
        <v>5</v>
      </c>
      <c r="N139" s="212" t="s">
        <v>45</v>
      </c>
      <c r="O139" s="48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25" t="s">
        <v>180</v>
      </c>
      <c r="AT139" s="25" t="s">
        <v>176</v>
      </c>
      <c r="AU139" s="25" t="s">
        <v>93</v>
      </c>
      <c r="AY139" s="25" t="s">
        <v>173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5" t="s">
        <v>93</v>
      </c>
      <c r="BK139" s="215">
        <f>ROUND(I139*H139,2)</f>
        <v>0</v>
      </c>
      <c r="BL139" s="25" t="s">
        <v>180</v>
      </c>
      <c r="BM139" s="25" t="s">
        <v>898</v>
      </c>
    </row>
    <row r="140" s="12" customFormat="1">
      <c r="B140" s="224"/>
      <c r="D140" s="217" t="s">
        <v>182</v>
      </c>
      <c r="E140" s="225" t="s">
        <v>5</v>
      </c>
      <c r="F140" s="226" t="s">
        <v>899</v>
      </c>
      <c r="H140" s="227">
        <v>142.37100000000001</v>
      </c>
      <c r="I140" s="228"/>
      <c r="L140" s="224"/>
      <c r="M140" s="229"/>
      <c r="N140" s="230"/>
      <c r="O140" s="230"/>
      <c r="P140" s="230"/>
      <c r="Q140" s="230"/>
      <c r="R140" s="230"/>
      <c r="S140" s="230"/>
      <c r="T140" s="231"/>
      <c r="AT140" s="225" t="s">
        <v>182</v>
      </c>
      <c r="AU140" s="225" t="s">
        <v>93</v>
      </c>
      <c r="AV140" s="12" t="s">
        <v>93</v>
      </c>
      <c r="AW140" s="12" t="s">
        <v>36</v>
      </c>
      <c r="AX140" s="12" t="s">
        <v>81</v>
      </c>
      <c r="AY140" s="225" t="s">
        <v>173</v>
      </c>
    </row>
    <row r="141" s="10" customFormat="1" ht="29.88" customHeight="1">
      <c r="B141" s="190"/>
      <c r="D141" s="191" t="s">
        <v>72</v>
      </c>
      <c r="E141" s="201" t="s">
        <v>174</v>
      </c>
      <c r="F141" s="201" t="s">
        <v>175</v>
      </c>
      <c r="I141" s="193"/>
      <c r="J141" s="202">
        <f>BK141</f>
        <v>0</v>
      </c>
      <c r="L141" s="190"/>
      <c r="M141" s="195"/>
      <c r="N141" s="196"/>
      <c r="O141" s="196"/>
      <c r="P141" s="197">
        <f>SUM(P142:P412)</f>
        <v>0</v>
      </c>
      <c r="Q141" s="196"/>
      <c r="R141" s="197">
        <f>SUM(R142:R412)</f>
        <v>157.22218203999998</v>
      </c>
      <c r="S141" s="196"/>
      <c r="T141" s="198">
        <f>SUM(T142:T412)</f>
        <v>0</v>
      </c>
      <c r="AR141" s="191" t="s">
        <v>81</v>
      </c>
      <c r="AT141" s="199" t="s">
        <v>72</v>
      </c>
      <c r="AU141" s="199" t="s">
        <v>81</v>
      </c>
      <c r="AY141" s="191" t="s">
        <v>173</v>
      </c>
      <c r="BK141" s="200">
        <f>SUM(BK142:BK412)</f>
        <v>0</v>
      </c>
    </row>
    <row r="142" s="1" customFormat="1" ht="25.5" customHeight="1">
      <c r="B142" s="203"/>
      <c r="C142" s="204" t="s">
        <v>226</v>
      </c>
      <c r="D142" s="204" t="s">
        <v>176</v>
      </c>
      <c r="E142" s="205" t="s">
        <v>900</v>
      </c>
      <c r="F142" s="206" t="s">
        <v>901</v>
      </c>
      <c r="G142" s="207" t="s">
        <v>179</v>
      </c>
      <c r="H142" s="208">
        <v>26.91</v>
      </c>
      <c r="I142" s="209"/>
      <c r="J142" s="210">
        <f>ROUND(I142*H142,2)</f>
        <v>0</v>
      </c>
      <c r="K142" s="206" t="s">
        <v>5</v>
      </c>
      <c r="L142" s="47"/>
      <c r="M142" s="211" t="s">
        <v>5</v>
      </c>
      <c r="N142" s="212" t="s">
        <v>45</v>
      </c>
      <c r="O142" s="48"/>
      <c r="P142" s="213">
        <f>O142*H142</f>
        <v>0</v>
      </c>
      <c r="Q142" s="213">
        <v>0.0080000000000000002</v>
      </c>
      <c r="R142" s="213">
        <f>Q142*H142</f>
        <v>0.21528</v>
      </c>
      <c r="S142" s="213">
        <v>0</v>
      </c>
      <c r="T142" s="214">
        <f>S142*H142</f>
        <v>0</v>
      </c>
      <c r="AR142" s="25" t="s">
        <v>180</v>
      </c>
      <c r="AT142" s="25" t="s">
        <v>176</v>
      </c>
      <c r="AU142" s="25" t="s">
        <v>93</v>
      </c>
      <c r="AY142" s="25" t="s">
        <v>173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25" t="s">
        <v>93</v>
      </c>
      <c r="BK142" s="215">
        <f>ROUND(I142*H142,2)</f>
        <v>0</v>
      </c>
      <c r="BL142" s="25" t="s">
        <v>180</v>
      </c>
      <c r="BM142" s="25" t="s">
        <v>902</v>
      </c>
    </row>
    <row r="143" s="11" customFormat="1">
      <c r="B143" s="216"/>
      <c r="D143" s="217" t="s">
        <v>182</v>
      </c>
      <c r="E143" s="218" t="s">
        <v>5</v>
      </c>
      <c r="F143" s="219" t="s">
        <v>903</v>
      </c>
      <c r="H143" s="218" t="s">
        <v>5</v>
      </c>
      <c r="I143" s="220"/>
      <c r="L143" s="216"/>
      <c r="M143" s="221"/>
      <c r="N143" s="222"/>
      <c r="O143" s="222"/>
      <c r="P143" s="222"/>
      <c r="Q143" s="222"/>
      <c r="R143" s="222"/>
      <c r="S143" s="222"/>
      <c r="T143" s="223"/>
      <c r="AT143" s="218" t="s">
        <v>182</v>
      </c>
      <c r="AU143" s="218" t="s">
        <v>93</v>
      </c>
      <c r="AV143" s="11" t="s">
        <v>81</v>
      </c>
      <c r="AW143" s="11" t="s">
        <v>36</v>
      </c>
      <c r="AX143" s="11" t="s">
        <v>73</v>
      </c>
      <c r="AY143" s="218" t="s">
        <v>173</v>
      </c>
    </row>
    <row r="144" s="12" customFormat="1">
      <c r="B144" s="224"/>
      <c r="D144" s="217" t="s">
        <v>182</v>
      </c>
      <c r="E144" s="225" t="s">
        <v>5</v>
      </c>
      <c r="F144" s="226" t="s">
        <v>904</v>
      </c>
      <c r="H144" s="227">
        <v>26.91</v>
      </c>
      <c r="I144" s="228"/>
      <c r="L144" s="224"/>
      <c r="M144" s="229"/>
      <c r="N144" s="230"/>
      <c r="O144" s="230"/>
      <c r="P144" s="230"/>
      <c r="Q144" s="230"/>
      <c r="R144" s="230"/>
      <c r="S144" s="230"/>
      <c r="T144" s="231"/>
      <c r="AT144" s="225" t="s">
        <v>182</v>
      </c>
      <c r="AU144" s="225" t="s">
        <v>93</v>
      </c>
      <c r="AV144" s="12" t="s">
        <v>93</v>
      </c>
      <c r="AW144" s="12" t="s">
        <v>36</v>
      </c>
      <c r="AX144" s="12" t="s">
        <v>73</v>
      </c>
      <c r="AY144" s="225" t="s">
        <v>173</v>
      </c>
    </row>
    <row r="145" s="13" customFormat="1">
      <c r="B145" s="232"/>
      <c r="D145" s="217" t="s">
        <v>182</v>
      </c>
      <c r="E145" s="233" t="s">
        <v>833</v>
      </c>
      <c r="F145" s="234" t="s">
        <v>186</v>
      </c>
      <c r="H145" s="235">
        <v>26.91</v>
      </c>
      <c r="I145" s="236"/>
      <c r="L145" s="232"/>
      <c r="M145" s="237"/>
      <c r="N145" s="238"/>
      <c r="O145" s="238"/>
      <c r="P145" s="238"/>
      <c r="Q145" s="238"/>
      <c r="R145" s="238"/>
      <c r="S145" s="238"/>
      <c r="T145" s="239"/>
      <c r="AT145" s="233" t="s">
        <v>182</v>
      </c>
      <c r="AU145" s="233" t="s">
        <v>93</v>
      </c>
      <c r="AV145" s="13" t="s">
        <v>187</v>
      </c>
      <c r="AW145" s="13" t="s">
        <v>36</v>
      </c>
      <c r="AX145" s="13" t="s">
        <v>73</v>
      </c>
      <c r="AY145" s="233" t="s">
        <v>173</v>
      </c>
    </row>
    <row r="146" s="14" customFormat="1">
      <c r="B146" s="240"/>
      <c r="D146" s="217" t="s">
        <v>182</v>
      </c>
      <c r="E146" s="241" t="s">
        <v>5</v>
      </c>
      <c r="F146" s="242" t="s">
        <v>188</v>
      </c>
      <c r="H146" s="243">
        <v>26.91</v>
      </c>
      <c r="I146" s="244"/>
      <c r="L146" s="240"/>
      <c r="M146" s="245"/>
      <c r="N146" s="246"/>
      <c r="O146" s="246"/>
      <c r="P146" s="246"/>
      <c r="Q146" s="246"/>
      <c r="R146" s="246"/>
      <c r="S146" s="246"/>
      <c r="T146" s="247"/>
      <c r="AT146" s="241" t="s">
        <v>182</v>
      </c>
      <c r="AU146" s="241" t="s">
        <v>93</v>
      </c>
      <c r="AV146" s="14" t="s">
        <v>180</v>
      </c>
      <c r="AW146" s="14" t="s">
        <v>36</v>
      </c>
      <c r="AX146" s="14" t="s">
        <v>81</v>
      </c>
      <c r="AY146" s="241" t="s">
        <v>173</v>
      </c>
    </row>
    <row r="147" s="1" customFormat="1" ht="16.5" customHeight="1">
      <c r="B147" s="203"/>
      <c r="C147" s="248" t="s">
        <v>232</v>
      </c>
      <c r="D147" s="248" t="s">
        <v>197</v>
      </c>
      <c r="E147" s="249" t="s">
        <v>905</v>
      </c>
      <c r="F147" s="250" t="s">
        <v>906</v>
      </c>
      <c r="G147" s="251" t="s">
        <v>179</v>
      </c>
      <c r="H147" s="252">
        <v>28.256</v>
      </c>
      <c r="I147" s="253"/>
      <c r="J147" s="254">
        <f>ROUND(I147*H147,2)</f>
        <v>0</v>
      </c>
      <c r="K147" s="250" t="s">
        <v>5</v>
      </c>
      <c r="L147" s="255"/>
      <c r="M147" s="256" t="s">
        <v>5</v>
      </c>
      <c r="N147" s="257" t="s">
        <v>45</v>
      </c>
      <c r="O147" s="48"/>
      <c r="P147" s="213">
        <f>O147*H147</f>
        <v>0</v>
      </c>
      <c r="Q147" s="213">
        <v>0.021600000000000001</v>
      </c>
      <c r="R147" s="213">
        <f>Q147*H147</f>
        <v>0.61032960000000003</v>
      </c>
      <c r="S147" s="213">
        <v>0</v>
      </c>
      <c r="T147" s="214">
        <f>S147*H147</f>
        <v>0</v>
      </c>
      <c r="AR147" s="25" t="s">
        <v>200</v>
      </c>
      <c r="AT147" s="25" t="s">
        <v>197</v>
      </c>
      <c r="AU147" s="25" t="s">
        <v>93</v>
      </c>
      <c r="AY147" s="25" t="s">
        <v>173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25" t="s">
        <v>93</v>
      </c>
      <c r="BK147" s="215">
        <f>ROUND(I147*H147,2)</f>
        <v>0</v>
      </c>
      <c r="BL147" s="25" t="s">
        <v>180</v>
      </c>
      <c r="BM147" s="25" t="s">
        <v>907</v>
      </c>
    </row>
    <row r="148" s="12" customFormat="1">
      <c r="B148" s="224"/>
      <c r="D148" s="217" t="s">
        <v>182</v>
      </c>
      <c r="E148" s="225" t="s">
        <v>5</v>
      </c>
      <c r="F148" s="226" t="s">
        <v>908</v>
      </c>
      <c r="H148" s="227">
        <v>28.256</v>
      </c>
      <c r="I148" s="228"/>
      <c r="L148" s="224"/>
      <c r="M148" s="229"/>
      <c r="N148" s="230"/>
      <c r="O148" s="230"/>
      <c r="P148" s="230"/>
      <c r="Q148" s="230"/>
      <c r="R148" s="230"/>
      <c r="S148" s="230"/>
      <c r="T148" s="231"/>
      <c r="AT148" s="225" t="s">
        <v>182</v>
      </c>
      <c r="AU148" s="225" t="s">
        <v>93</v>
      </c>
      <c r="AV148" s="12" t="s">
        <v>93</v>
      </c>
      <c r="AW148" s="12" t="s">
        <v>36</v>
      </c>
      <c r="AX148" s="12" t="s">
        <v>81</v>
      </c>
      <c r="AY148" s="225" t="s">
        <v>173</v>
      </c>
    </row>
    <row r="149" s="1" customFormat="1" ht="25.5" customHeight="1">
      <c r="B149" s="203"/>
      <c r="C149" s="204" t="s">
        <v>237</v>
      </c>
      <c r="D149" s="204" t="s">
        <v>176</v>
      </c>
      <c r="E149" s="205" t="s">
        <v>909</v>
      </c>
      <c r="F149" s="206" t="s">
        <v>910</v>
      </c>
      <c r="G149" s="207" t="s">
        <v>179</v>
      </c>
      <c r="H149" s="208">
        <v>121.679</v>
      </c>
      <c r="I149" s="209"/>
      <c r="J149" s="210">
        <f>ROUND(I149*H149,2)</f>
        <v>0</v>
      </c>
      <c r="K149" s="206" t="s">
        <v>5</v>
      </c>
      <c r="L149" s="47"/>
      <c r="M149" s="211" t="s">
        <v>5</v>
      </c>
      <c r="N149" s="212" t="s">
        <v>45</v>
      </c>
      <c r="O149" s="48"/>
      <c r="P149" s="213">
        <f>O149*H149</f>
        <v>0</v>
      </c>
      <c r="Q149" s="213">
        <v>0.0040000000000000001</v>
      </c>
      <c r="R149" s="213">
        <f>Q149*H149</f>
        <v>0.48671600000000004</v>
      </c>
      <c r="S149" s="213">
        <v>0</v>
      </c>
      <c r="T149" s="214">
        <f>S149*H149</f>
        <v>0</v>
      </c>
      <c r="AR149" s="25" t="s">
        <v>180</v>
      </c>
      <c r="AT149" s="25" t="s">
        <v>176</v>
      </c>
      <c r="AU149" s="25" t="s">
        <v>93</v>
      </c>
      <c r="AY149" s="25" t="s">
        <v>173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25" t="s">
        <v>93</v>
      </c>
      <c r="BK149" s="215">
        <f>ROUND(I149*H149,2)</f>
        <v>0</v>
      </c>
      <c r="BL149" s="25" t="s">
        <v>180</v>
      </c>
      <c r="BM149" s="25" t="s">
        <v>911</v>
      </c>
    </row>
    <row r="150" s="11" customFormat="1">
      <c r="B150" s="216"/>
      <c r="D150" s="217" t="s">
        <v>182</v>
      </c>
      <c r="E150" s="218" t="s">
        <v>5</v>
      </c>
      <c r="F150" s="219" t="s">
        <v>903</v>
      </c>
      <c r="H150" s="218" t="s">
        <v>5</v>
      </c>
      <c r="I150" s="220"/>
      <c r="L150" s="216"/>
      <c r="M150" s="221"/>
      <c r="N150" s="222"/>
      <c r="O150" s="222"/>
      <c r="P150" s="222"/>
      <c r="Q150" s="222"/>
      <c r="R150" s="222"/>
      <c r="S150" s="222"/>
      <c r="T150" s="223"/>
      <c r="AT150" s="218" t="s">
        <v>182</v>
      </c>
      <c r="AU150" s="218" t="s">
        <v>93</v>
      </c>
      <c r="AV150" s="11" t="s">
        <v>81</v>
      </c>
      <c r="AW150" s="11" t="s">
        <v>36</v>
      </c>
      <c r="AX150" s="11" t="s">
        <v>73</v>
      </c>
      <c r="AY150" s="218" t="s">
        <v>173</v>
      </c>
    </row>
    <row r="151" s="12" customFormat="1">
      <c r="B151" s="224"/>
      <c r="D151" s="217" t="s">
        <v>182</v>
      </c>
      <c r="E151" s="225" t="s">
        <v>5</v>
      </c>
      <c r="F151" s="226" t="s">
        <v>912</v>
      </c>
      <c r="H151" s="227">
        <v>7.452</v>
      </c>
      <c r="I151" s="228"/>
      <c r="L151" s="224"/>
      <c r="M151" s="229"/>
      <c r="N151" s="230"/>
      <c r="O151" s="230"/>
      <c r="P151" s="230"/>
      <c r="Q151" s="230"/>
      <c r="R151" s="230"/>
      <c r="S151" s="230"/>
      <c r="T151" s="231"/>
      <c r="AT151" s="225" t="s">
        <v>182</v>
      </c>
      <c r="AU151" s="225" t="s">
        <v>93</v>
      </c>
      <c r="AV151" s="12" t="s">
        <v>93</v>
      </c>
      <c r="AW151" s="12" t="s">
        <v>36</v>
      </c>
      <c r="AX151" s="12" t="s">
        <v>73</v>
      </c>
      <c r="AY151" s="225" t="s">
        <v>173</v>
      </c>
    </row>
    <row r="152" s="13" customFormat="1">
      <c r="B152" s="232"/>
      <c r="D152" s="217" t="s">
        <v>182</v>
      </c>
      <c r="E152" s="233" t="s">
        <v>835</v>
      </c>
      <c r="F152" s="234" t="s">
        <v>186</v>
      </c>
      <c r="H152" s="235">
        <v>7.452</v>
      </c>
      <c r="I152" s="236"/>
      <c r="L152" s="232"/>
      <c r="M152" s="237"/>
      <c r="N152" s="238"/>
      <c r="O152" s="238"/>
      <c r="P152" s="238"/>
      <c r="Q152" s="238"/>
      <c r="R152" s="238"/>
      <c r="S152" s="238"/>
      <c r="T152" s="239"/>
      <c r="AT152" s="233" t="s">
        <v>182</v>
      </c>
      <c r="AU152" s="233" t="s">
        <v>93</v>
      </c>
      <c r="AV152" s="13" t="s">
        <v>187</v>
      </c>
      <c r="AW152" s="13" t="s">
        <v>36</v>
      </c>
      <c r="AX152" s="13" t="s">
        <v>73</v>
      </c>
      <c r="AY152" s="233" t="s">
        <v>173</v>
      </c>
    </row>
    <row r="153" s="12" customFormat="1">
      <c r="B153" s="224"/>
      <c r="D153" s="217" t="s">
        <v>182</v>
      </c>
      <c r="E153" s="225" t="s">
        <v>5</v>
      </c>
      <c r="F153" s="226" t="s">
        <v>913</v>
      </c>
      <c r="H153" s="227">
        <v>1.075</v>
      </c>
      <c r="I153" s="228"/>
      <c r="L153" s="224"/>
      <c r="M153" s="229"/>
      <c r="N153" s="230"/>
      <c r="O153" s="230"/>
      <c r="P153" s="230"/>
      <c r="Q153" s="230"/>
      <c r="R153" s="230"/>
      <c r="S153" s="230"/>
      <c r="T153" s="231"/>
      <c r="AT153" s="225" t="s">
        <v>182</v>
      </c>
      <c r="AU153" s="225" t="s">
        <v>93</v>
      </c>
      <c r="AV153" s="12" t="s">
        <v>93</v>
      </c>
      <c r="AW153" s="12" t="s">
        <v>36</v>
      </c>
      <c r="AX153" s="12" t="s">
        <v>73</v>
      </c>
      <c r="AY153" s="225" t="s">
        <v>173</v>
      </c>
    </row>
    <row r="154" s="13" customFormat="1">
      <c r="B154" s="232"/>
      <c r="D154" s="217" t="s">
        <v>182</v>
      </c>
      <c r="E154" s="233" t="s">
        <v>5</v>
      </c>
      <c r="F154" s="234" t="s">
        <v>914</v>
      </c>
      <c r="H154" s="235">
        <v>1.075</v>
      </c>
      <c r="I154" s="236"/>
      <c r="L154" s="232"/>
      <c r="M154" s="237"/>
      <c r="N154" s="238"/>
      <c r="O154" s="238"/>
      <c r="P154" s="238"/>
      <c r="Q154" s="238"/>
      <c r="R154" s="238"/>
      <c r="S154" s="238"/>
      <c r="T154" s="239"/>
      <c r="AT154" s="233" t="s">
        <v>182</v>
      </c>
      <c r="AU154" s="233" t="s">
        <v>93</v>
      </c>
      <c r="AV154" s="13" t="s">
        <v>187</v>
      </c>
      <c r="AW154" s="13" t="s">
        <v>36</v>
      </c>
      <c r="AX154" s="13" t="s">
        <v>73</v>
      </c>
      <c r="AY154" s="233" t="s">
        <v>173</v>
      </c>
    </row>
    <row r="155" s="12" customFormat="1">
      <c r="B155" s="224"/>
      <c r="D155" s="217" t="s">
        <v>182</v>
      </c>
      <c r="E155" s="225" t="s">
        <v>5</v>
      </c>
      <c r="F155" s="226" t="s">
        <v>915</v>
      </c>
      <c r="H155" s="227">
        <v>113.152</v>
      </c>
      <c r="I155" s="228"/>
      <c r="L155" s="224"/>
      <c r="M155" s="229"/>
      <c r="N155" s="230"/>
      <c r="O155" s="230"/>
      <c r="P155" s="230"/>
      <c r="Q155" s="230"/>
      <c r="R155" s="230"/>
      <c r="S155" s="230"/>
      <c r="T155" s="231"/>
      <c r="AT155" s="225" t="s">
        <v>182</v>
      </c>
      <c r="AU155" s="225" t="s">
        <v>93</v>
      </c>
      <c r="AV155" s="12" t="s">
        <v>93</v>
      </c>
      <c r="AW155" s="12" t="s">
        <v>36</v>
      </c>
      <c r="AX155" s="12" t="s">
        <v>73</v>
      </c>
      <c r="AY155" s="225" t="s">
        <v>173</v>
      </c>
    </row>
    <row r="156" s="13" customFormat="1">
      <c r="B156" s="232"/>
      <c r="D156" s="217" t="s">
        <v>182</v>
      </c>
      <c r="E156" s="233" t="s">
        <v>5</v>
      </c>
      <c r="F156" s="234" t="s">
        <v>916</v>
      </c>
      <c r="H156" s="235">
        <v>113.152</v>
      </c>
      <c r="I156" s="236"/>
      <c r="L156" s="232"/>
      <c r="M156" s="237"/>
      <c r="N156" s="238"/>
      <c r="O156" s="238"/>
      <c r="P156" s="238"/>
      <c r="Q156" s="238"/>
      <c r="R156" s="238"/>
      <c r="S156" s="238"/>
      <c r="T156" s="239"/>
      <c r="AT156" s="233" t="s">
        <v>182</v>
      </c>
      <c r="AU156" s="233" t="s">
        <v>93</v>
      </c>
      <c r="AV156" s="13" t="s">
        <v>187</v>
      </c>
      <c r="AW156" s="13" t="s">
        <v>36</v>
      </c>
      <c r="AX156" s="13" t="s">
        <v>73</v>
      </c>
      <c r="AY156" s="233" t="s">
        <v>173</v>
      </c>
    </row>
    <row r="157" s="14" customFormat="1">
      <c r="B157" s="240"/>
      <c r="D157" s="217" t="s">
        <v>182</v>
      </c>
      <c r="E157" s="241" t="s">
        <v>5</v>
      </c>
      <c r="F157" s="242" t="s">
        <v>188</v>
      </c>
      <c r="H157" s="243">
        <v>121.679</v>
      </c>
      <c r="I157" s="244"/>
      <c r="L157" s="240"/>
      <c r="M157" s="245"/>
      <c r="N157" s="246"/>
      <c r="O157" s="246"/>
      <c r="P157" s="246"/>
      <c r="Q157" s="246"/>
      <c r="R157" s="246"/>
      <c r="S157" s="246"/>
      <c r="T157" s="247"/>
      <c r="AT157" s="241" t="s">
        <v>182</v>
      </c>
      <c r="AU157" s="241" t="s">
        <v>93</v>
      </c>
      <c r="AV157" s="14" t="s">
        <v>180</v>
      </c>
      <c r="AW157" s="14" t="s">
        <v>36</v>
      </c>
      <c r="AX157" s="14" t="s">
        <v>81</v>
      </c>
      <c r="AY157" s="241" t="s">
        <v>173</v>
      </c>
    </row>
    <row r="158" s="1" customFormat="1" ht="25.5" customHeight="1">
      <c r="B158" s="203"/>
      <c r="C158" s="204" t="s">
        <v>242</v>
      </c>
      <c r="D158" s="204" t="s">
        <v>176</v>
      </c>
      <c r="E158" s="205" t="s">
        <v>917</v>
      </c>
      <c r="F158" s="206" t="s">
        <v>918</v>
      </c>
      <c r="G158" s="207" t="s">
        <v>179</v>
      </c>
      <c r="H158" s="208">
        <v>31.303999999999998</v>
      </c>
      <c r="I158" s="209"/>
      <c r="J158" s="210">
        <f>ROUND(I158*H158,2)</f>
        <v>0</v>
      </c>
      <c r="K158" s="206" t="s">
        <v>5</v>
      </c>
      <c r="L158" s="47"/>
      <c r="M158" s="211" t="s">
        <v>5</v>
      </c>
      <c r="N158" s="212" t="s">
        <v>45</v>
      </c>
      <c r="O158" s="48"/>
      <c r="P158" s="213">
        <f>O158*H158</f>
        <v>0</v>
      </c>
      <c r="Q158" s="213">
        <v>0.0095600000000000008</v>
      </c>
      <c r="R158" s="213">
        <f>Q158*H158</f>
        <v>0.29926624000000002</v>
      </c>
      <c r="S158" s="213">
        <v>0</v>
      </c>
      <c r="T158" s="214">
        <f>S158*H158</f>
        <v>0</v>
      </c>
      <c r="AR158" s="25" t="s">
        <v>180</v>
      </c>
      <c r="AT158" s="25" t="s">
        <v>176</v>
      </c>
      <c r="AU158" s="25" t="s">
        <v>93</v>
      </c>
      <c r="AY158" s="25" t="s">
        <v>173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25" t="s">
        <v>93</v>
      </c>
      <c r="BK158" s="215">
        <f>ROUND(I158*H158,2)</f>
        <v>0</v>
      </c>
      <c r="BL158" s="25" t="s">
        <v>180</v>
      </c>
      <c r="BM158" s="25" t="s">
        <v>919</v>
      </c>
    </row>
    <row r="159" s="11" customFormat="1">
      <c r="B159" s="216"/>
      <c r="D159" s="217" t="s">
        <v>182</v>
      </c>
      <c r="E159" s="218" t="s">
        <v>5</v>
      </c>
      <c r="F159" s="219" t="s">
        <v>920</v>
      </c>
      <c r="H159" s="218" t="s">
        <v>5</v>
      </c>
      <c r="I159" s="220"/>
      <c r="L159" s="216"/>
      <c r="M159" s="221"/>
      <c r="N159" s="222"/>
      <c r="O159" s="222"/>
      <c r="P159" s="222"/>
      <c r="Q159" s="222"/>
      <c r="R159" s="222"/>
      <c r="S159" s="222"/>
      <c r="T159" s="223"/>
      <c r="AT159" s="218" t="s">
        <v>182</v>
      </c>
      <c r="AU159" s="218" t="s">
        <v>93</v>
      </c>
      <c r="AV159" s="11" t="s">
        <v>81</v>
      </c>
      <c r="AW159" s="11" t="s">
        <v>36</v>
      </c>
      <c r="AX159" s="11" t="s">
        <v>73</v>
      </c>
      <c r="AY159" s="218" t="s">
        <v>173</v>
      </c>
    </row>
    <row r="160" s="12" customFormat="1">
      <c r="B160" s="224"/>
      <c r="D160" s="217" t="s">
        <v>182</v>
      </c>
      <c r="E160" s="225" t="s">
        <v>5</v>
      </c>
      <c r="F160" s="226" t="s">
        <v>921</v>
      </c>
      <c r="H160" s="227">
        <v>31.303999999999998</v>
      </c>
      <c r="I160" s="228"/>
      <c r="L160" s="224"/>
      <c r="M160" s="229"/>
      <c r="N160" s="230"/>
      <c r="O160" s="230"/>
      <c r="P160" s="230"/>
      <c r="Q160" s="230"/>
      <c r="R160" s="230"/>
      <c r="S160" s="230"/>
      <c r="T160" s="231"/>
      <c r="AT160" s="225" t="s">
        <v>182</v>
      </c>
      <c r="AU160" s="225" t="s">
        <v>93</v>
      </c>
      <c r="AV160" s="12" t="s">
        <v>93</v>
      </c>
      <c r="AW160" s="12" t="s">
        <v>36</v>
      </c>
      <c r="AX160" s="12" t="s">
        <v>73</v>
      </c>
      <c r="AY160" s="225" t="s">
        <v>173</v>
      </c>
    </row>
    <row r="161" s="13" customFormat="1">
      <c r="B161" s="232"/>
      <c r="D161" s="217" t="s">
        <v>182</v>
      </c>
      <c r="E161" s="233" t="s">
        <v>787</v>
      </c>
      <c r="F161" s="234" t="s">
        <v>186</v>
      </c>
      <c r="H161" s="235">
        <v>31.303999999999998</v>
      </c>
      <c r="I161" s="236"/>
      <c r="L161" s="232"/>
      <c r="M161" s="237"/>
      <c r="N161" s="238"/>
      <c r="O161" s="238"/>
      <c r="P161" s="238"/>
      <c r="Q161" s="238"/>
      <c r="R161" s="238"/>
      <c r="S161" s="238"/>
      <c r="T161" s="239"/>
      <c r="AT161" s="233" t="s">
        <v>182</v>
      </c>
      <c r="AU161" s="233" t="s">
        <v>93</v>
      </c>
      <c r="AV161" s="13" t="s">
        <v>187</v>
      </c>
      <c r="AW161" s="13" t="s">
        <v>36</v>
      </c>
      <c r="AX161" s="13" t="s">
        <v>73</v>
      </c>
      <c r="AY161" s="233" t="s">
        <v>173</v>
      </c>
    </row>
    <row r="162" s="14" customFormat="1">
      <c r="B162" s="240"/>
      <c r="D162" s="217" t="s">
        <v>182</v>
      </c>
      <c r="E162" s="241" t="s">
        <v>5</v>
      </c>
      <c r="F162" s="242" t="s">
        <v>188</v>
      </c>
      <c r="H162" s="243">
        <v>31.303999999999998</v>
      </c>
      <c r="I162" s="244"/>
      <c r="L162" s="240"/>
      <c r="M162" s="245"/>
      <c r="N162" s="246"/>
      <c r="O162" s="246"/>
      <c r="P162" s="246"/>
      <c r="Q162" s="246"/>
      <c r="R162" s="246"/>
      <c r="S162" s="246"/>
      <c r="T162" s="247"/>
      <c r="AT162" s="241" t="s">
        <v>182</v>
      </c>
      <c r="AU162" s="241" t="s">
        <v>93</v>
      </c>
      <c r="AV162" s="14" t="s">
        <v>180</v>
      </c>
      <c r="AW162" s="14" t="s">
        <v>36</v>
      </c>
      <c r="AX162" s="14" t="s">
        <v>81</v>
      </c>
      <c r="AY162" s="241" t="s">
        <v>173</v>
      </c>
    </row>
    <row r="163" s="1" customFormat="1" ht="16.5" customHeight="1">
      <c r="B163" s="203"/>
      <c r="C163" s="248" t="s">
        <v>247</v>
      </c>
      <c r="D163" s="248" t="s">
        <v>197</v>
      </c>
      <c r="E163" s="249" t="s">
        <v>922</v>
      </c>
      <c r="F163" s="250" t="s">
        <v>923</v>
      </c>
      <c r="G163" s="251" t="s">
        <v>179</v>
      </c>
      <c r="H163" s="252">
        <v>31.93</v>
      </c>
      <c r="I163" s="253"/>
      <c r="J163" s="254">
        <f>ROUND(I163*H163,2)</f>
        <v>0</v>
      </c>
      <c r="K163" s="250" t="s">
        <v>5</v>
      </c>
      <c r="L163" s="255"/>
      <c r="M163" s="256" t="s">
        <v>5</v>
      </c>
      <c r="N163" s="257" t="s">
        <v>45</v>
      </c>
      <c r="O163" s="48"/>
      <c r="P163" s="213">
        <f>O163*H163</f>
        <v>0</v>
      </c>
      <c r="Q163" s="213">
        <v>0.0118</v>
      </c>
      <c r="R163" s="213">
        <f>Q163*H163</f>
        <v>0.376774</v>
      </c>
      <c r="S163" s="213">
        <v>0</v>
      </c>
      <c r="T163" s="214">
        <f>S163*H163</f>
        <v>0</v>
      </c>
      <c r="AR163" s="25" t="s">
        <v>200</v>
      </c>
      <c r="AT163" s="25" t="s">
        <v>197</v>
      </c>
      <c r="AU163" s="25" t="s">
        <v>93</v>
      </c>
      <c r="AY163" s="25" t="s">
        <v>173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5" t="s">
        <v>93</v>
      </c>
      <c r="BK163" s="215">
        <f>ROUND(I163*H163,2)</f>
        <v>0</v>
      </c>
      <c r="BL163" s="25" t="s">
        <v>180</v>
      </c>
      <c r="BM163" s="25" t="s">
        <v>924</v>
      </c>
    </row>
    <row r="164" s="12" customFormat="1">
      <c r="B164" s="224"/>
      <c r="D164" s="217" t="s">
        <v>182</v>
      </c>
      <c r="E164" s="225" t="s">
        <v>5</v>
      </c>
      <c r="F164" s="226" t="s">
        <v>925</v>
      </c>
      <c r="H164" s="227">
        <v>31.93</v>
      </c>
      <c r="I164" s="228"/>
      <c r="L164" s="224"/>
      <c r="M164" s="229"/>
      <c r="N164" s="230"/>
      <c r="O164" s="230"/>
      <c r="P164" s="230"/>
      <c r="Q164" s="230"/>
      <c r="R164" s="230"/>
      <c r="S164" s="230"/>
      <c r="T164" s="231"/>
      <c r="AT164" s="225" t="s">
        <v>182</v>
      </c>
      <c r="AU164" s="225" t="s">
        <v>93</v>
      </c>
      <c r="AV164" s="12" t="s">
        <v>93</v>
      </c>
      <c r="AW164" s="12" t="s">
        <v>36</v>
      </c>
      <c r="AX164" s="12" t="s">
        <v>81</v>
      </c>
      <c r="AY164" s="225" t="s">
        <v>173</v>
      </c>
    </row>
    <row r="165" s="1" customFormat="1" ht="25.5" customHeight="1">
      <c r="B165" s="203"/>
      <c r="C165" s="204" t="s">
        <v>253</v>
      </c>
      <c r="D165" s="204" t="s">
        <v>176</v>
      </c>
      <c r="E165" s="205" t="s">
        <v>926</v>
      </c>
      <c r="F165" s="206" t="s">
        <v>927</v>
      </c>
      <c r="G165" s="207" t="s">
        <v>179</v>
      </c>
      <c r="H165" s="208">
        <v>10.803000000000001</v>
      </c>
      <c r="I165" s="209"/>
      <c r="J165" s="210">
        <f>ROUND(I165*H165,2)</f>
        <v>0</v>
      </c>
      <c r="K165" s="206" t="s">
        <v>5</v>
      </c>
      <c r="L165" s="47"/>
      <c r="M165" s="211" t="s">
        <v>5</v>
      </c>
      <c r="N165" s="212" t="s">
        <v>45</v>
      </c>
      <c r="O165" s="48"/>
      <c r="P165" s="213">
        <f>O165*H165</f>
        <v>0</v>
      </c>
      <c r="Q165" s="213">
        <v>0.0095600000000000008</v>
      </c>
      <c r="R165" s="213">
        <f>Q165*H165</f>
        <v>0.10327668000000001</v>
      </c>
      <c r="S165" s="213">
        <v>0</v>
      </c>
      <c r="T165" s="214">
        <f>S165*H165</f>
        <v>0</v>
      </c>
      <c r="AR165" s="25" t="s">
        <v>180</v>
      </c>
      <c r="AT165" s="25" t="s">
        <v>176</v>
      </c>
      <c r="AU165" s="25" t="s">
        <v>93</v>
      </c>
      <c r="AY165" s="25" t="s">
        <v>173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5" t="s">
        <v>93</v>
      </c>
      <c r="BK165" s="215">
        <f>ROUND(I165*H165,2)</f>
        <v>0</v>
      </c>
      <c r="BL165" s="25" t="s">
        <v>180</v>
      </c>
      <c r="BM165" s="25" t="s">
        <v>928</v>
      </c>
    </row>
    <row r="166" s="11" customFormat="1">
      <c r="B166" s="216"/>
      <c r="D166" s="217" t="s">
        <v>182</v>
      </c>
      <c r="E166" s="218" t="s">
        <v>5</v>
      </c>
      <c r="F166" s="219" t="s">
        <v>929</v>
      </c>
      <c r="H166" s="218" t="s">
        <v>5</v>
      </c>
      <c r="I166" s="220"/>
      <c r="L166" s="216"/>
      <c r="M166" s="221"/>
      <c r="N166" s="222"/>
      <c r="O166" s="222"/>
      <c r="P166" s="222"/>
      <c r="Q166" s="222"/>
      <c r="R166" s="222"/>
      <c r="S166" s="222"/>
      <c r="T166" s="223"/>
      <c r="AT166" s="218" t="s">
        <v>182</v>
      </c>
      <c r="AU166" s="218" t="s">
        <v>93</v>
      </c>
      <c r="AV166" s="11" t="s">
        <v>81</v>
      </c>
      <c r="AW166" s="11" t="s">
        <v>36</v>
      </c>
      <c r="AX166" s="11" t="s">
        <v>73</v>
      </c>
      <c r="AY166" s="218" t="s">
        <v>173</v>
      </c>
    </row>
    <row r="167" s="12" customFormat="1">
      <c r="B167" s="224"/>
      <c r="D167" s="217" t="s">
        <v>182</v>
      </c>
      <c r="E167" s="225" t="s">
        <v>5</v>
      </c>
      <c r="F167" s="226" t="s">
        <v>930</v>
      </c>
      <c r="H167" s="227">
        <v>3.5409999999999999</v>
      </c>
      <c r="I167" s="228"/>
      <c r="L167" s="224"/>
      <c r="M167" s="229"/>
      <c r="N167" s="230"/>
      <c r="O167" s="230"/>
      <c r="P167" s="230"/>
      <c r="Q167" s="230"/>
      <c r="R167" s="230"/>
      <c r="S167" s="230"/>
      <c r="T167" s="231"/>
      <c r="AT167" s="225" t="s">
        <v>182</v>
      </c>
      <c r="AU167" s="225" t="s">
        <v>93</v>
      </c>
      <c r="AV167" s="12" t="s">
        <v>93</v>
      </c>
      <c r="AW167" s="12" t="s">
        <v>36</v>
      </c>
      <c r="AX167" s="12" t="s">
        <v>73</v>
      </c>
      <c r="AY167" s="225" t="s">
        <v>173</v>
      </c>
    </row>
    <row r="168" s="12" customFormat="1">
      <c r="B168" s="224"/>
      <c r="D168" s="217" t="s">
        <v>182</v>
      </c>
      <c r="E168" s="225" t="s">
        <v>5</v>
      </c>
      <c r="F168" s="226" t="s">
        <v>931</v>
      </c>
      <c r="H168" s="227">
        <v>7.2619999999999996</v>
      </c>
      <c r="I168" s="228"/>
      <c r="L168" s="224"/>
      <c r="M168" s="229"/>
      <c r="N168" s="230"/>
      <c r="O168" s="230"/>
      <c r="P168" s="230"/>
      <c r="Q168" s="230"/>
      <c r="R168" s="230"/>
      <c r="S168" s="230"/>
      <c r="T168" s="231"/>
      <c r="AT168" s="225" t="s">
        <v>182</v>
      </c>
      <c r="AU168" s="225" t="s">
        <v>93</v>
      </c>
      <c r="AV168" s="12" t="s">
        <v>93</v>
      </c>
      <c r="AW168" s="12" t="s">
        <v>36</v>
      </c>
      <c r="AX168" s="12" t="s">
        <v>73</v>
      </c>
      <c r="AY168" s="225" t="s">
        <v>173</v>
      </c>
    </row>
    <row r="169" s="13" customFormat="1">
      <c r="B169" s="232"/>
      <c r="D169" s="217" t="s">
        <v>182</v>
      </c>
      <c r="E169" s="233" t="s">
        <v>791</v>
      </c>
      <c r="F169" s="234" t="s">
        <v>186</v>
      </c>
      <c r="H169" s="235">
        <v>10.803000000000001</v>
      </c>
      <c r="I169" s="236"/>
      <c r="L169" s="232"/>
      <c r="M169" s="237"/>
      <c r="N169" s="238"/>
      <c r="O169" s="238"/>
      <c r="P169" s="238"/>
      <c r="Q169" s="238"/>
      <c r="R169" s="238"/>
      <c r="S169" s="238"/>
      <c r="T169" s="239"/>
      <c r="AT169" s="233" t="s">
        <v>182</v>
      </c>
      <c r="AU169" s="233" t="s">
        <v>93</v>
      </c>
      <c r="AV169" s="13" t="s">
        <v>187</v>
      </c>
      <c r="AW169" s="13" t="s">
        <v>36</v>
      </c>
      <c r="AX169" s="13" t="s">
        <v>73</v>
      </c>
      <c r="AY169" s="233" t="s">
        <v>173</v>
      </c>
    </row>
    <row r="170" s="14" customFormat="1">
      <c r="B170" s="240"/>
      <c r="D170" s="217" t="s">
        <v>182</v>
      </c>
      <c r="E170" s="241" t="s">
        <v>5</v>
      </c>
      <c r="F170" s="242" t="s">
        <v>188</v>
      </c>
      <c r="H170" s="243">
        <v>10.803000000000001</v>
      </c>
      <c r="I170" s="244"/>
      <c r="L170" s="240"/>
      <c r="M170" s="245"/>
      <c r="N170" s="246"/>
      <c r="O170" s="246"/>
      <c r="P170" s="246"/>
      <c r="Q170" s="246"/>
      <c r="R170" s="246"/>
      <c r="S170" s="246"/>
      <c r="T170" s="247"/>
      <c r="AT170" s="241" t="s">
        <v>182</v>
      </c>
      <c r="AU170" s="241" t="s">
        <v>93</v>
      </c>
      <c r="AV170" s="14" t="s">
        <v>180</v>
      </c>
      <c r="AW170" s="14" t="s">
        <v>36</v>
      </c>
      <c r="AX170" s="14" t="s">
        <v>81</v>
      </c>
      <c r="AY170" s="241" t="s">
        <v>173</v>
      </c>
    </row>
    <row r="171" s="1" customFormat="1" ht="16.5" customHeight="1">
      <c r="B171" s="203"/>
      <c r="C171" s="248" t="s">
        <v>11</v>
      </c>
      <c r="D171" s="248" t="s">
        <v>197</v>
      </c>
      <c r="E171" s="249" t="s">
        <v>222</v>
      </c>
      <c r="F171" s="250" t="s">
        <v>223</v>
      </c>
      <c r="G171" s="251" t="s">
        <v>179</v>
      </c>
      <c r="H171" s="252">
        <v>11.019</v>
      </c>
      <c r="I171" s="253"/>
      <c r="J171" s="254">
        <f>ROUND(I171*H171,2)</f>
        <v>0</v>
      </c>
      <c r="K171" s="250" t="s">
        <v>5</v>
      </c>
      <c r="L171" s="255"/>
      <c r="M171" s="256" t="s">
        <v>5</v>
      </c>
      <c r="N171" s="257" t="s">
        <v>45</v>
      </c>
      <c r="O171" s="48"/>
      <c r="P171" s="213">
        <f>O171*H171</f>
        <v>0</v>
      </c>
      <c r="Q171" s="213">
        <v>0.016500000000000001</v>
      </c>
      <c r="R171" s="213">
        <f>Q171*H171</f>
        <v>0.18181350000000002</v>
      </c>
      <c r="S171" s="213">
        <v>0</v>
      </c>
      <c r="T171" s="214">
        <f>S171*H171</f>
        <v>0</v>
      </c>
      <c r="AR171" s="25" t="s">
        <v>200</v>
      </c>
      <c r="AT171" s="25" t="s">
        <v>197</v>
      </c>
      <c r="AU171" s="25" t="s">
        <v>93</v>
      </c>
      <c r="AY171" s="25" t="s">
        <v>173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5" t="s">
        <v>93</v>
      </c>
      <c r="BK171" s="215">
        <f>ROUND(I171*H171,2)</f>
        <v>0</v>
      </c>
      <c r="BL171" s="25" t="s">
        <v>180</v>
      </c>
      <c r="BM171" s="25" t="s">
        <v>932</v>
      </c>
    </row>
    <row r="172" s="12" customFormat="1">
      <c r="B172" s="224"/>
      <c r="D172" s="217" t="s">
        <v>182</v>
      </c>
      <c r="E172" s="225" t="s">
        <v>5</v>
      </c>
      <c r="F172" s="226" t="s">
        <v>933</v>
      </c>
      <c r="H172" s="227">
        <v>11.019</v>
      </c>
      <c r="I172" s="228"/>
      <c r="L172" s="224"/>
      <c r="M172" s="229"/>
      <c r="N172" s="230"/>
      <c r="O172" s="230"/>
      <c r="P172" s="230"/>
      <c r="Q172" s="230"/>
      <c r="R172" s="230"/>
      <c r="S172" s="230"/>
      <c r="T172" s="231"/>
      <c r="AT172" s="225" t="s">
        <v>182</v>
      </c>
      <c r="AU172" s="225" t="s">
        <v>93</v>
      </c>
      <c r="AV172" s="12" t="s">
        <v>93</v>
      </c>
      <c r="AW172" s="12" t="s">
        <v>36</v>
      </c>
      <c r="AX172" s="12" t="s">
        <v>81</v>
      </c>
      <c r="AY172" s="225" t="s">
        <v>173</v>
      </c>
    </row>
    <row r="173" s="1" customFormat="1" ht="25.5" customHeight="1">
      <c r="B173" s="203"/>
      <c r="C173" s="204" t="s">
        <v>263</v>
      </c>
      <c r="D173" s="204" t="s">
        <v>176</v>
      </c>
      <c r="E173" s="205" t="s">
        <v>934</v>
      </c>
      <c r="F173" s="206" t="s">
        <v>935</v>
      </c>
      <c r="G173" s="207" t="s">
        <v>179</v>
      </c>
      <c r="H173" s="208">
        <v>34.944000000000003</v>
      </c>
      <c r="I173" s="209"/>
      <c r="J173" s="210">
        <f>ROUND(I173*H173,2)</f>
        <v>0</v>
      </c>
      <c r="K173" s="206" t="s">
        <v>5</v>
      </c>
      <c r="L173" s="47"/>
      <c r="M173" s="211" t="s">
        <v>5</v>
      </c>
      <c r="N173" s="212" t="s">
        <v>45</v>
      </c>
      <c r="O173" s="48"/>
      <c r="P173" s="213">
        <f>O173*H173</f>
        <v>0</v>
      </c>
      <c r="Q173" s="213">
        <v>0.00348</v>
      </c>
      <c r="R173" s="213">
        <f>Q173*H173</f>
        <v>0.12160512000000001</v>
      </c>
      <c r="S173" s="213">
        <v>0</v>
      </c>
      <c r="T173" s="214">
        <f>S173*H173</f>
        <v>0</v>
      </c>
      <c r="AR173" s="25" t="s">
        <v>180</v>
      </c>
      <c r="AT173" s="25" t="s">
        <v>176</v>
      </c>
      <c r="AU173" s="25" t="s">
        <v>93</v>
      </c>
      <c r="AY173" s="25" t="s">
        <v>173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5" t="s">
        <v>93</v>
      </c>
      <c r="BK173" s="215">
        <f>ROUND(I173*H173,2)</f>
        <v>0</v>
      </c>
      <c r="BL173" s="25" t="s">
        <v>180</v>
      </c>
      <c r="BM173" s="25" t="s">
        <v>936</v>
      </c>
    </row>
    <row r="174" s="11" customFormat="1">
      <c r="B174" s="216"/>
      <c r="D174" s="217" t="s">
        <v>182</v>
      </c>
      <c r="E174" s="218" t="s">
        <v>5</v>
      </c>
      <c r="F174" s="219" t="s">
        <v>920</v>
      </c>
      <c r="H174" s="218" t="s">
        <v>5</v>
      </c>
      <c r="I174" s="220"/>
      <c r="L174" s="216"/>
      <c r="M174" s="221"/>
      <c r="N174" s="222"/>
      <c r="O174" s="222"/>
      <c r="P174" s="222"/>
      <c r="Q174" s="222"/>
      <c r="R174" s="222"/>
      <c r="S174" s="222"/>
      <c r="T174" s="223"/>
      <c r="AT174" s="218" t="s">
        <v>182</v>
      </c>
      <c r="AU174" s="218" t="s">
        <v>93</v>
      </c>
      <c r="AV174" s="11" t="s">
        <v>81</v>
      </c>
      <c r="AW174" s="11" t="s">
        <v>36</v>
      </c>
      <c r="AX174" s="11" t="s">
        <v>73</v>
      </c>
      <c r="AY174" s="218" t="s">
        <v>173</v>
      </c>
    </row>
    <row r="175" s="12" customFormat="1">
      <c r="B175" s="224"/>
      <c r="D175" s="217" t="s">
        <v>182</v>
      </c>
      <c r="E175" s="225" t="s">
        <v>5</v>
      </c>
      <c r="F175" s="226" t="s">
        <v>937</v>
      </c>
      <c r="H175" s="227">
        <v>34.944000000000003</v>
      </c>
      <c r="I175" s="228"/>
      <c r="L175" s="224"/>
      <c r="M175" s="229"/>
      <c r="N175" s="230"/>
      <c r="O175" s="230"/>
      <c r="P175" s="230"/>
      <c r="Q175" s="230"/>
      <c r="R175" s="230"/>
      <c r="S175" s="230"/>
      <c r="T175" s="231"/>
      <c r="AT175" s="225" t="s">
        <v>182</v>
      </c>
      <c r="AU175" s="225" t="s">
        <v>93</v>
      </c>
      <c r="AV175" s="12" t="s">
        <v>93</v>
      </c>
      <c r="AW175" s="12" t="s">
        <v>36</v>
      </c>
      <c r="AX175" s="12" t="s">
        <v>73</v>
      </c>
      <c r="AY175" s="225" t="s">
        <v>173</v>
      </c>
    </row>
    <row r="176" s="14" customFormat="1">
      <c r="B176" s="240"/>
      <c r="D176" s="217" t="s">
        <v>182</v>
      </c>
      <c r="E176" s="241" t="s">
        <v>5</v>
      </c>
      <c r="F176" s="242" t="s">
        <v>188</v>
      </c>
      <c r="H176" s="243">
        <v>34.944000000000003</v>
      </c>
      <c r="I176" s="244"/>
      <c r="L176" s="240"/>
      <c r="M176" s="245"/>
      <c r="N176" s="246"/>
      <c r="O176" s="246"/>
      <c r="P176" s="246"/>
      <c r="Q176" s="246"/>
      <c r="R176" s="246"/>
      <c r="S176" s="246"/>
      <c r="T176" s="247"/>
      <c r="AT176" s="241" t="s">
        <v>182</v>
      </c>
      <c r="AU176" s="241" t="s">
        <v>93</v>
      </c>
      <c r="AV176" s="14" t="s">
        <v>180</v>
      </c>
      <c r="AW176" s="14" t="s">
        <v>36</v>
      </c>
      <c r="AX176" s="14" t="s">
        <v>81</v>
      </c>
      <c r="AY176" s="241" t="s">
        <v>173</v>
      </c>
    </row>
    <row r="177" s="1" customFormat="1" ht="38.25" customHeight="1">
      <c r="B177" s="203"/>
      <c r="C177" s="204" t="s">
        <v>267</v>
      </c>
      <c r="D177" s="204" t="s">
        <v>176</v>
      </c>
      <c r="E177" s="205" t="s">
        <v>203</v>
      </c>
      <c r="F177" s="206" t="s">
        <v>204</v>
      </c>
      <c r="G177" s="207" t="s">
        <v>191</v>
      </c>
      <c r="H177" s="208">
        <v>521.36000000000001</v>
      </c>
      <c r="I177" s="209"/>
      <c r="J177" s="210">
        <f>ROUND(I177*H177,2)</f>
        <v>0</v>
      </c>
      <c r="K177" s="206" t="s">
        <v>192</v>
      </c>
      <c r="L177" s="47"/>
      <c r="M177" s="211" t="s">
        <v>5</v>
      </c>
      <c r="N177" s="212" t="s">
        <v>45</v>
      </c>
      <c r="O177" s="48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25" t="s">
        <v>180</v>
      </c>
      <c r="AT177" s="25" t="s">
        <v>176</v>
      </c>
      <c r="AU177" s="25" t="s">
        <v>93</v>
      </c>
      <c r="AY177" s="25" t="s">
        <v>173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5" t="s">
        <v>93</v>
      </c>
      <c r="BK177" s="215">
        <f>ROUND(I177*H177,2)</f>
        <v>0</v>
      </c>
      <c r="BL177" s="25" t="s">
        <v>180</v>
      </c>
      <c r="BM177" s="25" t="s">
        <v>938</v>
      </c>
    </row>
    <row r="178" s="12" customFormat="1">
      <c r="B178" s="224"/>
      <c r="D178" s="217" t="s">
        <v>182</v>
      </c>
      <c r="E178" s="225" t="s">
        <v>5</v>
      </c>
      <c r="F178" s="226" t="s">
        <v>939</v>
      </c>
      <c r="H178" s="227">
        <v>62.100000000000001</v>
      </c>
      <c r="I178" s="228"/>
      <c r="L178" s="224"/>
      <c r="M178" s="229"/>
      <c r="N178" s="230"/>
      <c r="O178" s="230"/>
      <c r="P178" s="230"/>
      <c r="Q178" s="230"/>
      <c r="R178" s="230"/>
      <c r="S178" s="230"/>
      <c r="T178" s="231"/>
      <c r="AT178" s="225" t="s">
        <v>182</v>
      </c>
      <c r="AU178" s="225" t="s">
        <v>93</v>
      </c>
      <c r="AV178" s="12" t="s">
        <v>93</v>
      </c>
      <c r="AW178" s="12" t="s">
        <v>36</v>
      </c>
      <c r="AX178" s="12" t="s">
        <v>73</v>
      </c>
      <c r="AY178" s="225" t="s">
        <v>173</v>
      </c>
    </row>
    <row r="179" s="12" customFormat="1">
      <c r="B179" s="224"/>
      <c r="D179" s="217" t="s">
        <v>182</v>
      </c>
      <c r="E179" s="225" t="s">
        <v>5</v>
      </c>
      <c r="F179" s="226" t="s">
        <v>940</v>
      </c>
      <c r="H179" s="227">
        <v>19.5</v>
      </c>
      <c r="I179" s="228"/>
      <c r="L179" s="224"/>
      <c r="M179" s="229"/>
      <c r="N179" s="230"/>
      <c r="O179" s="230"/>
      <c r="P179" s="230"/>
      <c r="Q179" s="230"/>
      <c r="R179" s="230"/>
      <c r="S179" s="230"/>
      <c r="T179" s="231"/>
      <c r="AT179" s="225" t="s">
        <v>182</v>
      </c>
      <c r="AU179" s="225" t="s">
        <v>93</v>
      </c>
      <c r="AV179" s="12" t="s">
        <v>93</v>
      </c>
      <c r="AW179" s="12" t="s">
        <v>36</v>
      </c>
      <c r="AX179" s="12" t="s">
        <v>73</v>
      </c>
      <c r="AY179" s="225" t="s">
        <v>173</v>
      </c>
    </row>
    <row r="180" s="12" customFormat="1">
      <c r="B180" s="224"/>
      <c r="D180" s="217" t="s">
        <v>182</v>
      </c>
      <c r="E180" s="225" t="s">
        <v>5</v>
      </c>
      <c r="F180" s="226" t="s">
        <v>941</v>
      </c>
      <c r="H180" s="227">
        <v>213.19999999999999</v>
      </c>
      <c r="I180" s="228"/>
      <c r="L180" s="224"/>
      <c r="M180" s="229"/>
      <c r="N180" s="230"/>
      <c r="O180" s="230"/>
      <c r="P180" s="230"/>
      <c r="Q180" s="230"/>
      <c r="R180" s="230"/>
      <c r="S180" s="230"/>
      <c r="T180" s="231"/>
      <c r="AT180" s="225" t="s">
        <v>182</v>
      </c>
      <c r="AU180" s="225" t="s">
        <v>93</v>
      </c>
      <c r="AV180" s="12" t="s">
        <v>93</v>
      </c>
      <c r="AW180" s="12" t="s">
        <v>36</v>
      </c>
      <c r="AX180" s="12" t="s">
        <v>73</v>
      </c>
      <c r="AY180" s="225" t="s">
        <v>173</v>
      </c>
    </row>
    <row r="181" s="12" customFormat="1">
      <c r="B181" s="224"/>
      <c r="D181" s="217" t="s">
        <v>182</v>
      </c>
      <c r="E181" s="225" t="s">
        <v>5</v>
      </c>
      <c r="F181" s="226" t="s">
        <v>942</v>
      </c>
      <c r="H181" s="227">
        <v>226.56</v>
      </c>
      <c r="I181" s="228"/>
      <c r="L181" s="224"/>
      <c r="M181" s="229"/>
      <c r="N181" s="230"/>
      <c r="O181" s="230"/>
      <c r="P181" s="230"/>
      <c r="Q181" s="230"/>
      <c r="R181" s="230"/>
      <c r="S181" s="230"/>
      <c r="T181" s="231"/>
      <c r="AT181" s="225" t="s">
        <v>182</v>
      </c>
      <c r="AU181" s="225" t="s">
        <v>93</v>
      </c>
      <c r="AV181" s="12" t="s">
        <v>93</v>
      </c>
      <c r="AW181" s="12" t="s">
        <v>36</v>
      </c>
      <c r="AX181" s="12" t="s">
        <v>73</v>
      </c>
      <c r="AY181" s="225" t="s">
        <v>173</v>
      </c>
    </row>
    <row r="182" s="14" customFormat="1">
      <c r="B182" s="240"/>
      <c r="D182" s="217" t="s">
        <v>182</v>
      </c>
      <c r="E182" s="241" t="s">
        <v>91</v>
      </c>
      <c r="F182" s="242" t="s">
        <v>188</v>
      </c>
      <c r="H182" s="243">
        <v>521.36000000000001</v>
      </c>
      <c r="I182" s="244"/>
      <c r="L182" s="240"/>
      <c r="M182" s="245"/>
      <c r="N182" s="246"/>
      <c r="O182" s="246"/>
      <c r="P182" s="246"/>
      <c r="Q182" s="246"/>
      <c r="R182" s="246"/>
      <c r="S182" s="246"/>
      <c r="T182" s="247"/>
      <c r="AT182" s="241" t="s">
        <v>182</v>
      </c>
      <c r="AU182" s="241" t="s">
        <v>93</v>
      </c>
      <c r="AV182" s="14" t="s">
        <v>180</v>
      </c>
      <c r="AW182" s="14" t="s">
        <v>36</v>
      </c>
      <c r="AX182" s="14" t="s">
        <v>81</v>
      </c>
      <c r="AY182" s="241" t="s">
        <v>173</v>
      </c>
    </row>
    <row r="183" s="1" customFormat="1" ht="16.5" customHeight="1">
      <c r="B183" s="203"/>
      <c r="C183" s="248" t="s">
        <v>271</v>
      </c>
      <c r="D183" s="248" t="s">
        <v>197</v>
      </c>
      <c r="E183" s="249" t="s">
        <v>207</v>
      </c>
      <c r="F183" s="250" t="s">
        <v>208</v>
      </c>
      <c r="G183" s="251" t="s">
        <v>191</v>
      </c>
      <c r="H183" s="252">
        <v>573.49599999999998</v>
      </c>
      <c r="I183" s="253"/>
      <c r="J183" s="254">
        <f>ROUND(I183*H183,2)</f>
        <v>0</v>
      </c>
      <c r="K183" s="250" t="s">
        <v>5</v>
      </c>
      <c r="L183" s="255"/>
      <c r="M183" s="256" t="s">
        <v>5</v>
      </c>
      <c r="N183" s="257" t="s">
        <v>45</v>
      </c>
      <c r="O183" s="48"/>
      <c r="P183" s="213">
        <f>O183*H183</f>
        <v>0</v>
      </c>
      <c r="Q183" s="213">
        <v>4.0000000000000003E-05</v>
      </c>
      <c r="R183" s="213">
        <f>Q183*H183</f>
        <v>0.02293984</v>
      </c>
      <c r="S183" s="213">
        <v>0</v>
      </c>
      <c r="T183" s="214">
        <f>S183*H183</f>
        <v>0</v>
      </c>
      <c r="AR183" s="25" t="s">
        <v>200</v>
      </c>
      <c r="AT183" s="25" t="s">
        <v>197</v>
      </c>
      <c r="AU183" s="25" t="s">
        <v>93</v>
      </c>
      <c r="AY183" s="25" t="s">
        <v>173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5" t="s">
        <v>93</v>
      </c>
      <c r="BK183" s="215">
        <f>ROUND(I183*H183,2)</f>
        <v>0</v>
      </c>
      <c r="BL183" s="25" t="s">
        <v>180</v>
      </c>
      <c r="BM183" s="25" t="s">
        <v>943</v>
      </c>
    </row>
    <row r="184" s="12" customFormat="1">
      <c r="B184" s="224"/>
      <c r="D184" s="217" t="s">
        <v>182</v>
      </c>
      <c r="E184" s="225" t="s">
        <v>5</v>
      </c>
      <c r="F184" s="226" t="s">
        <v>210</v>
      </c>
      <c r="H184" s="227">
        <v>573.49599999999998</v>
      </c>
      <c r="I184" s="228"/>
      <c r="L184" s="224"/>
      <c r="M184" s="229"/>
      <c r="N184" s="230"/>
      <c r="O184" s="230"/>
      <c r="P184" s="230"/>
      <c r="Q184" s="230"/>
      <c r="R184" s="230"/>
      <c r="S184" s="230"/>
      <c r="T184" s="231"/>
      <c r="AT184" s="225" t="s">
        <v>182</v>
      </c>
      <c r="AU184" s="225" t="s">
        <v>93</v>
      </c>
      <c r="AV184" s="12" t="s">
        <v>93</v>
      </c>
      <c r="AW184" s="12" t="s">
        <v>36</v>
      </c>
      <c r="AX184" s="12" t="s">
        <v>81</v>
      </c>
      <c r="AY184" s="225" t="s">
        <v>173</v>
      </c>
    </row>
    <row r="185" s="1" customFormat="1" ht="25.5" customHeight="1">
      <c r="B185" s="203"/>
      <c r="C185" s="204" t="s">
        <v>276</v>
      </c>
      <c r="D185" s="204" t="s">
        <v>176</v>
      </c>
      <c r="E185" s="205" t="s">
        <v>211</v>
      </c>
      <c r="F185" s="206" t="s">
        <v>212</v>
      </c>
      <c r="G185" s="207" t="s">
        <v>179</v>
      </c>
      <c r="H185" s="208">
        <v>58.805999999999997</v>
      </c>
      <c r="I185" s="209"/>
      <c r="J185" s="210">
        <f>ROUND(I185*H185,2)</f>
        <v>0</v>
      </c>
      <c r="K185" s="206" t="s">
        <v>5</v>
      </c>
      <c r="L185" s="47"/>
      <c r="M185" s="211" t="s">
        <v>5</v>
      </c>
      <c r="N185" s="212" t="s">
        <v>45</v>
      </c>
      <c r="O185" s="48"/>
      <c r="P185" s="213">
        <f>O185*H185</f>
        <v>0</v>
      </c>
      <c r="Q185" s="213">
        <v>0.0074999999999999997</v>
      </c>
      <c r="R185" s="213">
        <f>Q185*H185</f>
        <v>0.44104499999999996</v>
      </c>
      <c r="S185" s="213">
        <v>0</v>
      </c>
      <c r="T185" s="214">
        <f>S185*H185</f>
        <v>0</v>
      </c>
      <c r="AR185" s="25" t="s">
        <v>180</v>
      </c>
      <c r="AT185" s="25" t="s">
        <v>176</v>
      </c>
      <c r="AU185" s="25" t="s">
        <v>93</v>
      </c>
      <c r="AY185" s="25" t="s">
        <v>173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5" t="s">
        <v>93</v>
      </c>
      <c r="BK185" s="215">
        <f>ROUND(I185*H185,2)</f>
        <v>0</v>
      </c>
      <c r="BL185" s="25" t="s">
        <v>180</v>
      </c>
      <c r="BM185" s="25" t="s">
        <v>944</v>
      </c>
    </row>
    <row r="186" s="11" customFormat="1">
      <c r="B186" s="216"/>
      <c r="D186" s="217" t="s">
        <v>182</v>
      </c>
      <c r="E186" s="218" t="s">
        <v>5</v>
      </c>
      <c r="F186" s="219" t="s">
        <v>945</v>
      </c>
      <c r="H186" s="218" t="s">
        <v>5</v>
      </c>
      <c r="I186" s="220"/>
      <c r="L186" s="216"/>
      <c r="M186" s="221"/>
      <c r="N186" s="222"/>
      <c r="O186" s="222"/>
      <c r="P186" s="222"/>
      <c r="Q186" s="222"/>
      <c r="R186" s="222"/>
      <c r="S186" s="222"/>
      <c r="T186" s="223"/>
      <c r="AT186" s="218" t="s">
        <v>182</v>
      </c>
      <c r="AU186" s="218" t="s">
        <v>93</v>
      </c>
      <c r="AV186" s="11" t="s">
        <v>81</v>
      </c>
      <c r="AW186" s="11" t="s">
        <v>36</v>
      </c>
      <c r="AX186" s="11" t="s">
        <v>73</v>
      </c>
      <c r="AY186" s="218" t="s">
        <v>173</v>
      </c>
    </row>
    <row r="187" s="12" customFormat="1">
      <c r="B187" s="224"/>
      <c r="D187" s="217" t="s">
        <v>182</v>
      </c>
      <c r="E187" s="225" t="s">
        <v>5</v>
      </c>
      <c r="F187" s="226" t="s">
        <v>806</v>
      </c>
      <c r="H187" s="227">
        <v>58.805999999999997</v>
      </c>
      <c r="I187" s="228"/>
      <c r="L187" s="224"/>
      <c r="M187" s="229"/>
      <c r="N187" s="230"/>
      <c r="O187" s="230"/>
      <c r="P187" s="230"/>
      <c r="Q187" s="230"/>
      <c r="R187" s="230"/>
      <c r="S187" s="230"/>
      <c r="T187" s="231"/>
      <c r="AT187" s="225" t="s">
        <v>182</v>
      </c>
      <c r="AU187" s="225" t="s">
        <v>93</v>
      </c>
      <c r="AV187" s="12" t="s">
        <v>93</v>
      </c>
      <c r="AW187" s="12" t="s">
        <v>36</v>
      </c>
      <c r="AX187" s="12" t="s">
        <v>81</v>
      </c>
      <c r="AY187" s="225" t="s">
        <v>173</v>
      </c>
    </row>
    <row r="188" s="1" customFormat="1" ht="25.5" customHeight="1">
      <c r="B188" s="203"/>
      <c r="C188" s="204" t="s">
        <v>280</v>
      </c>
      <c r="D188" s="204" t="s">
        <v>176</v>
      </c>
      <c r="E188" s="205" t="s">
        <v>946</v>
      </c>
      <c r="F188" s="206" t="s">
        <v>947</v>
      </c>
      <c r="G188" s="207" t="s">
        <v>179</v>
      </c>
      <c r="H188" s="208">
        <v>126.58799999999999</v>
      </c>
      <c r="I188" s="209"/>
      <c r="J188" s="210">
        <f>ROUND(I188*H188,2)</f>
        <v>0</v>
      </c>
      <c r="K188" s="206" t="s">
        <v>5</v>
      </c>
      <c r="L188" s="47"/>
      <c r="M188" s="211" t="s">
        <v>5</v>
      </c>
      <c r="N188" s="212" t="s">
        <v>45</v>
      </c>
      <c r="O188" s="48"/>
      <c r="P188" s="213">
        <f>O188*H188</f>
        <v>0</v>
      </c>
      <c r="Q188" s="213">
        <v>0.0093799999999999994</v>
      </c>
      <c r="R188" s="213">
        <f>Q188*H188</f>
        <v>1.18739544</v>
      </c>
      <c r="S188" s="213">
        <v>0</v>
      </c>
      <c r="T188" s="214">
        <f>S188*H188</f>
        <v>0</v>
      </c>
      <c r="AR188" s="25" t="s">
        <v>180</v>
      </c>
      <c r="AT188" s="25" t="s">
        <v>176</v>
      </c>
      <c r="AU188" s="25" t="s">
        <v>93</v>
      </c>
      <c r="AY188" s="25" t="s">
        <v>173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25" t="s">
        <v>93</v>
      </c>
      <c r="BK188" s="215">
        <f>ROUND(I188*H188,2)</f>
        <v>0</v>
      </c>
      <c r="BL188" s="25" t="s">
        <v>180</v>
      </c>
      <c r="BM188" s="25" t="s">
        <v>948</v>
      </c>
    </row>
    <row r="189" s="11" customFormat="1">
      <c r="B189" s="216"/>
      <c r="D189" s="217" t="s">
        <v>182</v>
      </c>
      <c r="E189" s="218" t="s">
        <v>5</v>
      </c>
      <c r="F189" s="219" t="s">
        <v>949</v>
      </c>
      <c r="H189" s="218" t="s">
        <v>5</v>
      </c>
      <c r="I189" s="220"/>
      <c r="L189" s="216"/>
      <c r="M189" s="221"/>
      <c r="N189" s="222"/>
      <c r="O189" s="222"/>
      <c r="P189" s="222"/>
      <c r="Q189" s="222"/>
      <c r="R189" s="222"/>
      <c r="S189" s="222"/>
      <c r="T189" s="223"/>
      <c r="AT189" s="218" t="s">
        <v>182</v>
      </c>
      <c r="AU189" s="218" t="s">
        <v>93</v>
      </c>
      <c r="AV189" s="11" t="s">
        <v>81</v>
      </c>
      <c r="AW189" s="11" t="s">
        <v>36</v>
      </c>
      <c r="AX189" s="11" t="s">
        <v>73</v>
      </c>
      <c r="AY189" s="218" t="s">
        <v>173</v>
      </c>
    </row>
    <row r="190" s="11" customFormat="1">
      <c r="B190" s="216"/>
      <c r="D190" s="217" t="s">
        <v>182</v>
      </c>
      <c r="E190" s="218" t="s">
        <v>5</v>
      </c>
      <c r="F190" s="219" t="s">
        <v>950</v>
      </c>
      <c r="H190" s="218" t="s">
        <v>5</v>
      </c>
      <c r="I190" s="220"/>
      <c r="L190" s="216"/>
      <c r="M190" s="221"/>
      <c r="N190" s="222"/>
      <c r="O190" s="222"/>
      <c r="P190" s="222"/>
      <c r="Q190" s="222"/>
      <c r="R190" s="222"/>
      <c r="S190" s="222"/>
      <c r="T190" s="223"/>
      <c r="AT190" s="218" t="s">
        <v>182</v>
      </c>
      <c r="AU190" s="218" t="s">
        <v>93</v>
      </c>
      <c r="AV190" s="11" t="s">
        <v>81</v>
      </c>
      <c r="AW190" s="11" t="s">
        <v>36</v>
      </c>
      <c r="AX190" s="11" t="s">
        <v>73</v>
      </c>
      <c r="AY190" s="218" t="s">
        <v>173</v>
      </c>
    </row>
    <row r="191" s="12" customFormat="1">
      <c r="B191" s="224"/>
      <c r="D191" s="217" t="s">
        <v>182</v>
      </c>
      <c r="E191" s="225" t="s">
        <v>5</v>
      </c>
      <c r="F191" s="226" t="s">
        <v>951</v>
      </c>
      <c r="H191" s="227">
        <v>85.881</v>
      </c>
      <c r="I191" s="228"/>
      <c r="L191" s="224"/>
      <c r="M191" s="229"/>
      <c r="N191" s="230"/>
      <c r="O191" s="230"/>
      <c r="P191" s="230"/>
      <c r="Q191" s="230"/>
      <c r="R191" s="230"/>
      <c r="S191" s="230"/>
      <c r="T191" s="231"/>
      <c r="AT191" s="225" t="s">
        <v>182</v>
      </c>
      <c r="AU191" s="225" t="s">
        <v>93</v>
      </c>
      <c r="AV191" s="12" t="s">
        <v>93</v>
      </c>
      <c r="AW191" s="12" t="s">
        <v>36</v>
      </c>
      <c r="AX191" s="12" t="s">
        <v>73</v>
      </c>
      <c r="AY191" s="225" t="s">
        <v>173</v>
      </c>
    </row>
    <row r="192" s="12" customFormat="1">
      <c r="B192" s="224"/>
      <c r="D192" s="217" t="s">
        <v>182</v>
      </c>
      <c r="E192" s="225" t="s">
        <v>5</v>
      </c>
      <c r="F192" s="226" t="s">
        <v>952</v>
      </c>
      <c r="H192" s="227">
        <v>-12.808</v>
      </c>
      <c r="I192" s="228"/>
      <c r="L192" s="224"/>
      <c r="M192" s="229"/>
      <c r="N192" s="230"/>
      <c r="O192" s="230"/>
      <c r="P192" s="230"/>
      <c r="Q192" s="230"/>
      <c r="R192" s="230"/>
      <c r="S192" s="230"/>
      <c r="T192" s="231"/>
      <c r="AT192" s="225" t="s">
        <v>182</v>
      </c>
      <c r="AU192" s="225" t="s">
        <v>93</v>
      </c>
      <c r="AV192" s="12" t="s">
        <v>93</v>
      </c>
      <c r="AW192" s="12" t="s">
        <v>36</v>
      </c>
      <c r="AX192" s="12" t="s">
        <v>73</v>
      </c>
      <c r="AY192" s="225" t="s">
        <v>173</v>
      </c>
    </row>
    <row r="193" s="12" customFormat="1">
      <c r="B193" s="224"/>
      <c r="D193" s="217" t="s">
        <v>182</v>
      </c>
      <c r="E193" s="225" t="s">
        <v>5</v>
      </c>
      <c r="F193" s="226" t="s">
        <v>953</v>
      </c>
      <c r="H193" s="227">
        <v>4.4459999999999997</v>
      </c>
      <c r="I193" s="228"/>
      <c r="L193" s="224"/>
      <c r="M193" s="229"/>
      <c r="N193" s="230"/>
      <c r="O193" s="230"/>
      <c r="P193" s="230"/>
      <c r="Q193" s="230"/>
      <c r="R193" s="230"/>
      <c r="S193" s="230"/>
      <c r="T193" s="231"/>
      <c r="AT193" s="225" t="s">
        <v>182</v>
      </c>
      <c r="AU193" s="225" t="s">
        <v>93</v>
      </c>
      <c r="AV193" s="12" t="s">
        <v>93</v>
      </c>
      <c r="AW193" s="12" t="s">
        <v>36</v>
      </c>
      <c r="AX193" s="12" t="s">
        <v>73</v>
      </c>
      <c r="AY193" s="225" t="s">
        <v>173</v>
      </c>
    </row>
    <row r="194" s="12" customFormat="1">
      <c r="B194" s="224"/>
      <c r="D194" s="217" t="s">
        <v>182</v>
      </c>
      <c r="E194" s="225" t="s">
        <v>5</v>
      </c>
      <c r="F194" s="226" t="s">
        <v>954</v>
      </c>
      <c r="H194" s="227">
        <v>6.21</v>
      </c>
      <c r="I194" s="228"/>
      <c r="L194" s="224"/>
      <c r="M194" s="229"/>
      <c r="N194" s="230"/>
      <c r="O194" s="230"/>
      <c r="P194" s="230"/>
      <c r="Q194" s="230"/>
      <c r="R194" s="230"/>
      <c r="S194" s="230"/>
      <c r="T194" s="231"/>
      <c r="AT194" s="225" t="s">
        <v>182</v>
      </c>
      <c r="AU194" s="225" t="s">
        <v>93</v>
      </c>
      <c r="AV194" s="12" t="s">
        <v>93</v>
      </c>
      <c r="AW194" s="12" t="s">
        <v>36</v>
      </c>
      <c r="AX194" s="12" t="s">
        <v>73</v>
      </c>
      <c r="AY194" s="225" t="s">
        <v>173</v>
      </c>
    </row>
    <row r="195" s="11" customFormat="1">
      <c r="B195" s="216"/>
      <c r="D195" s="217" t="s">
        <v>182</v>
      </c>
      <c r="E195" s="218" t="s">
        <v>5</v>
      </c>
      <c r="F195" s="219" t="s">
        <v>955</v>
      </c>
      <c r="H195" s="218" t="s">
        <v>5</v>
      </c>
      <c r="I195" s="220"/>
      <c r="L195" s="216"/>
      <c r="M195" s="221"/>
      <c r="N195" s="222"/>
      <c r="O195" s="222"/>
      <c r="P195" s="222"/>
      <c r="Q195" s="222"/>
      <c r="R195" s="222"/>
      <c r="S195" s="222"/>
      <c r="T195" s="223"/>
      <c r="AT195" s="218" t="s">
        <v>182</v>
      </c>
      <c r="AU195" s="218" t="s">
        <v>93</v>
      </c>
      <c r="AV195" s="11" t="s">
        <v>81</v>
      </c>
      <c r="AW195" s="11" t="s">
        <v>36</v>
      </c>
      <c r="AX195" s="11" t="s">
        <v>73</v>
      </c>
      <c r="AY195" s="218" t="s">
        <v>173</v>
      </c>
    </row>
    <row r="196" s="12" customFormat="1">
      <c r="B196" s="224"/>
      <c r="D196" s="217" t="s">
        <v>182</v>
      </c>
      <c r="E196" s="225" t="s">
        <v>5</v>
      </c>
      <c r="F196" s="226" t="s">
        <v>956</v>
      </c>
      <c r="H196" s="227">
        <v>54.988999999999997</v>
      </c>
      <c r="I196" s="228"/>
      <c r="L196" s="224"/>
      <c r="M196" s="229"/>
      <c r="N196" s="230"/>
      <c r="O196" s="230"/>
      <c r="P196" s="230"/>
      <c r="Q196" s="230"/>
      <c r="R196" s="230"/>
      <c r="S196" s="230"/>
      <c r="T196" s="231"/>
      <c r="AT196" s="225" t="s">
        <v>182</v>
      </c>
      <c r="AU196" s="225" t="s">
        <v>93</v>
      </c>
      <c r="AV196" s="12" t="s">
        <v>93</v>
      </c>
      <c r="AW196" s="12" t="s">
        <v>36</v>
      </c>
      <c r="AX196" s="12" t="s">
        <v>73</v>
      </c>
      <c r="AY196" s="225" t="s">
        <v>173</v>
      </c>
    </row>
    <row r="197" s="12" customFormat="1">
      <c r="B197" s="224"/>
      <c r="D197" s="217" t="s">
        <v>182</v>
      </c>
      <c r="E197" s="225" t="s">
        <v>5</v>
      </c>
      <c r="F197" s="226" t="s">
        <v>957</v>
      </c>
      <c r="H197" s="227">
        <v>10.914</v>
      </c>
      <c r="I197" s="228"/>
      <c r="L197" s="224"/>
      <c r="M197" s="229"/>
      <c r="N197" s="230"/>
      <c r="O197" s="230"/>
      <c r="P197" s="230"/>
      <c r="Q197" s="230"/>
      <c r="R197" s="230"/>
      <c r="S197" s="230"/>
      <c r="T197" s="231"/>
      <c r="AT197" s="225" t="s">
        <v>182</v>
      </c>
      <c r="AU197" s="225" t="s">
        <v>93</v>
      </c>
      <c r="AV197" s="12" t="s">
        <v>93</v>
      </c>
      <c r="AW197" s="12" t="s">
        <v>36</v>
      </c>
      <c r="AX197" s="12" t="s">
        <v>73</v>
      </c>
      <c r="AY197" s="225" t="s">
        <v>173</v>
      </c>
    </row>
    <row r="198" s="12" customFormat="1">
      <c r="B198" s="224"/>
      <c r="D198" s="217" t="s">
        <v>182</v>
      </c>
      <c r="E198" s="225" t="s">
        <v>5</v>
      </c>
      <c r="F198" s="226" t="s">
        <v>958</v>
      </c>
      <c r="H198" s="227">
        <v>-6.4900000000000002</v>
      </c>
      <c r="I198" s="228"/>
      <c r="L198" s="224"/>
      <c r="M198" s="229"/>
      <c r="N198" s="230"/>
      <c r="O198" s="230"/>
      <c r="P198" s="230"/>
      <c r="Q198" s="230"/>
      <c r="R198" s="230"/>
      <c r="S198" s="230"/>
      <c r="T198" s="231"/>
      <c r="AT198" s="225" t="s">
        <v>182</v>
      </c>
      <c r="AU198" s="225" t="s">
        <v>93</v>
      </c>
      <c r="AV198" s="12" t="s">
        <v>93</v>
      </c>
      <c r="AW198" s="12" t="s">
        <v>36</v>
      </c>
      <c r="AX198" s="12" t="s">
        <v>73</v>
      </c>
      <c r="AY198" s="225" t="s">
        <v>173</v>
      </c>
    </row>
    <row r="199" s="12" customFormat="1">
      <c r="B199" s="224"/>
      <c r="D199" s="217" t="s">
        <v>182</v>
      </c>
      <c r="E199" s="225" t="s">
        <v>5</v>
      </c>
      <c r="F199" s="226" t="s">
        <v>959</v>
      </c>
      <c r="H199" s="227">
        <v>8.0199999999999996</v>
      </c>
      <c r="I199" s="228"/>
      <c r="L199" s="224"/>
      <c r="M199" s="229"/>
      <c r="N199" s="230"/>
      <c r="O199" s="230"/>
      <c r="P199" s="230"/>
      <c r="Q199" s="230"/>
      <c r="R199" s="230"/>
      <c r="S199" s="230"/>
      <c r="T199" s="231"/>
      <c r="AT199" s="225" t="s">
        <v>182</v>
      </c>
      <c r="AU199" s="225" t="s">
        <v>93</v>
      </c>
      <c r="AV199" s="12" t="s">
        <v>93</v>
      </c>
      <c r="AW199" s="12" t="s">
        <v>36</v>
      </c>
      <c r="AX199" s="12" t="s">
        <v>73</v>
      </c>
      <c r="AY199" s="225" t="s">
        <v>173</v>
      </c>
    </row>
    <row r="200" s="12" customFormat="1">
      <c r="B200" s="224"/>
      <c r="D200" s="217" t="s">
        <v>182</v>
      </c>
      <c r="E200" s="225" t="s">
        <v>5</v>
      </c>
      <c r="F200" s="226" t="s">
        <v>960</v>
      </c>
      <c r="H200" s="227">
        <v>-12.577999999999999</v>
      </c>
      <c r="I200" s="228"/>
      <c r="L200" s="224"/>
      <c r="M200" s="229"/>
      <c r="N200" s="230"/>
      <c r="O200" s="230"/>
      <c r="P200" s="230"/>
      <c r="Q200" s="230"/>
      <c r="R200" s="230"/>
      <c r="S200" s="230"/>
      <c r="T200" s="231"/>
      <c r="AT200" s="225" t="s">
        <v>182</v>
      </c>
      <c r="AU200" s="225" t="s">
        <v>93</v>
      </c>
      <c r="AV200" s="12" t="s">
        <v>93</v>
      </c>
      <c r="AW200" s="12" t="s">
        <v>36</v>
      </c>
      <c r="AX200" s="12" t="s">
        <v>73</v>
      </c>
      <c r="AY200" s="225" t="s">
        <v>173</v>
      </c>
    </row>
    <row r="201" s="11" customFormat="1">
      <c r="B201" s="216"/>
      <c r="D201" s="217" t="s">
        <v>182</v>
      </c>
      <c r="E201" s="218" t="s">
        <v>5</v>
      </c>
      <c r="F201" s="219" t="s">
        <v>961</v>
      </c>
      <c r="H201" s="218" t="s">
        <v>5</v>
      </c>
      <c r="I201" s="220"/>
      <c r="L201" s="216"/>
      <c r="M201" s="221"/>
      <c r="N201" s="222"/>
      <c r="O201" s="222"/>
      <c r="P201" s="222"/>
      <c r="Q201" s="222"/>
      <c r="R201" s="222"/>
      <c r="S201" s="222"/>
      <c r="T201" s="223"/>
      <c r="AT201" s="218" t="s">
        <v>182</v>
      </c>
      <c r="AU201" s="218" t="s">
        <v>93</v>
      </c>
      <c r="AV201" s="11" t="s">
        <v>81</v>
      </c>
      <c r="AW201" s="11" t="s">
        <v>36</v>
      </c>
      <c r="AX201" s="11" t="s">
        <v>73</v>
      </c>
      <c r="AY201" s="218" t="s">
        <v>173</v>
      </c>
    </row>
    <row r="202" s="12" customFormat="1">
      <c r="B202" s="224"/>
      <c r="D202" s="217" t="s">
        <v>182</v>
      </c>
      <c r="E202" s="225" t="s">
        <v>5</v>
      </c>
      <c r="F202" s="226" t="s">
        <v>962</v>
      </c>
      <c r="H202" s="227">
        <v>38.890000000000001</v>
      </c>
      <c r="I202" s="228"/>
      <c r="L202" s="224"/>
      <c r="M202" s="229"/>
      <c r="N202" s="230"/>
      <c r="O202" s="230"/>
      <c r="P202" s="230"/>
      <c r="Q202" s="230"/>
      <c r="R202" s="230"/>
      <c r="S202" s="230"/>
      <c r="T202" s="231"/>
      <c r="AT202" s="225" t="s">
        <v>182</v>
      </c>
      <c r="AU202" s="225" t="s">
        <v>93</v>
      </c>
      <c r="AV202" s="12" t="s">
        <v>93</v>
      </c>
      <c r="AW202" s="12" t="s">
        <v>36</v>
      </c>
      <c r="AX202" s="12" t="s">
        <v>73</v>
      </c>
      <c r="AY202" s="225" t="s">
        <v>173</v>
      </c>
    </row>
    <row r="203" s="12" customFormat="1">
      <c r="B203" s="224"/>
      <c r="D203" s="217" t="s">
        <v>182</v>
      </c>
      <c r="E203" s="225" t="s">
        <v>5</v>
      </c>
      <c r="F203" s="226" t="s">
        <v>963</v>
      </c>
      <c r="H203" s="227">
        <v>7.9199999999999999</v>
      </c>
      <c r="I203" s="228"/>
      <c r="L203" s="224"/>
      <c r="M203" s="229"/>
      <c r="N203" s="230"/>
      <c r="O203" s="230"/>
      <c r="P203" s="230"/>
      <c r="Q203" s="230"/>
      <c r="R203" s="230"/>
      <c r="S203" s="230"/>
      <c r="T203" s="231"/>
      <c r="AT203" s="225" t="s">
        <v>182</v>
      </c>
      <c r="AU203" s="225" t="s">
        <v>93</v>
      </c>
      <c r="AV203" s="12" t="s">
        <v>93</v>
      </c>
      <c r="AW203" s="12" t="s">
        <v>36</v>
      </c>
      <c r="AX203" s="12" t="s">
        <v>73</v>
      </c>
      <c r="AY203" s="225" t="s">
        <v>173</v>
      </c>
    </row>
    <row r="204" s="11" customFormat="1">
      <c r="B204" s="216"/>
      <c r="D204" s="217" t="s">
        <v>182</v>
      </c>
      <c r="E204" s="218" t="s">
        <v>5</v>
      </c>
      <c r="F204" s="219" t="s">
        <v>964</v>
      </c>
      <c r="H204" s="218" t="s">
        <v>5</v>
      </c>
      <c r="I204" s="220"/>
      <c r="L204" s="216"/>
      <c r="M204" s="221"/>
      <c r="N204" s="222"/>
      <c r="O204" s="222"/>
      <c r="P204" s="222"/>
      <c r="Q204" s="222"/>
      <c r="R204" s="222"/>
      <c r="S204" s="222"/>
      <c r="T204" s="223"/>
      <c r="AT204" s="218" t="s">
        <v>182</v>
      </c>
      <c r="AU204" s="218" t="s">
        <v>93</v>
      </c>
      <c r="AV204" s="11" t="s">
        <v>81</v>
      </c>
      <c r="AW204" s="11" t="s">
        <v>36</v>
      </c>
      <c r="AX204" s="11" t="s">
        <v>73</v>
      </c>
      <c r="AY204" s="218" t="s">
        <v>173</v>
      </c>
    </row>
    <row r="205" s="12" customFormat="1">
      <c r="B205" s="224"/>
      <c r="D205" s="217" t="s">
        <v>182</v>
      </c>
      <c r="E205" s="225" t="s">
        <v>5</v>
      </c>
      <c r="F205" s="226" t="s">
        <v>965</v>
      </c>
      <c r="H205" s="227">
        <v>-58.805999999999997</v>
      </c>
      <c r="I205" s="228"/>
      <c r="L205" s="224"/>
      <c r="M205" s="229"/>
      <c r="N205" s="230"/>
      <c r="O205" s="230"/>
      <c r="P205" s="230"/>
      <c r="Q205" s="230"/>
      <c r="R205" s="230"/>
      <c r="S205" s="230"/>
      <c r="T205" s="231"/>
      <c r="AT205" s="225" t="s">
        <v>182</v>
      </c>
      <c r="AU205" s="225" t="s">
        <v>93</v>
      </c>
      <c r="AV205" s="12" t="s">
        <v>93</v>
      </c>
      <c r="AW205" s="12" t="s">
        <v>36</v>
      </c>
      <c r="AX205" s="12" t="s">
        <v>73</v>
      </c>
      <c r="AY205" s="225" t="s">
        <v>173</v>
      </c>
    </row>
    <row r="206" s="13" customFormat="1">
      <c r="B206" s="232"/>
      <c r="D206" s="217" t="s">
        <v>182</v>
      </c>
      <c r="E206" s="233" t="s">
        <v>808</v>
      </c>
      <c r="F206" s="234" t="s">
        <v>186</v>
      </c>
      <c r="H206" s="235">
        <v>126.58799999999999</v>
      </c>
      <c r="I206" s="236"/>
      <c r="L206" s="232"/>
      <c r="M206" s="237"/>
      <c r="N206" s="238"/>
      <c r="O206" s="238"/>
      <c r="P206" s="238"/>
      <c r="Q206" s="238"/>
      <c r="R206" s="238"/>
      <c r="S206" s="238"/>
      <c r="T206" s="239"/>
      <c r="AT206" s="233" t="s">
        <v>182</v>
      </c>
      <c r="AU206" s="233" t="s">
        <v>93</v>
      </c>
      <c r="AV206" s="13" t="s">
        <v>187</v>
      </c>
      <c r="AW206" s="13" t="s">
        <v>36</v>
      </c>
      <c r="AX206" s="13" t="s">
        <v>73</v>
      </c>
      <c r="AY206" s="233" t="s">
        <v>173</v>
      </c>
    </row>
    <row r="207" s="14" customFormat="1">
      <c r="B207" s="240"/>
      <c r="D207" s="217" t="s">
        <v>182</v>
      </c>
      <c r="E207" s="241" t="s">
        <v>5</v>
      </c>
      <c r="F207" s="242" t="s">
        <v>188</v>
      </c>
      <c r="H207" s="243">
        <v>126.58799999999999</v>
      </c>
      <c r="I207" s="244"/>
      <c r="L207" s="240"/>
      <c r="M207" s="245"/>
      <c r="N207" s="246"/>
      <c r="O207" s="246"/>
      <c r="P207" s="246"/>
      <c r="Q207" s="246"/>
      <c r="R207" s="246"/>
      <c r="S207" s="246"/>
      <c r="T207" s="247"/>
      <c r="AT207" s="241" t="s">
        <v>182</v>
      </c>
      <c r="AU207" s="241" t="s">
        <v>93</v>
      </c>
      <c r="AV207" s="14" t="s">
        <v>180</v>
      </c>
      <c r="AW207" s="14" t="s">
        <v>36</v>
      </c>
      <c r="AX207" s="14" t="s">
        <v>81</v>
      </c>
      <c r="AY207" s="241" t="s">
        <v>173</v>
      </c>
    </row>
    <row r="208" s="1" customFormat="1" ht="16.5" customHeight="1">
      <c r="B208" s="203"/>
      <c r="C208" s="248" t="s">
        <v>10</v>
      </c>
      <c r="D208" s="248" t="s">
        <v>197</v>
      </c>
      <c r="E208" s="249" t="s">
        <v>966</v>
      </c>
      <c r="F208" s="250" t="s">
        <v>967</v>
      </c>
      <c r="G208" s="251" t="s">
        <v>179</v>
      </c>
      <c r="H208" s="252">
        <v>129.12000000000001</v>
      </c>
      <c r="I208" s="253"/>
      <c r="J208" s="254">
        <f>ROUND(I208*H208,2)</f>
        <v>0</v>
      </c>
      <c r="K208" s="250" t="s">
        <v>5</v>
      </c>
      <c r="L208" s="255"/>
      <c r="M208" s="256" t="s">
        <v>5</v>
      </c>
      <c r="N208" s="257" t="s">
        <v>45</v>
      </c>
      <c r="O208" s="48"/>
      <c r="P208" s="213">
        <f>O208*H208</f>
        <v>0</v>
      </c>
      <c r="Q208" s="213">
        <v>0.014500000000000001</v>
      </c>
      <c r="R208" s="213">
        <f>Q208*H208</f>
        <v>1.8722400000000001</v>
      </c>
      <c r="S208" s="213">
        <v>0</v>
      </c>
      <c r="T208" s="214">
        <f>S208*H208</f>
        <v>0</v>
      </c>
      <c r="AR208" s="25" t="s">
        <v>200</v>
      </c>
      <c r="AT208" s="25" t="s">
        <v>197</v>
      </c>
      <c r="AU208" s="25" t="s">
        <v>93</v>
      </c>
      <c r="AY208" s="25" t="s">
        <v>173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25" t="s">
        <v>93</v>
      </c>
      <c r="BK208" s="215">
        <f>ROUND(I208*H208,2)</f>
        <v>0</v>
      </c>
      <c r="BL208" s="25" t="s">
        <v>180</v>
      </c>
      <c r="BM208" s="25" t="s">
        <v>968</v>
      </c>
    </row>
    <row r="209" s="12" customFormat="1">
      <c r="B209" s="224"/>
      <c r="D209" s="217" t="s">
        <v>182</v>
      </c>
      <c r="E209" s="225" t="s">
        <v>5</v>
      </c>
      <c r="F209" s="226" t="s">
        <v>969</v>
      </c>
      <c r="H209" s="227">
        <v>129.12000000000001</v>
      </c>
      <c r="I209" s="228"/>
      <c r="L209" s="224"/>
      <c r="M209" s="229"/>
      <c r="N209" s="230"/>
      <c r="O209" s="230"/>
      <c r="P209" s="230"/>
      <c r="Q209" s="230"/>
      <c r="R209" s="230"/>
      <c r="S209" s="230"/>
      <c r="T209" s="231"/>
      <c r="AT209" s="225" t="s">
        <v>182</v>
      </c>
      <c r="AU209" s="225" t="s">
        <v>93</v>
      </c>
      <c r="AV209" s="12" t="s">
        <v>93</v>
      </c>
      <c r="AW209" s="12" t="s">
        <v>36</v>
      </c>
      <c r="AX209" s="12" t="s">
        <v>81</v>
      </c>
      <c r="AY209" s="225" t="s">
        <v>173</v>
      </c>
    </row>
    <row r="210" s="1" customFormat="1" ht="16.5" customHeight="1">
      <c r="B210" s="203"/>
      <c r="C210" s="204" t="s">
        <v>287</v>
      </c>
      <c r="D210" s="204" t="s">
        <v>176</v>
      </c>
      <c r="E210" s="205" t="s">
        <v>970</v>
      </c>
      <c r="F210" s="206" t="s">
        <v>971</v>
      </c>
      <c r="G210" s="207" t="s">
        <v>179</v>
      </c>
      <c r="H210" s="208">
        <v>58.805999999999997</v>
      </c>
      <c r="I210" s="209"/>
      <c r="J210" s="210">
        <f>ROUND(I210*H210,2)</f>
        <v>0</v>
      </c>
      <c r="K210" s="206" t="s">
        <v>5</v>
      </c>
      <c r="L210" s="47"/>
      <c r="M210" s="211" t="s">
        <v>5</v>
      </c>
      <c r="N210" s="212" t="s">
        <v>45</v>
      </c>
      <c r="O210" s="48"/>
      <c r="P210" s="213">
        <f>O210*H210</f>
        <v>0</v>
      </c>
      <c r="Q210" s="213">
        <v>0.0080000000000000002</v>
      </c>
      <c r="R210" s="213">
        <f>Q210*H210</f>
        <v>0.47044799999999998</v>
      </c>
      <c r="S210" s="213">
        <v>0</v>
      </c>
      <c r="T210" s="214">
        <f>S210*H210</f>
        <v>0</v>
      </c>
      <c r="AR210" s="25" t="s">
        <v>180</v>
      </c>
      <c r="AT210" s="25" t="s">
        <v>176</v>
      </c>
      <c r="AU210" s="25" t="s">
        <v>93</v>
      </c>
      <c r="AY210" s="25" t="s">
        <v>173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25" t="s">
        <v>93</v>
      </c>
      <c r="BK210" s="215">
        <f>ROUND(I210*H210,2)</f>
        <v>0</v>
      </c>
      <c r="BL210" s="25" t="s">
        <v>180</v>
      </c>
      <c r="BM210" s="25" t="s">
        <v>972</v>
      </c>
    </row>
    <row r="211" s="12" customFormat="1">
      <c r="B211" s="224"/>
      <c r="D211" s="217" t="s">
        <v>182</v>
      </c>
      <c r="E211" s="225" t="s">
        <v>5</v>
      </c>
      <c r="F211" s="226" t="s">
        <v>806</v>
      </c>
      <c r="H211" s="227">
        <v>58.805999999999997</v>
      </c>
      <c r="I211" s="228"/>
      <c r="L211" s="224"/>
      <c r="M211" s="229"/>
      <c r="N211" s="230"/>
      <c r="O211" s="230"/>
      <c r="P211" s="230"/>
      <c r="Q211" s="230"/>
      <c r="R211" s="230"/>
      <c r="S211" s="230"/>
      <c r="T211" s="231"/>
      <c r="AT211" s="225" t="s">
        <v>182</v>
      </c>
      <c r="AU211" s="225" t="s">
        <v>93</v>
      </c>
      <c r="AV211" s="12" t="s">
        <v>93</v>
      </c>
      <c r="AW211" s="12" t="s">
        <v>36</v>
      </c>
      <c r="AX211" s="12" t="s">
        <v>81</v>
      </c>
      <c r="AY211" s="225" t="s">
        <v>173</v>
      </c>
    </row>
    <row r="212" s="1" customFormat="1" ht="16.5" customHeight="1">
      <c r="B212" s="203"/>
      <c r="C212" s="248" t="s">
        <v>291</v>
      </c>
      <c r="D212" s="248" t="s">
        <v>197</v>
      </c>
      <c r="E212" s="249" t="s">
        <v>973</v>
      </c>
      <c r="F212" s="250" t="s">
        <v>974</v>
      </c>
      <c r="G212" s="251" t="s">
        <v>612</v>
      </c>
      <c r="H212" s="252">
        <v>9.8789999999999996</v>
      </c>
      <c r="I212" s="253"/>
      <c r="J212" s="254">
        <f>ROUND(I212*H212,2)</f>
        <v>0</v>
      </c>
      <c r="K212" s="250" t="s">
        <v>975</v>
      </c>
      <c r="L212" s="255"/>
      <c r="M212" s="256" t="s">
        <v>5</v>
      </c>
      <c r="N212" s="257" t="s">
        <v>45</v>
      </c>
      <c r="O212" s="48"/>
      <c r="P212" s="213">
        <f>O212*H212</f>
        <v>0</v>
      </c>
      <c r="Q212" s="213">
        <v>0.032000000000000001</v>
      </c>
      <c r="R212" s="213">
        <f>Q212*H212</f>
        <v>0.31612800000000002</v>
      </c>
      <c r="S212" s="213">
        <v>0</v>
      </c>
      <c r="T212" s="214">
        <f>S212*H212</f>
        <v>0</v>
      </c>
      <c r="AR212" s="25" t="s">
        <v>200</v>
      </c>
      <c r="AT212" s="25" t="s">
        <v>197</v>
      </c>
      <c r="AU212" s="25" t="s">
        <v>93</v>
      </c>
      <c r="AY212" s="25" t="s">
        <v>173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5" t="s">
        <v>93</v>
      </c>
      <c r="BK212" s="215">
        <f>ROUND(I212*H212,2)</f>
        <v>0</v>
      </c>
      <c r="BL212" s="25" t="s">
        <v>180</v>
      </c>
      <c r="BM212" s="25" t="s">
        <v>976</v>
      </c>
    </row>
    <row r="213" s="12" customFormat="1">
      <c r="B213" s="224"/>
      <c r="D213" s="217" t="s">
        <v>182</v>
      </c>
      <c r="E213" s="225" t="s">
        <v>5</v>
      </c>
      <c r="F213" s="226" t="s">
        <v>977</v>
      </c>
      <c r="H213" s="227">
        <v>9.8789999999999996</v>
      </c>
      <c r="I213" s="228"/>
      <c r="L213" s="224"/>
      <c r="M213" s="229"/>
      <c r="N213" s="230"/>
      <c r="O213" s="230"/>
      <c r="P213" s="230"/>
      <c r="Q213" s="230"/>
      <c r="R213" s="230"/>
      <c r="S213" s="230"/>
      <c r="T213" s="231"/>
      <c r="AT213" s="225" t="s">
        <v>182</v>
      </c>
      <c r="AU213" s="225" t="s">
        <v>93</v>
      </c>
      <c r="AV213" s="12" t="s">
        <v>93</v>
      </c>
      <c r="AW213" s="12" t="s">
        <v>36</v>
      </c>
      <c r="AX213" s="12" t="s">
        <v>81</v>
      </c>
      <c r="AY213" s="225" t="s">
        <v>173</v>
      </c>
    </row>
    <row r="214" s="1" customFormat="1" ht="25.5" customHeight="1">
      <c r="B214" s="203"/>
      <c r="C214" s="204" t="s">
        <v>296</v>
      </c>
      <c r="D214" s="204" t="s">
        <v>176</v>
      </c>
      <c r="E214" s="205" t="s">
        <v>978</v>
      </c>
      <c r="F214" s="206" t="s">
        <v>979</v>
      </c>
      <c r="G214" s="207" t="s">
        <v>179</v>
      </c>
      <c r="H214" s="208">
        <v>15.343999999999999</v>
      </c>
      <c r="I214" s="209"/>
      <c r="J214" s="210">
        <f>ROUND(I214*H214,2)</f>
        <v>0</v>
      </c>
      <c r="K214" s="206" t="s">
        <v>5</v>
      </c>
      <c r="L214" s="47"/>
      <c r="M214" s="211" t="s">
        <v>5</v>
      </c>
      <c r="N214" s="212" t="s">
        <v>45</v>
      </c>
      <c r="O214" s="48"/>
      <c r="P214" s="213">
        <f>O214*H214</f>
        <v>0</v>
      </c>
      <c r="Q214" s="213">
        <v>0.0083199999999999993</v>
      </c>
      <c r="R214" s="213">
        <f>Q214*H214</f>
        <v>0.12766207999999998</v>
      </c>
      <c r="S214" s="213">
        <v>0</v>
      </c>
      <c r="T214" s="214">
        <f>S214*H214</f>
        <v>0</v>
      </c>
      <c r="AR214" s="25" t="s">
        <v>180</v>
      </c>
      <c r="AT214" s="25" t="s">
        <v>176</v>
      </c>
      <c r="AU214" s="25" t="s">
        <v>93</v>
      </c>
      <c r="AY214" s="25" t="s">
        <v>173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25" t="s">
        <v>93</v>
      </c>
      <c r="BK214" s="215">
        <f>ROUND(I214*H214,2)</f>
        <v>0</v>
      </c>
      <c r="BL214" s="25" t="s">
        <v>180</v>
      </c>
      <c r="BM214" s="25" t="s">
        <v>980</v>
      </c>
    </row>
    <row r="215" s="11" customFormat="1">
      <c r="B215" s="216"/>
      <c r="D215" s="217" t="s">
        <v>182</v>
      </c>
      <c r="E215" s="218" t="s">
        <v>5</v>
      </c>
      <c r="F215" s="219" t="s">
        <v>981</v>
      </c>
      <c r="H215" s="218" t="s">
        <v>5</v>
      </c>
      <c r="I215" s="220"/>
      <c r="L215" s="216"/>
      <c r="M215" s="221"/>
      <c r="N215" s="222"/>
      <c r="O215" s="222"/>
      <c r="P215" s="222"/>
      <c r="Q215" s="222"/>
      <c r="R215" s="222"/>
      <c r="S215" s="222"/>
      <c r="T215" s="223"/>
      <c r="AT215" s="218" t="s">
        <v>182</v>
      </c>
      <c r="AU215" s="218" t="s">
        <v>93</v>
      </c>
      <c r="AV215" s="11" t="s">
        <v>81</v>
      </c>
      <c r="AW215" s="11" t="s">
        <v>36</v>
      </c>
      <c r="AX215" s="11" t="s">
        <v>73</v>
      </c>
      <c r="AY215" s="218" t="s">
        <v>173</v>
      </c>
    </row>
    <row r="216" s="12" customFormat="1">
      <c r="B216" s="224"/>
      <c r="D216" s="217" t="s">
        <v>182</v>
      </c>
      <c r="E216" s="225" t="s">
        <v>5</v>
      </c>
      <c r="F216" s="226" t="s">
        <v>982</v>
      </c>
      <c r="H216" s="227">
        <v>9.2609999999999992</v>
      </c>
      <c r="I216" s="228"/>
      <c r="L216" s="224"/>
      <c r="M216" s="229"/>
      <c r="N216" s="230"/>
      <c r="O216" s="230"/>
      <c r="P216" s="230"/>
      <c r="Q216" s="230"/>
      <c r="R216" s="230"/>
      <c r="S216" s="230"/>
      <c r="T216" s="231"/>
      <c r="AT216" s="225" t="s">
        <v>182</v>
      </c>
      <c r="AU216" s="225" t="s">
        <v>93</v>
      </c>
      <c r="AV216" s="12" t="s">
        <v>93</v>
      </c>
      <c r="AW216" s="12" t="s">
        <v>36</v>
      </c>
      <c r="AX216" s="12" t="s">
        <v>73</v>
      </c>
      <c r="AY216" s="225" t="s">
        <v>173</v>
      </c>
    </row>
    <row r="217" s="12" customFormat="1">
      <c r="B217" s="224"/>
      <c r="D217" s="217" t="s">
        <v>182</v>
      </c>
      <c r="E217" s="225" t="s">
        <v>5</v>
      </c>
      <c r="F217" s="226" t="s">
        <v>983</v>
      </c>
      <c r="H217" s="227">
        <v>6.0830000000000002</v>
      </c>
      <c r="I217" s="228"/>
      <c r="L217" s="224"/>
      <c r="M217" s="229"/>
      <c r="N217" s="230"/>
      <c r="O217" s="230"/>
      <c r="P217" s="230"/>
      <c r="Q217" s="230"/>
      <c r="R217" s="230"/>
      <c r="S217" s="230"/>
      <c r="T217" s="231"/>
      <c r="AT217" s="225" t="s">
        <v>182</v>
      </c>
      <c r="AU217" s="225" t="s">
        <v>93</v>
      </c>
      <c r="AV217" s="12" t="s">
        <v>93</v>
      </c>
      <c r="AW217" s="12" t="s">
        <v>36</v>
      </c>
      <c r="AX217" s="12" t="s">
        <v>73</v>
      </c>
      <c r="AY217" s="225" t="s">
        <v>173</v>
      </c>
    </row>
    <row r="218" s="13" customFormat="1">
      <c r="B218" s="232"/>
      <c r="D218" s="217" t="s">
        <v>182</v>
      </c>
      <c r="E218" s="233" t="s">
        <v>802</v>
      </c>
      <c r="F218" s="234" t="s">
        <v>186</v>
      </c>
      <c r="H218" s="235">
        <v>15.343999999999999</v>
      </c>
      <c r="I218" s="236"/>
      <c r="L218" s="232"/>
      <c r="M218" s="237"/>
      <c r="N218" s="238"/>
      <c r="O218" s="238"/>
      <c r="P218" s="238"/>
      <c r="Q218" s="238"/>
      <c r="R218" s="238"/>
      <c r="S218" s="238"/>
      <c r="T218" s="239"/>
      <c r="AT218" s="233" t="s">
        <v>182</v>
      </c>
      <c r="AU218" s="233" t="s">
        <v>93</v>
      </c>
      <c r="AV218" s="13" t="s">
        <v>187</v>
      </c>
      <c r="AW218" s="13" t="s">
        <v>36</v>
      </c>
      <c r="AX218" s="13" t="s">
        <v>73</v>
      </c>
      <c r="AY218" s="233" t="s">
        <v>173</v>
      </c>
    </row>
    <row r="219" s="14" customFormat="1">
      <c r="B219" s="240"/>
      <c r="D219" s="217" t="s">
        <v>182</v>
      </c>
      <c r="E219" s="241" t="s">
        <v>5</v>
      </c>
      <c r="F219" s="242" t="s">
        <v>188</v>
      </c>
      <c r="H219" s="243">
        <v>15.343999999999999</v>
      </c>
      <c r="I219" s="244"/>
      <c r="L219" s="240"/>
      <c r="M219" s="245"/>
      <c r="N219" s="246"/>
      <c r="O219" s="246"/>
      <c r="P219" s="246"/>
      <c r="Q219" s="246"/>
      <c r="R219" s="246"/>
      <c r="S219" s="246"/>
      <c r="T219" s="247"/>
      <c r="AT219" s="241" t="s">
        <v>182</v>
      </c>
      <c r="AU219" s="241" t="s">
        <v>93</v>
      </c>
      <c r="AV219" s="14" t="s">
        <v>180</v>
      </c>
      <c r="AW219" s="14" t="s">
        <v>36</v>
      </c>
      <c r="AX219" s="14" t="s">
        <v>81</v>
      </c>
      <c r="AY219" s="241" t="s">
        <v>173</v>
      </c>
    </row>
    <row r="220" s="1" customFormat="1" ht="25.5" customHeight="1">
      <c r="B220" s="203"/>
      <c r="C220" s="248" t="s">
        <v>302</v>
      </c>
      <c r="D220" s="248" t="s">
        <v>197</v>
      </c>
      <c r="E220" s="249" t="s">
        <v>984</v>
      </c>
      <c r="F220" s="250" t="s">
        <v>985</v>
      </c>
      <c r="G220" s="251" t="s">
        <v>179</v>
      </c>
      <c r="H220" s="252">
        <v>15.651</v>
      </c>
      <c r="I220" s="253"/>
      <c r="J220" s="254">
        <f>ROUND(I220*H220,2)</f>
        <v>0</v>
      </c>
      <c r="K220" s="250" t="s">
        <v>975</v>
      </c>
      <c r="L220" s="255"/>
      <c r="M220" s="256" t="s">
        <v>5</v>
      </c>
      <c r="N220" s="257" t="s">
        <v>45</v>
      </c>
      <c r="O220" s="48"/>
      <c r="P220" s="213">
        <f>O220*H220</f>
        <v>0</v>
      </c>
      <c r="Q220" s="213">
        <v>0.0135</v>
      </c>
      <c r="R220" s="213">
        <f>Q220*H220</f>
        <v>0.21128849999999999</v>
      </c>
      <c r="S220" s="213">
        <v>0</v>
      </c>
      <c r="T220" s="214">
        <f>S220*H220</f>
        <v>0</v>
      </c>
      <c r="AR220" s="25" t="s">
        <v>200</v>
      </c>
      <c r="AT220" s="25" t="s">
        <v>197</v>
      </c>
      <c r="AU220" s="25" t="s">
        <v>93</v>
      </c>
      <c r="AY220" s="25" t="s">
        <v>173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25" t="s">
        <v>93</v>
      </c>
      <c r="BK220" s="215">
        <f>ROUND(I220*H220,2)</f>
        <v>0</v>
      </c>
      <c r="BL220" s="25" t="s">
        <v>180</v>
      </c>
      <c r="BM220" s="25" t="s">
        <v>986</v>
      </c>
    </row>
    <row r="221" s="12" customFormat="1">
      <c r="B221" s="224"/>
      <c r="D221" s="217" t="s">
        <v>182</v>
      </c>
      <c r="E221" s="225" t="s">
        <v>5</v>
      </c>
      <c r="F221" s="226" t="s">
        <v>987</v>
      </c>
      <c r="H221" s="227">
        <v>15.651</v>
      </c>
      <c r="I221" s="228"/>
      <c r="L221" s="224"/>
      <c r="M221" s="229"/>
      <c r="N221" s="230"/>
      <c r="O221" s="230"/>
      <c r="P221" s="230"/>
      <c r="Q221" s="230"/>
      <c r="R221" s="230"/>
      <c r="S221" s="230"/>
      <c r="T221" s="231"/>
      <c r="AT221" s="225" t="s">
        <v>182</v>
      </c>
      <c r="AU221" s="225" t="s">
        <v>93</v>
      </c>
      <c r="AV221" s="12" t="s">
        <v>93</v>
      </c>
      <c r="AW221" s="12" t="s">
        <v>36</v>
      </c>
      <c r="AX221" s="12" t="s">
        <v>81</v>
      </c>
      <c r="AY221" s="225" t="s">
        <v>173</v>
      </c>
    </row>
    <row r="222" s="1" customFormat="1" ht="16.5" customHeight="1">
      <c r="B222" s="203"/>
      <c r="C222" s="204" t="s">
        <v>308</v>
      </c>
      <c r="D222" s="204" t="s">
        <v>176</v>
      </c>
      <c r="E222" s="205" t="s">
        <v>988</v>
      </c>
      <c r="F222" s="206" t="s">
        <v>971</v>
      </c>
      <c r="G222" s="207" t="s">
        <v>179</v>
      </c>
      <c r="H222" s="208">
        <v>86.873000000000005</v>
      </c>
      <c r="I222" s="209"/>
      <c r="J222" s="210">
        <f>ROUND(I222*H222,2)</f>
        <v>0</v>
      </c>
      <c r="K222" s="206" t="s">
        <v>5</v>
      </c>
      <c r="L222" s="47"/>
      <c r="M222" s="211" t="s">
        <v>5</v>
      </c>
      <c r="N222" s="212" t="s">
        <v>45</v>
      </c>
      <c r="O222" s="48"/>
      <c r="P222" s="213">
        <f>O222*H222</f>
        <v>0</v>
      </c>
      <c r="Q222" s="213">
        <v>0.0080000000000000002</v>
      </c>
      <c r="R222" s="213">
        <f>Q222*H222</f>
        <v>0.69498400000000005</v>
      </c>
      <c r="S222" s="213">
        <v>0</v>
      </c>
      <c r="T222" s="214">
        <f>S222*H222</f>
        <v>0</v>
      </c>
      <c r="AR222" s="25" t="s">
        <v>180</v>
      </c>
      <c r="AT222" s="25" t="s">
        <v>176</v>
      </c>
      <c r="AU222" s="25" t="s">
        <v>93</v>
      </c>
      <c r="AY222" s="25" t="s">
        <v>173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25" t="s">
        <v>93</v>
      </c>
      <c r="BK222" s="215">
        <f>ROUND(I222*H222,2)</f>
        <v>0</v>
      </c>
      <c r="BL222" s="25" t="s">
        <v>180</v>
      </c>
      <c r="BM222" s="25" t="s">
        <v>989</v>
      </c>
    </row>
    <row r="223" s="11" customFormat="1">
      <c r="B223" s="216"/>
      <c r="D223" s="217" t="s">
        <v>182</v>
      </c>
      <c r="E223" s="218" t="s">
        <v>5</v>
      </c>
      <c r="F223" s="219" t="s">
        <v>990</v>
      </c>
      <c r="H223" s="218" t="s">
        <v>5</v>
      </c>
      <c r="I223" s="220"/>
      <c r="L223" s="216"/>
      <c r="M223" s="221"/>
      <c r="N223" s="222"/>
      <c r="O223" s="222"/>
      <c r="P223" s="222"/>
      <c r="Q223" s="222"/>
      <c r="R223" s="222"/>
      <c r="S223" s="222"/>
      <c r="T223" s="223"/>
      <c r="AT223" s="218" t="s">
        <v>182</v>
      </c>
      <c r="AU223" s="218" t="s">
        <v>93</v>
      </c>
      <c r="AV223" s="11" t="s">
        <v>81</v>
      </c>
      <c r="AW223" s="11" t="s">
        <v>36</v>
      </c>
      <c r="AX223" s="11" t="s">
        <v>73</v>
      </c>
      <c r="AY223" s="218" t="s">
        <v>173</v>
      </c>
    </row>
    <row r="224" s="11" customFormat="1">
      <c r="B224" s="216"/>
      <c r="D224" s="217" t="s">
        <v>182</v>
      </c>
      <c r="E224" s="218" t="s">
        <v>5</v>
      </c>
      <c r="F224" s="219" t="s">
        <v>991</v>
      </c>
      <c r="H224" s="218" t="s">
        <v>5</v>
      </c>
      <c r="I224" s="220"/>
      <c r="L224" s="216"/>
      <c r="M224" s="221"/>
      <c r="N224" s="222"/>
      <c r="O224" s="222"/>
      <c r="P224" s="222"/>
      <c r="Q224" s="222"/>
      <c r="R224" s="222"/>
      <c r="S224" s="222"/>
      <c r="T224" s="223"/>
      <c r="AT224" s="218" t="s">
        <v>182</v>
      </c>
      <c r="AU224" s="218" t="s">
        <v>93</v>
      </c>
      <c r="AV224" s="11" t="s">
        <v>81</v>
      </c>
      <c r="AW224" s="11" t="s">
        <v>36</v>
      </c>
      <c r="AX224" s="11" t="s">
        <v>73</v>
      </c>
      <c r="AY224" s="218" t="s">
        <v>173</v>
      </c>
    </row>
    <row r="225" s="12" customFormat="1">
      <c r="B225" s="224"/>
      <c r="D225" s="217" t="s">
        <v>182</v>
      </c>
      <c r="E225" s="225" t="s">
        <v>5</v>
      </c>
      <c r="F225" s="226" t="s">
        <v>992</v>
      </c>
      <c r="H225" s="227">
        <v>156.16</v>
      </c>
      <c r="I225" s="228"/>
      <c r="L225" s="224"/>
      <c r="M225" s="229"/>
      <c r="N225" s="230"/>
      <c r="O225" s="230"/>
      <c r="P225" s="230"/>
      <c r="Q225" s="230"/>
      <c r="R225" s="230"/>
      <c r="S225" s="230"/>
      <c r="T225" s="231"/>
      <c r="AT225" s="225" t="s">
        <v>182</v>
      </c>
      <c r="AU225" s="225" t="s">
        <v>93</v>
      </c>
      <c r="AV225" s="12" t="s">
        <v>93</v>
      </c>
      <c r="AW225" s="12" t="s">
        <v>36</v>
      </c>
      <c r="AX225" s="12" t="s">
        <v>73</v>
      </c>
      <c r="AY225" s="225" t="s">
        <v>173</v>
      </c>
    </row>
    <row r="226" s="12" customFormat="1">
      <c r="B226" s="224"/>
      <c r="D226" s="217" t="s">
        <v>182</v>
      </c>
      <c r="E226" s="225" t="s">
        <v>5</v>
      </c>
      <c r="F226" s="226" t="s">
        <v>993</v>
      </c>
      <c r="H226" s="227">
        <v>-28.48</v>
      </c>
      <c r="I226" s="228"/>
      <c r="L226" s="224"/>
      <c r="M226" s="229"/>
      <c r="N226" s="230"/>
      <c r="O226" s="230"/>
      <c r="P226" s="230"/>
      <c r="Q226" s="230"/>
      <c r="R226" s="230"/>
      <c r="S226" s="230"/>
      <c r="T226" s="231"/>
      <c r="AT226" s="225" t="s">
        <v>182</v>
      </c>
      <c r="AU226" s="225" t="s">
        <v>93</v>
      </c>
      <c r="AV226" s="12" t="s">
        <v>93</v>
      </c>
      <c r="AW226" s="12" t="s">
        <v>36</v>
      </c>
      <c r="AX226" s="12" t="s">
        <v>73</v>
      </c>
      <c r="AY226" s="225" t="s">
        <v>173</v>
      </c>
    </row>
    <row r="227" s="12" customFormat="1">
      <c r="B227" s="224"/>
      <c r="D227" s="217" t="s">
        <v>182</v>
      </c>
      <c r="E227" s="225" t="s">
        <v>5</v>
      </c>
      <c r="F227" s="226" t="s">
        <v>994</v>
      </c>
      <c r="H227" s="227">
        <v>41.920000000000002</v>
      </c>
      <c r="I227" s="228"/>
      <c r="L227" s="224"/>
      <c r="M227" s="229"/>
      <c r="N227" s="230"/>
      <c r="O227" s="230"/>
      <c r="P227" s="230"/>
      <c r="Q227" s="230"/>
      <c r="R227" s="230"/>
      <c r="S227" s="230"/>
      <c r="T227" s="231"/>
      <c r="AT227" s="225" t="s">
        <v>182</v>
      </c>
      <c r="AU227" s="225" t="s">
        <v>93</v>
      </c>
      <c r="AV227" s="12" t="s">
        <v>93</v>
      </c>
      <c r="AW227" s="12" t="s">
        <v>36</v>
      </c>
      <c r="AX227" s="12" t="s">
        <v>73</v>
      </c>
      <c r="AY227" s="225" t="s">
        <v>173</v>
      </c>
    </row>
    <row r="228" s="12" customFormat="1">
      <c r="B228" s="224"/>
      <c r="D228" s="217" t="s">
        <v>182</v>
      </c>
      <c r="E228" s="225" t="s">
        <v>5</v>
      </c>
      <c r="F228" s="226" t="s">
        <v>995</v>
      </c>
      <c r="H228" s="227">
        <v>-11.279999999999999</v>
      </c>
      <c r="I228" s="228"/>
      <c r="L228" s="224"/>
      <c r="M228" s="229"/>
      <c r="N228" s="230"/>
      <c r="O228" s="230"/>
      <c r="P228" s="230"/>
      <c r="Q228" s="230"/>
      <c r="R228" s="230"/>
      <c r="S228" s="230"/>
      <c r="T228" s="231"/>
      <c r="AT228" s="225" t="s">
        <v>182</v>
      </c>
      <c r="AU228" s="225" t="s">
        <v>93</v>
      </c>
      <c r="AV228" s="12" t="s">
        <v>93</v>
      </c>
      <c r="AW228" s="12" t="s">
        <v>36</v>
      </c>
      <c r="AX228" s="12" t="s">
        <v>73</v>
      </c>
      <c r="AY228" s="225" t="s">
        <v>173</v>
      </c>
    </row>
    <row r="229" s="12" customFormat="1">
      <c r="B229" s="224"/>
      <c r="D229" s="217" t="s">
        <v>182</v>
      </c>
      <c r="E229" s="225" t="s">
        <v>5</v>
      </c>
      <c r="F229" s="226" t="s">
        <v>996</v>
      </c>
      <c r="H229" s="227">
        <v>312.31999999999999</v>
      </c>
      <c r="I229" s="228"/>
      <c r="L229" s="224"/>
      <c r="M229" s="229"/>
      <c r="N229" s="230"/>
      <c r="O229" s="230"/>
      <c r="P229" s="230"/>
      <c r="Q229" s="230"/>
      <c r="R229" s="230"/>
      <c r="S229" s="230"/>
      <c r="T229" s="231"/>
      <c r="AT229" s="225" t="s">
        <v>182</v>
      </c>
      <c r="AU229" s="225" t="s">
        <v>93</v>
      </c>
      <c r="AV229" s="12" t="s">
        <v>93</v>
      </c>
      <c r="AW229" s="12" t="s">
        <v>36</v>
      </c>
      <c r="AX229" s="12" t="s">
        <v>73</v>
      </c>
      <c r="AY229" s="225" t="s">
        <v>173</v>
      </c>
    </row>
    <row r="230" s="12" customFormat="1">
      <c r="B230" s="224"/>
      <c r="D230" s="217" t="s">
        <v>182</v>
      </c>
      <c r="E230" s="225" t="s">
        <v>5</v>
      </c>
      <c r="F230" s="226" t="s">
        <v>997</v>
      </c>
      <c r="H230" s="227">
        <v>-56.960000000000001</v>
      </c>
      <c r="I230" s="228"/>
      <c r="L230" s="224"/>
      <c r="M230" s="229"/>
      <c r="N230" s="230"/>
      <c r="O230" s="230"/>
      <c r="P230" s="230"/>
      <c r="Q230" s="230"/>
      <c r="R230" s="230"/>
      <c r="S230" s="230"/>
      <c r="T230" s="231"/>
      <c r="AT230" s="225" t="s">
        <v>182</v>
      </c>
      <c r="AU230" s="225" t="s">
        <v>93</v>
      </c>
      <c r="AV230" s="12" t="s">
        <v>93</v>
      </c>
      <c r="AW230" s="12" t="s">
        <v>36</v>
      </c>
      <c r="AX230" s="12" t="s">
        <v>73</v>
      </c>
      <c r="AY230" s="225" t="s">
        <v>173</v>
      </c>
    </row>
    <row r="231" s="13" customFormat="1">
      <c r="B231" s="232"/>
      <c r="D231" s="217" t="s">
        <v>182</v>
      </c>
      <c r="E231" s="233" t="s">
        <v>812</v>
      </c>
      <c r="F231" s="234" t="s">
        <v>186</v>
      </c>
      <c r="H231" s="235">
        <v>413.68000000000001</v>
      </c>
      <c r="I231" s="236"/>
      <c r="L231" s="232"/>
      <c r="M231" s="237"/>
      <c r="N231" s="238"/>
      <c r="O231" s="238"/>
      <c r="P231" s="238"/>
      <c r="Q231" s="238"/>
      <c r="R231" s="238"/>
      <c r="S231" s="238"/>
      <c r="T231" s="239"/>
      <c r="AT231" s="233" t="s">
        <v>182</v>
      </c>
      <c r="AU231" s="233" t="s">
        <v>93</v>
      </c>
      <c r="AV231" s="13" t="s">
        <v>187</v>
      </c>
      <c r="AW231" s="13" t="s">
        <v>36</v>
      </c>
      <c r="AX231" s="13" t="s">
        <v>73</v>
      </c>
      <c r="AY231" s="233" t="s">
        <v>173</v>
      </c>
    </row>
    <row r="232" s="12" customFormat="1">
      <c r="B232" s="224"/>
      <c r="D232" s="217" t="s">
        <v>182</v>
      </c>
      <c r="E232" s="225" t="s">
        <v>5</v>
      </c>
      <c r="F232" s="226" t="s">
        <v>998</v>
      </c>
      <c r="H232" s="227">
        <v>-413.68000000000001</v>
      </c>
      <c r="I232" s="228"/>
      <c r="L232" s="224"/>
      <c r="M232" s="229"/>
      <c r="N232" s="230"/>
      <c r="O232" s="230"/>
      <c r="P232" s="230"/>
      <c r="Q232" s="230"/>
      <c r="R232" s="230"/>
      <c r="S232" s="230"/>
      <c r="T232" s="231"/>
      <c r="AT232" s="225" t="s">
        <v>182</v>
      </c>
      <c r="AU232" s="225" t="s">
        <v>93</v>
      </c>
      <c r="AV232" s="12" t="s">
        <v>93</v>
      </c>
      <c r="AW232" s="12" t="s">
        <v>36</v>
      </c>
      <c r="AX232" s="12" t="s">
        <v>73</v>
      </c>
      <c r="AY232" s="225" t="s">
        <v>173</v>
      </c>
    </row>
    <row r="233" s="13" customFormat="1">
      <c r="B233" s="232"/>
      <c r="D233" s="217" t="s">
        <v>182</v>
      </c>
      <c r="E233" s="233" t="s">
        <v>5</v>
      </c>
      <c r="F233" s="234" t="s">
        <v>186</v>
      </c>
      <c r="H233" s="235">
        <v>-413.68000000000001</v>
      </c>
      <c r="I233" s="236"/>
      <c r="L233" s="232"/>
      <c r="M233" s="237"/>
      <c r="N233" s="238"/>
      <c r="O233" s="238"/>
      <c r="P233" s="238"/>
      <c r="Q233" s="238"/>
      <c r="R233" s="238"/>
      <c r="S233" s="238"/>
      <c r="T233" s="239"/>
      <c r="AT233" s="233" t="s">
        <v>182</v>
      </c>
      <c r="AU233" s="233" t="s">
        <v>93</v>
      </c>
      <c r="AV233" s="13" t="s">
        <v>187</v>
      </c>
      <c r="AW233" s="13" t="s">
        <v>36</v>
      </c>
      <c r="AX233" s="13" t="s">
        <v>73</v>
      </c>
      <c r="AY233" s="233" t="s">
        <v>173</v>
      </c>
    </row>
    <row r="234" s="12" customFormat="1">
      <c r="B234" s="224"/>
      <c r="D234" s="217" t="s">
        <v>182</v>
      </c>
      <c r="E234" s="225" t="s">
        <v>5</v>
      </c>
      <c r="F234" s="226" t="s">
        <v>999</v>
      </c>
      <c r="H234" s="227">
        <v>86.873000000000005</v>
      </c>
      <c r="I234" s="228"/>
      <c r="L234" s="224"/>
      <c r="M234" s="229"/>
      <c r="N234" s="230"/>
      <c r="O234" s="230"/>
      <c r="P234" s="230"/>
      <c r="Q234" s="230"/>
      <c r="R234" s="230"/>
      <c r="S234" s="230"/>
      <c r="T234" s="231"/>
      <c r="AT234" s="225" t="s">
        <v>182</v>
      </c>
      <c r="AU234" s="225" t="s">
        <v>93</v>
      </c>
      <c r="AV234" s="12" t="s">
        <v>93</v>
      </c>
      <c r="AW234" s="12" t="s">
        <v>36</v>
      </c>
      <c r="AX234" s="12" t="s">
        <v>73</v>
      </c>
      <c r="AY234" s="225" t="s">
        <v>173</v>
      </c>
    </row>
    <row r="235" s="13" customFormat="1">
      <c r="B235" s="232"/>
      <c r="D235" s="217" t="s">
        <v>182</v>
      </c>
      <c r="E235" s="233" t="s">
        <v>810</v>
      </c>
      <c r="F235" s="234" t="s">
        <v>186</v>
      </c>
      <c r="H235" s="235">
        <v>86.873000000000005</v>
      </c>
      <c r="I235" s="236"/>
      <c r="L235" s="232"/>
      <c r="M235" s="237"/>
      <c r="N235" s="238"/>
      <c r="O235" s="238"/>
      <c r="P235" s="238"/>
      <c r="Q235" s="238"/>
      <c r="R235" s="238"/>
      <c r="S235" s="238"/>
      <c r="T235" s="239"/>
      <c r="AT235" s="233" t="s">
        <v>182</v>
      </c>
      <c r="AU235" s="233" t="s">
        <v>93</v>
      </c>
      <c r="AV235" s="13" t="s">
        <v>187</v>
      </c>
      <c r="AW235" s="13" t="s">
        <v>36</v>
      </c>
      <c r="AX235" s="13" t="s">
        <v>73</v>
      </c>
      <c r="AY235" s="233" t="s">
        <v>173</v>
      </c>
    </row>
    <row r="236" s="14" customFormat="1">
      <c r="B236" s="240"/>
      <c r="D236" s="217" t="s">
        <v>182</v>
      </c>
      <c r="E236" s="241" t="s">
        <v>5</v>
      </c>
      <c r="F236" s="242" t="s">
        <v>188</v>
      </c>
      <c r="H236" s="243">
        <v>86.873000000000005</v>
      </c>
      <c r="I236" s="244"/>
      <c r="L236" s="240"/>
      <c r="M236" s="245"/>
      <c r="N236" s="246"/>
      <c r="O236" s="246"/>
      <c r="P236" s="246"/>
      <c r="Q236" s="246"/>
      <c r="R236" s="246"/>
      <c r="S236" s="246"/>
      <c r="T236" s="247"/>
      <c r="AT236" s="241" t="s">
        <v>182</v>
      </c>
      <c r="AU236" s="241" t="s">
        <v>93</v>
      </c>
      <c r="AV236" s="14" t="s">
        <v>180</v>
      </c>
      <c r="AW236" s="14" t="s">
        <v>36</v>
      </c>
      <c r="AX236" s="14" t="s">
        <v>81</v>
      </c>
      <c r="AY236" s="241" t="s">
        <v>173</v>
      </c>
    </row>
    <row r="237" s="1" customFormat="1" ht="16.5" customHeight="1">
      <c r="B237" s="203"/>
      <c r="C237" s="248" t="s">
        <v>316</v>
      </c>
      <c r="D237" s="248" t="s">
        <v>197</v>
      </c>
      <c r="E237" s="249" t="s">
        <v>1000</v>
      </c>
      <c r="F237" s="250" t="s">
        <v>1001</v>
      </c>
      <c r="G237" s="251" t="s">
        <v>179</v>
      </c>
      <c r="H237" s="252">
        <v>91.216999999999999</v>
      </c>
      <c r="I237" s="253"/>
      <c r="J237" s="254">
        <f>ROUND(I237*H237,2)</f>
        <v>0</v>
      </c>
      <c r="K237" s="250" t="s">
        <v>5</v>
      </c>
      <c r="L237" s="255"/>
      <c r="M237" s="256" t="s">
        <v>5</v>
      </c>
      <c r="N237" s="257" t="s">
        <v>45</v>
      </c>
      <c r="O237" s="48"/>
      <c r="P237" s="213">
        <f>O237*H237</f>
        <v>0</v>
      </c>
      <c r="Q237" s="213">
        <v>0.0035999999999999999</v>
      </c>
      <c r="R237" s="213">
        <f>Q237*H237</f>
        <v>0.32838119999999998</v>
      </c>
      <c r="S237" s="213">
        <v>0</v>
      </c>
      <c r="T237" s="214">
        <f>S237*H237</f>
        <v>0</v>
      </c>
      <c r="AR237" s="25" t="s">
        <v>200</v>
      </c>
      <c r="AT237" s="25" t="s">
        <v>197</v>
      </c>
      <c r="AU237" s="25" t="s">
        <v>93</v>
      </c>
      <c r="AY237" s="25" t="s">
        <v>173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25" t="s">
        <v>93</v>
      </c>
      <c r="BK237" s="215">
        <f>ROUND(I237*H237,2)</f>
        <v>0</v>
      </c>
      <c r="BL237" s="25" t="s">
        <v>180</v>
      </c>
      <c r="BM237" s="25" t="s">
        <v>1002</v>
      </c>
    </row>
    <row r="238" s="12" customFormat="1">
      <c r="B238" s="224"/>
      <c r="D238" s="217" t="s">
        <v>182</v>
      </c>
      <c r="E238" s="225" t="s">
        <v>5</v>
      </c>
      <c r="F238" s="226" t="s">
        <v>1003</v>
      </c>
      <c r="H238" s="227">
        <v>91.216999999999999</v>
      </c>
      <c r="I238" s="228"/>
      <c r="L238" s="224"/>
      <c r="M238" s="229"/>
      <c r="N238" s="230"/>
      <c r="O238" s="230"/>
      <c r="P238" s="230"/>
      <c r="Q238" s="230"/>
      <c r="R238" s="230"/>
      <c r="S238" s="230"/>
      <c r="T238" s="231"/>
      <c r="AT238" s="225" t="s">
        <v>182</v>
      </c>
      <c r="AU238" s="225" t="s">
        <v>93</v>
      </c>
      <c r="AV238" s="12" t="s">
        <v>93</v>
      </c>
      <c r="AW238" s="12" t="s">
        <v>36</v>
      </c>
      <c r="AX238" s="12" t="s">
        <v>81</v>
      </c>
      <c r="AY238" s="225" t="s">
        <v>173</v>
      </c>
    </row>
    <row r="239" s="1" customFormat="1" ht="25.5" customHeight="1">
      <c r="B239" s="203"/>
      <c r="C239" s="204" t="s">
        <v>325</v>
      </c>
      <c r="D239" s="204" t="s">
        <v>176</v>
      </c>
      <c r="E239" s="205" t="s">
        <v>1004</v>
      </c>
      <c r="F239" s="206" t="s">
        <v>1005</v>
      </c>
      <c r="G239" s="207" t="s">
        <v>191</v>
      </c>
      <c r="H239" s="208">
        <v>501.86000000000001</v>
      </c>
      <c r="I239" s="209"/>
      <c r="J239" s="210">
        <f>ROUND(I239*H239,2)</f>
        <v>0</v>
      </c>
      <c r="K239" s="206" t="s">
        <v>5</v>
      </c>
      <c r="L239" s="47"/>
      <c r="M239" s="211" t="s">
        <v>5</v>
      </c>
      <c r="N239" s="212" t="s">
        <v>45</v>
      </c>
      <c r="O239" s="48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AR239" s="25" t="s">
        <v>180</v>
      </c>
      <c r="AT239" s="25" t="s">
        <v>176</v>
      </c>
      <c r="AU239" s="25" t="s">
        <v>93</v>
      </c>
      <c r="AY239" s="25" t="s">
        <v>173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25" t="s">
        <v>93</v>
      </c>
      <c r="BK239" s="215">
        <f>ROUND(I239*H239,2)</f>
        <v>0</v>
      </c>
      <c r="BL239" s="25" t="s">
        <v>180</v>
      </c>
      <c r="BM239" s="25" t="s">
        <v>1006</v>
      </c>
    </row>
    <row r="240" s="11" customFormat="1">
      <c r="B240" s="216"/>
      <c r="D240" s="217" t="s">
        <v>182</v>
      </c>
      <c r="E240" s="218" t="s">
        <v>5</v>
      </c>
      <c r="F240" s="219" t="s">
        <v>1007</v>
      </c>
      <c r="H240" s="218" t="s">
        <v>5</v>
      </c>
      <c r="I240" s="220"/>
      <c r="L240" s="216"/>
      <c r="M240" s="221"/>
      <c r="N240" s="222"/>
      <c r="O240" s="222"/>
      <c r="P240" s="222"/>
      <c r="Q240" s="222"/>
      <c r="R240" s="222"/>
      <c r="S240" s="222"/>
      <c r="T240" s="223"/>
      <c r="AT240" s="218" t="s">
        <v>182</v>
      </c>
      <c r="AU240" s="218" t="s">
        <v>93</v>
      </c>
      <c r="AV240" s="11" t="s">
        <v>81</v>
      </c>
      <c r="AW240" s="11" t="s">
        <v>36</v>
      </c>
      <c r="AX240" s="11" t="s">
        <v>73</v>
      </c>
      <c r="AY240" s="218" t="s">
        <v>173</v>
      </c>
    </row>
    <row r="241" s="11" customFormat="1">
      <c r="B241" s="216"/>
      <c r="D241" s="217" t="s">
        <v>182</v>
      </c>
      <c r="E241" s="218" t="s">
        <v>5</v>
      </c>
      <c r="F241" s="219" t="s">
        <v>1008</v>
      </c>
      <c r="H241" s="218" t="s">
        <v>5</v>
      </c>
      <c r="I241" s="220"/>
      <c r="L241" s="216"/>
      <c r="M241" s="221"/>
      <c r="N241" s="222"/>
      <c r="O241" s="222"/>
      <c r="P241" s="222"/>
      <c r="Q241" s="222"/>
      <c r="R241" s="222"/>
      <c r="S241" s="222"/>
      <c r="T241" s="223"/>
      <c r="AT241" s="218" t="s">
        <v>182</v>
      </c>
      <c r="AU241" s="218" t="s">
        <v>93</v>
      </c>
      <c r="AV241" s="11" t="s">
        <v>81</v>
      </c>
      <c r="AW241" s="11" t="s">
        <v>36</v>
      </c>
      <c r="AX241" s="11" t="s">
        <v>73</v>
      </c>
      <c r="AY241" s="218" t="s">
        <v>173</v>
      </c>
    </row>
    <row r="242" s="12" customFormat="1">
      <c r="B242" s="224"/>
      <c r="D242" s="217" t="s">
        <v>182</v>
      </c>
      <c r="E242" s="225" t="s">
        <v>5</v>
      </c>
      <c r="F242" s="226" t="s">
        <v>939</v>
      </c>
      <c r="H242" s="227">
        <v>62.100000000000001</v>
      </c>
      <c r="I242" s="228"/>
      <c r="L242" s="224"/>
      <c r="M242" s="229"/>
      <c r="N242" s="230"/>
      <c r="O242" s="230"/>
      <c r="P242" s="230"/>
      <c r="Q242" s="230"/>
      <c r="R242" s="230"/>
      <c r="S242" s="230"/>
      <c r="T242" s="231"/>
      <c r="AT242" s="225" t="s">
        <v>182</v>
      </c>
      <c r="AU242" s="225" t="s">
        <v>93</v>
      </c>
      <c r="AV242" s="12" t="s">
        <v>93</v>
      </c>
      <c r="AW242" s="12" t="s">
        <v>36</v>
      </c>
      <c r="AX242" s="12" t="s">
        <v>73</v>
      </c>
      <c r="AY242" s="225" t="s">
        <v>173</v>
      </c>
    </row>
    <row r="243" s="11" customFormat="1">
      <c r="B243" s="216"/>
      <c r="D243" s="217" t="s">
        <v>182</v>
      </c>
      <c r="E243" s="218" t="s">
        <v>5</v>
      </c>
      <c r="F243" s="219" t="s">
        <v>1009</v>
      </c>
      <c r="H243" s="218" t="s">
        <v>5</v>
      </c>
      <c r="I243" s="220"/>
      <c r="L243" s="216"/>
      <c r="M243" s="221"/>
      <c r="N243" s="222"/>
      <c r="O243" s="222"/>
      <c r="P243" s="222"/>
      <c r="Q243" s="222"/>
      <c r="R243" s="222"/>
      <c r="S243" s="222"/>
      <c r="T243" s="223"/>
      <c r="AT243" s="218" t="s">
        <v>182</v>
      </c>
      <c r="AU243" s="218" t="s">
        <v>93</v>
      </c>
      <c r="AV243" s="11" t="s">
        <v>81</v>
      </c>
      <c r="AW243" s="11" t="s">
        <v>36</v>
      </c>
      <c r="AX243" s="11" t="s">
        <v>73</v>
      </c>
      <c r="AY243" s="218" t="s">
        <v>173</v>
      </c>
    </row>
    <row r="244" s="12" customFormat="1">
      <c r="B244" s="224"/>
      <c r="D244" s="217" t="s">
        <v>182</v>
      </c>
      <c r="E244" s="225" t="s">
        <v>5</v>
      </c>
      <c r="F244" s="226" t="s">
        <v>942</v>
      </c>
      <c r="H244" s="227">
        <v>226.56</v>
      </c>
      <c r="I244" s="228"/>
      <c r="L244" s="224"/>
      <c r="M244" s="229"/>
      <c r="N244" s="230"/>
      <c r="O244" s="230"/>
      <c r="P244" s="230"/>
      <c r="Q244" s="230"/>
      <c r="R244" s="230"/>
      <c r="S244" s="230"/>
      <c r="T244" s="231"/>
      <c r="AT244" s="225" t="s">
        <v>182</v>
      </c>
      <c r="AU244" s="225" t="s">
        <v>93</v>
      </c>
      <c r="AV244" s="12" t="s">
        <v>93</v>
      </c>
      <c r="AW244" s="12" t="s">
        <v>36</v>
      </c>
      <c r="AX244" s="12" t="s">
        <v>73</v>
      </c>
      <c r="AY244" s="225" t="s">
        <v>173</v>
      </c>
    </row>
    <row r="245" s="12" customFormat="1">
      <c r="B245" s="224"/>
      <c r="D245" s="217" t="s">
        <v>182</v>
      </c>
      <c r="E245" s="225" t="s">
        <v>5</v>
      </c>
      <c r="F245" s="226" t="s">
        <v>941</v>
      </c>
      <c r="H245" s="227">
        <v>213.19999999999999</v>
      </c>
      <c r="I245" s="228"/>
      <c r="L245" s="224"/>
      <c r="M245" s="229"/>
      <c r="N245" s="230"/>
      <c r="O245" s="230"/>
      <c r="P245" s="230"/>
      <c r="Q245" s="230"/>
      <c r="R245" s="230"/>
      <c r="S245" s="230"/>
      <c r="T245" s="231"/>
      <c r="AT245" s="225" t="s">
        <v>182</v>
      </c>
      <c r="AU245" s="225" t="s">
        <v>93</v>
      </c>
      <c r="AV245" s="12" t="s">
        <v>93</v>
      </c>
      <c r="AW245" s="12" t="s">
        <v>36</v>
      </c>
      <c r="AX245" s="12" t="s">
        <v>73</v>
      </c>
      <c r="AY245" s="225" t="s">
        <v>173</v>
      </c>
    </row>
    <row r="246" s="14" customFormat="1">
      <c r="B246" s="240"/>
      <c r="D246" s="217" t="s">
        <v>182</v>
      </c>
      <c r="E246" s="241" t="s">
        <v>5</v>
      </c>
      <c r="F246" s="242" t="s">
        <v>188</v>
      </c>
      <c r="H246" s="243">
        <v>501.86000000000001</v>
      </c>
      <c r="I246" s="244"/>
      <c r="L246" s="240"/>
      <c r="M246" s="245"/>
      <c r="N246" s="246"/>
      <c r="O246" s="246"/>
      <c r="P246" s="246"/>
      <c r="Q246" s="246"/>
      <c r="R246" s="246"/>
      <c r="S246" s="246"/>
      <c r="T246" s="247"/>
      <c r="AT246" s="241" t="s">
        <v>182</v>
      </c>
      <c r="AU246" s="241" t="s">
        <v>93</v>
      </c>
      <c r="AV246" s="14" t="s">
        <v>180</v>
      </c>
      <c r="AW246" s="14" t="s">
        <v>36</v>
      </c>
      <c r="AX246" s="14" t="s">
        <v>81</v>
      </c>
      <c r="AY246" s="241" t="s">
        <v>173</v>
      </c>
    </row>
    <row r="247" s="1" customFormat="1" ht="16.5" customHeight="1">
      <c r="B247" s="203"/>
      <c r="C247" s="248" t="s">
        <v>329</v>
      </c>
      <c r="D247" s="248" t="s">
        <v>197</v>
      </c>
      <c r="E247" s="249" t="s">
        <v>1010</v>
      </c>
      <c r="F247" s="250" t="s">
        <v>1011</v>
      </c>
      <c r="G247" s="251" t="s">
        <v>179</v>
      </c>
      <c r="H247" s="252">
        <v>82.356999999999999</v>
      </c>
      <c r="I247" s="253"/>
      <c r="J247" s="254">
        <f>ROUND(I247*H247,2)</f>
        <v>0</v>
      </c>
      <c r="K247" s="250" t="s">
        <v>5</v>
      </c>
      <c r="L247" s="255"/>
      <c r="M247" s="256" t="s">
        <v>5</v>
      </c>
      <c r="N247" s="257" t="s">
        <v>45</v>
      </c>
      <c r="O247" s="48"/>
      <c r="P247" s="213">
        <f>O247*H247</f>
        <v>0</v>
      </c>
      <c r="Q247" s="213">
        <v>0.0060000000000000001</v>
      </c>
      <c r="R247" s="213">
        <f>Q247*H247</f>
        <v>0.49414200000000003</v>
      </c>
      <c r="S247" s="213">
        <v>0</v>
      </c>
      <c r="T247" s="214">
        <f>S247*H247</f>
        <v>0</v>
      </c>
      <c r="AR247" s="25" t="s">
        <v>200</v>
      </c>
      <c r="AT247" s="25" t="s">
        <v>197</v>
      </c>
      <c r="AU247" s="25" t="s">
        <v>93</v>
      </c>
      <c r="AY247" s="25" t="s">
        <v>173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25" t="s">
        <v>93</v>
      </c>
      <c r="BK247" s="215">
        <f>ROUND(I247*H247,2)</f>
        <v>0</v>
      </c>
      <c r="BL247" s="25" t="s">
        <v>180</v>
      </c>
      <c r="BM247" s="25" t="s">
        <v>1012</v>
      </c>
    </row>
    <row r="248" s="11" customFormat="1">
      <c r="B248" s="216"/>
      <c r="D248" s="217" t="s">
        <v>182</v>
      </c>
      <c r="E248" s="218" t="s">
        <v>5</v>
      </c>
      <c r="F248" s="219" t="s">
        <v>1007</v>
      </c>
      <c r="H248" s="218" t="s">
        <v>5</v>
      </c>
      <c r="I248" s="220"/>
      <c r="L248" s="216"/>
      <c r="M248" s="221"/>
      <c r="N248" s="222"/>
      <c r="O248" s="222"/>
      <c r="P248" s="222"/>
      <c r="Q248" s="222"/>
      <c r="R248" s="222"/>
      <c r="S248" s="222"/>
      <c r="T248" s="223"/>
      <c r="AT248" s="218" t="s">
        <v>182</v>
      </c>
      <c r="AU248" s="218" t="s">
        <v>93</v>
      </c>
      <c r="AV248" s="11" t="s">
        <v>81</v>
      </c>
      <c r="AW248" s="11" t="s">
        <v>36</v>
      </c>
      <c r="AX248" s="11" t="s">
        <v>73</v>
      </c>
      <c r="AY248" s="218" t="s">
        <v>173</v>
      </c>
    </row>
    <row r="249" s="11" customFormat="1">
      <c r="B249" s="216"/>
      <c r="D249" s="217" t="s">
        <v>182</v>
      </c>
      <c r="E249" s="218" t="s">
        <v>5</v>
      </c>
      <c r="F249" s="219" t="s">
        <v>1008</v>
      </c>
      <c r="H249" s="218" t="s">
        <v>5</v>
      </c>
      <c r="I249" s="220"/>
      <c r="L249" s="216"/>
      <c r="M249" s="221"/>
      <c r="N249" s="222"/>
      <c r="O249" s="222"/>
      <c r="P249" s="222"/>
      <c r="Q249" s="222"/>
      <c r="R249" s="222"/>
      <c r="S249" s="222"/>
      <c r="T249" s="223"/>
      <c r="AT249" s="218" t="s">
        <v>182</v>
      </c>
      <c r="AU249" s="218" t="s">
        <v>93</v>
      </c>
      <c r="AV249" s="11" t="s">
        <v>81</v>
      </c>
      <c r="AW249" s="11" t="s">
        <v>36</v>
      </c>
      <c r="AX249" s="11" t="s">
        <v>73</v>
      </c>
      <c r="AY249" s="218" t="s">
        <v>173</v>
      </c>
    </row>
    <row r="250" s="12" customFormat="1">
      <c r="B250" s="224"/>
      <c r="D250" s="217" t="s">
        <v>182</v>
      </c>
      <c r="E250" s="225" t="s">
        <v>5</v>
      </c>
      <c r="F250" s="226" t="s">
        <v>1013</v>
      </c>
      <c r="H250" s="227">
        <v>8.0730000000000004</v>
      </c>
      <c r="I250" s="228"/>
      <c r="L250" s="224"/>
      <c r="M250" s="229"/>
      <c r="N250" s="230"/>
      <c r="O250" s="230"/>
      <c r="P250" s="230"/>
      <c r="Q250" s="230"/>
      <c r="R250" s="230"/>
      <c r="S250" s="230"/>
      <c r="T250" s="231"/>
      <c r="AT250" s="225" t="s">
        <v>182</v>
      </c>
      <c r="AU250" s="225" t="s">
        <v>93</v>
      </c>
      <c r="AV250" s="12" t="s">
        <v>93</v>
      </c>
      <c r="AW250" s="12" t="s">
        <v>36</v>
      </c>
      <c r="AX250" s="12" t="s">
        <v>73</v>
      </c>
      <c r="AY250" s="225" t="s">
        <v>173</v>
      </c>
    </row>
    <row r="251" s="11" customFormat="1">
      <c r="B251" s="216"/>
      <c r="D251" s="217" t="s">
        <v>182</v>
      </c>
      <c r="E251" s="218" t="s">
        <v>5</v>
      </c>
      <c r="F251" s="219" t="s">
        <v>1009</v>
      </c>
      <c r="H251" s="218" t="s">
        <v>5</v>
      </c>
      <c r="I251" s="220"/>
      <c r="L251" s="216"/>
      <c r="M251" s="221"/>
      <c r="N251" s="222"/>
      <c r="O251" s="222"/>
      <c r="P251" s="222"/>
      <c r="Q251" s="222"/>
      <c r="R251" s="222"/>
      <c r="S251" s="222"/>
      <c r="T251" s="223"/>
      <c r="AT251" s="218" t="s">
        <v>182</v>
      </c>
      <c r="AU251" s="218" t="s">
        <v>93</v>
      </c>
      <c r="AV251" s="11" t="s">
        <v>81</v>
      </c>
      <c r="AW251" s="11" t="s">
        <v>36</v>
      </c>
      <c r="AX251" s="11" t="s">
        <v>73</v>
      </c>
      <c r="AY251" s="218" t="s">
        <v>173</v>
      </c>
    </row>
    <row r="252" s="12" customFormat="1">
      <c r="B252" s="224"/>
      <c r="D252" s="217" t="s">
        <v>182</v>
      </c>
      <c r="E252" s="225" t="s">
        <v>5</v>
      </c>
      <c r="F252" s="226" t="s">
        <v>1014</v>
      </c>
      <c r="H252" s="227">
        <v>36.25</v>
      </c>
      <c r="I252" s="228"/>
      <c r="L252" s="224"/>
      <c r="M252" s="229"/>
      <c r="N252" s="230"/>
      <c r="O252" s="230"/>
      <c r="P252" s="230"/>
      <c r="Q252" s="230"/>
      <c r="R252" s="230"/>
      <c r="S252" s="230"/>
      <c r="T252" s="231"/>
      <c r="AT252" s="225" t="s">
        <v>182</v>
      </c>
      <c r="AU252" s="225" t="s">
        <v>93</v>
      </c>
      <c r="AV252" s="12" t="s">
        <v>93</v>
      </c>
      <c r="AW252" s="12" t="s">
        <v>36</v>
      </c>
      <c r="AX252" s="12" t="s">
        <v>73</v>
      </c>
      <c r="AY252" s="225" t="s">
        <v>173</v>
      </c>
    </row>
    <row r="253" s="12" customFormat="1">
      <c r="B253" s="224"/>
      <c r="D253" s="217" t="s">
        <v>182</v>
      </c>
      <c r="E253" s="225" t="s">
        <v>5</v>
      </c>
      <c r="F253" s="226" t="s">
        <v>1015</v>
      </c>
      <c r="H253" s="227">
        <v>34.112000000000002</v>
      </c>
      <c r="I253" s="228"/>
      <c r="L253" s="224"/>
      <c r="M253" s="229"/>
      <c r="N253" s="230"/>
      <c r="O253" s="230"/>
      <c r="P253" s="230"/>
      <c r="Q253" s="230"/>
      <c r="R253" s="230"/>
      <c r="S253" s="230"/>
      <c r="T253" s="231"/>
      <c r="AT253" s="225" t="s">
        <v>182</v>
      </c>
      <c r="AU253" s="225" t="s">
        <v>93</v>
      </c>
      <c r="AV253" s="12" t="s">
        <v>93</v>
      </c>
      <c r="AW253" s="12" t="s">
        <v>36</v>
      </c>
      <c r="AX253" s="12" t="s">
        <v>73</v>
      </c>
      <c r="AY253" s="225" t="s">
        <v>173</v>
      </c>
    </row>
    <row r="254" s="13" customFormat="1">
      <c r="B254" s="232"/>
      <c r="D254" s="217" t="s">
        <v>182</v>
      </c>
      <c r="E254" s="233" t="s">
        <v>793</v>
      </c>
      <c r="F254" s="234" t="s">
        <v>186</v>
      </c>
      <c r="H254" s="235">
        <v>78.435000000000002</v>
      </c>
      <c r="I254" s="236"/>
      <c r="L254" s="232"/>
      <c r="M254" s="237"/>
      <c r="N254" s="238"/>
      <c r="O254" s="238"/>
      <c r="P254" s="238"/>
      <c r="Q254" s="238"/>
      <c r="R254" s="238"/>
      <c r="S254" s="238"/>
      <c r="T254" s="239"/>
      <c r="AT254" s="233" t="s">
        <v>182</v>
      </c>
      <c r="AU254" s="233" t="s">
        <v>93</v>
      </c>
      <c r="AV254" s="13" t="s">
        <v>187</v>
      </c>
      <c r="AW254" s="13" t="s">
        <v>36</v>
      </c>
      <c r="AX254" s="13" t="s">
        <v>73</v>
      </c>
      <c r="AY254" s="233" t="s">
        <v>173</v>
      </c>
    </row>
    <row r="255" s="11" customFormat="1">
      <c r="B255" s="216"/>
      <c r="D255" s="217" t="s">
        <v>182</v>
      </c>
      <c r="E255" s="218" t="s">
        <v>5</v>
      </c>
      <c r="F255" s="219" t="s">
        <v>1016</v>
      </c>
      <c r="H255" s="218" t="s">
        <v>5</v>
      </c>
      <c r="I255" s="220"/>
      <c r="L255" s="216"/>
      <c r="M255" s="221"/>
      <c r="N255" s="222"/>
      <c r="O255" s="222"/>
      <c r="P255" s="222"/>
      <c r="Q255" s="222"/>
      <c r="R255" s="222"/>
      <c r="S255" s="222"/>
      <c r="T255" s="223"/>
      <c r="AT255" s="218" t="s">
        <v>182</v>
      </c>
      <c r="AU255" s="218" t="s">
        <v>93</v>
      </c>
      <c r="AV255" s="11" t="s">
        <v>81</v>
      </c>
      <c r="AW255" s="11" t="s">
        <v>36</v>
      </c>
      <c r="AX255" s="11" t="s">
        <v>73</v>
      </c>
      <c r="AY255" s="218" t="s">
        <v>173</v>
      </c>
    </row>
    <row r="256" s="12" customFormat="1">
      <c r="B256" s="224"/>
      <c r="D256" s="217" t="s">
        <v>182</v>
      </c>
      <c r="E256" s="225" t="s">
        <v>5</v>
      </c>
      <c r="F256" s="226" t="s">
        <v>1017</v>
      </c>
      <c r="H256" s="227">
        <v>3.9220000000000002</v>
      </c>
      <c r="I256" s="228"/>
      <c r="L256" s="224"/>
      <c r="M256" s="229"/>
      <c r="N256" s="230"/>
      <c r="O256" s="230"/>
      <c r="P256" s="230"/>
      <c r="Q256" s="230"/>
      <c r="R256" s="230"/>
      <c r="S256" s="230"/>
      <c r="T256" s="231"/>
      <c r="AT256" s="225" t="s">
        <v>182</v>
      </c>
      <c r="AU256" s="225" t="s">
        <v>93</v>
      </c>
      <c r="AV256" s="12" t="s">
        <v>93</v>
      </c>
      <c r="AW256" s="12" t="s">
        <v>36</v>
      </c>
      <c r="AX256" s="12" t="s">
        <v>73</v>
      </c>
      <c r="AY256" s="225" t="s">
        <v>173</v>
      </c>
    </row>
    <row r="257" s="13" customFormat="1">
      <c r="B257" s="232"/>
      <c r="D257" s="217" t="s">
        <v>182</v>
      </c>
      <c r="E257" s="233" t="s">
        <v>5</v>
      </c>
      <c r="F257" s="234" t="s">
        <v>186</v>
      </c>
      <c r="H257" s="235">
        <v>3.9220000000000002</v>
      </c>
      <c r="I257" s="236"/>
      <c r="L257" s="232"/>
      <c r="M257" s="237"/>
      <c r="N257" s="238"/>
      <c r="O257" s="238"/>
      <c r="P257" s="238"/>
      <c r="Q257" s="238"/>
      <c r="R257" s="238"/>
      <c r="S257" s="238"/>
      <c r="T257" s="239"/>
      <c r="AT257" s="233" t="s">
        <v>182</v>
      </c>
      <c r="AU257" s="233" t="s">
        <v>93</v>
      </c>
      <c r="AV257" s="13" t="s">
        <v>187</v>
      </c>
      <c r="AW257" s="13" t="s">
        <v>36</v>
      </c>
      <c r="AX257" s="13" t="s">
        <v>73</v>
      </c>
      <c r="AY257" s="233" t="s">
        <v>173</v>
      </c>
    </row>
    <row r="258" s="14" customFormat="1">
      <c r="B258" s="240"/>
      <c r="D258" s="217" t="s">
        <v>182</v>
      </c>
      <c r="E258" s="241" t="s">
        <v>5</v>
      </c>
      <c r="F258" s="242" t="s">
        <v>188</v>
      </c>
      <c r="H258" s="243">
        <v>82.356999999999999</v>
      </c>
      <c r="I258" s="244"/>
      <c r="L258" s="240"/>
      <c r="M258" s="245"/>
      <c r="N258" s="246"/>
      <c r="O258" s="246"/>
      <c r="P258" s="246"/>
      <c r="Q258" s="246"/>
      <c r="R258" s="246"/>
      <c r="S258" s="246"/>
      <c r="T258" s="247"/>
      <c r="AT258" s="241" t="s">
        <v>182</v>
      </c>
      <c r="AU258" s="241" t="s">
        <v>93</v>
      </c>
      <c r="AV258" s="14" t="s">
        <v>180</v>
      </c>
      <c r="AW258" s="14" t="s">
        <v>36</v>
      </c>
      <c r="AX258" s="14" t="s">
        <v>81</v>
      </c>
      <c r="AY258" s="241" t="s">
        <v>173</v>
      </c>
    </row>
    <row r="259" s="1" customFormat="1" ht="25.5" customHeight="1">
      <c r="B259" s="203"/>
      <c r="C259" s="204" t="s">
        <v>333</v>
      </c>
      <c r="D259" s="204" t="s">
        <v>176</v>
      </c>
      <c r="E259" s="205" t="s">
        <v>1018</v>
      </c>
      <c r="F259" s="206" t="s">
        <v>1019</v>
      </c>
      <c r="G259" s="207" t="s">
        <v>179</v>
      </c>
      <c r="H259" s="208">
        <v>4.2460000000000004</v>
      </c>
      <c r="I259" s="209"/>
      <c r="J259" s="210">
        <f>ROUND(I259*H259,2)</f>
        <v>0</v>
      </c>
      <c r="K259" s="206" t="s">
        <v>5</v>
      </c>
      <c r="L259" s="47"/>
      <c r="M259" s="211" t="s">
        <v>5</v>
      </c>
      <c r="N259" s="212" t="s">
        <v>45</v>
      </c>
      <c r="O259" s="48"/>
      <c r="P259" s="213">
        <f>O259*H259</f>
        <v>0</v>
      </c>
      <c r="Q259" s="213">
        <v>0</v>
      </c>
      <c r="R259" s="213">
        <f>Q259*H259</f>
        <v>0</v>
      </c>
      <c r="S259" s="213">
        <v>0</v>
      </c>
      <c r="T259" s="214">
        <f>S259*H259</f>
        <v>0</v>
      </c>
      <c r="AR259" s="25" t="s">
        <v>180</v>
      </c>
      <c r="AT259" s="25" t="s">
        <v>176</v>
      </c>
      <c r="AU259" s="25" t="s">
        <v>93</v>
      </c>
      <c r="AY259" s="25" t="s">
        <v>173</v>
      </c>
      <c r="BE259" s="215">
        <f>IF(N259="základní",J259,0)</f>
        <v>0</v>
      </c>
      <c r="BF259" s="215">
        <f>IF(N259="snížená",J259,0)</f>
        <v>0</v>
      </c>
      <c r="BG259" s="215">
        <f>IF(N259="zákl. přenesená",J259,0)</f>
        <v>0</v>
      </c>
      <c r="BH259" s="215">
        <f>IF(N259="sníž. přenesená",J259,0)</f>
        <v>0</v>
      </c>
      <c r="BI259" s="215">
        <f>IF(N259="nulová",J259,0)</f>
        <v>0</v>
      </c>
      <c r="BJ259" s="25" t="s">
        <v>93</v>
      </c>
      <c r="BK259" s="215">
        <f>ROUND(I259*H259,2)</f>
        <v>0</v>
      </c>
      <c r="BL259" s="25" t="s">
        <v>180</v>
      </c>
      <c r="BM259" s="25" t="s">
        <v>1020</v>
      </c>
    </row>
    <row r="260" s="11" customFormat="1">
      <c r="B260" s="216"/>
      <c r="D260" s="217" t="s">
        <v>182</v>
      </c>
      <c r="E260" s="218" t="s">
        <v>5</v>
      </c>
      <c r="F260" s="219" t="s">
        <v>1021</v>
      </c>
      <c r="H260" s="218" t="s">
        <v>5</v>
      </c>
      <c r="I260" s="220"/>
      <c r="L260" s="216"/>
      <c r="M260" s="221"/>
      <c r="N260" s="222"/>
      <c r="O260" s="222"/>
      <c r="P260" s="222"/>
      <c r="Q260" s="222"/>
      <c r="R260" s="222"/>
      <c r="S260" s="222"/>
      <c r="T260" s="223"/>
      <c r="AT260" s="218" t="s">
        <v>182</v>
      </c>
      <c r="AU260" s="218" t="s">
        <v>93</v>
      </c>
      <c r="AV260" s="11" t="s">
        <v>81</v>
      </c>
      <c r="AW260" s="11" t="s">
        <v>36</v>
      </c>
      <c r="AX260" s="11" t="s">
        <v>73</v>
      </c>
      <c r="AY260" s="218" t="s">
        <v>173</v>
      </c>
    </row>
    <row r="261" s="12" customFormat="1">
      <c r="B261" s="224"/>
      <c r="D261" s="217" t="s">
        <v>182</v>
      </c>
      <c r="E261" s="225" t="s">
        <v>5</v>
      </c>
      <c r="F261" s="226" t="s">
        <v>1022</v>
      </c>
      <c r="H261" s="227">
        <v>4.2460000000000004</v>
      </c>
      <c r="I261" s="228"/>
      <c r="L261" s="224"/>
      <c r="M261" s="229"/>
      <c r="N261" s="230"/>
      <c r="O261" s="230"/>
      <c r="P261" s="230"/>
      <c r="Q261" s="230"/>
      <c r="R261" s="230"/>
      <c r="S261" s="230"/>
      <c r="T261" s="231"/>
      <c r="AT261" s="225" t="s">
        <v>182</v>
      </c>
      <c r="AU261" s="225" t="s">
        <v>93</v>
      </c>
      <c r="AV261" s="12" t="s">
        <v>93</v>
      </c>
      <c r="AW261" s="12" t="s">
        <v>36</v>
      </c>
      <c r="AX261" s="12" t="s">
        <v>73</v>
      </c>
      <c r="AY261" s="225" t="s">
        <v>173</v>
      </c>
    </row>
    <row r="262" s="13" customFormat="1">
      <c r="B262" s="232"/>
      <c r="D262" s="217" t="s">
        <v>182</v>
      </c>
      <c r="E262" s="233" t="s">
        <v>796</v>
      </c>
      <c r="F262" s="234" t="s">
        <v>186</v>
      </c>
      <c r="H262" s="235">
        <v>4.2460000000000004</v>
      </c>
      <c r="I262" s="236"/>
      <c r="L262" s="232"/>
      <c r="M262" s="237"/>
      <c r="N262" s="238"/>
      <c r="O262" s="238"/>
      <c r="P262" s="238"/>
      <c r="Q262" s="238"/>
      <c r="R262" s="238"/>
      <c r="S262" s="238"/>
      <c r="T262" s="239"/>
      <c r="AT262" s="233" t="s">
        <v>182</v>
      </c>
      <c r="AU262" s="233" t="s">
        <v>93</v>
      </c>
      <c r="AV262" s="13" t="s">
        <v>187</v>
      </c>
      <c r="AW262" s="13" t="s">
        <v>36</v>
      </c>
      <c r="AX262" s="13" t="s">
        <v>73</v>
      </c>
      <c r="AY262" s="233" t="s">
        <v>173</v>
      </c>
    </row>
    <row r="263" s="14" customFormat="1">
      <c r="B263" s="240"/>
      <c r="D263" s="217" t="s">
        <v>182</v>
      </c>
      <c r="E263" s="241" t="s">
        <v>5</v>
      </c>
      <c r="F263" s="242" t="s">
        <v>188</v>
      </c>
      <c r="H263" s="243">
        <v>4.2460000000000004</v>
      </c>
      <c r="I263" s="244"/>
      <c r="L263" s="240"/>
      <c r="M263" s="245"/>
      <c r="N263" s="246"/>
      <c r="O263" s="246"/>
      <c r="P263" s="246"/>
      <c r="Q263" s="246"/>
      <c r="R263" s="246"/>
      <c r="S263" s="246"/>
      <c r="T263" s="247"/>
      <c r="AT263" s="241" t="s">
        <v>182</v>
      </c>
      <c r="AU263" s="241" t="s">
        <v>93</v>
      </c>
      <c r="AV263" s="14" t="s">
        <v>180</v>
      </c>
      <c r="AW263" s="14" t="s">
        <v>36</v>
      </c>
      <c r="AX263" s="14" t="s">
        <v>81</v>
      </c>
      <c r="AY263" s="241" t="s">
        <v>173</v>
      </c>
    </row>
    <row r="264" s="1" customFormat="1" ht="16.5" customHeight="1">
      <c r="B264" s="203"/>
      <c r="C264" s="248" t="s">
        <v>337</v>
      </c>
      <c r="D264" s="248" t="s">
        <v>197</v>
      </c>
      <c r="E264" s="249" t="s">
        <v>1010</v>
      </c>
      <c r="F264" s="250" t="s">
        <v>1011</v>
      </c>
      <c r="G264" s="251" t="s">
        <v>179</v>
      </c>
      <c r="H264" s="252">
        <v>4.4580000000000002</v>
      </c>
      <c r="I264" s="253"/>
      <c r="J264" s="254">
        <f>ROUND(I264*H264,2)</f>
        <v>0</v>
      </c>
      <c r="K264" s="250" t="s">
        <v>5</v>
      </c>
      <c r="L264" s="255"/>
      <c r="M264" s="256" t="s">
        <v>5</v>
      </c>
      <c r="N264" s="257" t="s">
        <v>45</v>
      </c>
      <c r="O264" s="48"/>
      <c r="P264" s="213">
        <f>O264*H264</f>
        <v>0</v>
      </c>
      <c r="Q264" s="213">
        <v>0.0060000000000000001</v>
      </c>
      <c r="R264" s="213">
        <f>Q264*H264</f>
        <v>0.026748000000000001</v>
      </c>
      <c r="S264" s="213">
        <v>0</v>
      </c>
      <c r="T264" s="214">
        <f>S264*H264</f>
        <v>0</v>
      </c>
      <c r="AR264" s="25" t="s">
        <v>200</v>
      </c>
      <c r="AT264" s="25" t="s">
        <v>197</v>
      </c>
      <c r="AU264" s="25" t="s">
        <v>93</v>
      </c>
      <c r="AY264" s="25" t="s">
        <v>173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5" t="s">
        <v>93</v>
      </c>
      <c r="BK264" s="215">
        <f>ROUND(I264*H264,2)</f>
        <v>0</v>
      </c>
      <c r="BL264" s="25" t="s">
        <v>180</v>
      </c>
      <c r="BM264" s="25" t="s">
        <v>1023</v>
      </c>
    </row>
    <row r="265" s="12" customFormat="1">
      <c r="B265" s="224"/>
      <c r="D265" s="217" t="s">
        <v>182</v>
      </c>
      <c r="E265" s="225" t="s">
        <v>5</v>
      </c>
      <c r="F265" s="226" t="s">
        <v>1024</v>
      </c>
      <c r="H265" s="227">
        <v>4.4580000000000002</v>
      </c>
      <c r="I265" s="228"/>
      <c r="L265" s="224"/>
      <c r="M265" s="229"/>
      <c r="N265" s="230"/>
      <c r="O265" s="230"/>
      <c r="P265" s="230"/>
      <c r="Q265" s="230"/>
      <c r="R265" s="230"/>
      <c r="S265" s="230"/>
      <c r="T265" s="231"/>
      <c r="AT265" s="225" t="s">
        <v>182</v>
      </c>
      <c r="AU265" s="225" t="s">
        <v>93</v>
      </c>
      <c r="AV265" s="12" t="s">
        <v>93</v>
      </c>
      <c r="AW265" s="12" t="s">
        <v>36</v>
      </c>
      <c r="AX265" s="12" t="s">
        <v>81</v>
      </c>
      <c r="AY265" s="225" t="s">
        <v>173</v>
      </c>
    </row>
    <row r="266" s="1" customFormat="1" ht="25.5" customHeight="1">
      <c r="B266" s="203"/>
      <c r="C266" s="204" t="s">
        <v>343</v>
      </c>
      <c r="D266" s="204" t="s">
        <v>176</v>
      </c>
      <c r="E266" s="205" t="s">
        <v>217</v>
      </c>
      <c r="F266" s="206" t="s">
        <v>218</v>
      </c>
      <c r="G266" s="207" t="s">
        <v>179</v>
      </c>
      <c r="H266" s="208">
        <v>1584.4210000000001</v>
      </c>
      <c r="I266" s="209"/>
      <c r="J266" s="210">
        <f>ROUND(I266*H266,2)</f>
        <v>0</v>
      </c>
      <c r="K266" s="206" t="s">
        <v>5</v>
      </c>
      <c r="L266" s="47"/>
      <c r="M266" s="211" t="s">
        <v>5</v>
      </c>
      <c r="N266" s="212" t="s">
        <v>45</v>
      </c>
      <c r="O266" s="48"/>
      <c r="P266" s="213">
        <f>O266*H266</f>
        <v>0</v>
      </c>
      <c r="Q266" s="213">
        <v>0.0094400000000000005</v>
      </c>
      <c r="R266" s="213">
        <f>Q266*H266</f>
        <v>14.956934240000001</v>
      </c>
      <c r="S266" s="213">
        <v>0</v>
      </c>
      <c r="T266" s="214">
        <f>S266*H266</f>
        <v>0</v>
      </c>
      <c r="AR266" s="25" t="s">
        <v>180</v>
      </c>
      <c r="AT266" s="25" t="s">
        <v>176</v>
      </c>
      <c r="AU266" s="25" t="s">
        <v>93</v>
      </c>
      <c r="AY266" s="25" t="s">
        <v>173</v>
      </c>
      <c r="BE266" s="215">
        <f>IF(N266="základní",J266,0)</f>
        <v>0</v>
      </c>
      <c r="BF266" s="215">
        <f>IF(N266="snížená",J266,0)</f>
        <v>0</v>
      </c>
      <c r="BG266" s="215">
        <f>IF(N266="zákl. přenesená",J266,0)</f>
        <v>0</v>
      </c>
      <c r="BH266" s="215">
        <f>IF(N266="sníž. přenesená",J266,0)</f>
        <v>0</v>
      </c>
      <c r="BI266" s="215">
        <f>IF(N266="nulová",J266,0)</f>
        <v>0</v>
      </c>
      <c r="BJ266" s="25" t="s">
        <v>93</v>
      </c>
      <c r="BK266" s="215">
        <f>ROUND(I266*H266,2)</f>
        <v>0</v>
      </c>
      <c r="BL266" s="25" t="s">
        <v>180</v>
      </c>
      <c r="BM266" s="25" t="s">
        <v>1025</v>
      </c>
    </row>
    <row r="267" s="11" customFormat="1">
      <c r="B267" s="216"/>
      <c r="D267" s="217" t="s">
        <v>182</v>
      </c>
      <c r="E267" s="218" t="s">
        <v>5</v>
      </c>
      <c r="F267" s="219" t="s">
        <v>1026</v>
      </c>
      <c r="H267" s="218" t="s">
        <v>5</v>
      </c>
      <c r="I267" s="220"/>
      <c r="L267" s="216"/>
      <c r="M267" s="221"/>
      <c r="N267" s="222"/>
      <c r="O267" s="222"/>
      <c r="P267" s="222"/>
      <c r="Q267" s="222"/>
      <c r="R267" s="222"/>
      <c r="S267" s="222"/>
      <c r="T267" s="223"/>
      <c r="AT267" s="218" t="s">
        <v>182</v>
      </c>
      <c r="AU267" s="218" t="s">
        <v>93</v>
      </c>
      <c r="AV267" s="11" t="s">
        <v>81</v>
      </c>
      <c r="AW267" s="11" t="s">
        <v>36</v>
      </c>
      <c r="AX267" s="11" t="s">
        <v>73</v>
      </c>
      <c r="AY267" s="218" t="s">
        <v>173</v>
      </c>
    </row>
    <row r="268" s="11" customFormat="1">
      <c r="B268" s="216"/>
      <c r="D268" s="217" t="s">
        <v>182</v>
      </c>
      <c r="E268" s="218" t="s">
        <v>5</v>
      </c>
      <c r="F268" s="219" t="s">
        <v>950</v>
      </c>
      <c r="H268" s="218" t="s">
        <v>5</v>
      </c>
      <c r="I268" s="220"/>
      <c r="L268" s="216"/>
      <c r="M268" s="221"/>
      <c r="N268" s="222"/>
      <c r="O268" s="222"/>
      <c r="P268" s="222"/>
      <c r="Q268" s="222"/>
      <c r="R268" s="222"/>
      <c r="S268" s="222"/>
      <c r="T268" s="223"/>
      <c r="AT268" s="218" t="s">
        <v>182</v>
      </c>
      <c r="AU268" s="218" t="s">
        <v>93</v>
      </c>
      <c r="AV268" s="11" t="s">
        <v>81</v>
      </c>
      <c r="AW268" s="11" t="s">
        <v>36</v>
      </c>
      <c r="AX268" s="11" t="s">
        <v>73</v>
      </c>
      <c r="AY268" s="218" t="s">
        <v>173</v>
      </c>
    </row>
    <row r="269" s="12" customFormat="1">
      <c r="B269" s="224"/>
      <c r="D269" s="217" t="s">
        <v>182</v>
      </c>
      <c r="E269" s="225" t="s">
        <v>5</v>
      </c>
      <c r="F269" s="226" t="s">
        <v>1027</v>
      </c>
      <c r="H269" s="227">
        <v>86.939999999999998</v>
      </c>
      <c r="I269" s="228"/>
      <c r="L269" s="224"/>
      <c r="M269" s="229"/>
      <c r="N269" s="230"/>
      <c r="O269" s="230"/>
      <c r="P269" s="230"/>
      <c r="Q269" s="230"/>
      <c r="R269" s="230"/>
      <c r="S269" s="230"/>
      <c r="T269" s="231"/>
      <c r="AT269" s="225" t="s">
        <v>182</v>
      </c>
      <c r="AU269" s="225" t="s">
        <v>93</v>
      </c>
      <c r="AV269" s="12" t="s">
        <v>93</v>
      </c>
      <c r="AW269" s="12" t="s">
        <v>36</v>
      </c>
      <c r="AX269" s="12" t="s">
        <v>73</v>
      </c>
      <c r="AY269" s="225" t="s">
        <v>173</v>
      </c>
    </row>
    <row r="270" s="12" customFormat="1">
      <c r="B270" s="224"/>
      <c r="D270" s="217" t="s">
        <v>182</v>
      </c>
      <c r="E270" s="225" t="s">
        <v>5</v>
      </c>
      <c r="F270" s="226" t="s">
        <v>1028</v>
      </c>
      <c r="H270" s="227">
        <v>-27.263999999999999</v>
      </c>
      <c r="I270" s="228"/>
      <c r="L270" s="224"/>
      <c r="M270" s="229"/>
      <c r="N270" s="230"/>
      <c r="O270" s="230"/>
      <c r="P270" s="230"/>
      <c r="Q270" s="230"/>
      <c r="R270" s="230"/>
      <c r="S270" s="230"/>
      <c r="T270" s="231"/>
      <c r="AT270" s="225" t="s">
        <v>182</v>
      </c>
      <c r="AU270" s="225" t="s">
        <v>93</v>
      </c>
      <c r="AV270" s="12" t="s">
        <v>93</v>
      </c>
      <c r="AW270" s="12" t="s">
        <v>36</v>
      </c>
      <c r="AX270" s="12" t="s">
        <v>73</v>
      </c>
      <c r="AY270" s="225" t="s">
        <v>173</v>
      </c>
    </row>
    <row r="271" s="12" customFormat="1">
      <c r="B271" s="224"/>
      <c r="D271" s="217" t="s">
        <v>182</v>
      </c>
      <c r="E271" s="225" t="s">
        <v>5</v>
      </c>
      <c r="F271" s="226" t="s">
        <v>1029</v>
      </c>
      <c r="H271" s="227">
        <v>887.02999999999997</v>
      </c>
      <c r="I271" s="228"/>
      <c r="L271" s="224"/>
      <c r="M271" s="229"/>
      <c r="N271" s="230"/>
      <c r="O271" s="230"/>
      <c r="P271" s="230"/>
      <c r="Q271" s="230"/>
      <c r="R271" s="230"/>
      <c r="S271" s="230"/>
      <c r="T271" s="231"/>
      <c r="AT271" s="225" t="s">
        <v>182</v>
      </c>
      <c r="AU271" s="225" t="s">
        <v>93</v>
      </c>
      <c r="AV271" s="12" t="s">
        <v>93</v>
      </c>
      <c r="AW271" s="12" t="s">
        <v>36</v>
      </c>
      <c r="AX271" s="12" t="s">
        <v>73</v>
      </c>
      <c r="AY271" s="225" t="s">
        <v>173</v>
      </c>
    </row>
    <row r="272" s="12" customFormat="1">
      <c r="B272" s="224"/>
      <c r="D272" s="217" t="s">
        <v>182</v>
      </c>
      <c r="E272" s="225" t="s">
        <v>5</v>
      </c>
      <c r="F272" s="226" t="s">
        <v>1030</v>
      </c>
      <c r="H272" s="227">
        <v>-282.05500000000001</v>
      </c>
      <c r="I272" s="228"/>
      <c r="L272" s="224"/>
      <c r="M272" s="229"/>
      <c r="N272" s="230"/>
      <c r="O272" s="230"/>
      <c r="P272" s="230"/>
      <c r="Q272" s="230"/>
      <c r="R272" s="230"/>
      <c r="S272" s="230"/>
      <c r="T272" s="231"/>
      <c r="AT272" s="225" t="s">
        <v>182</v>
      </c>
      <c r="AU272" s="225" t="s">
        <v>93</v>
      </c>
      <c r="AV272" s="12" t="s">
        <v>93</v>
      </c>
      <c r="AW272" s="12" t="s">
        <v>36</v>
      </c>
      <c r="AX272" s="12" t="s">
        <v>73</v>
      </c>
      <c r="AY272" s="225" t="s">
        <v>173</v>
      </c>
    </row>
    <row r="273" s="12" customFormat="1">
      <c r="B273" s="224"/>
      <c r="D273" s="217" t="s">
        <v>182</v>
      </c>
      <c r="E273" s="225" t="s">
        <v>5</v>
      </c>
      <c r="F273" s="226" t="s">
        <v>1031</v>
      </c>
      <c r="H273" s="227">
        <v>-77.823999999999998</v>
      </c>
      <c r="I273" s="228"/>
      <c r="L273" s="224"/>
      <c r="M273" s="229"/>
      <c r="N273" s="230"/>
      <c r="O273" s="230"/>
      <c r="P273" s="230"/>
      <c r="Q273" s="230"/>
      <c r="R273" s="230"/>
      <c r="S273" s="230"/>
      <c r="T273" s="231"/>
      <c r="AT273" s="225" t="s">
        <v>182</v>
      </c>
      <c r="AU273" s="225" t="s">
        <v>93</v>
      </c>
      <c r="AV273" s="12" t="s">
        <v>93</v>
      </c>
      <c r="AW273" s="12" t="s">
        <v>36</v>
      </c>
      <c r="AX273" s="12" t="s">
        <v>73</v>
      </c>
      <c r="AY273" s="225" t="s">
        <v>173</v>
      </c>
    </row>
    <row r="274" s="12" customFormat="1">
      <c r="B274" s="224"/>
      <c r="D274" s="217" t="s">
        <v>182</v>
      </c>
      <c r="E274" s="225" t="s">
        <v>5</v>
      </c>
      <c r="F274" s="226" t="s">
        <v>1028</v>
      </c>
      <c r="H274" s="227">
        <v>-27.263999999999999</v>
      </c>
      <c r="I274" s="228"/>
      <c r="L274" s="224"/>
      <c r="M274" s="229"/>
      <c r="N274" s="230"/>
      <c r="O274" s="230"/>
      <c r="P274" s="230"/>
      <c r="Q274" s="230"/>
      <c r="R274" s="230"/>
      <c r="S274" s="230"/>
      <c r="T274" s="231"/>
      <c r="AT274" s="225" t="s">
        <v>182</v>
      </c>
      <c r="AU274" s="225" t="s">
        <v>93</v>
      </c>
      <c r="AV274" s="12" t="s">
        <v>93</v>
      </c>
      <c r="AW274" s="12" t="s">
        <v>36</v>
      </c>
      <c r="AX274" s="12" t="s">
        <v>73</v>
      </c>
      <c r="AY274" s="225" t="s">
        <v>173</v>
      </c>
    </row>
    <row r="275" s="12" customFormat="1">
      <c r="B275" s="224"/>
      <c r="D275" s="217" t="s">
        <v>182</v>
      </c>
      <c r="E275" s="225" t="s">
        <v>5</v>
      </c>
      <c r="F275" s="226" t="s">
        <v>1032</v>
      </c>
      <c r="H275" s="227">
        <v>-65.825000000000003</v>
      </c>
      <c r="I275" s="228"/>
      <c r="L275" s="224"/>
      <c r="M275" s="229"/>
      <c r="N275" s="230"/>
      <c r="O275" s="230"/>
      <c r="P275" s="230"/>
      <c r="Q275" s="230"/>
      <c r="R275" s="230"/>
      <c r="S275" s="230"/>
      <c r="T275" s="231"/>
      <c r="AT275" s="225" t="s">
        <v>182</v>
      </c>
      <c r="AU275" s="225" t="s">
        <v>93</v>
      </c>
      <c r="AV275" s="12" t="s">
        <v>93</v>
      </c>
      <c r="AW275" s="12" t="s">
        <v>36</v>
      </c>
      <c r="AX275" s="12" t="s">
        <v>73</v>
      </c>
      <c r="AY275" s="225" t="s">
        <v>173</v>
      </c>
    </row>
    <row r="276" s="11" customFormat="1">
      <c r="B276" s="216"/>
      <c r="D276" s="217" t="s">
        <v>182</v>
      </c>
      <c r="E276" s="218" t="s">
        <v>5</v>
      </c>
      <c r="F276" s="219" t="s">
        <v>1033</v>
      </c>
      <c r="H276" s="218" t="s">
        <v>5</v>
      </c>
      <c r="I276" s="220"/>
      <c r="L276" s="216"/>
      <c r="M276" s="221"/>
      <c r="N276" s="222"/>
      <c r="O276" s="222"/>
      <c r="P276" s="222"/>
      <c r="Q276" s="222"/>
      <c r="R276" s="222"/>
      <c r="S276" s="222"/>
      <c r="T276" s="223"/>
      <c r="AT276" s="218" t="s">
        <v>182</v>
      </c>
      <c r="AU276" s="218" t="s">
        <v>93</v>
      </c>
      <c r="AV276" s="11" t="s">
        <v>81</v>
      </c>
      <c r="AW276" s="11" t="s">
        <v>36</v>
      </c>
      <c r="AX276" s="11" t="s">
        <v>73</v>
      </c>
      <c r="AY276" s="218" t="s">
        <v>173</v>
      </c>
    </row>
    <row r="277" s="12" customFormat="1">
      <c r="B277" s="224"/>
      <c r="D277" s="217" t="s">
        <v>182</v>
      </c>
      <c r="E277" s="225" t="s">
        <v>5</v>
      </c>
      <c r="F277" s="226" t="s">
        <v>1027</v>
      </c>
      <c r="H277" s="227">
        <v>86.939999999999998</v>
      </c>
      <c r="I277" s="228"/>
      <c r="L277" s="224"/>
      <c r="M277" s="229"/>
      <c r="N277" s="230"/>
      <c r="O277" s="230"/>
      <c r="P277" s="230"/>
      <c r="Q277" s="230"/>
      <c r="R277" s="230"/>
      <c r="S277" s="230"/>
      <c r="T277" s="231"/>
      <c r="AT277" s="225" t="s">
        <v>182</v>
      </c>
      <c r="AU277" s="225" t="s">
        <v>93</v>
      </c>
      <c r="AV277" s="12" t="s">
        <v>93</v>
      </c>
      <c r="AW277" s="12" t="s">
        <v>36</v>
      </c>
      <c r="AX277" s="12" t="s">
        <v>73</v>
      </c>
      <c r="AY277" s="225" t="s">
        <v>173</v>
      </c>
    </row>
    <row r="278" s="12" customFormat="1">
      <c r="B278" s="224"/>
      <c r="D278" s="217" t="s">
        <v>182</v>
      </c>
      <c r="E278" s="225" t="s">
        <v>5</v>
      </c>
      <c r="F278" s="226" t="s">
        <v>1028</v>
      </c>
      <c r="H278" s="227">
        <v>-27.263999999999999</v>
      </c>
      <c r="I278" s="228"/>
      <c r="L278" s="224"/>
      <c r="M278" s="229"/>
      <c r="N278" s="230"/>
      <c r="O278" s="230"/>
      <c r="P278" s="230"/>
      <c r="Q278" s="230"/>
      <c r="R278" s="230"/>
      <c r="S278" s="230"/>
      <c r="T278" s="231"/>
      <c r="AT278" s="225" t="s">
        <v>182</v>
      </c>
      <c r="AU278" s="225" t="s">
        <v>93</v>
      </c>
      <c r="AV278" s="12" t="s">
        <v>93</v>
      </c>
      <c r="AW278" s="12" t="s">
        <v>36</v>
      </c>
      <c r="AX278" s="12" t="s">
        <v>73</v>
      </c>
      <c r="AY278" s="225" t="s">
        <v>173</v>
      </c>
    </row>
    <row r="279" s="12" customFormat="1">
      <c r="B279" s="224"/>
      <c r="D279" s="217" t="s">
        <v>182</v>
      </c>
      <c r="E279" s="225" t="s">
        <v>5</v>
      </c>
      <c r="F279" s="226" t="s">
        <v>1029</v>
      </c>
      <c r="H279" s="227">
        <v>887.02999999999997</v>
      </c>
      <c r="I279" s="228"/>
      <c r="L279" s="224"/>
      <c r="M279" s="229"/>
      <c r="N279" s="230"/>
      <c r="O279" s="230"/>
      <c r="P279" s="230"/>
      <c r="Q279" s="230"/>
      <c r="R279" s="230"/>
      <c r="S279" s="230"/>
      <c r="T279" s="231"/>
      <c r="AT279" s="225" t="s">
        <v>182</v>
      </c>
      <c r="AU279" s="225" t="s">
        <v>93</v>
      </c>
      <c r="AV279" s="12" t="s">
        <v>93</v>
      </c>
      <c r="AW279" s="12" t="s">
        <v>36</v>
      </c>
      <c r="AX279" s="12" t="s">
        <v>73</v>
      </c>
      <c r="AY279" s="225" t="s">
        <v>173</v>
      </c>
    </row>
    <row r="280" s="12" customFormat="1">
      <c r="B280" s="224"/>
      <c r="D280" s="217" t="s">
        <v>182</v>
      </c>
      <c r="E280" s="225" t="s">
        <v>5</v>
      </c>
      <c r="F280" s="226" t="s">
        <v>1034</v>
      </c>
      <c r="H280" s="227">
        <v>-54.527999999999999</v>
      </c>
      <c r="I280" s="228"/>
      <c r="L280" s="224"/>
      <c r="M280" s="229"/>
      <c r="N280" s="230"/>
      <c r="O280" s="230"/>
      <c r="P280" s="230"/>
      <c r="Q280" s="230"/>
      <c r="R280" s="230"/>
      <c r="S280" s="230"/>
      <c r="T280" s="231"/>
      <c r="AT280" s="225" t="s">
        <v>182</v>
      </c>
      <c r="AU280" s="225" t="s">
        <v>93</v>
      </c>
      <c r="AV280" s="12" t="s">
        <v>93</v>
      </c>
      <c r="AW280" s="12" t="s">
        <v>36</v>
      </c>
      <c r="AX280" s="12" t="s">
        <v>73</v>
      </c>
      <c r="AY280" s="225" t="s">
        <v>173</v>
      </c>
    </row>
    <row r="281" s="12" customFormat="1">
      <c r="B281" s="224"/>
      <c r="D281" s="217" t="s">
        <v>182</v>
      </c>
      <c r="E281" s="225" t="s">
        <v>5</v>
      </c>
      <c r="F281" s="226" t="s">
        <v>1035</v>
      </c>
      <c r="H281" s="227">
        <v>-524.31100000000004</v>
      </c>
      <c r="I281" s="228"/>
      <c r="L281" s="224"/>
      <c r="M281" s="229"/>
      <c r="N281" s="230"/>
      <c r="O281" s="230"/>
      <c r="P281" s="230"/>
      <c r="Q281" s="230"/>
      <c r="R281" s="230"/>
      <c r="S281" s="230"/>
      <c r="T281" s="231"/>
      <c r="AT281" s="225" t="s">
        <v>182</v>
      </c>
      <c r="AU281" s="225" t="s">
        <v>93</v>
      </c>
      <c r="AV281" s="12" t="s">
        <v>93</v>
      </c>
      <c r="AW281" s="12" t="s">
        <v>36</v>
      </c>
      <c r="AX281" s="12" t="s">
        <v>73</v>
      </c>
      <c r="AY281" s="225" t="s">
        <v>173</v>
      </c>
    </row>
    <row r="282" s="11" customFormat="1">
      <c r="B282" s="216"/>
      <c r="D282" s="217" t="s">
        <v>182</v>
      </c>
      <c r="E282" s="218" t="s">
        <v>5</v>
      </c>
      <c r="F282" s="219" t="s">
        <v>961</v>
      </c>
      <c r="H282" s="218" t="s">
        <v>5</v>
      </c>
      <c r="I282" s="220"/>
      <c r="L282" s="216"/>
      <c r="M282" s="221"/>
      <c r="N282" s="222"/>
      <c r="O282" s="222"/>
      <c r="P282" s="222"/>
      <c r="Q282" s="222"/>
      <c r="R282" s="222"/>
      <c r="S282" s="222"/>
      <c r="T282" s="223"/>
      <c r="AT282" s="218" t="s">
        <v>182</v>
      </c>
      <c r="AU282" s="218" t="s">
        <v>93</v>
      </c>
      <c r="AV282" s="11" t="s">
        <v>81</v>
      </c>
      <c r="AW282" s="11" t="s">
        <v>36</v>
      </c>
      <c r="AX282" s="11" t="s">
        <v>73</v>
      </c>
      <c r="AY282" s="218" t="s">
        <v>173</v>
      </c>
    </row>
    <row r="283" s="12" customFormat="1">
      <c r="B283" s="224"/>
      <c r="D283" s="217" t="s">
        <v>182</v>
      </c>
      <c r="E283" s="225" t="s">
        <v>5</v>
      </c>
      <c r="F283" s="226" t="s">
        <v>1036</v>
      </c>
      <c r="H283" s="227">
        <v>469.476</v>
      </c>
      <c r="I283" s="228"/>
      <c r="L283" s="224"/>
      <c r="M283" s="229"/>
      <c r="N283" s="230"/>
      <c r="O283" s="230"/>
      <c r="P283" s="230"/>
      <c r="Q283" s="230"/>
      <c r="R283" s="230"/>
      <c r="S283" s="230"/>
      <c r="T283" s="231"/>
      <c r="AT283" s="225" t="s">
        <v>182</v>
      </c>
      <c r="AU283" s="225" t="s">
        <v>93</v>
      </c>
      <c r="AV283" s="12" t="s">
        <v>93</v>
      </c>
      <c r="AW283" s="12" t="s">
        <v>36</v>
      </c>
      <c r="AX283" s="12" t="s">
        <v>73</v>
      </c>
      <c r="AY283" s="225" t="s">
        <v>173</v>
      </c>
    </row>
    <row r="284" s="12" customFormat="1">
      <c r="B284" s="224"/>
      <c r="D284" s="217" t="s">
        <v>182</v>
      </c>
      <c r="E284" s="225" t="s">
        <v>5</v>
      </c>
      <c r="F284" s="226" t="s">
        <v>1037</v>
      </c>
      <c r="H284" s="227">
        <v>38.911999999999999</v>
      </c>
      <c r="I284" s="228"/>
      <c r="L284" s="224"/>
      <c r="M284" s="229"/>
      <c r="N284" s="230"/>
      <c r="O284" s="230"/>
      <c r="P284" s="230"/>
      <c r="Q284" s="230"/>
      <c r="R284" s="230"/>
      <c r="S284" s="230"/>
      <c r="T284" s="231"/>
      <c r="AT284" s="225" t="s">
        <v>182</v>
      </c>
      <c r="AU284" s="225" t="s">
        <v>93</v>
      </c>
      <c r="AV284" s="12" t="s">
        <v>93</v>
      </c>
      <c r="AW284" s="12" t="s">
        <v>36</v>
      </c>
      <c r="AX284" s="12" t="s">
        <v>73</v>
      </c>
      <c r="AY284" s="225" t="s">
        <v>173</v>
      </c>
    </row>
    <row r="285" s="11" customFormat="1">
      <c r="B285" s="216"/>
      <c r="D285" s="217" t="s">
        <v>182</v>
      </c>
      <c r="E285" s="218" t="s">
        <v>5</v>
      </c>
      <c r="F285" s="219" t="s">
        <v>1038</v>
      </c>
      <c r="H285" s="218" t="s">
        <v>5</v>
      </c>
      <c r="I285" s="220"/>
      <c r="L285" s="216"/>
      <c r="M285" s="221"/>
      <c r="N285" s="222"/>
      <c r="O285" s="222"/>
      <c r="P285" s="222"/>
      <c r="Q285" s="222"/>
      <c r="R285" s="222"/>
      <c r="S285" s="222"/>
      <c r="T285" s="223"/>
      <c r="AT285" s="218" t="s">
        <v>182</v>
      </c>
      <c r="AU285" s="218" t="s">
        <v>93</v>
      </c>
      <c r="AV285" s="11" t="s">
        <v>81</v>
      </c>
      <c r="AW285" s="11" t="s">
        <v>36</v>
      </c>
      <c r="AX285" s="11" t="s">
        <v>73</v>
      </c>
      <c r="AY285" s="218" t="s">
        <v>173</v>
      </c>
    </row>
    <row r="286" s="12" customFormat="1">
      <c r="B286" s="224"/>
      <c r="D286" s="217" t="s">
        <v>182</v>
      </c>
      <c r="E286" s="225" t="s">
        <v>5</v>
      </c>
      <c r="F286" s="226" t="s">
        <v>1039</v>
      </c>
      <c r="H286" s="227">
        <v>233.28899999999999</v>
      </c>
      <c r="I286" s="228"/>
      <c r="L286" s="224"/>
      <c r="M286" s="229"/>
      <c r="N286" s="230"/>
      <c r="O286" s="230"/>
      <c r="P286" s="230"/>
      <c r="Q286" s="230"/>
      <c r="R286" s="230"/>
      <c r="S286" s="230"/>
      <c r="T286" s="231"/>
      <c r="AT286" s="225" t="s">
        <v>182</v>
      </c>
      <c r="AU286" s="225" t="s">
        <v>93</v>
      </c>
      <c r="AV286" s="12" t="s">
        <v>93</v>
      </c>
      <c r="AW286" s="12" t="s">
        <v>36</v>
      </c>
      <c r="AX286" s="12" t="s">
        <v>73</v>
      </c>
      <c r="AY286" s="225" t="s">
        <v>173</v>
      </c>
    </row>
    <row r="287" s="11" customFormat="1">
      <c r="B287" s="216"/>
      <c r="D287" s="217" t="s">
        <v>182</v>
      </c>
      <c r="E287" s="218" t="s">
        <v>5</v>
      </c>
      <c r="F287" s="219" t="s">
        <v>1040</v>
      </c>
      <c r="H287" s="218" t="s">
        <v>5</v>
      </c>
      <c r="I287" s="220"/>
      <c r="L287" s="216"/>
      <c r="M287" s="221"/>
      <c r="N287" s="222"/>
      <c r="O287" s="222"/>
      <c r="P287" s="222"/>
      <c r="Q287" s="222"/>
      <c r="R287" s="222"/>
      <c r="S287" s="222"/>
      <c r="T287" s="223"/>
      <c r="AT287" s="218" t="s">
        <v>182</v>
      </c>
      <c r="AU287" s="218" t="s">
        <v>93</v>
      </c>
      <c r="AV287" s="11" t="s">
        <v>81</v>
      </c>
      <c r="AW287" s="11" t="s">
        <v>36</v>
      </c>
      <c r="AX287" s="11" t="s">
        <v>73</v>
      </c>
      <c r="AY287" s="218" t="s">
        <v>173</v>
      </c>
    </row>
    <row r="288" s="12" customFormat="1">
      <c r="B288" s="224"/>
      <c r="D288" s="217" t="s">
        <v>182</v>
      </c>
      <c r="E288" s="225" t="s">
        <v>5</v>
      </c>
      <c r="F288" s="226" t="s">
        <v>1041</v>
      </c>
      <c r="H288" s="227">
        <v>-10.129</v>
      </c>
      <c r="I288" s="228"/>
      <c r="L288" s="224"/>
      <c r="M288" s="229"/>
      <c r="N288" s="230"/>
      <c r="O288" s="230"/>
      <c r="P288" s="230"/>
      <c r="Q288" s="230"/>
      <c r="R288" s="230"/>
      <c r="S288" s="230"/>
      <c r="T288" s="231"/>
      <c r="AT288" s="225" t="s">
        <v>182</v>
      </c>
      <c r="AU288" s="225" t="s">
        <v>93</v>
      </c>
      <c r="AV288" s="12" t="s">
        <v>93</v>
      </c>
      <c r="AW288" s="12" t="s">
        <v>36</v>
      </c>
      <c r="AX288" s="12" t="s">
        <v>73</v>
      </c>
      <c r="AY288" s="225" t="s">
        <v>173</v>
      </c>
    </row>
    <row r="289" s="12" customFormat="1">
      <c r="B289" s="224"/>
      <c r="D289" s="217" t="s">
        <v>182</v>
      </c>
      <c r="E289" s="225" t="s">
        <v>5</v>
      </c>
      <c r="F289" s="226" t="s">
        <v>1042</v>
      </c>
      <c r="H289" s="227">
        <v>-7.2830000000000004</v>
      </c>
      <c r="I289" s="228"/>
      <c r="L289" s="224"/>
      <c r="M289" s="229"/>
      <c r="N289" s="230"/>
      <c r="O289" s="230"/>
      <c r="P289" s="230"/>
      <c r="Q289" s="230"/>
      <c r="R289" s="230"/>
      <c r="S289" s="230"/>
      <c r="T289" s="231"/>
      <c r="AT289" s="225" t="s">
        <v>182</v>
      </c>
      <c r="AU289" s="225" t="s">
        <v>93</v>
      </c>
      <c r="AV289" s="12" t="s">
        <v>93</v>
      </c>
      <c r="AW289" s="12" t="s">
        <v>36</v>
      </c>
      <c r="AX289" s="12" t="s">
        <v>73</v>
      </c>
      <c r="AY289" s="225" t="s">
        <v>173</v>
      </c>
    </row>
    <row r="290" s="12" customFormat="1">
      <c r="B290" s="224"/>
      <c r="D290" s="217" t="s">
        <v>182</v>
      </c>
      <c r="E290" s="225" t="s">
        <v>5</v>
      </c>
      <c r="F290" s="226" t="s">
        <v>1043</v>
      </c>
      <c r="H290" s="227">
        <v>-29.744</v>
      </c>
      <c r="I290" s="228"/>
      <c r="L290" s="224"/>
      <c r="M290" s="229"/>
      <c r="N290" s="230"/>
      <c r="O290" s="230"/>
      <c r="P290" s="230"/>
      <c r="Q290" s="230"/>
      <c r="R290" s="230"/>
      <c r="S290" s="230"/>
      <c r="T290" s="231"/>
      <c r="AT290" s="225" t="s">
        <v>182</v>
      </c>
      <c r="AU290" s="225" t="s">
        <v>93</v>
      </c>
      <c r="AV290" s="12" t="s">
        <v>93</v>
      </c>
      <c r="AW290" s="12" t="s">
        <v>36</v>
      </c>
      <c r="AX290" s="12" t="s">
        <v>73</v>
      </c>
      <c r="AY290" s="225" t="s">
        <v>173</v>
      </c>
    </row>
    <row r="291" s="12" customFormat="1">
      <c r="B291" s="224"/>
      <c r="D291" s="217" t="s">
        <v>182</v>
      </c>
      <c r="E291" s="225" t="s">
        <v>5</v>
      </c>
      <c r="F291" s="226" t="s">
        <v>1044</v>
      </c>
      <c r="H291" s="227">
        <v>-14.726000000000001</v>
      </c>
      <c r="I291" s="228"/>
      <c r="L291" s="224"/>
      <c r="M291" s="229"/>
      <c r="N291" s="230"/>
      <c r="O291" s="230"/>
      <c r="P291" s="230"/>
      <c r="Q291" s="230"/>
      <c r="R291" s="230"/>
      <c r="S291" s="230"/>
      <c r="T291" s="231"/>
      <c r="AT291" s="225" t="s">
        <v>182</v>
      </c>
      <c r="AU291" s="225" t="s">
        <v>93</v>
      </c>
      <c r="AV291" s="12" t="s">
        <v>93</v>
      </c>
      <c r="AW291" s="12" t="s">
        <v>36</v>
      </c>
      <c r="AX291" s="12" t="s">
        <v>73</v>
      </c>
      <c r="AY291" s="225" t="s">
        <v>173</v>
      </c>
    </row>
    <row r="292" s="12" customFormat="1">
      <c r="B292" s="224"/>
      <c r="D292" s="217" t="s">
        <v>182</v>
      </c>
      <c r="E292" s="225" t="s">
        <v>5</v>
      </c>
      <c r="F292" s="226" t="s">
        <v>1045</v>
      </c>
      <c r="H292" s="227">
        <v>-4.0039999999999996</v>
      </c>
      <c r="I292" s="228"/>
      <c r="L292" s="224"/>
      <c r="M292" s="229"/>
      <c r="N292" s="230"/>
      <c r="O292" s="230"/>
      <c r="P292" s="230"/>
      <c r="Q292" s="230"/>
      <c r="R292" s="230"/>
      <c r="S292" s="230"/>
      <c r="T292" s="231"/>
      <c r="AT292" s="225" t="s">
        <v>182</v>
      </c>
      <c r="AU292" s="225" t="s">
        <v>93</v>
      </c>
      <c r="AV292" s="12" t="s">
        <v>93</v>
      </c>
      <c r="AW292" s="12" t="s">
        <v>36</v>
      </c>
      <c r="AX292" s="12" t="s">
        <v>73</v>
      </c>
      <c r="AY292" s="225" t="s">
        <v>173</v>
      </c>
    </row>
    <row r="293" s="13" customFormat="1">
      <c r="B293" s="232"/>
      <c r="D293" s="217" t="s">
        <v>182</v>
      </c>
      <c r="E293" s="233" t="s">
        <v>97</v>
      </c>
      <c r="F293" s="234" t="s">
        <v>186</v>
      </c>
      <c r="H293" s="235">
        <v>1537.396</v>
      </c>
      <c r="I293" s="236"/>
      <c r="L293" s="232"/>
      <c r="M293" s="237"/>
      <c r="N293" s="238"/>
      <c r="O293" s="238"/>
      <c r="P293" s="238"/>
      <c r="Q293" s="238"/>
      <c r="R293" s="238"/>
      <c r="S293" s="238"/>
      <c r="T293" s="239"/>
      <c r="AT293" s="233" t="s">
        <v>182</v>
      </c>
      <c r="AU293" s="233" t="s">
        <v>93</v>
      </c>
      <c r="AV293" s="13" t="s">
        <v>187</v>
      </c>
      <c r="AW293" s="13" t="s">
        <v>36</v>
      </c>
      <c r="AX293" s="13" t="s">
        <v>73</v>
      </c>
      <c r="AY293" s="233" t="s">
        <v>173</v>
      </c>
    </row>
    <row r="294" s="11" customFormat="1">
      <c r="B294" s="216"/>
      <c r="D294" s="217" t="s">
        <v>182</v>
      </c>
      <c r="E294" s="218" t="s">
        <v>5</v>
      </c>
      <c r="F294" s="219" t="s">
        <v>1046</v>
      </c>
      <c r="H294" s="218" t="s">
        <v>5</v>
      </c>
      <c r="I294" s="220"/>
      <c r="L294" s="216"/>
      <c r="M294" s="221"/>
      <c r="N294" s="222"/>
      <c r="O294" s="222"/>
      <c r="P294" s="222"/>
      <c r="Q294" s="222"/>
      <c r="R294" s="222"/>
      <c r="S294" s="222"/>
      <c r="T294" s="223"/>
      <c r="AT294" s="218" t="s">
        <v>182</v>
      </c>
      <c r="AU294" s="218" t="s">
        <v>93</v>
      </c>
      <c r="AV294" s="11" t="s">
        <v>81</v>
      </c>
      <c r="AW294" s="11" t="s">
        <v>36</v>
      </c>
      <c r="AX294" s="11" t="s">
        <v>73</v>
      </c>
      <c r="AY294" s="218" t="s">
        <v>173</v>
      </c>
    </row>
    <row r="295" s="11" customFormat="1">
      <c r="B295" s="216"/>
      <c r="D295" s="217" t="s">
        <v>182</v>
      </c>
      <c r="E295" s="218" t="s">
        <v>5</v>
      </c>
      <c r="F295" s="219" t="s">
        <v>1047</v>
      </c>
      <c r="H295" s="218" t="s">
        <v>5</v>
      </c>
      <c r="I295" s="220"/>
      <c r="L295" s="216"/>
      <c r="M295" s="221"/>
      <c r="N295" s="222"/>
      <c r="O295" s="222"/>
      <c r="P295" s="222"/>
      <c r="Q295" s="222"/>
      <c r="R295" s="222"/>
      <c r="S295" s="222"/>
      <c r="T295" s="223"/>
      <c r="AT295" s="218" t="s">
        <v>182</v>
      </c>
      <c r="AU295" s="218" t="s">
        <v>93</v>
      </c>
      <c r="AV295" s="11" t="s">
        <v>81</v>
      </c>
      <c r="AW295" s="11" t="s">
        <v>36</v>
      </c>
      <c r="AX295" s="11" t="s">
        <v>73</v>
      </c>
      <c r="AY295" s="218" t="s">
        <v>173</v>
      </c>
    </row>
    <row r="296" s="11" customFormat="1">
      <c r="B296" s="216"/>
      <c r="D296" s="217" t="s">
        <v>182</v>
      </c>
      <c r="E296" s="218" t="s">
        <v>5</v>
      </c>
      <c r="F296" s="219" t="s">
        <v>1048</v>
      </c>
      <c r="H296" s="218" t="s">
        <v>5</v>
      </c>
      <c r="I296" s="220"/>
      <c r="L296" s="216"/>
      <c r="M296" s="221"/>
      <c r="N296" s="222"/>
      <c r="O296" s="222"/>
      <c r="P296" s="222"/>
      <c r="Q296" s="222"/>
      <c r="R296" s="222"/>
      <c r="S296" s="222"/>
      <c r="T296" s="223"/>
      <c r="AT296" s="218" t="s">
        <v>182</v>
      </c>
      <c r="AU296" s="218" t="s">
        <v>93</v>
      </c>
      <c r="AV296" s="11" t="s">
        <v>81</v>
      </c>
      <c r="AW296" s="11" t="s">
        <v>36</v>
      </c>
      <c r="AX296" s="11" t="s">
        <v>73</v>
      </c>
      <c r="AY296" s="218" t="s">
        <v>173</v>
      </c>
    </row>
    <row r="297" s="12" customFormat="1">
      <c r="B297" s="224"/>
      <c r="D297" s="217" t="s">
        <v>182</v>
      </c>
      <c r="E297" s="225" t="s">
        <v>5</v>
      </c>
      <c r="F297" s="226" t="s">
        <v>1049</v>
      </c>
      <c r="H297" s="227">
        <v>47.024999999999999</v>
      </c>
      <c r="I297" s="228"/>
      <c r="L297" s="224"/>
      <c r="M297" s="229"/>
      <c r="N297" s="230"/>
      <c r="O297" s="230"/>
      <c r="P297" s="230"/>
      <c r="Q297" s="230"/>
      <c r="R297" s="230"/>
      <c r="S297" s="230"/>
      <c r="T297" s="231"/>
      <c r="AT297" s="225" t="s">
        <v>182</v>
      </c>
      <c r="AU297" s="225" t="s">
        <v>93</v>
      </c>
      <c r="AV297" s="12" t="s">
        <v>93</v>
      </c>
      <c r="AW297" s="12" t="s">
        <v>36</v>
      </c>
      <c r="AX297" s="12" t="s">
        <v>73</v>
      </c>
      <c r="AY297" s="225" t="s">
        <v>173</v>
      </c>
    </row>
    <row r="298" s="13" customFormat="1">
      <c r="B298" s="232"/>
      <c r="D298" s="217" t="s">
        <v>182</v>
      </c>
      <c r="E298" s="233" t="s">
        <v>785</v>
      </c>
      <c r="F298" s="234" t="s">
        <v>186</v>
      </c>
      <c r="H298" s="235">
        <v>47.024999999999999</v>
      </c>
      <c r="I298" s="236"/>
      <c r="L298" s="232"/>
      <c r="M298" s="237"/>
      <c r="N298" s="238"/>
      <c r="O298" s="238"/>
      <c r="P298" s="238"/>
      <c r="Q298" s="238"/>
      <c r="R298" s="238"/>
      <c r="S298" s="238"/>
      <c r="T298" s="239"/>
      <c r="AT298" s="233" t="s">
        <v>182</v>
      </c>
      <c r="AU298" s="233" t="s">
        <v>93</v>
      </c>
      <c r="AV298" s="13" t="s">
        <v>187</v>
      </c>
      <c r="AW298" s="13" t="s">
        <v>36</v>
      </c>
      <c r="AX298" s="13" t="s">
        <v>73</v>
      </c>
      <c r="AY298" s="233" t="s">
        <v>173</v>
      </c>
    </row>
    <row r="299" s="14" customFormat="1">
      <c r="B299" s="240"/>
      <c r="D299" s="217" t="s">
        <v>182</v>
      </c>
      <c r="E299" s="241" t="s">
        <v>5</v>
      </c>
      <c r="F299" s="242" t="s">
        <v>188</v>
      </c>
      <c r="H299" s="243">
        <v>1584.4210000000001</v>
      </c>
      <c r="I299" s="244"/>
      <c r="L299" s="240"/>
      <c r="M299" s="245"/>
      <c r="N299" s="246"/>
      <c r="O299" s="246"/>
      <c r="P299" s="246"/>
      <c r="Q299" s="246"/>
      <c r="R299" s="246"/>
      <c r="S299" s="246"/>
      <c r="T299" s="247"/>
      <c r="AT299" s="241" t="s">
        <v>182</v>
      </c>
      <c r="AU299" s="241" t="s">
        <v>93</v>
      </c>
      <c r="AV299" s="14" t="s">
        <v>180</v>
      </c>
      <c r="AW299" s="14" t="s">
        <v>36</v>
      </c>
      <c r="AX299" s="14" t="s">
        <v>81</v>
      </c>
      <c r="AY299" s="241" t="s">
        <v>173</v>
      </c>
    </row>
    <row r="300" s="1" customFormat="1" ht="16.5" customHeight="1">
      <c r="B300" s="203"/>
      <c r="C300" s="248" t="s">
        <v>349</v>
      </c>
      <c r="D300" s="248" t="s">
        <v>197</v>
      </c>
      <c r="E300" s="249" t="s">
        <v>1050</v>
      </c>
      <c r="F300" s="250" t="s">
        <v>223</v>
      </c>
      <c r="G300" s="251" t="s">
        <v>179</v>
      </c>
      <c r="H300" s="252">
        <v>1616.1089999999999</v>
      </c>
      <c r="I300" s="253"/>
      <c r="J300" s="254">
        <f>ROUND(I300*H300,2)</f>
        <v>0</v>
      </c>
      <c r="K300" s="250" t="s">
        <v>5</v>
      </c>
      <c r="L300" s="255"/>
      <c r="M300" s="256" t="s">
        <v>5</v>
      </c>
      <c r="N300" s="257" t="s">
        <v>45</v>
      </c>
      <c r="O300" s="48"/>
      <c r="P300" s="213">
        <f>O300*H300</f>
        <v>0</v>
      </c>
      <c r="Q300" s="213">
        <v>0.016500000000000001</v>
      </c>
      <c r="R300" s="213">
        <f>Q300*H300</f>
        <v>26.665798500000001</v>
      </c>
      <c r="S300" s="213">
        <v>0</v>
      </c>
      <c r="T300" s="214">
        <f>S300*H300</f>
        <v>0</v>
      </c>
      <c r="AR300" s="25" t="s">
        <v>200</v>
      </c>
      <c r="AT300" s="25" t="s">
        <v>197</v>
      </c>
      <c r="AU300" s="25" t="s">
        <v>93</v>
      </c>
      <c r="AY300" s="25" t="s">
        <v>173</v>
      </c>
      <c r="BE300" s="215">
        <f>IF(N300="základní",J300,0)</f>
        <v>0</v>
      </c>
      <c r="BF300" s="215">
        <f>IF(N300="snížená",J300,0)</f>
        <v>0</v>
      </c>
      <c r="BG300" s="215">
        <f>IF(N300="zákl. přenesená",J300,0)</f>
        <v>0</v>
      </c>
      <c r="BH300" s="215">
        <f>IF(N300="sníž. přenesená",J300,0)</f>
        <v>0</v>
      </c>
      <c r="BI300" s="215">
        <f>IF(N300="nulová",J300,0)</f>
        <v>0</v>
      </c>
      <c r="BJ300" s="25" t="s">
        <v>93</v>
      </c>
      <c r="BK300" s="215">
        <f>ROUND(I300*H300,2)</f>
        <v>0</v>
      </c>
      <c r="BL300" s="25" t="s">
        <v>180</v>
      </c>
      <c r="BM300" s="25" t="s">
        <v>1051</v>
      </c>
    </row>
    <row r="301" s="12" customFormat="1">
      <c r="B301" s="224"/>
      <c r="D301" s="217" t="s">
        <v>182</v>
      </c>
      <c r="E301" s="225" t="s">
        <v>5</v>
      </c>
      <c r="F301" s="226" t="s">
        <v>1052</v>
      </c>
      <c r="H301" s="227">
        <v>1616.1089999999999</v>
      </c>
      <c r="I301" s="228"/>
      <c r="L301" s="224"/>
      <c r="M301" s="229"/>
      <c r="N301" s="230"/>
      <c r="O301" s="230"/>
      <c r="P301" s="230"/>
      <c r="Q301" s="230"/>
      <c r="R301" s="230"/>
      <c r="S301" s="230"/>
      <c r="T301" s="231"/>
      <c r="AT301" s="225" t="s">
        <v>182</v>
      </c>
      <c r="AU301" s="225" t="s">
        <v>93</v>
      </c>
      <c r="AV301" s="12" t="s">
        <v>93</v>
      </c>
      <c r="AW301" s="12" t="s">
        <v>36</v>
      </c>
      <c r="AX301" s="12" t="s">
        <v>81</v>
      </c>
      <c r="AY301" s="225" t="s">
        <v>173</v>
      </c>
    </row>
    <row r="302" s="1" customFormat="1" ht="25.5" customHeight="1">
      <c r="B302" s="203"/>
      <c r="C302" s="204" t="s">
        <v>354</v>
      </c>
      <c r="D302" s="204" t="s">
        <v>176</v>
      </c>
      <c r="E302" s="205" t="s">
        <v>1053</v>
      </c>
      <c r="F302" s="206" t="s">
        <v>1054</v>
      </c>
      <c r="G302" s="207" t="s">
        <v>179</v>
      </c>
      <c r="H302" s="208">
        <v>12.112</v>
      </c>
      <c r="I302" s="209"/>
      <c r="J302" s="210">
        <f>ROUND(I302*H302,2)</f>
        <v>0</v>
      </c>
      <c r="K302" s="206" t="s">
        <v>5</v>
      </c>
      <c r="L302" s="47"/>
      <c r="M302" s="211" t="s">
        <v>5</v>
      </c>
      <c r="N302" s="212" t="s">
        <v>45</v>
      </c>
      <c r="O302" s="48"/>
      <c r="P302" s="213">
        <f>O302*H302</f>
        <v>0</v>
      </c>
      <c r="Q302" s="213">
        <v>0.0093799999999999994</v>
      </c>
      <c r="R302" s="213">
        <f>Q302*H302</f>
        <v>0.11361056</v>
      </c>
      <c r="S302" s="213">
        <v>0</v>
      </c>
      <c r="T302" s="214">
        <f>S302*H302</f>
        <v>0</v>
      </c>
      <c r="AR302" s="25" t="s">
        <v>180</v>
      </c>
      <c r="AT302" s="25" t="s">
        <v>176</v>
      </c>
      <c r="AU302" s="25" t="s">
        <v>93</v>
      </c>
      <c r="AY302" s="25" t="s">
        <v>173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5" t="s">
        <v>93</v>
      </c>
      <c r="BK302" s="215">
        <f>ROUND(I302*H302,2)</f>
        <v>0</v>
      </c>
      <c r="BL302" s="25" t="s">
        <v>180</v>
      </c>
      <c r="BM302" s="25" t="s">
        <v>1055</v>
      </c>
    </row>
    <row r="303" s="11" customFormat="1">
      <c r="B303" s="216"/>
      <c r="D303" s="217" t="s">
        <v>182</v>
      </c>
      <c r="E303" s="218" t="s">
        <v>5</v>
      </c>
      <c r="F303" s="219" t="s">
        <v>1056</v>
      </c>
      <c r="H303" s="218" t="s">
        <v>5</v>
      </c>
      <c r="I303" s="220"/>
      <c r="L303" s="216"/>
      <c r="M303" s="221"/>
      <c r="N303" s="222"/>
      <c r="O303" s="222"/>
      <c r="P303" s="222"/>
      <c r="Q303" s="222"/>
      <c r="R303" s="222"/>
      <c r="S303" s="222"/>
      <c r="T303" s="223"/>
      <c r="AT303" s="218" t="s">
        <v>182</v>
      </c>
      <c r="AU303" s="218" t="s">
        <v>93</v>
      </c>
      <c r="AV303" s="11" t="s">
        <v>81</v>
      </c>
      <c r="AW303" s="11" t="s">
        <v>36</v>
      </c>
      <c r="AX303" s="11" t="s">
        <v>73</v>
      </c>
      <c r="AY303" s="218" t="s">
        <v>173</v>
      </c>
    </row>
    <row r="304" s="12" customFormat="1">
      <c r="B304" s="224"/>
      <c r="D304" s="217" t="s">
        <v>182</v>
      </c>
      <c r="E304" s="225" t="s">
        <v>5</v>
      </c>
      <c r="F304" s="226" t="s">
        <v>1057</v>
      </c>
      <c r="H304" s="227">
        <v>7.0460000000000003</v>
      </c>
      <c r="I304" s="228"/>
      <c r="L304" s="224"/>
      <c r="M304" s="229"/>
      <c r="N304" s="230"/>
      <c r="O304" s="230"/>
      <c r="P304" s="230"/>
      <c r="Q304" s="230"/>
      <c r="R304" s="230"/>
      <c r="S304" s="230"/>
      <c r="T304" s="231"/>
      <c r="AT304" s="225" t="s">
        <v>182</v>
      </c>
      <c r="AU304" s="225" t="s">
        <v>93</v>
      </c>
      <c r="AV304" s="12" t="s">
        <v>93</v>
      </c>
      <c r="AW304" s="12" t="s">
        <v>36</v>
      </c>
      <c r="AX304" s="12" t="s">
        <v>73</v>
      </c>
      <c r="AY304" s="225" t="s">
        <v>173</v>
      </c>
    </row>
    <row r="305" s="12" customFormat="1">
      <c r="B305" s="224"/>
      <c r="D305" s="217" t="s">
        <v>182</v>
      </c>
      <c r="E305" s="225" t="s">
        <v>5</v>
      </c>
      <c r="F305" s="226" t="s">
        <v>1058</v>
      </c>
      <c r="H305" s="227">
        <v>5.0659999999999998</v>
      </c>
      <c r="I305" s="228"/>
      <c r="L305" s="224"/>
      <c r="M305" s="229"/>
      <c r="N305" s="230"/>
      <c r="O305" s="230"/>
      <c r="P305" s="230"/>
      <c r="Q305" s="230"/>
      <c r="R305" s="230"/>
      <c r="S305" s="230"/>
      <c r="T305" s="231"/>
      <c r="AT305" s="225" t="s">
        <v>182</v>
      </c>
      <c r="AU305" s="225" t="s">
        <v>93</v>
      </c>
      <c r="AV305" s="12" t="s">
        <v>93</v>
      </c>
      <c r="AW305" s="12" t="s">
        <v>36</v>
      </c>
      <c r="AX305" s="12" t="s">
        <v>73</v>
      </c>
      <c r="AY305" s="225" t="s">
        <v>173</v>
      </c>
    </row>
    <row r="306" s="13" customFormat="1">
      <c r="B306" s="232"/>
      <c r="D306" s="217" t="s">
        <v>182</v>
      </c>
      <c r="E306" s="233" t="s">
        <v>789</v>
      </c>
      <c r="F306" s="234" t="s">
        <v>186</v>
      </c>
      <c r="H306" s="235">
        <v>12.112</v>
      </c>
      <c r="I306" s="236"/>
      <c r="L306" s="232"/>
      <c r="M306" s="237"/>
      <c r="N306" s="238"/>
      <c r="O306" s="238"/>
      <c r="P306" s="238"/>
      <c r="Q306" s="238"/>
      <c r="R306" s="238"/>
      <c r="S306" s="238"/>
      <c r="T306" s="239"/>
      <c r="AT306" s="233" t="s">
        <v>182</v>
      </c>
      <c r="AU306" s="233" t="s">
        <v>93</v>
      </c>
      <c r="AV306" s="13" t="s">
        <v>187</v>
      </c>
      <c r="AW306" s="13" t="s">
        <v>36</v>
      </c>
      <c r="AX306" s="13" t="s">
        <v>73</v>
      </c>
      <c r="AY306" s="233" t="s">
        <v>173</v>
      </c>
    </row>
    <row r="307" s="14" customFormat="1">
      <c r="B307" s="240"/>
      <c r="D307" s="217" t="s">
        <v>182</v>
      </c>
      <c r="E307" s="241" t="s">
        <v>5</v>
      </c>
      <c r="F307" s="242" t="s">
        <v>188</v>
      </c>
      <c r="H307" s="243">
        <v>12.112</v>
      </c>
      <c r="I307" s="244"/>
      <c r="L307" s="240"/>
      <c r="M307" s="245"/>
      <c r="N307" s="246"/>
      <c r="O307" s="246"/>
      <c r="P307" s="246"/>
      <c r="Q307" s="246"/>
      <c r="R307" s="246"/>
      <c r="S307" s="246"/>
      <c r="T307" s="247"/>
      <c r="AT307" s="241" t="s">
        <v>182</v>
      </c>
      <c r="AU307" s="241" t="s">
        <v>93</v>
      </c>
      <c r="AV307" s="14" t="s">
        <v>180</v>
      </c>
      <c r="AW307" s="14" t="s">
        <v>36</v>
      </c>
      <c r="AX307" s="14" t="s">
        <v>81</v>
      </c>
      <c r="AY307" s="241" t="s">
        <v>173</v>
      </c>
    </row>
    <row r="308" s="1" customFormat="1" ht="16.5" customHeight="1">
      <c r="B308" s="203"/>
      <c r="C308" s="248" t="s">
        <v>358</v>
      </c>
      <c r="D308" s="248" t="s">
        <v>197</v>
      </c>
      <c r="E308" s="249" t="s">
        <v>922</v>
      </c>
      <c r="F308" s="250" t="s">
        <v>923</v>
      </c>
      <c r="G308" s="251" t="s">
        <v>179</v>
      </c>
      <c r="H308" s="252">
        <v>12.353999999999999</v>
      </c>
      <c r="I308" s="253"/>
      <c r="J308" s="254">
        <f>ROUND(I308*H308,2)</f>
        <v>0</v>
      </c>
      <c r="K308" s="250" t="s">
        <v>5</v>
      </c>
      <c r="L308" s="255"/>
      <c r="M308" s="256" t="s">
        <v>5</v>
      </c>
      <c r="N308" s="257" t="s">
        <v>45</v>
      </c>
      <c r="O308" s="48"/>
      <c r="P308" s="213">
        <f>O308*H308</f>
        <v>0</v>
      </c>
      <c r="Q308" s="213">
        <v>0.0118</v>
      </c>
      <c r="R308" s="213">
        <f>Q308*H308</f>
        <v>0.1457772</v>
      </c>
      <c r="S308" s="213">
        <v>0</v>
      </c>
      <c r="T308" s="214">
        <f>S308*H308</f>
        <v>0</v>
      </c>
      <c r="AR308" s="25" t="s">
        <v>200</v>
      </c>
      <c r="AT308" s="25" t="s">
        <v>197</v>
      </c>
      <c r="AU308" s="25" t="s">
        <v>93</v>
      </c>
      <c r="AY308" s="25" t="s">
        <v>173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5" t="s">
        <v>93</v>
      </c>
      <c r="BK308" s="215">
        <f>ROUND(I308*H308,2)</f>
        <v>0</v>
      </c>
      <c r="BL308" s="25" t="s">
        <v>180</v>
      </c>
      <c r="BM308" s="25" t="s">
        <v>1059</v>
      </c>
    </row>
    <row r="309" s="12" customFormat="1">
      <c r="B309" s="224"/>
      <c r="D309" s="217" t="s">
        <v>182</v>
      </c>
      <c r="E309" s="225" t="s">
        <v>5</v>
      </c>
      <c r="F309" s="226" t="s">
        <v>1060</v>
      </c>
      <c r="H309" s="227">
        <v>12.353999999999999</v>
      </c>
      <c r="I309" s="228"/>
      <c r="L309" s="224"/>
      <c r="M309" s="229"/>
      <c r="N309" s="230"/>
      <c r="O309" s="230"/>
      <c r="P309" s="230"/>
      <c r="Q309" s="230"/>
      <c r="R309" s="230"/>
      <c r="S309" s="230"/>
      <c r="T309" s="231"/>
      <c r="AT309" s="225" t="s">
        <v>182</v>
      </c>
      <c r="AU309" s="225" t="s">
        <v>93</v>
      </c>
      <c r="AV309" s="12" t="s">
        <v>93</v>
      </c>
      <c r="AW309" s="12" t="s">
        <v>36</v>
      </c>
      <c r="AX309" s="12" t="s">
        <v>81</v>
      </c>
      <c r="AY309" s="225" t="s">
        <v>173</v>
      </c>
    </row>
    <row r="310" s="1" customFormat="1" ht="16.5" customHeight="1">
      <c r="B310" s="203"/>
      <c r="C310" s="204" t="s">
        <v>363</v>
      </c>
      <c r="D310" s="204" t="s">
        <v>176</v>
      </c>
      <c r="E310" s="205" t="s">
        <v>1061</v>
      </c>
      <c r="F310" s="206" t="s">
        <v>1062</v>
      </c>
      <c r="G310" s="207" t="s">
        <v>5</v>
      </c>
      <c r="H310" s="208">
        <v>47.024999999999999</v>
      </c>
      <c r="I310" s="209"/>
      <c r="J310" s="210">
        <f>ROUND(I310*H310,2)</f>
        <v>0</v>
      </c>
      <c r="K310" s="206" t="s">
        <v>5</v>
      </c>
      <c r="L310" s="47"/>
      <c r="M310" s="211" t="s">
        <v>5</v>
      </c>
      <c r="N310" s="212" t="s">
        <v>45</v>
      </c>
      <c r="O310" s="48"/>
      <c r="P310" s="213">
        <f>O310*H310</f>
        <v>0</v>
      </c>
      <c r="Q310" s="213">
        <v>0.0072100000000000003</v>
      </c>
      <c r="R310" s="213">
        <f>Q310*H310</f>
        <v>0.33905025</v>
      </c>
      <c r="S310" s="213">
        <v>0</v>
      </c>
      <c r="T310" s="214">
        <f>S310*H310</f>
        <v>0</v>
      </c>
      <c r="AR310" s="25" t="s">
        <v>180</v>
      </c>
      <c r="AT310" s="25" t="s">
        <v>176</v>
      </c>
      <c r="AU310" s="25" t="s">
        <v>93</v>
      </c>
      <c r="AY310" s="25" t="s">
        <v>173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25" t="s">
        <v>93</v>
      </c>
      <c r="BK310" s="215">
        <f>ROUND(I310*H310,2)</f>
        <v>0</v>
      </c>
      <c r="BL310" s="25" t="s">
        <v>180</v>
      </c>
      <c r="BM310" s="25" t="s">
        <v>1063</v>
      </c>
    </row>
    <row r="311" s="11" customFormat="1">
      <c r="B311" s="216"/>
      <c r="D311" s="217" t="s">
        <v>182</v>
      </c>
      <c r="E311" s="218" t="s">
        <v>5</v>
      </c>
      <c r="F311" s="219" t="s">
        <v>1064</v>
      </c>
      <c r="H311" s="218" t="s">
        <v>5</v>
      </c>
      <c r="I311" s="220"/>
      <c r="L311" s="216"/>
      <c r="M311" s="221"/>
      <c r="N311" s="222"/>
      <c r="O311" s="222"/>
      <c r="P311" s="222"/>
      <c r="Q311" s="222"/>
      <c r="R311" s="222"/>
      <c r="S311" s="222"/>
      <c r="T311" s="223"/>
      <c r="AT311" s="218" t="s">
        <v>182</v>
      </c>
      <c r="AU311" s="218" t="s">
        <v>93</v>
      </c>
      <c r="AV311" s="11" t="s">
        <v>81</v>
      </c>
      <c r="AW311" s="11" t="s">
        <v>36</v>
      </c>
      <c r="AX311" s="11" t="s">
        <v>73</v>
      </c>
      <c r="AY311" s="218" t="s">
        <v>173</v>
      </c>
    </row>
    <row r="312" s="12" customFormat="1">
      <c r="B312" s="224"/>
      <c r="D312" s="217" t="s">
        <v>182</v>
      </c>
      <c r="E312" s="225" t="s">
        <v>5</v>
      </c>
      <c r="F312" s="226" t="s">
        <v>785</v>
      </c>
      <c r="H312" s="227">
        <v>47.024999999999999</v>
      </c>
      <c r="I312" s="228"/>
      <c r="L312" s="224"/>
      <c r="M312" s="229"/>
      <c r="N312" s="230"/>
      <c r="O312" s="230"/>
      <c r="P312" s="230"/>
      <c r="Q312" s="230"/>
      <c r="R312" s="230"/>
      <c r="S312" s="230"/>
      <c r="T312" s="231"/>
      <c r="AT312" s="225" t="s">
        <v>182</v>
      </c>
      <c r="AU312" s="225" t="s">
        <v>93</v>
      </c>
      <c r="AV312" s="12" t="s">
        <v>93</v>
      </c>
      <c r="AW312" s="12" t="s">
        <v>36</v>
      </c>
      <c r="AX312" s="12" t="s">
        <v>81</v>
      </c>
      <c r="AY312" s="225" t="s">
        <v>173</v>
      </c>
    </row>
    <row r="313" s="1" customFormat="1" ht="16.5" customHeight="1">
      <c r="B313" s="203"/>
      <c r="C313" s="248" t="s">
        <v>367</v>
      </c>
      <c r="D313" s="248" t="s">
        <v>197</v>
      </c>
      <c r="E313" s="249" t="s">
        <v>1010</v>
      </c>
      <c r="F313" s="250" t="s">
        <v>1011</v>
      </c>
      <c r="G313" s="251" t="s">
        <v>179</v>
      </c>
      <c r="H313" s="252">
        <v>47.966000000000001</v>
      </c>
      <c r="I313" s="253"/>
      <c r="J313" s="254">
        <f>ROUND(I313*H313,2)</f>
        <v>0</v>
      </c>
      <c r="K313" s="250" t="s">
        <v>5</v>
      </c>
      <c r="L313" s="255"/>
      <c r="M313" s="256" t="s">
        <v>5</v>
      </c>
      <c r="N313" s="257" t="s">
        <v>45</v>
      </c>
      <c r="O313" s="48"/>
      <c r="P313" s="213">
        <f>O313*H313</f>
        <v>0</v>
      </c>
      <c r="Q313" s="213">
        <v>0.0060000000000000001</v>
      </c>
      <c r="R313" s="213">
        <f>Q313*H313</f>
        <v>0.287796</v>
      </c>
      <c r="S313" s="213">
        <v>0</v>
      </c>
      <c r="T313" s="214">
        <f>S313*H313</f>
        <v>0</v>
      </c>
      <c r="AR313" s="25" t="s">
        <v>200</v>
      </c>
      <c r="AT313" s="25" t="s">
        <v>197</v>
      </c>
      <c r="AU313" s="25" t="s">
        <v>93</v>
      </c>
      <c r="AY313" s="25" t="s">
        <v>173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25" t="s">
        <v>93</v>
      </c>
      <c r="BK313" s="215">
        <f>ROUND(I313*H313,2)</f>
        <v>0</v>
      </c>
      <c r="BL313" s="25" t="s">
        <v>180</v>
      </c>
      <c r="BM313" s="25" t="s">
        <v>1065</v>
      </c>
    </row>
    <row r="314" s="12" customFormat="1">
      <c r="B314" s="224"/>
      <c r="D314" s="217" t="s">
        <v>182</v>
      </c>
      <c r="E314" s="225" t="s">
        <v>5</v>
      </c>
      <c r="F314" s="226" t="s">
        <v>1066</v>
      </c>
      <c r="H314" s="227">
        <v>47.966000000000001</v>
      </c>
      <c r="I314" s="228"/>
      <c r="L314" s="224"/>
      <c r="M314" s="229"/>
      <c r="N314" s="230"/>
      <c r="O314" s="230"/>
      <c r="P314" s="230"/>
      <c r="Q314" s="230"/>
      <c r="R314" s="230"/>
      <c r="S314" s="230"/>
      <c r="T314" s="231"/>
      <c r="AT314" s="225" t="s">
        <v>182</v>
      </c>
      <c r="AU314" s="225" t="s">
        <v>93</v>
      </c>
      <c r="AV314" s="12" t="s">
        <v>93</v>
      </c>
      <c r="AW314" s="12" t="s">
        <v>36</v>
      </c>
      <c r="AX314" s="12" t="s">
        <v>81</v>
      </c>
      <c r="AY314" s="225" t="s">
        <v>173</v>
      </c>
    </row>
    <row r="315" s="1" customFormat="1" ht="16.5" customHeight="1">
      <c r="B315" s="203"/>
      <c r="C315" s="204" t="s">
        <v>372</v>
      </c>
      <c r="D315" s="204" t="s">
        <v>176</v>
      </c>
      <c r="E315" s="205" t="s">
        <v>1067</v>
      </c>
      <c r="F315" s="206" t="s">
        <v>1068</v>
      </c>
      <c r="G315" s="207" t="s">
        <v>179</v>
      </c>
      <c r="H315" s="208">
        <v>1038.107</v>
      </c>
      <c r="I315" s="209"/>
      <c r="J315" s="210">
        <f>ROUND(I315*H315,2)</f>
        <v>0</v>
      </c>
      <c r="K315" s="206" t="s">
        <v>5</v>
      </c>
      <c r="L315" s="47"/>
      <c r="M315" s="211" t="s">
        <v>5</v>
      </c>
      <c r="N315" s="212" t="s">
        <v>45</v>
      </c>
      <c r="O315" s="48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AR315" s="25" t="s">
        <v>180</v>
      </c>
      <c r="AT315" s="25" t="s">
        <v>176</v>
      </c>
      <c r="AU315" s="25" t="s">
        <v>93</v>
      </c>
      <c r="AY315" s="25" t="s">
        <v>173</v>
      </c>
      <c r="BE315" s="215">
        <f>IF(N315="základní",J315,0)</f>
        <v>0</v>
      </c>
      <c r="BF315" s="215">
        <f>IF(N315="snížená",J315,0)</f>
        <v>0</v>
      </c>
      <c r="BG315" s="215">
        <f>IF(N315="zákl. přenesená",J315,0)</f>
        <v>0</v>
      </c>
      <c r="BH315" s="215">
        <f>IF(N315="sníž. přenesená",J315,0)</f>
        <v>0</v>
      </c>
      <c r="BI315" s="215">
        <f>IF(N315="nulová",J315,0)</f>
        <v>0</v>
      </c>
      <c r="BJ315" s="25" t="s">
        <v>93</v>
      </c>
      <c r="BK315" s="215">
        <f>ROUND(I315*H315,2)</f>
        <v>0</v>
      </c>
      <c r="BL315" s="25" t="s">
        <v>180</v>
      </c>
      <c r="BM315" s="25" t="s">
        <v>1069</v>
      </c>
    </row>
    <row r="316" s="12" customFormat="1">
      <c r="B316" s="224"/>
      <c r="D316" s="217" t="s">
        <v>182</v>
      </c>
      <c r="E316" s="225" t="s">
        <v>5</v>
      </c>
      <c r="F316" s="226" t="s">
        <v>1070</v>
      </c>
      <c r="H316" s="227">
        <v>374.27199999999999</v>
      </c>
      <c r="I316" s="228"/>
      <c r="L316" s="224"/>
      <c r="M316" s="229"/>
      <c r="N316" s="230"/>
      <c r="O316" s="230"/>
      <c r="P316" s="230"/>
      <c r="Q316" s="230"/>
      <c r="R316" s="230"/>
      <c r="S316" s="230"/>
      <c r="T316" s="231"/>
      <c r="AT316" s="225" t="s">
        <v>182</v>
      </c>
      <c r="AU316" s="225" t="s">
        <v>93</v>
      </c>
      <c r="AV316" s="12" t="s">
        <v>93</v>
      </c>
      <c r="AW316" s="12" t="s">
        <v>36</v>
      </c>
      <c r="AX316" s="12" t="s">
        <v>73</v>
      </c>
      <c r="AY316" s="225" t="s">
        <v>173</v>
      </c>
    </row>
    <row r="317" s="12" customFormat="1">
      <c r="B317" s="224"/>
      <c r="D317" s="217" t="s">
        <v>182</v>
      </c>
      <c r="E317" s="225" t="s">
        <v>5</v>
      </c>
      <c r="F317" s="226" t="s">
        <v>1071</v>
      </c>
      <c r="H317" s="227">
        <v>77.055999999999997</v>
      </c>
      <c r="I317" s="228"/>
      <c r="L317" s="224"/>
      <c r="M317" s="229"/>
      <c r="N317" s="230"/>
      <c r="O317" s="230"/>
      <c r="P317" s="230"/>
      <c r="Q317" s="230"/>
      <c r="R317" s="230"/>
      <c r="S317" s="230"/>
      <c r="T317" s="231"/>
      <c r="AT317" s="225" t="s">
        <v>182</v>
      </c>
      <c r="AU317" s="225" t="s">
        <v>93</v>
      </c>
      <c r="AV317" s="12" t="s">
        <v>93</v>
      </c>
      <c r="AW317" s="12" t="s">
        <v>36</v>
      </c>
      <c r="AX317" s="12" t="s">
        <v>73</v>
      </c>
      <c r="AY317" s="225" t="s">
        <v>173</v>
      </c>
    </row>
    <row r="318" s="12" customFormat="1">
      <c r="B318" s="224"/>
      <c r="D318" s="217" t="s">
        <v>182</v>
      </c>
      <c r="E318" s="225" t="s">
        <v>5</v>
      </c>
      <c r="F318" s="226" t="s">
        <v>1072</v>
      </c>
      <c r="H318" s="227">
        <v>-137.96799999999999</v>
      </c>
      <c r="I318" s="228"/>
      <c r="L318" s="224"/>
      <c r="M318" s="229"/>
      <c r="N318" s="230"/>
      <c r="O318" s="230"/>
      <c r="P318" s="230"/>
      <c r="Q318" s="230"/>
      <c r="R318" s="230"/>
      <c r="S318" s="230"/>
      <c r="T318" s="231"/>
      <c r="AT318" s="225" t="s">
        <v>182</v>
      </c>
      <c r="AU318" s="225" t="s">
        <v>93</v>
      </c>
      <c r="AV318" s="12" t="s">
        <v>93</v>
      </c>
      <c r="AW318" s="12" t="s">
        <v>36</v>
      </c>
      <c r="AX318" s="12" t="s">
        <v>73</v>
      </c>
      <c r="AY318" s="225" t="s">
        <v>173</v>
      </c>
    </row>
    <row r="319" s="12" customFormat="1">
      <c r="B319" s="224"/>
      <c r="D319" s="217" t="s">
        <v>182</v>
      </c>
      <c r="E319" s="225" t="s">
        <v>5</v>
      </c>
      <c r="F319" s="226" t="s">
        <v>1073</v>
      </c>
      <c r="H319" s="227">
        <v>101.619</v>
      </c>
      <c r="I319" s="228"/>
      <c r="L319" s="224"/>
      <c r="M319" s="229"/>
      <c r="N319" s="230"/>
      <c r="O319" s="230"/>
      <c r="P319" s="230"/>
      <c r="Q319" s="230"/>
      <c r="R319" s="230"/>
      <c r="S319" s="230"/>
      <c r="T319" s="231"/>
      <c r="AT319" s="225" t="s">
        <v>182</v>
      </c>
      <c r="AU319" s="225" t="s">
        <v>93</v>
      </c>
      <c r="AV319" s="12" t="s">
        <v>93</v>
      </c>
      <c r="AW319" s="12" t="s">
        <v>36</v>
      </c>
      <c r="AX319" s="12" t="s">
        <v>73</v>
      </c>
      <c r="AY319" s="225" t="s">
        <v>173</v>
      </c>
    </row>
    <row r="320" s="12" customFormat="1">
      <c r="B320" s="224"/>
      <c r="D320" s="217" t="s">
        <v>182</v>
      </c>
      <c r="E320" s="225" t="s">
        <v>5</v>
      </c>
      <c r="F320" s="226" t="s">
        <v>1074</v>
      </c>
      <c r="H320" s="227">
        <v>21.809999999999999</v>
      </c>
      <c r="I320" s="228"/>
      <c r="L320" s="224"/>
      <c r="M320" s="229"/>
      <c r="N320" s="230"/>
      <c r="O320" s="230"/>
      <c r="P320" s="230"/>
      <c r="Q320" s="230"/>
      <c r="R320" s="230"/>
      <c r="S320" s="230"/>
      <c r="T320" s="231"/>
      <c r="AT320" s="225" t="s">
        <v>182</v>
      </c>
      <c r="AU320" s="225" t="s">
        <v>93</v>
      </c>
      <c r="AV320" s="12" t="s">
        <v>93</v>
      </c>
      <c r="AW320" s="12" t="s">
        <v>36</v>
      </c>
      <c r="AX320" s="12" t="s">
        <v>73</v>
      </c>
      <c r="AY320" s="225" t="s">
        <v>173</v>
      </c>
    </row>
    <row r="321" s="12" customFormat="1">
      <c r="B321" s="224"/>
      <c r="D321" s="217" t="s">
        <v>182</v>
      </c>
      <c r="E321" s="225" t="s">
        <v>5</v>
      </c>
      <c r="F321" s="226" t="s">
        <v>1075</v>
      </c>
      <c r="H321" s="227">
        <v>-25.402000000000001</v>
      </c>
      <c r="I321" s="228"/>
      <c r="L321" s="224"/>
      <c r="M321" s="229"/>
      <c r="N321" s="230"/>
      <c r="O321" s="230"/>
      <c r="P321" s="230"/>
      <c r="Q321" s="230"/>
      <c r="R321" s="230"/>
      <c r="S321" s="230"/>
      <c r="T321" s="231"/>
      <c r="AT321" s="225" t="s">
        <v>182</v>
      </c>
      <c r="AU321" s="225" t="s">
        <v>93</v>
      </c>
      <c r="AV321" s="12" t="s">
        <v>93</v>
      </c>
      <c r="AW321" s="12" t="s">
        <v>36</v>
      </c>
      <c r="AX321" s="12" t="s">
        <v>73</v>
      </c>
      <c r="AY321" s="225" t="s">
        <v>173</v>
      </c>
    </row>
    <row r="322" s="12" customFormat="1">
      <c r="B322" s="224"/>
      <c r="D322" s="217" t="s">
        <v>182</v>
      </c>
      <c r="E322" s="225" t="s">
        <v>5</v>
      </c>
      <c r="F322" s="226" t="s">
        <v>1076</v>
      </c>
      <c r="H322" s="227">
        <v>748.54399999999998</v>
      </c>
      <c r="I322" s="228"/>
      <c r="L322" s="224"/>
      <c r="M322" s="229"/>
      <c r="N322" s="230"/>
      <c r="O322" s="230"/>
      <c r="P322" s="230"/>
      <c r="Q322" s="230"/>
      <c r="R322" s="230"/>
      <c r="S322" s="230"/>
      <c r="T322" s="231"/>
      <c r="AT322" s="225" t="s">
        <v>182</v>
      </c>
      <c r="AU322" s="225" t="s">
        <v>93</v>
      </c>
      <c r="AV322" s="12" t="s">
        <v>93</v>
      </c>
      <c r="AW322" s="12" t="s">
        <v>36</v>
      </c>
      <c r="AX322" s="12" t="s">
        <v>73</v>
      </c>
      <c r="AY322" s="225" t="s">
        <v>173</v>
      </c>
    </row>
    <row r="323" s="12" customFormat="1">
      <c r="B323" s="224"/>
      <c r="D323" s="217" t="s">
        <v>182</v>
      </c>
      <c r="E323" s="225" t="s">
        <v>5</v>
      </c>
      <c r="F323" s="226" t="s">
        <v>1077</v>
      </c>
      <c r="H323" s="227">
        <v>154.112</v>
      </c>
      <c r="I323" s="228"/>
      <c r="L323" s="224"/>
      <c r="M323" s="229"/>
      <c r="N323" s="230"/>
      <c r="O323" s="230"/>
      <c r="P323" s="230"/>
      <c r="Q323" s="230"/>
      <c r="R323" s="230"/>
      <c r="S323" s="230"/>
      <c r="T323" s="231"/>
      <c r="AT323" s="225" t="s">
        <v>182</v>
      </c>
      <c r="AU323" s="225" t="s">
        <v>93</v>
      </c>
      <c r="AV323" s="12" t="s">
        <v>93</v>
      </c>
      <c r="AW323" s="12" t="s">
        <v>36</v>
      </c>
      <c r="AX323" s="12" t="s">
        <v>73</v>
      </c>
      <c r="AY323" s="225" t="s">
        <v>173</v>
      </c>
    </row>
    <row r="324" s="12" customFormat="1">
      <c r="B324" s="224"/>
      <c r="D324" s="217" t="s">
        <v>182</v>
      </c>
      <c r="E324" s="225" t="s">
        <v>5</v>
      </c>
      <c r="F324" s="226" t="s">
        <v>1078</v>
      </c>
      <c r="H324" s="227">
        <v>-275.93599999999998</v>
      </c>
      <c r="I324" s="228"/>
      <c r="L324" s="224"/>
      <c r="M324" s="229"/>
      <c r="N324" s="230"/>
      <c r="O324" s="230"/>
      <c r="P324" s="230"/>
      <c r="Q324" s="230"/>
      <c r="R324" s="230"/>
      <c r="S324" s="230"/>
      <c r="T324" s="231"/>
      <c r="AT324" s="225" t="s">
        <v>182</v>
      </c>
      <c r="AU324" s="225" t="s">
        <v>93</v>
      </c>
      <c r="AV324" s="12" t="s">
        <v>93</v>
      </c>
      <c r="AW324" s="12" t="s">
        <v>36</v>
      </c>
      <c r="AX324" s="12" t="s">
        <v>73</v>
      </c>
      <c r="AY324" s="225" t="s">
        <v>173</v>
      </c>
    </row>
    <row r="325" s="14" customFormat="1">
      <c r="B325" s="240"/>
      <c r="D325" s="217" t="s">
        <v>182</v>
      </c>
      <c r="E325" s="241" t="s">
        <v>5</v>
      </c>
      <c r="F325" s="242" t="s">
        <v>188</v>
      </c>
      <c r="H325" s="243">
        <v>1038.107</v>
      </c>
      <c r="I325" s="244"/>
      <c r="L325" s="240"/>
      <c r="M325" s="245"/>
      <c r="N325" s="246"/>
      <c r="O325" s="246"/>
      <c r="P325" s="246"/>
      <c r="Q325" s="246"/>
      <c r="R325" s="246"/>
      <c r="S325" s="246"/>
      <c r="T325" s="247"/>
      <c r="AT325" s="241" t="s">
        <v>182</v>
      </c>
      <c r="AU325" s="241" t="s">
        <v>93</v>
      </c>
      <c r="AV325" s="14" t="s">
        <v>180</v>
      </c>
      <c r="AW325" s="14" t="s">
        <v>36</v>
      </c>
      <c r="AX325" s="14" t="s">
        <v>81</v>
      </c>
      <c r="AY325" s="241" t="s">
        <v>173</v>
      </c>
    </row>
    <row r="326" s="1" customFormat="1" ht="25.5" customHeight="1">
      <c r="B326" s="203"/>
      <c r="C326" s="204" t="s">
        <v>376</v>
      </c>
      <c r="D326" s="204" t="s">
        <v>176</v>
      </c>
      <c r="E326" s="205" t="s">
        <v>1079</v>
      </c>
      <c r="F326" s="206" t="s">
        <v>1080</v>
      </c>
      <c r="G326" s="207" t="s">
        <v>191</v>
      </c>
      <c r="H326" s="208">
        <v>416.99000000000001</v>
      </c>
      <c r="I326" s="209"/>
      <c r="J326" s="210">
        <f>ROUND(I326*H326,2)</f>
        <v>0</v>
      </c>
      <c r="K326" s="206" t="s">
        <v>192</v>
      </c>
      <c r="L326" s="47"/>
      <c r="M326" s="211" t="s">
        <v>5</v>
      </c>
      <c r="N326" s="212" t="s">
        <v>45</v>
      </c>
      <c r="O326" s="48"/>
      <c r="P326" s="213">
        <f>O326*H326</f>
        <v>0</v>
      </c>
      <c r="Q326" s="213">
        <v>6.0000000000000002E-05</v>
      </c>
      <c r="R326" s="213">
        <f>Q326*H326</f>
        <v>0.025019400000000001</v>
      </c>
      <c r="S326" s="213">
        <v>0</v>
      </c>
      <c r="T326" s="214">
        <f>S326*H326</f>
        <v>0</v>
      </c>
      <c r="AR326" s="25" t="s">
        <v>180</v>
      </c>
      <c r="AT326" s="25" t="s">
        <v>176</v>
      </c>
      <c r="AU326" s="25" t="s">
        <v>93</v>
      </c>
      <c r="AY326" s="25" t="s">
        <v>173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5" t="s">
        <v>93</v>
      </c>
      <c r="BK326" s="215">
        <f>ROUND(I326*H326,2)</f>
        <v>0</v>
      </c>
      <c r="BL326" s="25" t="s">
        <v>180</v>
      </c>
      <c r="BM326" s="25" t="s">
        <v>1081</v>
      </c>
    </row>
    <row r="327" s="11" customFormat="1">
      <c r="B327" s="216"/>
      <c r="D327" s="217" t="s">
        <v>182</v>
      </c>
      <c r="E327" s="218" t="s">
        <v>5</v>
      </c>
      <c r="F327" s="219" t="s">
        <v>1082</v>
      </c>
      <c r="H327" s="218" t="s">
        <v>5</v>
      </c>
      <c r="I327" s="220"/>
      <c r="L327" s="216"/>
      <c r="M327" s="221"/>
      <c r="N327" s="222"/>
      <c r="O327" s="222"/>
      <c r="P327" s="222"/>
      <c r="Q327" s="222"/>
      <c r="R327" s="222"/>
      <c r="S327" s="222"/>
      <c r="T327" s="223"/>
      <c r="AT327" s="218" t="s">
        <v>182</v>
      </c>
      <c r="AU327" s="218" t="s">
        <v>93</v>
      </c>
      <c r="AV327" s="11" t="s">
        <v>81</v>
      </c>
      <c r="AW327" s="11" t="s">
        <v>36</v>
      </c>
      <c r="AX327" s="11" t="s">
        <v>73</v>
      </c>
      <c r="AY327" s="218" t="s">
        <v>173</v>
      </c>
    </row>
    <row r="328" s="12" customFormat="1">
      <c r="B328" s="224"/>
      <c r="D328" s="217" t="s">
        <v>182</v>
      </c>
      <c r="E328" s="225" t="s">
        <v>5</v>
      </c>
      <c r="F328" s="226" t="s">
        <v>1083</v>
      </c>
      <c r="H328" s="227">
        <v>38.700000000000003</v>
      </c>
      <c r="I328" s="228"/>
      <c r="L328" s="224"/>
      <c r="M328" s="229"/>
      <c r="N328" s="230"/>
      <c r="O328" s="230"/>
      <c r="P328" s="230"/>
      <c r="Q328" s="230"/>
      <c r="R328" s="230"/>
      <c r="S328" s="230"/>
      <c r="T328" s="231"/>
      <c r="AT328" s="225" t="s">
        <v>182</v>
      </c>
      <c r="AU328" s="225" t="s">
        <v>93</v>
      </c>
      <c r="AV328" s="12" t="s">
        <v>93</v>
      </c>
      <c r="AW328" s="12" t="s">
        <v>36</v>
      </c>
      <c r="AX328" s="12" t="s">
        <v>73</v>
      </c>
      <c r="AY328" s="225" t="s">
        <v>173</v>
      </c>
    </row>
    <row r="329" s="13" customFormat="1">
      <c r="B329" s="232"/>
      <c r="D329" s="217" t="s">
        <v>182</v>
      </c>
      <c r="E329" s="233" t="s">
        <v>821</v>
      </c>
      <c r="F329" s="234" t="s">
        <v>186</v>
      </c>
      <c r="H329" s="235">
        <v>38.700000000000003</v>
      </c>
      <c r="I329" s="236"/>
      <c r="L329" s="232"/>
      <c r="M329" s="237"/>
      <c r="N329" s="238"/>
      <c r="O329" s="238"/>
      <c r="P329" s="238"/>
      <c r="Q329" s="238"/>
      <c r="R329" s="238"/>
      <c r="S329" s="238"/>
      <c r="T329" s="239"/>
      <c r="AT329" s="233" t="s">
        <v>182</v>
      </c>
      <c r="AU329" s="233" t="s">
        <v>93</v>
      </c>
      <c r="AV329" s="13" t="s">
        <v>187</v>
      </c>
      <c r="AW329" s="13" t="s">
        <v>36</v>
      </c>
      <c r="AX329" s="13" t="s">
        <v>73</v>
      </c>
      <c r="AY329" s="233" t="s">
        <v>173</v>
      </c>
    </row>
    <row r="330" s="11" customFormat="1">
      <c r="B330" s="216"/>
      <c r="D330" s="217" t="s">
        <v>182</v>
      </c>
      <c r="E330" s="218" t="s">
        <v>5</v>
      </c>
      <c r="F330" s="219" t="s">
        <v>1084</v>
      </c>
      <c r="H330" s="218" t="s">
        <v>5</v>
      </c>
      <c r="I330" s="220"/>
      <c r="L330" s="216"/>
      <c r="M330" s="221"/>
      <c r="N330" s="222"/>
      <c r="O330" s="222"/>
      <c r="P330" s="222"/>
      <c r="Q330" s="222"/>
      <c r="R330" s="222"/>
      <c r="S330" s="222"/>
      <c r="T330" s="223"/>
      <c r="AT330" s="218" t="s">
        <v>182</v>
      </c>
      <c r="AU330" s="218" t="s">
        <v>93</v>
      </c>
      <c r="AV330" s="11" t="s">
        <v>81</v>
      </c>
      <c r="AW330" s="11" t="s">
        <v>36</v>
      </c>
      <c r="AX330" s="11" t="s">
        <v>73</v>
      </c>
      <c r="AY330" s="218" t="s">
        <v>173</v>
      </c>
    </row>
    <row r="331" s="12" customFormat="1">
      <c r="B331" s="224"/>
      <c r="D331" s="217" t="s">
        <v>182</v>
      </c>
      <c r="E331" s="225" t="s">
        <v>5</v>
      </c>
      <c r="F331" s="226" t="s">
        <v>1085</v>
      </c>
      <c r="H331" s="227">
        <v>158.16</v>
      </c>
      <c r="I331" s="228"/>
      <c r="L331" s="224"/>
      <c r="M331" s="229"/>
      <c r="N331" s="230"/>
      <c r="O331" s="230"/>
      <c r="P331" s="230"/>
      <c r="Q331" s="230"/>
      <c r="R331" s="230"/>
      <c r="S331" s="230"/>
      <c r="T331" s="231"/>
      <c r="AT331" s="225" t="s">
        <v>182</v>
      </c>
      <c r="AU331" s="225" t="s">
        <v>93</v>
      </c>
      <c r="AV331" s="12" t="s">
        <v>93</v>
      </c>
      <c r="AW331" s="12" t="s">
        <v>36</v>
      </c>
      <c r="AX331" s="12" t="s">
        <v>73</v>
      </c>
      <c r="AY331" s="225" t="s">
        <v>173</v>
      </c>
    </row>
    <row r="332" s="11" customFormat="1">
      <c r="B332" s="216"/>
      <c r="D332" s="217" t="s">
        <v>182</v>
      </c>
      <c r="E332" s="218" t="s">
        <v>5</v>
      </c>
      <c r="F332" s="219" t="s">
        <v>1086</v>
      </c>
      <c r="H332" s="218" t="s">
        <v>5</v>
      </c>
      <c r="I332" s="220"/>
      <c r="L332" s="216"/>
      <c r="M332" s="221"/>
      <c r="N332" s="222"/>
      <c r="O332" s="222"/>
      <c r="P332" s="222"/>
      <c r="Q332" s="222"/>
      <c r="R332" s="222"/>
      <c r="S332" s="222"/>
      <c r="T332" s="223"/>
      <c r="AT332" s="218" t="s">
        <v>182</v>
      </c>
      <c r="AU332" s="218" t="s">
        <v>93</v>
      </c>
      <c r="AV332" s="11" t="s">
        <v>81</v>
      </c>
      <c r="AW332" s="11" t="s">
        <v>36</v>
      </c>
      <c r="AX332" s="11" t="s">
        <v>73</v>
      </c>
      <c r="AY332" s="218" t="s">
        <v>173</v>
      </c>
    </row>
    <row r="333" s="12" customFormat="1">
      <c r="B333" s="224"/>
      <c r="D333" s="217" t="s">
        <v>182</v>
      </c>
      <c r="E333" s="225" t="s">
        <v>5</v>
      </c>
      <c r="F333" s="226" t="s">
        <v>1087</v>
      </c>
      <c r="H333" s="227">
        <v>110.065</v>
      </c>
      <c r="I333" s="228"/>
      <c r="L333" s="224"/>
      <c r="M333" s="229"/>
      <c r="N333" s="230"/>
      <c r="O333" s="230"/>
      <c r="P333" s="230"/>
      <c r="Q333" s="230"/>
      <c r="R333" s="230"/>
      <c r="S333" s="230"/>
      <c r="T333" s="231"/>
      <c r="AT333" s="225" t="s">
        <v>182</v>
      </c>
      <c r="AU333" s="225" t="s">
        <v>93</v>
      </c>
      <c r="AV333" s="12" t="s">
        <v>93</v>
      </c>
      <c r="AW333" s="12" t="s">
        <v>36</v>
      </c>
      <c r="AX333" s="12" t="s">
        <v>73</v>
      </c>
      <c r="AY333" s="225" t="s">
        <v>173</v>
      </c>
    </row>
    <row r="334" s="13" customFormat="1">
      <c r="B334" s="232"/>
      <c r="D334" s="217" t="s">
        <v>182</v>
      </c>
      <c r="E334" s="233" t="s">
        <v>819</v>
      </c>
      <c r="F334" s="234" t="s">
        <v>186</v>
      </c>
      <c r="H334" s="235">
        <v>268.22500000000002</v>
      </c>
      <c r="I334" s="236"/>
      <c r="L334" s="232"/>
      <c r="M334" s="237"/>
      <c r="N334" s="238"/>
      <c r="O334" s="238"/>
      <c r="P334" s="238"/>
      <c r="Q334" s="238"/>
      <c r="R334" s="238"/>
      <c r="S334" s="238"/>
      <c r="T334" s="239"/>
      <c r="AT334" s="233" t="s">
        <v>182</v>
      </c>
      <c r="AU334" s="233" t="s">
        <v>93</v>
      </c>
      <c r="AV334" s="13" t="s">
        <v>187</v>
      </c>
      <c r="AW334" s="13" t="s">
        <v>36</v>
      </c>
      <c r="AX334" s="13" t="s">
        <v>73</v>
      </c>
      <c r="AY334" s="233" t="s">
        <v>173</v>
      </c>
    </row>
    <row r="335" s="11" customFormat="1">
      <c r="B335" s="216"/>
      <c r="D335" s="217" t="s">
        <v>182</v>
      </c>
      <c r="E335" s="218" t="s">
        <v>5</v>
      </c>
      <c r="F335" s="219" t="s">
        <v>1088</v>
      </c>
      <c r="H335" s="218" t="s">
        <v>5</v>
      </c>
      <c r="I335" s="220"/>
      <c r="L335" s="216"/>
      <c r="M335" s="221"/>
      <c r="N335" s="222"/>
      <c r="O335" s="222"/>
      <c r="P335" s="222"/>
      <c r="Q335" s="222"/>
      <c r="R335" s="222"/>
      <c r="S335" s="222"/>
      <c r="T335" s="223"/>
      <c r="AT335" s="218" t="s">
        <v>182</v>
      </c>
      <c r="AU335" s="218" t="s">
        <v>93</v>
      </c>
      <c r="AV335" s="11" t="s">
        <v>81</v>
      </c>
      <c r="AW335" s="11" t="s">
        <v>36</v>
      </c>
      <c r="AX335" s="11" t="s">
        <v>73</v>
      </c>
      <c r="AY335" s="218" t="s">
        <v>173</v>
      </c>
    </row>
    <row r="336" s="12" customFormat="1">
      <c r="B336" s="224"/>
      <c r="D336" s="217" t="s">
        <v>182</v>
      </c>
      <c r="E336" s="225" t="s">
        <v>5</v>
      </c>
      <c r="F336" s="226" t="s">
        <v>1087</v>
      </c>
      <c r="H336" s="227">
        <v>110.065</v>
      </c>
      <c r="I336" s="228"/>
      <c r="L336" s="224"/>
      <c r="M336" s="229"/>
      <c r="N336" s="230"/>
      <c r="O336" s="230"/>
      <c r="P336" s="230"/>
      <c r="Q336" s="230"/>
      <c r="R336" s="230"/>
      <c r="S336" s="230"/>
      <c r="T336" s="231"/>
      <c r="AT336" s="225" t="s">
        <v>182</v>
      </c>
      <c r="AU336" s="225" t="s">
        <v>93</v>
      </c>
      <c r="AV336" s="12" t="s">
        <v>93</v>
      </c>
      <c r="AW336" s="12" t="s">
        <v>36</v>
      </c>
      <c r="AX336" s="12" t="s">
        <v>73</v>
      </c>
      <c r="AY336" s="225" t="s">
        <v>173</v>
      </c>
    </row>
    <row r="337" s="13" customFormat="1">
      <c r="B337" s="232"/>
      <c r="D337" s="217" t="s">
        <v>182</v>
      </c>
      <c r="E337" s="233" t="s">
        <v>817</v>
      </c>
      <c r="F337" s="234" t="s">
        <v>186</v>
      </c>
      <c r="H337" s="235">
        <v>110.065</v>
      </c>
      <c r="I337" s="236"/>
      <c r="L337" s="232"/>
      <c r="M337" s="237"/>
      <c r="N337" s="238"/>
      <c r="O337" s="238"/>
      <c r="P337" s="238"/>
      <c r="Q337" s="238"/>
      <c r="R337" s="238"/>
      <c r="S337" s="238"/>
      <c r="T337" s="239"/>
      <c r="AT337" s="233" t="s">
        <v>182</v>
      </c>
      <c r="AU337" s="233" t="s">
        <v>93</v>
      </c>
      <c r="AV337" s="13" t="s">
        <v>187</v>
      </c>
      <c r="AW337" s="13" t="s">
        <v>36</v>
      </c>
      <c r="AX337" s="13" t="s">
        <v>73</v>
      </c>
      <c r="AY337" s="233" t="s">
        <v>173</v>
      </c>
    </row>
    <row r="338" s="14" customFormat="1">
      <c r="B338" s="240"/>
      <c r="D338" s="217" t="s">
        <v>182</v>
      </c>
      <c r="E338" s="241" t="s">
        <v>5</v>
      </c>
      <c r="F338" s="242" t="s">
        <v>188</v>
      </c>
      <c r="H338" s="243">
        <v>416.99000000000001</v>
      </c>
      <c r="I338" s="244"/>
      <c r="L338" s="240"/>
      <c r="M338" s="245"/>
      <c r="N338" s="246"/>
      <c r="O338" s="246"/>
      <c r="P338" s="246"/>
      <c r="Q338" s="246"/>
      <c r="R338" s="246"/>
      <c r="S338" s="246"/>
      <c r="T338" s="247"/>
      <c r="AT338" s="241" t="s">
        <v>182</v>
      </c>
      <c r="AU338" s="241" t="s">
        <v>93</v>
      </c>
      <c r="AV338" s="14" t="s">
        <v>180</v>
      </c>
      <c r="AW338" s="14" t="s">
        <v>36</v>
      </c>
      <c r="AX338" s="14" t="s">
        <v>81</v>
      </c>
      <c r="AY338" s="241" t="s">
        <v>173</v>
      </c>
    </row>
    <row r="339" s="1" customFormat="1" ht="25.5" customHeight="1">
      <c r="B339" s="203"/>
      <c r="C339" s="248" t="s">
        <v>380</v>
      </c>
      <c r="D339" s="248" t="s">
        <v>197</v>
      </c>
      <c r="E339" s="249" t="s">
        <v>1089</v>
      </c>
      <c r="F339" s="250" t="s">
        <v>1090</v>
      </c>
      <c r="G339" s="251" t="s">
        <v>191</v>
      </c>
      <c r="H339" s="252">
        <v>295.048</v>
      </c>
      <c r="I339" s="253"/>
      <c r="J339" s="254">
        <f>ROUND(I339*H339,2)</f>
        <v>0</v>
      </c>
      <c r="K339" s="250" t="s">
        <v>5</v>
      </c>
      <c r="L339" s="255"/>
      <c r="M339" s="256" t="s">
        <v>5</v>
      </c>
      <c r="N339" s="257" t="s">
        <v>45</v>
      </c>
      <c r="O339" s="48"/>
      <c r="P339" s="213">
        <f>O339*H339</f>
        <v>0</v>
      </c>
      <c r="Q339" s="213">
        <v>0.00050000000000000001</v>
      </c>
      <c r="R339" s="213">
        <f>Q339*H339</f>
        <v>0.14752400000000002</v>
      </c>
      <c r="S339" s="213">
        <v>0</v>
      </c>
      <c r="T339" s="214">
        <f>S339*H339</f>
        <v>0</v>
      </c>
      <c r="AR339" s="25" t="s">
        <v>200</v>
      </c>
      <c r="AT339" s="25" t="s">
        <v>197</v>
      </c>
      <c r="AU339" s="25" t="s">
        <v>93</v>
      </c>
      <c r="AY339" s="25" t="s">
        <v>173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25" t="s">
        <v>93</v>
      </c>
      <c r="BK339" s="215">
        <f>ROUND(I339*H339,2)</f>
        <v>0</v>
      </c>
      <c r="BL339" s="25" t="s">
        <v>180</v>
      </c>
      <c r="BM339" s="25" t="s">
        <v>1091</v>
      </c>
    </row>
    <row r="340" s="12" customFormat="1">
      <c r="B340" s="224"/>
      <c r="D340" s="217" t="s">
        <v>182</v>
      </c>
      <c r="E340" s="225" t="s">
        <v>5</v>
      </c>
      <c r="F340" s="226" t="s">
        <v>1092</v>
      </c>
      <c r="H340" s="227">
        <v>295.048</v>
      </c>
      <c r="I340" s="228"/>
      <c r="L340" s="224"/>
      <c r="M340" s="229"/>
      <c r="N340" s="230"/>
      <c r="O340" s="230"/>
      <c r="P340" s="230"/>
      <c r="Q340" s="230"/>
      <c r="R340" s="230"/>
      <c r="S340" s="230"/>
      <c r="T340" s="231"/>
      <c r="AT340" s="225" t="s">
        <v>182</v>
      </c>
      <c r="AU340" s="225" t="s">
        <v>93</v>
      </c>
      <c r="AV340" s="12" t="s">
        <v>93</v>
      </c>
      <c r="AW340" s="12" t="s">
        <v>36</v>
      </c>
      <c r="AX340" s="12" t="s">
        <v>81</v>
      </c>
      <c r="AY340" s="225" t="s">
        <v>173</v>
      </c>
    </row>
    <row r="341" s="1" customFormat="1" ht="25.5" customHeight="1">
      <c r="B341" s="203"/>
      <c r="C341" s="248" t="s">
        <v>386</v>
      </c>
      <c r="D341" s="248" t="s">
        <v>197</v>
      </c>
      <c r="E341" s="249" t="s">
        <v>1093</v>
      </c>
      <c r="F341" s="250" t="s">
        <v>1094</v>
      </c>
      <c r="G341" s="251" t="s">
        <v>191</v>
      </c>
      <c r="H341" s="252">
        <v>42.57</v>
      </c>
      <c r="I341" s="253"/>
      <c r="J341" s="254">
        <f>ROUND(I341*H341,2)</f>
        <v>0</v>
      </c>
      <c r="K341" s="250" t="s">
        <v>5</v>
      </c>
      <c r="L341" s="255"/>
      <c r="M341" s="256" t="s">
        <v>5</v>
      </c>
      <c r="N341" s="257" t="s">
        <v>45</v>
      </c>
      <c r="O341" s="48"/>
      <c r="P341" s="213">
        <f>O341*H341</f>
        <v>0</v>
      </c>
      <c r="Q341" s="213">
        <v>0.00068000000000000005</v>
      </c>
      <c r="R341" s="213">
        <f>Q341*H341</f>
        <v>0.028947600000000004</v>
      </c>
      <c r="S341" s="213">
        <v>0</v>
      </c>
      <c r="T341" s="214">
        <f>S341*H341</f>
        <v>0</v>
      </c>
      <c r="AR341" s="25" t="s">
        <v>200</v>
      </c>
      <c r="AT341" s="25" t="s">
        <v>197</v>
      </c>
      <c r="AU341" s="25" t="s">
        <v>93</v>
      </c>
      <c r="AY341" s="25" t="s">
        <v>173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25" t="s">
        <v>93</v>
      </c>
      <c r="BK341" s="215">
        <f>ROUND(I341*H341,2)</f>
        <v>0</v>
      </c>
      <c r="BL341" s="25" t="s">
        <v>180</v>
      </c>
      <c r="BM341" s="25" t="s">
        <v>1095</v>
      </c>
    </row>
    <row r="342" s="12" customFormat="1">
      <c r="B342" s="224"/>
      <c r="D342" s="217" t="s">
        <v>182</v>
      </c>
      <c r="E342" s="225" t="s">
        <v>5</v>
      </c>
      <c r="F342" s="226" t="s">
        <v>1096</v>
      </c>
      <c r="H342" s="227">
        <v>42.57</v>
      </c>
      <c r="I342" s="228"/>
      <c r="L342" s="224"/>
      <c r="M342" s="229"/>
      <c r="N342" s="230"/>
      <c r="O342" s="230"/>
      <c r="P342" s="230"/>
      <c r="Q342" s="230"/>
      <c r="R342" s="230"/>
      <c r="S342" s="230"/>
      <c r="T342" s="231"/>
      <c r="AT342" s="225" t="s">
        <v>182</v>
      </c>
      <c r="AU342" s="225" t="s">
        <v>93</v>
      </c>
      <c r="AV342" s="12" t="s">
        <v>93</v>
      </c>
      <c r="AW342" s="12" t="s">
        <v>36</v>
      </c>
      <c r="AX342" s="12" t="s">
        <v>81</v>
      </c>
      <c r="AY342" s="225" t="s">
        <v>173</v>
      </c>
    </row>
    <row r="343" s="1" customFormat="1" ht="16.5" customHeight="1">
      <c r="B343" s="203"/>
      <c r="C343" s="248" t="s">
        <v>394</v>
      </c>
      <c r="D343" s="248" t="s">
        <v>197</v>
      </c>
      <c r="E343" s="249" t="s">
        <v>1097</v>
      </c>
      <c r="F343" s="250" t="s">
        <v>1098</v>
      </c>
      <c r="G343" s="251" t="s">
        <v>191</v>
      </c>
      <c r="H343" s="252">
        <v>121.072</v>
      </c>
      <c r="I343" s="253"/>
      <c r="J343" s="254">
        <f>ROUND(I343*H343,2)</f>
        <v>0</v>
      </c>
      <c r="K343" s="250" t="s">
        <v>5</v>
      </c>
      <c r="L343" s="255"/>
      <c r="M343" s="256" t="s">
        <v>5</v>
      </c>
      <c r="N343" s="257" t="s">
        <v>45</v>
      </c>
      <c r="O343" s="48"/>
      <c r="P343" s="213">
        <f>O343*H343</f>
        <v>0</v>
      </c>
      <c r="Q343" s="213">
        <v>0.00042000000000000002</v>
      </c>
      <c r="R343" s="213">
        <f>Q343*H343</f>
        <v>0.050850240000000005</v>
      </c>
      <c r="S343" s="213">
        <v>0</v>
      </c>
      <c r="T343" s="214">
        <f>S343*H343</f>
        <v>0</v>
      </c>
      <c r="AR343" s="25" t="s">
        <v>200</v>
      </c>
      <c r="AT343" s="25" t="s">
        <v>197</v>
      </c>
      <c r="AU343" s="25" t="s">
        <v>93</v>
      </c>
      <c r="AY343" s="25" t="s">
        <v>173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25" t="s">
        <v>93</v>
      </c>
      <c r="BK343" s="215">
        <f>ROUND(I343*H343,2)</f>
        <v>0</v>
      </c>
      <c r="BL343" s="25" t="s">
        <v>180</v>
      </c>
      <c r="BM343" s="25" t="s">
        <v>1099</v>
      </c>
    </row>
    <row r="344" s="12" customFormat="1">
      <c r="B344" s="224"/>
      <c r="D344" s="217" t="s">
        <v>182</v>
      </c>
      <c r="E344" s="225" t="s">
        <v>5</v>
      </c>
      <c r="F344" s="226" t="s">
        <v>1100</v>
      </c>
      <c r="H344" s="227">
        <v>121.072</v>
      </c>
      <c r="I344" s="228"/>
      <c r="L344" s="224"/>
      <c r="M344" s="229"/>
      <c r="N344" s="230"/>
      <c r="O344" s="230"/>
      <c r="P344" s="230"/>
      <c r="Q344" s="230"/>
      <c r="R344" s="230"/>
      <c r="S344" s="230"/>
      <c r="T344" s="231"/>
      <c r="AT344" s="225" t="s">
        <v>182</v>
      </c>
      <c r="AU344" s="225" t="s">
        <v>93</v>
      </c>
      <c r="AV344" s="12" t="s">
        <v>93</v>
      </c>
      <c r="AW344" s="12" t="s">
        <v>36</v>
      </c>
      <c r="AX344" s="12" t="s">
        <v>81</v>
      </c>
      <c r="AY344" s="225" t="s">
        <v>173</v>
      </c>
    </row>
    <row r="345" s="1" customFormat="1" ht="25.5" customHeight="1">
      <c r="B345" s="203"/>
      <c r="C345" s="204" t="s">
        <v>398</v>
      </c>
      <c r="D345" s="204" t="s">
        <v>176</v>
      </c>
      <c r="E345" s="205" t="s">
        <v>1101</v>
      </c>
      <c r="F345" s="206" t="s">
        <v>1102</v>
      </c>
      <c r="G345" s="207" t="s">
        <v>179</v>
      </c>
      <c r="H345" s="208">
        <v>185.39400000000001</v>
      </c>
      <c r="I345" s="209"/>
      <c r="J345" s="210">
        <f>ROUND(I345*H345,2)</f>
        <v>0</v>
      </c>
      <c r="K345" s="206" t="s">
        <v>5</v>
      </c>
      <c r="L345" s="47"/>
      <c r="M345" s="211" t="s">
        <v>5</v>
      </c>
      <c r="N345" s="212" t="s">
        <v>45</v>
      </c>
      <c r="O345" s="48"/>
      <c r="P345" s="213">
        <f>O345*H345</f>
        <v>0</v>
      </c>
      <c r="Q345" s="213">
        <v>0.00628</v>
      </c>
      <c r="R345" s="213">
        <f>Q345*H345</f>
        <v>1.1642743200000001</v>
      </c>
      <c r="S345" s="213">
        <v>0</v>
      </c>
      <c r="T345" s="214">
        <f>S345*H345</f>
        <v>0</v>
      </c>
      <c r="AR345" s="25" t="s">
        <v>180</v>
      </c>
      <c r="AT345" s="25" t="s">
        <v>176</v>
      </c>
      <c r="AU345" s="25" t="s">
        <v>93</v>
      </c>
      <c r="AY345" s="25" t="s">
        <v>173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25" t="s">
        <v>93</v>
      </c>
      <c r="BK345" s="215">
        <f>ROUND(I345*H345,2)</f>
        <v>0</v>
      </c>
      <c r="BL345" s="25" t="s">
        <v>180</v>
      </c>
      <c r="BM345" s="25" t="s">
        <v>1103</v>
      </c>
    </row>
    <row r="346" s="12" customFormat="1">
      <c r="B346" s="224"/>
      <c r="D346" s="217" t="s">
        <v>182</v>
      </c>
      <c r="E346" s="225" t="s">
        <v>5</v>
      </c>
      <c r="F346" s="226" t="s">
        <v>1104</v>
      </c>
      <c r="H346" s="227">
        <v>185.39400000000001</v>
      </c>
      <c r="I346" s="228"/>
      <c r="L346" s="224"/>
      <c r="M346" s="229"/>
      <c r="N346" s="230"/>
      <c r="O346" s="230"/>
      <c r="P346" s="230"/>
      <c r="Q346" s="230"/>
      <c r="R346" s="230"/>
      <c r="S346" s="230"/>
      <c r="T346" s="231"/>
      <c r="AT346" s="225" t="s">
        <v>182</v>
      </c>
      <c r="AU346" s="225" t="s">
        <v>93</v>
      </c>
      <c r="AV346" s="12" t="s">
        <v>93</v>
      </c>
      <c r="AW346" s="12" t="s">
        <v>36</v>
      </c>
      <c r="AX346" s="12" t="s">
        <v>81</v>
      </c>
      <c r="AY346" s="225" t="s">
        <v>173</v>
      </c>
    </row>
    <row r="347" s="1" customFormat="1" ht="25.5" customHeight="1">
      <c r="B347" s="203"/>
      <c r="C347" s="204" t="s">
        <v>403</v>
      </c>
      <c r="D347" s="204" t="s">
        <v>176</v>
      </c>
      <c r="E347" s="205" t="s">
        <v>1105</v>
      </c>
      <c r="F347" s="206" t="s">
        <v>1106</v>
      </c>
      <c r="G347" s="207" t="s">
        <v>612</v>
      </c>
      <c r="H347" s="208">
        <v>40.933</v>
      </c>
      <c r="I347" s="209"/>
      <c r="J347" s="210">
        <f>ROUND(I347*H347,2)</f>
        <v>0</v>
      </c>
      <c r="K347" s="206" t="s">
        <v>5</v>
      </c>
      <c r="L347" s="47"/>
      <c r="M347" s="211" t="s">
        <v>5</v>
      </c>
      <c r="N347" s="212" t="s">
        <v>45</v>
      </c>
      <c r="O347" s="48"/>
      <c r="P347" s="213">
        <f>O347*H347</f>
        <v>0</v>
      </c>
      <c r="Q347" s="213">
        <v>2.1000000000000001</v>
      </c>
      <c r="R347" s="213">
        <f>Q347*H347</f>
        <v>85.959299999999999</v>
      </c>
      <c r="S347" s="213">
        <v>0</v>
      </c>
      <c r="T347" s="214">
        <f>S347*H347</f>
        <v>0</v>
      </c>
      <c r="AR347" s="25" t="s">
        <v>180</v>
      </c>
      <c r="AT347" s="25" t="s">
        <v>176</v>
      </c>
      <c r="AU347" s="25" t="s">
        <v>93</v>
      </c>
      <c r="AY347" s="25" t="s">
        <v>173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25" t="s">
        <v>93</v>
      </c>
      <c r="BK347" s="215">
        <f>ROUND(I347*H347,2)</f>
        <v>0</v>
      </c>
      <c r="BL347" s="25" t="s">
        <v>180</v>
      </c>
      <c r="BM347" s="25" t="s">
        <v>1107</v>
      </c>
    </row>
    <row r="348" s="11" customFormat="1">
      <c r="B348" s="216"/>
      <c r="D348" s="217" t="s">
        <v>182</v>
      </c>
      <c r="E348" s="218" t="s">
        <v>5</v>
      </c>
      <c r="F348" s="219" t="s">
        <v>1108</v>
      </c>
      <c r="H348" s="218" t="s">
        <v>5</v>
      </c>
      <c r="I348" s="220"/>
      <c r="L348" s="216"/>
      <c r="M348" s="221"/>
      <c r="N348" s="222"/>
      <c r="O348" s="222"/>
      <c r="P348" s="222"/>
      <c r="Q348" s="222"/>
      <c r="R348" s="222"/>
      <c r="S348" s="222"/>
      <c r="T348" s="223"/>
      <c r="AT348" s="218" t="s">
        <v>182</v>
      </c>
      <c r="AU348" s="218" t="s">
        <v>93</v>
      </c>
      <c r="AV348" s="11" t="s">
        <v>81</v>
      </c>
      <c r="AW348" s="11" t="s">
        <v>36</v>
      </c>
      <c r="AX348" s="11" t="s">
        <v>73</v>
      </c>
      <c r="AY348" s="218" t="s">
        <v>173</v>
      </c>
    </row>
    <row r="349" s="12" customFormat="1">
      <c r="B349" s="224"/>
      <c r="D349" s="217" t="s">
        <v>182</v>
      </c>
      <c r="E349" s="225" t="s">
        <v>5</v>
      </c>
      <c r="F349" s="226" t="s">
        <v>1109</v>
      </c>
      <c r="H349" s="227">
        <v>40.933</v>
      </c>
      <c r="I349" s="228"/>
      <c r="L349" s="224"/>
      <c r="M349" s="229"/>
      <c r="N349" s="230"/>
      <c r="O349" s="230"/>
      <c r="P349" s="230"/>
      <c r="Q349" s="230"/>
      <c r="R349" s="230"/>
      <c r="S349" s="230"/>
      <c r="T349" s="231"/>
      <c r="AT349" s="225" t="s">
        <v>182</v>
      </c>
      <c r="AU349" s="225" t="s">
        <v>93</v>
      </c>
      <c r="AV349" s="12" t="s">
        <v>93</v>
      </c>
      <c r="AW349" s="12" t="s">
        <v>36</v>
      </c>
      <c r="AX349" s="12" t="s">
        <v>81</v>
      </c>
      <c r="AY349" s="225" t="s">
        <v>173</v>
      </c>
    </row>
    <row r="350" s="1" customFormat="1" ht="25.5" customHeight="1">
      <c r="B350" s="203"/>
      <c r="C350" s="204" t="s">
        <v>409</v>
      </c>
      <c r="D350" s="204" t="s">
        <v>176</v>
      </c>
      <c r="E350" s="205" t="s">
        <v>1110</v>
      </c>
      <c r="F350" s="206" t="s">
        <v>1111</v>
      </c>
      <c r="G350" s="207" t="s">
        <v>179</v>
      </c>
      <c r="H350" s="208">
        <v>30.507999999999999</v>
      </c>
      <c r="I350" s="209"/>
      <c r="J350" s="210">
        <f>ROUND(I350*H350,2)</f>
        <v>0</v>
      </c>
      <c r="K350" s="206" t="s">
        <v>192</v>
      </c>
      <c r="L350" s="47"/>
      <c r="M350" s="211" t="s">
        <v>5</v>
      </c>
      <c r="N350" s="212" t="s">
        <v>45</v>
      </c>
      <c r="O350" s="48"/>
      <c r="P350" s="213">
        <f>O350*H350</f>
        <v>0</v>
      </c>
      <c r="Q350" s="213">
        <v>0.29311999999999999</v>
      </c>
      <c r="R350" s="213">
        <f>Q350*H350</f>
        <v>8.9425049599999991</v>
      </c>
      <c r="S350" s="213">
        <v>0</v>
      </c>
      <c r="T350" s="214">
        <f>S350*H350</f>
        <v>0</v>
      </c>
      <c r="AR350" s="25" t="s">
        <v>180</v>
      </c>
      <c r="AT350" s="25" t="s">
        <v>176</v>
      </c>
      <c r="AU350" s="25" t="s">
        <v>93</v>
      </c>
      <c r="AY350" s="25" t="s">
        <v>173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25" t="s">
        <v>93</v>
      </c>
      <c r="BK350" s="215">
        <f>ROUND(I350*H350,2)</f>
        <v>0</v>
      </c>
      <c r="BL350" s="25" t="s">
        <v>180</v>
      </c>
      <c r="BM350" s="25" t="s">
        <v>1112</v>
      </c>
    </row>
    <row r="351" s="11" customFormat="1">
      <c r="B351" s="216"/>
      <c r="D351" s="217" t="s">
        <v>182</v>
      </c>
      <c r="E351" s="218" t="s">
        <v>5</v>
      </c>
      <c r="F351" s="219" t="s">
        <v>1113</v>
      </c>
      <c r="H351" s="218" t="s">
        <v>5</v>
      </c>
      <c r="I351" s="220"/>
      <c r="L351" s="216"/>
      <c r="M351" s="221"/>
      <c r="N351" s="222"/>
      <c r="O351" s="222"/>
      <c r="P351" s="222"/>
      <c r="Q351" s="222"/>
      <c r="R351" s="222"/>
      <c r="S351" s="222"/>
      <c r="T351" s="223"/>
      <c r="AT351" s="218" t="s">
        <v>182</v>
      </c>
      <c r="AU351" s="218" t="s">
        <v>93</v>
      </c>
      <c r="AV351" s="11" t="s">
        <v>81</v>
      </c>
      <c r="AW351" s="11" t="s">
        <v>36</v>
      </c>
      <c r="AX351" s="11" t="s">
        <v>73</v>
      </c>
      <c r="AY351" s="218" t="s">
        <v>173</v>
      </c>
    </row>
    <row r="352" s="12" customFormat="1">
      <c r="B352" s="224"/>
      <c r="D352" s="217" t="s">
        <v>182</v>
      </c>
      <c r="E352" s="225" t="s">
        <v>5</v>
      </c>
      <c r="F352" s="226" t="s">
        <v>823</v>
      </c>
      <c r="H352" s="227">
        <v>30.507999999999999</v>
      </c>
      <c r="I352" s="228"/>
      <c r="L352" s="224"/>
      <c r="M352" s="229"/>
      <c r="N352" s="230"/>
      <c r="O352" s="230"/>
      <c r="P352" s="230"/>
      <c r="Q352" s="230"/>
      <c r="R352" s="230"/>
      <c r="S352" s="230"/>
      <c r="T352" s="231"/>
      <c r="AT352" s="225" t="s">
        <v>182</v>
      </c>
      <c r="AU352" s="225" t="s">
        <v>93</v>
      </c>
      <c r="AV352" s="12" t="s">
        <v>93</v>
      </c>
      <c r="AW352" s="12" t="s">
        <v>36</v>
      </c>
      <c r="AX352" s="12" t="s">
        <v>81</v>
      </c>
      <c r="AY352" s="225" t="s">
        <v>173</v>
      </c>
    </row>
    <row r="353" s="1" customFormat="1" ht="38.25" customHeight="1">
      <c r="B353" s="203"/>
      <c r="C353" s="204" t="s">
        <v>414</v>
      </c>
      <c r="D353" s="204" t="s">
        <v>176</v>
      </c>
      <c r="E353" s="205" t="s">
        <v>1114</v>
      </c>
      <c r="F353" s="206" t="s">
        <v>1115</v>
      </c>
      <c r="G353" s="207" t="s">
        <v>191</v>
      </c>
      <c r="H353" s="208">
        <v>101.693</v>
      </c>
      <c r="I353" s="209"/>
      <c r="J353" s="210">
        <f>ROUND(I353*H353,2)</f>
        <v>0</v>
      </c>
      <c r="K353" s="206" t="s">
        <v>192</v>
      </c>
      <c r="L353" s="47"/>
      <c r="M353" s="211" t="s">
        <v>5</v>
      </c>
      <c r="N353" s="212" t="s">
        <v>45</v>
      </c>
      <c r="O353" s="48"/>
      <c r="P353" s="213">
        <f>O353*H353</f>
        <v>0</v>
      </c>
      <c r="Q353" s="213">
        <v>0.0018</v>
      </c>
      <c r="R353" s="213">
        <f>Q353*H353</f>
        <v>0.1830474</v>
      </c>
      <c r="S353" s="213">
        <v>0</v>
      </c>
      <c r="T353" s="214">
        <f>S353*H353</f>
        <v>0</v>
      </c>
      <c r="AR353" s="25" t="s">
        <v>180</v>
      </c>
      <c r="AT353" s="25" t="s">
        <v>176</v>
      </c>
      <c r="AU353" s="25" t="s">
        <v>93</v>
      </c>
      <c r="AY353" s="25" t="s">
        <v>173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25" t="s">
        <v>93</v>
      </c>
      <c r="BK353" s="215">
        <f>ROUND(I353*H353,2)</f>
        <v>0</v>
      </c>
      <c r="BL353" s="25" t="s">
        <v>180</v>
      </c>
      <c r="BM353" s="25" t="s">
        <v>1116</v>
      </c>
    </row>
    <row r="354" s="12" customFormat="1">
      <c r="B354" s="224"/>
      <c r="D354" s="217" t="s">
        <v>182</v>
      </c>
      <c r="E354" s="225" t="s">
        <v>5</v>
      </c>
      <c r="F354" s="226" t="s">
        <v>1117</v>
      </c>
      <c r="H354" s="227">
        <v>101.693</v>
      </c>
      <c r="I354" s="228"/>
      <c r="L354" s="224"/>
      <c r="M354" s="229"/>
      <c r="N354" s="230"/>
      <c r="O354" s="230"/>
      <c r="P354" s="230"/>
      <c r="Q354" s="230"/>
      <c r="R354" s="230"/>
      <c r="S354" s="230"/>
      <c r="T354" s="231"/>
      <c r="AT354" s="225" t="s">
        <v>182</v>
      </c>
      <c r="AU354" s="225" t="s">
        <v>93</v>
      </c>
      <c r="AV354" s="12" t="s">
        <v>93</v>
      </c>
      <c r="AW354" s="12" t="s">
        <v>36</v>
      </c>
      <c r="AX354" s="12" t="s">
        <v>81</v>
      </c>
      <c r="AY354" s="225" t="s">
        <v>173</v>
      </c>
    </row>
    <row r="355" s="1" customFormat="1" ht="25.5" customHeight="1">
      <c r="B355" s="203"/>
      <c r="C355" s="204" t="s">
        <v>419</v>
      </c>
      <c r="D355" s="204" t="s">
        <v>176</v>
      </c>
      <c r="E355" s="205" t="s">
        <v>227</v>
      </c>
      <c r="F355" s="206" t="s">
        <v>228</v>
      </c>
      <c r="G355" s="207" t="s">
        <v>191</v>
      </c>
      <c r="H355" s="208">
        <v>981.87</v>
      </c>
      <c r="I355" s="209"/>
      <c r="J355" s="210">
        <f>ROUND(I355*H355,2)</f>
        <v>0</v>
      </c>
      <c r="K355" s="206" t="s">
        <v>192</v>
      </c>
      <c r="L355" s="47"/>
      <c r="M355" s="211" t="s">
        <v>5</v>
      </c>
      <c r="N355" s="212" t="s">
        <v>45</v>
      </c>
      <c r="O355" s="48"/>
      <c r="P355" s="213">
        <f>O355*H355</f>
        <v>0</v>
      </c>
      <c r="Q355" s="213">
        <v>0.00025000000000000001</v>
      </c>
      <c r="R355" s="213">
        <f>Q355*H355</f>
        <v>0.24546750000000001</v>
      </c>
      <c r="S355" s="213">
        <v>0</v>
      </c>
      <c r="T355" s="214">
        <f>S355*H355</f>
        <v>0</v>
      </c>
      <c r="AR355" s="25" t="s">
        <v>180</v>
      </c>
      <c r="AT355" s="25" t="s">
        <v>176</v>
      </c>
      <c r="AU355" s="25" t="s">
        <v>93</v>
      </c>
      <c r="AY355" s="25" t="s">
        <v>173</v>
      </c>
      <c r="BE355" s="215">
        <f>IF(N355="základní",J355,0)</f>
        <v>0</v>
      </c>
      <c r="BF355" s="215">
        <f>IF(N355="snížená",J355,0)</f>
        <v>0</v>
      </c>
      <c r="BG355" s="215">
        <f>IF(N355="zákl. přenesená",J355,0)</f>
        <v>0</v>
      </c>
      <c r="BH355" s="215">
        <f>IF(N355="sníž. přenesená",J355,0)</f>
        <v>0</v>
      </c>
      <c r="BI355" s="215">
        <f>IF(N355="nulová",J355,0)</f>
        <v>0</v>
      </c>
      <c r="BJ355" s="25" t="s">
        <v>93</v>
      </c>
      <c r="BK355" s="215">
        <f>ROUND(I355*H355,2)</f>
        <v>0</v>
      </c>
      <c r="BL355" s="25" t="s">
        <v>180</v>
      </c>
      <c r="BM355" s="25" t="s">
        <v>1118</v>
      </c>
    </row>
    <row r="356" s="12" customFormat="1">
      <c r="B356" s="224"/>
      <c r="D356" s="217" t="s">
        <v>182</v>
      </c>
      <c r="E356" s="225" t="s">
        <v>5</v>
      </c>
      <c r="F356" s="226" t="s">
        <v>1119</v>
      </c>
      <c r="H356" s="227">
        <v>333.80000000000001</v>
      </c>
      <c r="I356" s="228"/>
      <c r="L356" s="224"/>
      <c r="M356" s="229"/>
      <c r="N356" s="230"/>
      <c r="O356" s="230"/>
      <c r="P356" s="230"/>
      <c r="Q356" s="230"/>
      <c r="R356" s="230"/>
      <c r="S356" s="230"/>
      <c r="T356" s="231"/>
      <c r="AT356" s="225" t="s">
        <v>182</v>
      </c>
      <c r="AU356" s="225" t="s">
        <v>93</v>
      </c>
      <c r="AV356" s="12" t="s">
        <v>93</v>
      </c>
      <c r="AW356" s="12" t="s">
        <v>36</v>
      </c>
      <c r="AX356" s="12" t="s">
        <v>73</v>
      </c>
      <c r="AY356" s="225" t="s">
        <v>173</v>
      </c>
    </row>
    <row r="357" s="12" customFormat="1">
      <c r="B357" s="224"/>
      <c r="D357" s="217" t="s">
        <v>182</v>
      </c>
      <c r="E357" s="225" t="s">
        <v>5</v>
      </c>
      <c r="F357" s="226" t="s">
        <v>1120</v>
      </c>
      <c r="H357" s="227">
        <v>520</v>
      </c>
      <c r="I357" s="228"/>
      <c r="L357" s="224"/>
      <c r="M357" s="229"/>
      <c r="N357" s="230"/>
      <c r="O357" s="230"/>
      <c r="P357" s="230"/>
      <c r="Q357" s="230"/>
      <c r="R357" s="230"/>
      <c r="S357" s="230"/>
      <c r="T357" s="231"/>
      <c r="AT357" s="225" t="s">
        <v>182</v>
      </c>
      <c r="AU357" s="225" t="s">
        <v>93</v>
      </c>
      <c r="AV357" s="12" t="s">
        <v>93</v>
      </c>
      <c r="AW357" s="12" t="s">
        <v>36</v>
      </c>
      <c r="AX357" s="12" t="s">
        <v>73</v>
      </c>
      <c r="AY357" s="225" t="s">
        <v>173</v>
      </c>
    </row>
    <row r="358" s="11" customFormat="1">
      <c r="B358" s="216"/>
      <c r="D358" s="217" t="s">
        <v>182</v>
      </c>
      <c r="E358" s="218" t="s">
        <v>5</v>
      </c>
      <c r="F358" s="219" t="s">
        <v>1121</v>
      </c>
      <c r="H358" s="218" t="s">
        <v>5</v>
      </c>
      <c r="I358" s="220"/>
      <c r="L358" s="216"/>
      <c r="M358" s="221"/>
      <c r="N358" s="222"/>
      <c r="O358" s="222"/>
      <c r="P358" s="222"/>
      <c r="Q358" s="222"/>
      <c r="R358" s="222"/>
      <c r="S358" s="222"/>
      <c r="T358" s="223"/>
      <c r="AT358" s="218" t="s">
        <v>182</v>
      </c>
      <c r="AU358" s="218" t="s">
        <v>93</v>
      </c>
      <c r="AV358" s="11" t="s">
        <v>81</v>
      </c>
      <c r="AW358" s="11" t="s">
        <v>36</v>
      </c>
      <c r="AX358" s="11" t="s">
        <v>73</v>
      </c>
      <c r="AY358" s="218" t="s">
        <v>173</v>
      </c>
    </row>
    <row r="359" s="12" customFormat="1">
      <c r="B359" s="224"/>
      <c r="D359" s="217" t="s">
        <v>182</v>
      </c>
      <c r="E359" s="225" t="s">
        <v>5</v>
      </c>
      <c r="F359" s="226" t="s">
        <v>1122</v>
      </c>
      <c r="H359" s="227">
        <v>128.06999999999999</v>
      </c>
      <c r="I359" s="228"/>
      <c r="L359" s="224"/>
      <c r="M359" s="229"/>
      <c r="N359" s="230"/>
      <c r="O359" s="230"/>
      <c r="P359" s="230"/>
      <c r="Q359" s="230"/>
      <c r="R359" s="230"/>
      <c r="S359" s="230"/>
      <c r="T359" s="231"/>
      <c r="AT359" s="225" t="s">
        <v>182</v>
      </c>
      <c r="AU359" s="225" t="s">
        <v>93</v>
      </c>
      <c r="AV359" s="12" t="s">
        <v>93</v>
      </c>
      <c r="AW359" s="12" t="s">
        <v>36</v>
      </c>
      <c r="AX359" s="12" t="s">
        <v>73</v>
      </c>
      <c r="AY359" s="225" t="s">
        <v>173</v>
      </c>
    </row>
    <row r="360" s="13" customFormat="1">
      <c r="B360" s="232"/>
      <c r="D360" s="217" t="s">
        <v>182</v>
      </c>
      <c r="E360" s="233" t="s">
        <v>109</v>
      </c>
      <c r="F360" s="234" t="s">
        <v>186</v>
      </c>
      <c r="H360" s="235">
        <v>981.87</v>
      </c>
      <c r="I360" s="236"/>
      <c r="L360" s="232"/>
      <c r="M360" s="237"/>
      <c r="N360" s="238"/>
      <c r="O360" s="238"/>
      <c r="P360" s="238"/>
      <c r="Q360" s="238"/>
      <c r="R360" s="238"/>
      <c r="S360" s="238"/>
      <c r="T360" s="239"/>
      <c r="AT360" s="233" t="s">
        <v>182</v>
      </c>
      <c r="AU360" s="233" t="s">
        <v>93</v>
      </c>
      <c r="AV360" s="13" t="s">
        <v>187</v>
      </c>
      <c r="AW360" s="13" t="s">
        <v>36</v>
      </c>
      <c r="AX360" s="13" t="s">
        <v>73</v>
      </c>
      <c r="AY360" s="233" t="s">
        <v>173</v>
      </c>
    </row>
    <row r="361" s="14" customFormat="1">
      <c r="B361" s="240"/>
      <c r="D361" s="217" t="s">
        <v>182</v>
      </c>
      <c r="E361" s="241" t="s">
        <v>5</v>
      </c>
      <c r="F361" s="242" t="s">
        <v>188</v>
      </c>
      <c r="H361" s="243">
        <v>981.87</v>
      </c>
      <c r="I361" s="244"/>
      <c r="L361" s="240"/>
      <c r="M361" s="245"/>
      <c r="N361" s="246"/>
      <c r="O361" s="246"/>
      <c r="P361" s="246"/>
      <c r="Q361" s="246"/>
      <c r="R361" s="246"/>
      <c r="S361" s="246"/>
      <c r="T361" s="247"/>
      <c r="AT361" s="241" t="s">
        <v>182</v>
      </c>
      <c r="AU361" s="241" t="s">
        <v>93</v>
      </c>
      <c r="AV361" s="14" t="s">
        <v>180</v>
      </c>
      <c r="AW361" s="14" t="s">
        <v>36</v>
      </c>
      <c r="AX361" s="14" t="s">
        <v>81</v>
      </c>
      <c r="AY361" s="241" t="s">
        <v>173</v>
      </c>
    </row>
    <row r="362" s="1" customFormat="1" ht="16.5" customHeight="1">
      <c r="B362" s="203"/>
      <c r="C362" s="248" t="s">
        <v>444</v>
      </c>
      <c r="D362" s="248" t="s">
        <v>197</v>
      </c>
      <c r="E362" s="249" t="s">
        <v>233</v>
      </c>
      <c r="F362" s="250" t="s">
        <v>234</v>
      </c>
      <c r="G362" s="251" t="s">
        <v>191</v>
      </c>
      <c r="H362" s="252">
        <v>1080.057</v>
      </c>
      <c r="I362" s="253"/>
      <c r="J362" s="254">
        <f>ROUND(I362*H362,2)</f>
        <v>0</v>
      </c>
      <c r="K362" s="250" t="s">
        <v>5</v>
      </c>
      <c r="L362" s="255"/>
      <c r="M362" s="256" t="s">
        <v>5</v>
      </c>
      <c r="N362" s="257" t="s">
        <v>45</v>
      </c>
      <c r="O362" s="48"/>
      <c r="P362" s="213">
        <f>O362*H362</f>
        <v>0</v>
      </c>
      <c r="Q362" s="213">
        <v>3.0000000000000001E-05</v>
      </c>
      <c r="R362" s="213">
        <f>Q362*H362</f>
        <v>0.03240171</v>
      </c>
      <c r="S362" s="213">
        <v>0</v>
      </c>
      <c r="T362" s="214">
        <f>S362*H362</f>
        <v>0</v>
      </c>
      <c r="AR362" s="25" t="s">
        <v>200</v>
      </c>
      <c r="AT362" s="25" t="s">
        <v>197</v>
      </c>
      <c r="AU362" s="25" t="s">
        <v>93</v>
      </c>
      <c r="AY362" s="25" t="s">
        <v>173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25" t="s">
        <v>93</v>
      </c>
      <c r="BK362" s="215">
        <f>ROUND(I362*H362,2)</f>
        <v>0</v>
      </c>
      <c r="BL362" s="25" t="s">
        <v>180</v>
      </c>
      <c r="BM362" s="25" t="s">
        <v>1123</v>
      </c>
    </row>
    <row r="363" s="12" customFormat="1">
      <c r="B363" s="224"/>
      <c r="D363" s="217" t="s">
        <v>182</v>
      </c>
      <c r="E363" s="225" t="s">
        <v>5</v>
      </c>
      <c r="F363" s="226" t="s">
        <v>236</v>
      </c>
      <c r="H363" s="227">
        <v>1080.057</v>
      </c>
      <c r="I363" s="228"/>
      <c r="L363" s="224"/>
      <c r="M363" s="229"/>
      <c r="N363" s="230"/>
      <c r="O363" s="230"/>
      <c r="P363" s="230"/>
      <c r="Q363" s="230"/>
      <c r="R363" s="230"/>
      <c r="S363" s="230"/>
      <c r="T363" s="231"/>
      <c r="AT363" s="225" t="s">
        <v>182</v>
      </c>
      <c r="AU363" s="225" t="s">
        <v>93</v>
      </c>
      <c r="AV363" s="12" t="s">
        <v>93</v>
      </c>
      <c r="AW363" s="12" t="s">
        <v>36</v>
      </c>
      <c r="AX363" s="12" t="s">
        <v>81</v>
      </c>
      <c r="AY363" s="225" t="s">
        <v>173</v>
      </c>
    </row>
    <row r="364" s="1" customFormat="1" ht="25.5" customHeight="1">
      <c r="B364" s="203"/>
      <c r="C364" s="204" t="s">
        <v>449</v>
      </c>
      <c r="D364" s="204" t="s">
        <v>176</v>
      </c>
      <c r="E364" s="205" t="s">
        <v>243</v>
      </c>
      <c r="F364" s="206" t="s">
        <v>244</v>
      </c>
      <c r="G364" s="207" t="s">
        <v>179</v>
      </c>
      <c r="H364" s="208">
        <v>1771.1020000000001</v>
      </c>
      <c r="I364" s="209"/>
      <c r="J364" s="210">
        <f>ROUND(I364*H364,2)</f>
        <v>0</v>
      </c>
      <c r="K364" s="206" t="s">
        <v>5</v>
      </c>
      <c r="L364" s="47"/>
      <c r="M364" s="211" t="s">
        <v>5</v>
      </c>
      <c r="N364" s="212" t="s">
        <v>45</v>
      </c>
      <c r="O364" s="48"/>
      <c r="P364" s="213">
        <f>O364*H364</f>
        <v>0</v>
      </c>
      <c r="Q364" s="213">
        <v>0.00348</v>
      </c>
      <c r="R364" s="213">
        <f>Q364*H364</f>
        <v>6.16343496</v>
      </c>
      <c r="S364" s="213">
        <v>0</v>
      </c>
      <c r="T364" s="214">
        <f>S364*H364</f>
        <v>0</v>
      </c>
      <c r="AR364" s="25" t="s">
        <v>180</v>
      </c>
      <c r="AT364" s="25" t="s">
        <v>176</v>
      </c>
      <c r="AU364" s="25" t="s">
        <v>93</v>
      </c>
      <c r="AY364" s="25" t="s">
        <v>173</v>
      </c>
      <c r="BE364" s="215">
        <f>IF(N364="základní",J364,0)</f>
        <v>0</v>
      </c>
      <c r="BF364" s="215">
        <f>IF(N364="snížená",J364,0)</f>
        <v>0</v>
      </c>
      <c r="BG364" s="215">
        <f>IF(N364="zákl. přenesená",J364,0)</f>
        <v>0</v>
      </c>
      <c r="BH364" s="215">
        <f>IF(N364="sníž. přenesená",J364,0)</f>
        <v>0</v>
      </c>
      <c r="BI364" s="215">
        <f>IF(N364="nulová",J364,0)</f>
        <v>0</v>
      </c>
      <c r="BJ364" s="25" t="s">
        <v>93</v>
      </c>
      <c r="BK364" s="215">
        <f>ROUND(I364*H364,2)</f>
        <v>0</v>
      </c>
      <c r="BL364" s="25" t="s">
        <v>180</v>
      </c>
      <c r="BM364" s="25" t="s">
        <v>1124</v>
      </c>
    </row>
    <row r="365" s="12" customFormat="1">
      <c r="B365" s="224"/>
      <c r="D365" s="217" t="s">
        <v>182</v>
      </c>
      <c r="E365" s="225" t="s">
        <v>5</v>
      </c>
      <c r="F365" s="226" t="s">
        <v>97</v>
      </c>
      <c r="H365" s="227">
        <v>1537.396</v>
      </c>
      <c r="I365" s="228"/>
      <c r="L365" s="224"/>
      <c r="M365" s="229"/>
      <c r="N365" s="230"/>
      <c r="O365" s="230"/>
      <c r="P365" s="230"/>
      <c r="Q365" s="230"/>
      <c r="R365" s="230"/>
      <c r="S365" s="230"/>
      <c r="T365" s="231"/>
      <c r="AT365" s="225" t="s">
        <v>182</v>
      </c>
      <c r="AU365" s="225" t="s">
        <v>93</v>
      </c>
      <c r="AV365" s="12" t="s">
        <v>93</v>
      </c>
      <c r="AW365" s="12" t="s">
        <v>36</v>
      </c>
      <c r="AX365" s="12" t="s">
        <v>73</v>
      </c>
      <c r="AY365" s="225" t="s">
        <v>173</v>
      </c>
    </row>
    <row r="366" s="13" customFormat="1">
      <c r="B366" s="232"/>
      <c r="D366" s="217" t="s">
        <v>182</v>
      </c>
      <c r="E366" s="233" t="s">
        <v>5</v>
      </c>
      <c r="F366" s="234" t="s">
        <v>186</v>
      </c>
      <c r="H366" s="235">
        <v>1537.396</v>
      </c>
      <c r="I366" s="236"/>
      <c r="L366" s="232"/>
      <c r="M366" s="237"/>
      <c r="N366" s="238"/>
      <c r="O366" s="238"/>
      <c r="P366" s="238"/>
      <c r="Q366" s="238"/>
      <c r="R366" s="238"/>
      <c r="S366" s="238"/>
      <c r="T366" s="239"/>
      <c r="AT366" s="233" t="s">
        <v>182</v>
      </c>
      <c r="AU366" s="233" t="s">
        <v>93</v>
      </c>
      <c r="AV366" s="13" t="s">
        <v>187</v>
      </c>
      <c r="AW366" s="13" t="s">
        <v>36</v>
      </c>
      <c r="AX366" s="13" t="s">
        <v>73</v>
      </c>
      <c r="AY366" s="233" t="s">
        <v>173</v>
      </c>
    </row>
    <row r="367" s="12" customFormat="1">
      <c r="B367" s="224"/>
      <c r="D367" s="217" t="s">
        <v>182</v>
      </c>
      <c r="E367" s="225" t="s">
        <v>5</v>
      </c>
      <c r="F367" s="226" t="s">
        <v>785</v>
      </c>
      <c r="H367" s="227">
        <v>47.024999999999999</v>
      </c>
      <c r="I367" s="228"/>
      <c r="L367" s="224"/>
      <c r="M367" s="229"/>
      <c r="N367" s="230"/>
      <c r="O367" s="230"/>
      <c r="P367" s="230"/>
      <c r="Q367" s="230"/>
      <c r="R367" s="230"/>
      <c r="S367" s="230"/>
      <c r="T367" s="231"/>
      <c r="AT367" s="225" t="s">
        <v>182</v>
      </c>
      <c r="AU367" s="225" t="s">
        <v>93</v>
      </c>
      <c r="AV367" s="12" t="s">
        <v>93</v>
      </c>
      <c r="AW367" s="12" t="s">
        <v>36</v>
      </c>
      <c r="AX367" s="12" t="s">
        <v>73</v>
      </c>
      <c r="AY367" s="225" t="s">
        <v>173</v>
      </c>
    </row>
    <row r="368" s="12" customFormat="1">
      <c r="B368" s="224"/>
      <c r="D368" s="217" t="s">
        <v>182</v>
      </c>
      <c r="E368" s="225" t="s">
        <v>5</v>
      </c>
      <c r="F368" s="226" t="s">
        <v>1125</v>
      </c>
      <c r="H368" s="227">
        <v>3.2810000000000001</v>
      </c>
      <c r="I368" s="228"/>
      <c r="L368" s="224"/>
      <c r="M368" s="229"/>
      <c r="N368" s="230"/>
      <c r="O368" s="230"/>
      <c r="P368" s="230"/>
      <c r="Q368" s="230"/>
      <c r="R368" s="230"/>
      <c r="S368" s="230"/>
      <c r="T368" s="231"/>
      <c r="AT368" s="225" t="s">
        <v>182</v>
      </c>
      <c r="AU368" s="225" t="s">
        <v>93</v>
      </c>
      <c r="AV368" s="12" t="s">
        <v>93</v>
      </c>
      <c r="AW368" s="12" t="s">
        <v>36</v>
      </c>
      <c r="AX368" s="12" t="s">
        <v>73</v>
      </c>
      <c r="AY368" s="225" t="s">
        <v>173</v>
      </c>
    </row>
    <row r="369" s="13" customFormat="1">
      <c r="B369" s="232"/>
      <c r="D369" s="217" t="s">
        <v>182</v>
      </c>
      <c r="E369" s="233" t="s">
        <v>5</v>
      </c>
      <c r="F369" s="234" t="s">
        <v>186</v>
      </c>
      <c r="H369" s="235">
        <v>50.305999999999997</v>
      </c>
      <c r="I369" s="236"/>
      <c r="L369" s="232"/>
      <c r="M369" s="237"/>
      <c r="N369" s="238"/>
      <c r="O369" s="238"/>
      <c r="P369" s="238"/>
      <c r="Q369" s="238"/>
      <c r="R369" s="238"/>
      <c r="S369" s="238"/>
      <c r="T369" s="239"/>
      <c r="AT369" s="233" t="s">
        <v>182</v>
      </c>
      <c r="AU369" s="233" t="s">
        <v>93</v>
      </c>
      <c r="AV369" s="13" t="s">
        <v>187</v>
      </c>
      <c r="AW369" s="13" t="s">
        <v>36</v>
      </c>
      <c r="AX369" s="13" t="s">
        <v>73</v>
      </c>
      <c r="AY369" s="233" t="s">
        <v>173</v>
      </c>
    </row>
    <row r="370" s="11" customFormat="1">
      <c r="B370" s="216"/>
      <c r="D370" s="217" t="s">
        <v>182</v>
      </c>
      <c r="E370" s="218" t="s">
        <v>5</v>
      </c>
      <c r="F370" s="219" t="s">
        <v>1007</v>
      </c>
      <c r="H370" s="218" t="s">
        <v>5</v>
      </c>
      <c r="I370" s="220"/>
      <c r="L370" s="216"/>
      <c r="M370" s="221"/>
      <c r="N370" s="222"/>
      <c r="O370" s="222"/>
      <c r="P370" s="222"/>
      <c r="Q370" s="222"/>
      <c r="R370" s="222"/>
      <c r="S370" s="222"/>
      <c r="T370" s="223"/>
      <c r="AT370" s="218" t="s">
        <v>182</v>
      </c>
      <c r="AU370" s="218" t="s">
        <v>93</v>
      </c>
      <c r="AV370" s="11" t="s">
        <v>81</v>
      </c>
      <c r="AW370" s="11" t="s">
        <v>36</v>
      </c>
      <c r="AX370" s="11" t="s">
        <v>73</v>
      </c>
      <c r="AY370" s="218" t="s">
        <v>173</v>
      </c>
    </row>
    <row r="371" s="11" customFormat="1">
      <c r="B371" s="216"/>
      <c r="D371" s="217" t="s">
        <v>182</v>
      </c>
      <c r="E371" s="218" t="s">
        <v>5</v>
      </c>
      <c r="F371" s="219" t="s">
        <v>1126</v>
      </c>
      <c r="H371" s="218" t="s">
        <v>5</v>
      </c>
      <c r="I371" s="220"/>
      <c r="L371" s="216"/>
      <c r="M371" s="221"/>
      <c r="N371" s="222"/>
      <c r="O371" s="222"/>
      <c r="P371" s="222"/>
      <c r="Q371" s="222"/>
      <c r="R371" s="222"/>
      <c r="S371" s="222"/>
      <c r="T371" s="223"/>
      <c r="AT371" s="218" t="s">
        <v>182</v>
      </c>
      <c r="AU371" s="218" t="s">
        <v>93</v>
      </c>
      <c r="AV371" s="11" t="s">
        <v>81</v>
      </c>
      <c r="AW371" s="11" t="s">
        <v>36</v>
      </c>
      <c r="AX371" s="11" t="s">
        <v>73</v>
      </c>
      <c r="AY371" s="218" t="s">
        <v>173</v>
      </c>
    </row>
    <row r="372" s="12" customFormat="1">
      <c r="B372" s="224"/>
      <c r="D372" s="217" t="s">
        <v>182</v>
      </c>
      <c r="E372" s="225" t="s">
        <v>5</v>
      </c>
      <c r="F372" s="226" t="s">
        <v>1127</v>
      </c>
      <c r="H372" s="227">
        <v>13.158</v>
      </c>
      <c r="I372" s="228"/>
      <c r="L372" s="224"/>
      <c r="M372" s="229"/>
      <c r="N372" s="230"/>
      <c r="O372" s="230"/>
      <c r="P372" s="230"/>
      <c r="Q372" s="230"/>
      <c r="R372" s="230"/>
      <c r="S372" s="230"/>
      <c r="T372" s="231"/>
      <c r="AT372" s="225" t="s">
        <v>182</v>
      </c>
      <c r="AU372" s="225" t="s">
        <v>93</v>
      </c>
      <c r="AV372" s="12" t="s">
        <v>93</v>
      </c>
      <c r="AW372" s="12" t="s">
        <v>36</v>
      </c>
      <c r="AX372" s="12" t="s">
        <v>73</v>
      </c>
      <c r="AY372" s="225" t="s">
        <v>173</v>
      </c>
    </row>
    <row r="373" s="12" customFormat="1">
      <c r="B373" s="224"/>
      <c r="D373" s="217" t="s">
        <v>182</v>
      </c>
      <c r="E373" s="225" t="s">
        <v>5</v>
      </c>
      <c r="F373" s="226" t="s">
        <v>1128</v>
      </c>
      <c r="H373" s="227">
        <v>6.7859999999999996</v>
      </c>
      <c r="I373" s="228"/>
      <c r="L373" s="224"/>
      <c r="M373" s="229"/>
      <c r="N373" s="230"/>
      <c r="O373" s="230"/>
      <c r="P373" s="230"/>
      <c r="Q373" s="230"/>
      <c r="R373" s="230"/>
      <c r="S373" s="230"/>
      <c r="T373" s="231"/>
      <c r="AT373" s="225" t="s">
        <v>182</v>
      </c>
      <c r="AU373" s="225" t="s">
        <v>93</v>
      </c>
      <c r="AV373" s="12" t="s">
        <v>93</v>
      </c>
      <c r="AW373" s="12" t="s">
        <v>36</v>
      </c>
      <c r="AX373" s="12" t="s">
        <v>73</v>
      </c>
      <c r="AY373" s="225" t="s">
        <v>173</v>
      </c>
    </row>
    <row r="374" s="11" customFormat="1">
      <c r="B374" s="216"/>
      <c r="D374" s="217" t="s">
        <v>182</v>
      </c>
      <c r="E374" s="218" t="s">
        <v>5</v>
      </c>
      <c r="F374" s="219" t="s">
        <v>1129</v>
      </c>
      <c r="H374" s="218" t="s">
        <v>5</v>
      </c>
      <c r="I374" s="220"/>
      <c r="L374" s="216"/>
      <c r="M374" s="221"/>
      <c r="N374" s="222"/>
      <c r="O374" s="222"/>
      <c r="P374" s="222"/>
      <c r="Q374" s="222"/>
      <c r="R374" s="222"/>
      <c r="S374" s="222"/>
      <c r="T374" s="223"/>
      <c r="AT374" s="218" t="s">
        <v>182</v>
      </c>
      <c r="AU374" s="218" t="s">
        <v>93</v>
      </c>
      <c r="AV374" s="11" t="s">
        <v>81</v>
      </c>
      <c r="AW374" s="11" t="s">
        <v>36</v>
      </c>
      <c r="AX374" s="11" t="s">
        <v>73</v>
      </c>
      <c r="AY374" s="218" t="s">
        <v>173</v>
      </c>
    </row>
    <row r="375" s="12" customFormat="1">
      <c r="B375" s="224"/>
      <c r="D375" s="217" t="s">
        <v>182</v>
      </c>
      <c r="E375" s="225" t="s">
        <v>5</v>
      </c>
      <c r="F375" s="226" t="s">
        <v>1130</v>
      </c>
      <c r="H375" s="227">
        <v>72.498999999999995</v>
      </c>
      <c r="I375" s="228"/>
      <c r="L375" s="224"/>
      <c r="M375" s="229"/>
      <c r="N375" s="230"/>
      <c r="O375" s="230"/>
      <c r="P375" s="230"/>
      <c r="Q375" s="230"/>
      <c r="R375" s="230"/>
      <c r="S375" s="230"/>
      <c r="T375" s="231"/>
      <c r="AT375" s="225" t="s">
        <v>182</v>
      </c>
      <c r="AU375" s="225" t="s">
        <v>93</v>
      </c>
      <c r="AV375" s="12" t="s">
        <v>93</v>
      </c>
      <c r="AW375" s="12" t="s">
        <v>36</v>
      </c>
      <c r="AX375" s="12" t="s">
        <v>73</v>
      </c>
      <c r="AY375" s="225" t="s">
        <v>173</v>
      </c>
    </row>
    <row r="376" s="12" customFormat="1">
      <c r="B376" s="224"/>
      <c r="D376" s="217" t="s">
        <v>182</v>
      </c>
      <c r="E376" s="225" t="s">
        <v>5</v>
      </c>
      <c r="F376" s="226" t="s">
        <v>1131</v>
      </c>
      <c r="H376" s="227">
        <v>68.224000000000004</v>
      </c>
      <c r="I376" s="228"/>
      <c r="L376" s="224"/>
      <c r="M376" s="229"/>
      <c r="N376" s="230"/>
      <c r="O376" s="230"/>
      <c r="P376" s="230"/>
      <c r="Q376" s="230"/>
      <c r="R376" s="230"/>
      <c r="S376" s="230"/>
      <c r="T376" s="231"/>
      <c r="AT376" s="225" t="s">
        <v>182</v>
      </c>
      <c r="AU376" s="225" t="s">
        <v>93</v>
      </c>
      <c r="AV376" s="12" t="s">
        <v>93</v>
      </c>
      <c r="AW376" s="12" t="s">
        <v>36</v>
      </c>
      <c r="AX376" s="12" t="s">
        <v>73</v>
      </c>
      <c r="AY376" s="225" t="s">
        <v>173</v>
      </c>
    </row>
    <row r="377" s="13" customFormat="1">
      <c r="B377" s="232"/>
      <c r="D377" s="217" t="s">
        <v>182</v>
      </c>
      <c r="E377" s="233" t="s">
        <v>5</v>
      </c>
      <c r="F377" s="234" t="s">
        <v>186</v>
      </c>
      <c r="H377" s="235">
        <v>160.667</v>
      </c>
      <c r="I377" s="236"/>
      <c r="L377" s="232"/>
      <c r="M377" s="237"/>
      <c r="N377" s="238"/>
      <c r="O377" s="238"/>
      <c r="P377" s="238"/>
      <c r="Q377" s="238"/>
      <c r="R377" s="238"/>
      <c r="S377" s="238"/>
      <c r="T377" s="239"/>
      <c r="AT377" s="233" t="s">
        <v>182</v>
      </c>
      <c r="AU377" s="233" t="s">
        <v>93</v>
      </c>
      <c r="AV377" s="13" t="s">
        <v>187</v>
      </c>
      <c r="AW377" s="13" t="s">
        <v>36</v>
      </c>
      <c r="AX377" s="13" t="s">
        <v>73</v>
      </c>
      <c r="AY377" s="233" t="s">
        <v>173</v>
      </c>
    </row>
    <row r="378" s="11" customFormat="1">
      <c r="B378" s="216"/>
      <c r="D378" s="217" t="s">
        <v>182</v>
      </c>
      <c r="E378" s="218" t="s">
        <v>5</v>
      </c>
      <c r="F378" s="219" t="s">
        <v>1056</v>
      </c>
      <c r="H378" s="218" t="s">
        <v>5</v>
      </c>
      <c r="I378" s="220"/>
      <c r="L378" s="216"/>
      <c r="M378" s="221"/>
      <c r="N378" s="222"/>
      <c r="O378" s="222"/>
      <c r="P378" s="222"/>
      <c r="Q378" s="222"/>
      <c r="R378" s="222"/>
      <c r="S378" s="222"/>
      <c r="T378" s="223"/>
      <c r="AT378" s="218" t="s">
        <v>182</v>
      </c>
      <c r="AU378" s="218" t="s">
        <v>93</v>
      </c>
      <c r="AV378" s="11" t="s">
        <v>81</v>
      </c>
      <c r="AW378" s="11" t="s">
        <v>36</v>
      </c>
      <c r="AX378" s="11" t="s">
        <v>73</v>
      </c>
      <c r="AY378" s="218" t="s">
        <v>173</v>
      </c>
    </row>
    <row r="379" s="12" customFormat="1">
      <c r="B379" s="224"/>
      <c r="D379" s="217" t="s">
        <v>182</v>
      </c>
      <c r="E379" s="225" t="s">
        <v>5</v>
      </c>
      <c r="F379" s="226" t="s">
        <v>1132</v>
      </c>
      <c r="H379" s="227">
        <v>10.129</v>
      </c>
      <c r="I379" s="228"/>
      <c r="L379" s="224"/>
      <c r="M379" s="229"/>
      <c r="N379" s="230"/>
      <c r="O379" s="230"/>
      <c r="P379" s="230"/>
      <c r="Q379" s="230"/>
      <c r="R379" s="230"/>
      <c r="S379" s="230"/>
      <c r="T379" s="231"/>
      <c r="AT379" s="225" t="s">
        <v>182</v>
      </c>
      <c r="AU379" s="225" t="s">
        <v>93</v>
      </c>
      <c r="AV379" s="12" t="s">
        <v>93</v>
      </c>
      <c r="AW379" s="12" t="s">
        <v>36</v>
      </c>
      <c r="AX379" s="12" t="s">
        <v>73</v>
      </c>
      <c r="AY379" s="225" t="s">
        <v>173</v>
      </c>
    </row>
    <row r="380" s="12" customFormat="1">
      <c r="B380" s="224"/>
      <c r="D380" s="217" t="s">
        <v>182</v>
      </c>
      <c r="E380" s="225" t="s">
        <v>5</v>
      </c>
      <c r="F380" s="226" t="s">
        <v>1133</v>
      </c>
      <c r="H380" s="227">
        <v>7.2830000000000004</v>
      </c>
      <c r="I380" s="228"/>
      <c r="L380" s="224"/>
      <c r="M380" s="229"/>
      <c r="N380" s="230"/>
      <c r="O380" s="230"/>
      <c r="P380" s="230"/>
      <c r="Q380" s="230"/>
      <c r="R380" s="230"/>
      <c r="S380" s="230"/>
      <c r="T380" s="231"/>
      <c r="AT380" s="225" t="s">
        <v>182</v>
      </c>
      <c r="AU380" s="225" t="s">
        <v>93</v>
      </c>
      <c r="AV380" s="12" t="s">
        <v>93</v>
      </c>
      <c r="AW380" s="12" t="s">
        <v>36</v>
      </c>
      <c r="AX380" s="12" t="s">
        <v>73</v>
      </c>
      <c r="AY380" s="225" t="s">
        <v>173</v>
      </c>
    </row>
    <row r="381" s="13" customFormat="1">
      <c r="B381" s="232"/>
      <c r="D381" s="217" t="s">
        <v>182</v>
      </c>
      <c r="E381" s="233" t="s">
        <v>5</v>
      </c>
      <c r="F381" s="234" t="s">
        <v>186</v>
      </c>
      <c r="H381" s="235">
        <v>17.411999999999999</v>
      </c>
      <c r="I381" s="236"/>
      <c r="L381" s="232"/>
      <c r="M381" s="237"/>
      <c r="N381" s="238"/>
      <c r="O381" s="238"/>
      <c r="P381" s="238"/>
      <c r="Q381" s="238"/>
      <c r="R381" s="238"/>
      <c r="S381" s="238"/>
      <c r="T381" s="239"/>
      <c r="AT381" s="233" t="s">
        <v>182</v>
      </c>
      <c r="AU381" s="233" t="s">
        <v>93</v>
      </c>
      <c r="AV381" s="13" t="s">
        <v>187</v>
      </c>
      <c r="AW381" s="13" t="s">
        <v>36</v>
      </c>
      <c r="AX381" s="13" t="s">
        <v>73</v>
      </c>
      <c r="AY381" s="233" t="s">
        <v>173</v>
      </c>
    </row>
    <row r="382" s="11" customFormat="1">
      <c r="B382" s="216"/>
      <c r="D382" s="217" t="s">
        <v>182</v>
      </c>
      <c r="E382" s="218" t="s">
        <v>5</v>
      </c>
      <c r="F382" s="219" t="s">
        <v>1134</v>
      </c>
      <c r="H382" s="218" t="s">
        <v>5</v>
      </c>
      <c r="I382" s="220"/>
      <c r="L382" s="216"/>
      <c r="M382" s="221"/>
      <c r="N382" s="222"/>
      <c r="O382" s="222"/>
      <c r="P382" s="222"/>
      <c r="Q382" s="222"/>
      <c r="R382" s="222"/>
      <c r="S382" s="222"/>
      <c r="T382" s="223"/>
      <c r="AT382" s="218" t="s">
        <v>182</v>
      </c>
      <c r="AU382" s="218" t="s">
        <v>93</v>
      </c>
      <c r="AV382" s="11" t="s">
        <v>81</v>
      </c>
      <c r="AW382" s="11" t="s">
        <v>36</v>
      </c>
      <c r="AX382" s="11" t="s">
        <v>73</v>
      </c>
      <c r="AY382" s="218" t="s">
        <v>173</v>
      </c>
    </row>
    <row r="383" s="12" customFormat="1">
      <c r="B383" s="224"/>
      <c r="D383" s="217" t="s">
        <v>182</v>
      </c>
      <c r="E383" s="225" t="s">
        <v>5</v>
      </c>
      <c r="F383" s="226" t="s">
        <v>796</v>
      </c>
      <c r="H383" s="227">
        <v>4.2460000000000004</v>
      </c>
      <c r="I383" s="228"/>
      <c r="L383" s="224"/>
      <c r="M383" s="229"/>
      <c r="N383" s="230"/>
      <c r="O383" s="230"/>
      <c r="P383" s="230"/>
      <c r="Q383" s="230"/>
      <c r="R383" s="230"/>
      <c r="S383" s="230"/>
      <c r="T383" s="231"/>
      <c r="AT383" s="225" t="s">
        <v>182</v>
      </c>
      <c r="AU383" s="225" t="s">
        <v>93</v>
      </c>
      <c r="AV383" s="12" t="s">
        <v>93</v>
      </c>
      <c r="AW383" s="12" t="s">
        <v>36</v>
      </c>
      <c r="AX383" s="12" t="s">
        <v>73</v>
      </c>
      <c r="AY383" s="225" t="s">
        <v>173</v>
      </c>
    </row>
    <row r="384" s="13" customFormat="1">
      <c r="B384" s="232"/>
      <c r="D384" s="217" t="s">
        <v>182</v>
      </c>
      <c r="E384" s="233" t="s">
        <v>5</v>
      </c>
      <c r="F384" s="234" t="s">
        <v>186</v>
      </c>
      <c r="H384" s="235">
        <v>4.2460000000000004</v>
      </c>
      <c r="I384" s="236"/>
      <c r="L384" s="232"/>
      <c r="M384" s="237"/>
      <c r="N384" s="238"/>
      <c r="O384" s="238"/>
      <c r="P384" s="238"/>
      <c r="Q384" s="238"/>
      <c r="R384" s="238"/>
      <c r="S384" s="238"/>
      <c r="T384" s="239"/>
      <c r="AT384" s="233" t="s">
        <v>182</v>
      </c>
      <c r="AU384" s="233" t="s">
        <v>93</v>
      </c>
      <c r="AV384" s="13" t="s">
        <v>187</v>
      </c>
      <c r="AW384" s="13" t="s">
        <v>36</v>
      </c>
      <c r="AX384" s="13" t="s">
        <v>73</v>
      </c>
      <c r="AY384" s="233" t="s">
        <v>173</v>
      </c>
    </row>
    <row r="385" s="12" customFormat="1">
      <c r="B385" s="224"/>
      <c r="D385" s="217" t="s">
        <v>182</v>
      </c>
      <c r="E385" s="225" t="s">
        <v>5</v>
      </c>
      <c r="F385" s="226" t="s">
        <v>913</v>
      </c>
      <c r="H385" s="227">
        <v>1.075</v>
      </c>
      <c r="I385" s="228"/>
      <c r="L385" s="224"/>
      <c r="M385" s="229"/>
      <c r="N385" s="230"/>
      <c r="O385" s="230"/>
      <c r="P385" s="230"/>
      <c r="Q385" s="230"/>
      <c r="R385" s="230"/>
      <c r="S385" s="230"/>
      <c r="T385" s="231"/>
      <c r="AT385" s="225" t="s">
        <v>182</v>
      </c>
      <c r="AU385" s="225" t="s">
        <v>93</v>
      </c>
      <c r="AV385" s="12" t="s">
        <v>93</v>
      </c>
      <c r="AW385" s="12" t="s">
        <v>36</v>
      </c>
      <c r="AX385" s="12" t="s">
        <v>73</v>
      </c>
      <c r="AY385" s="225" t="s">
        <v>173</v>
      </c>
    </row>
    <row r="386" s="13" customFormat="1">
      <c r="B386" s="232"/>
      <c r="D386" s="217" t="s">
        <v>182</v>
      </c>
      <c r="E386" s="233" t="s">
        <v>5</v>
      </c>
      <c r="F386" s="234" t="s">
        <v>914</v>
      </c>
      <c r="H386" s="235">
        <v>1.075</v>
      </c>
      <c r="I386" s="236"/>
      <c r="L386" s="232"/>
      <c r="M386" s="237"/>
      <c r="N386" s="238"/>
      <c r="O386" s="238"/>
      <c r="P386" s="238"/>
      <c r="Q386" s="238"/>
      <c r="R386" s="238"/>
      <c r="S386" s="238"/>
      <c r="T386" s="239"/>
      <c r="AT386" s="233" t="s">
        <v>182</v>
      </c>
      <c r="AU386" s="233" t="s">
        <v>93</v>
      </c>
      <c r="AV386" s="13" t="s">
        <v>187</v>
      </c>
      <c r="AW386" s="13" t="s">
        <v>36</v>
      </c>
      <c r="AX386" s="13" t="s">
        <v>73</v>
      </c>
      <c r="AY386" s="233" t="s">
        <v>173</v>
      </c>
    </row>
    <row r="387" s="14" customFormat="1">
      <c r="B387" s="240"/>
      <c r="D387" s="217" t="s">
        <v>182</v>
      </c>
      <c r="E387" s="241" t="s">
        <v>5</v>
      </c>
      <c r="F387" s="242" t="s">
        <v>188</v>
      </c>
      <c r="H387" s="243">
        <v>1771.1020000000001</v>
      </c>
      <c r="I387" s="244"/>
      <c r="L387" s="240"/>
      <c r="M387" s="245"/>
      <c r="N387" s="246"/>
      <c r="O387" s="246"/>
      <c r="P387" s="246"/>
      <c r="Q387" s="246"/>
      <c r="R387" s="246"/>
      <c r="S387" s="246"/>
      <c r="T387" s="247"/>
      <c r="AT387" s="241" t="s">
        <v>182</v>
      </c>
      <c r="AU387" s="241" t="s">
        <v>93</v>
      </c>
      <c r="AV387" s="14" t="s">
        <v>180</v>
      </c>
      <c r="AW387" s="14" t="s">
        <v>36</v>
      </c>
      <c r="AX387" s="14" t="s">
        <v>81</v>
      </c>
      <c r="AY387" s="241" t="s">
        <v>173</v>
      </c>
    </row>
    <row r="388" s="1" customFormat="1" ht="25.5" customHeight="1">
      <c r="B388" s="203"/>
      <c r="C388" s="204" t="s">
        <v>454</v>
      </c>
      <c r="D388" s="204" t="s">
        <v>176</v>
      </c>
      <c r="E388" s="205" t="s">
        <v>1135</v>
      </c>
      <c r="F388" s="206" t="s">
        <v>1136</v>
      </c>
      <c r="G388" s="207" t="s">
        <v>191</v>
      </c>
      <c r="H388" s="208">
        <v>196.86000000000001</v>
      </c>
      <c r="I388" s="209"/>
      <c r="J388" s="210">
        <f>ROUND(I388*H388,2)</f>
        <v>0</v>
      </c>
      <c r="K388" s="206" t="s">
        <v>5</v>
      </c>
      <c r="L388" s="47"/>
      <c r="M388" s="211" t="s">
        <v>5</v>
      </c>
      <c r="N388" s="212" t="s">
        <v>45</v>
      </c>
      <c r="O388" s="48"/>
      <c r="P388" s="213">
        <f>O388*H388</f>
        <v>0</v>
      </c>
      <c r="Q388" s="213">
        <v>0</v>
      </c>
      <c r="R388" s="213">
        <f>Q388*H388</f>
        <v>0</v>
      </c>
      <c r="S388" s="213">
        <v>0</v>
      </c>
      <c r="T388" s="214">
        <f>S388*H388</f>
        <v>0</v>
      </c>
      <c r="AR388" s="25" t="s">
        <v>180</v>
      </c>
      <c r="AT388" s="25" t="s">
        <v>176</v>
      </c>
      <c r="AU388" s="25" t="s">
        <v>93</v>
      </c>
      <c r="AY388" s="25" t="s">
        <v>173</v>
      </c>
      <c r="BE388" s="215">
        <f>IF(N388="základní",J388,0)</f>
        <v>0</v>
      </c>
      <c r="BF388" s="215">
        <f>IF(N388="snížená",J388,0)</f>
        <v>0</v>
      </c>
      <c r="BG388" s="215">
        <f>IF(N388="zákl. přenesená",J388,0)</f>
        <v>0</v>
      </c>
      <c r="BH388" s="215">
        <f>IF(N388="sníž. přenesená",J388,0)</f>
        <v>0</v>
      </c>
      <c r="BI388" s="215">
        <f>IF(N388="nulová",J388,0)</f>
        <v>0</v>
      </c>
      <c r="BJ388" s="25" t="s">
        <v>93</v>
      </c>
      <c r="BK388" s="215">
        <f>ROUND(I388*H388,2)</f>
        <v>0</v>
      </c>
      <c r="BL388" s="25" t="s">
        <v>180</v>
      </c>
      <c r="BM388" s="25" t="s">
        <v>1137</v>
      </c>
    </row>
    <row r="389" s="11" customFormat="1">
      <c r="B389" s="216"/>
      <c r="D389" s="217" t="s">
        <v>182</v>
      </c>
      <c r="E389" s="218" t="s">
        <v>5</v>
      </c>
      <c r="F389" s="219" t="s">
        <v>1138</v>
      </c>
      <c r="H389" s="218" t="s">
        <v>5</v>
      </c>
      <c r="I389" s="220"/>
      <c r="L389" s="216"/>
      <c r="M389" s="221"/>
      <c r="N389" s="222"/>
      <c r="O389" s="222"/>
      <c r="P389" s="222"/>
      <c r="Q389" s="222"/>
      <c r="R389" s="222"/>
      <c r="S389" s="222"/>
      <c r="T389" s="223"/>
      <c r="AT389" s="218" t="s">
        <v>182</v>
      </c>
      <c r="AU389" s="218" t="s">
        <v>93</v>
      </c>
      <c r="AV389" s="11" t="s">
        <v>81</v>
      </c>
      <c r="AW389" s="11" t="s">
        <v>36</v>
      </c>
      <c r="AX389" s="11" t="s">
        <v>73</v>
      </c>
      <c r="AY389" s="218" t="s">
        <v>173</v>
      </c>
    </row>
    <row r="390" s="11" customFormat="1">
      <c r="B390" s="216"/>
      <c r="D390" s="217" t="s">
        <v>182</v>
      </c>
      <c r="E390" s="218" t="s">
        <v>5</v>
      </c>
      <c r="F390" s="219" t="s">
        <v>1139</v>
      </c>
      <c r="H390" s="218" t="s">
        <v>5</v>
      </c>
      <c r="I390" s="220"/>
      <c r="L390" s="216"/>
      <c r="M390" s="221"/>
      <c r="N390" s="222"/>
      <c r="O390" s="222"/>
      <c r="P390" s="222"/>
      <c r="Q390" s="222"/>
      <c r="R390" s="222"/>
      <c r="S390" s="222"/>
      <c r="T390" s="223"/>
      <c r="AT390" s="218" t="s">
        <v>182</v>
      </c>
      <c r="AU390" s="218" t="s">
        <v>93</v>
      </c>
      <c r="AV390" s="11" t="s">
        <v>81</v>
      </c>
      <c r="AW390" s="11" t="s">
        <v>36</v>
      </c>
      <c r="AX390" s="11" t="s">
        <v>73</v>
      </c>
      <c r="AY390" s="218" t="s">
        <v>173</v>
      </c>
    </row>
    <row r="391" s="12" customFormat="1">
      <c r="B391" s="224"/>
      <c r="D391" s="217" t="s">
        <v>182</v>
      </c>
      <c r="E391" s="225" t="s">
        <v>5</v>
      </c>
      <c r="F391" s="226" t="s">
        <v>1083</v>
      </c>
      <c r="H391" s="227">
        <v>38.700000000000003</v>
      </c>
      <c r="I391" s="228"/>
      <c r="L391" s="224"/>
      <c r="M391" s="229"/>
      <c r="N391" s="230"/>
      <c r="O391" s="230"/>
      <c r="P391" s="230"/>
      <c r="Q391" s="230"/>
      <c r="R391" s="230"/>
      <c r="S391" s="230"/>
      <c r="T391" s="231"/>
      <c r="AT391" s="225" t="s">
        <v>182</v>
      </c>
      <c r="AU391" s="225" t="s">
        <v>93</v>
      </c>
      <c r="AV391" s="12" t="s">
        <v>93</v>
      </c>
      <c r="AW391" s="12" t="s">
        <v>36</v>
      </c>
      <c r="AX391" s="12" t="s">
        <v>73</v>
      </c>
      <c r="AY391" s="225" t="s">
        <v>173</v>
      </c>
    </row>
    <row r="392" s="11" customFormat="1">
      <c r="B392" s="216"/>
      <c r="D392" s="217" t="s">
        <v>182</v>
      </c>
      <c r="E392" s="218" t="s">
        <v>5</v>
      </c>
      <c r="F392" s="219" t="s">
        <v>1140</v>
      </c>
      <c r="H392" s="218" t="s">
        <v>5</v>
      </c>
      <c r="I392" s="220"/>
      <c r="L392" s="216"/>
      <c r="M392" s="221"/>
      <c r="N392" s="222"/>
      <c r="O392" s="222"/>
      <c r="P392" s="222"/>
      <c r="Q392" s="222"/>
      <c r="R392" s="222"/>
      <c r="S392" s="222"/>
      <c r="T392" s="223"/>
      <c r="AT392" s="218" t="s">
        <v>182</v>
      </c>
      <c r="AU392" s="218" t="s">
        <v>93</v>
      </c>
      <c r="AV392" s="11" t="s">
        <v>81</v>
      </c>
      <c r="AW392" s="11" t="s">
        <v>36</v>
      </c>
      <c r="AX392" s="11" t="s">
        <v>73</v>
      </c>
      <c r="AY392" s="218" t="s">
        <v>173</v>
      </c>
    </row>
    <row r="393" s="12" customFormat="1">
      <c r="B393" s="224"/>
      <c r="D393" s="217" t="s">
        <v>182</v>
      </c>
      <c r="E393" s="225" t="s">
        <v>5</v>
      </c>
      <c r="F393" s="226" t="s">
        <v>1085</v>
      </c>
      <c r="H393" s="227">
        <v>158.16</v>
      </c>
      <c r="I393" s="228"/>
      <c r="L393" s="224"/>
      <c r="M393" s="229"/>
      <c r="N393" s="230"/>
      <c r="O393" s="230"/>
      <c r="P393" s="230"/>
      <c r="Q393" s="230"/>
      <c r="R393" s="230"/>
      <c r="S393" s="230"/>
      <c r="T393" s="231"/>
      <c r="AT393" s="225" t="s">
        <v>182</v>
      </c>
      <c r="AU393" s="225" t="s">
        <v>93</v>
      </c>
      <c r="AV393" s="12" t="s">
        <v>93</v>
      </c>
      <c r="AW393" s="12" t="s">
        <v>36</v>
      </c>
      <c r="AX393" s="12" t="s">
        <v>73</v>
      </c>
      <c r="AY393" s="225" t="s">
        <v>173</v>
      </c>
    </row>
    <row r="394" s="14" customFormat="1">
      <c r="B394" s="240"/>
      <c r="D394" s="217" t="s">
        <v>182</v>
      </c>
      <c r="E394" s="241" t="s">
        <v>5</v>
      </c>
      <c r="F394" s="242" t="s">
        <v>188</v>
      </c>
      <c r="H394" s="243">
        <v>196.86000000000001</v>
      </c>
      <c r="I394" s="244"/>
      <c r="L394" s="240"/>
      <c r="M394" s="245"/>
      <c r="N394" s="246"/>
      <c r="O394" s="246"/>
      <c r="P394" s="246"/>
      <c r="Q394" s="246"/>
      <c r="R394" s="246"/>
      <c r="S394" s="246"/>
      <c r="T394" s="247"/>
      <c r="AT394" s="241" t="s">
        <v>182</v>
      </c>
      <c r="AU394" s="241" t="s">
        <v>93</v>
      </c>
      <c r="AV394" s="14" t="s">
        <v>180</v>
      </c>
      <c r="AW394" s="14" t="s">
        <v>36</v>
      </c>
      <c r="AX394" s="14" t="s">
        <v>81</v>
      </c>
      <c r="AY394" s="241" t="s">
        <v>173</v>
      </c>
    </row>
    <row r="395" s="1" customFormat="1" ht="25.5" customHeight="1">
      <c r="B395" s="203"/>
      <c r="C395" s="248" t="s">
        <v>459</v>
      </c>
      <c r="D395" s="248" t="s">
        <v>197</v>
      </c>
      <c r="E395" s="249" t="s">
        <v>1141</v>
      </c>
      <c r="F395" s="250" t="s">
        <v>1142</v>
      </c>
      <c r="G395" s="251" t="s">
        <v>179</v>
      </c>
      <c r="H395" s="252">
        <v>59.978999999999999</v>
      </c>
      <c r="I395" s="253"/>
      <c r="J395" s="254">
        <f>ROUND(I395*H395,2)</f>
        <v>0</v>
      </c>
      <c r="K395" s="250" t="s">
        <v>975</v>
      </c>
      <c r="L395" s="255"/>
      <c r="M395" s="256" t="s">
        <v>5</v>
      </c>
      <c r="N395" s="257" t="s">
        <v>45</v>
      </c>
      <c r="O395" s="48"/>
      <c r="P395" s="213">
        <f>O395*H395</f>
        <v>0</v>
      </c>
      <c r="Q395" s="213">
        <v>0.0060000000000000001</v>
      </c>
      <c r="R395" s="213">
        <f>Q395*H395</f>
        <v>0.35987400000000003</v>
      </c>
      <c r="S395" s="213">
        <v>0</v>
      </c>
      <c r="T395" s="214">
        <f>S395*H395</f>
        <v>0</v>
      </c>
      <c r="AR395" s="25" t="s">
        <v>200</v>
      </c>
      <c r="AT395" s="25" t="s">
        <v>197</v>
      </c>
      <c r="AU395" s="25" t="s">
        <v>93</v>
      </c>
      <c r="AY395" s="25" t="s">
        <v>173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25" t="s">
        <v>93</v>
      </c>
      <c r="BK395" s="215">
        <f>ROUND(I395*H395,2)</f>
        <v>0</v>
      </c>
      <c r="BL395" s="25" t="s">
        <v>180</v>
      </c>
      <c r="BM395" s="25" t="s">
        <v>1143</v>
      </c>
    </row>
    <row r="396" s="11" customFormat="1">
      <c r="B396" s="216"/>
      <c r="D396" s="217" t="s">
        <v>182</v>
      </c>
      <c r="E396" s="218" t="s">
        <v>5</v>
      </c>
      <c r="F396" s="219" t="s">
        <v>1144</v>
      </c>
      <c r="H396" s="218" t="s">
        <v>5</v>
      </c>
      <c r="I396" s="220"/>
      <c r="L396" s="216"/>
      <c r="M396" s="221"/>
      <c r="N396" s="222"/>
      <c r="O396" s="222"/>
      <c r="P396" s="222"/>
      <c r="Q396" s="222"/>
      <c r="R396" s="222"/>
      <c r="S396" s="222"/>
      <c r="T396" s="223"/>
      <c r="AT396" s="218" t="s">
        <v>182</v>
      </c>
      <c r="AU396" s="218" t="s">
        <v>93</v>
      </c>
      <c r="AV396" s="11" t="s">
        <v>81</v>
      </c>
      <c r="AW396" s="11" t="s">
        <v>36</v>
      </c>
      <c r="AX396" s="11" t="s">
        <v>73</v>
      </c>
      <c r="AY396" s="218" t="s">
        <v>173</v>
      </c>
    </row>
    <row r="397" s="12" customFormat="1">
      <c r="B397" s="224"/>
      <c r="D397" s="217" t="s">
        <v>182</v>
      </c>
      <c r="E397" s="225" t="s">
        <v>5</v>
      </c>
      <c r="F397" s="226" t="s">
        <v>1145</v>
      </c>
      <c r="H397" s="227">
        <v>9.6750000000000007</v>
      </c>
      <c r="I397" s="228"/>
      <c r="L397" s="224"/>
      <c r="M397" s="229"/>
      <c r="N397" s="230"/>
      <c r="O397" s="230"/>
      <c r="P397" s="230"/>
      <c r="Q397" s="230"/>
      <c r="R397" s="230"/>
      <c r="S397" s="230"/>
      <c r="T397" s="231"/>
      <c r="AT397" s="225" t="s">
        <v>182</v>
      </c>
      <c r="AU397" s="225" t="s">
        <v>93</v>
      </c>
      <c r="AV397" s="12" t="s">
        <v>93</v>
      </c>
      <c r="AW397" s="12" t="s">
        <v>36</v>
      </c>
      <c r="AX397" s="12" t="s">
        <v>73</v>
      </c>
      <c r="AY397" s="225" t="s">
        <v>173</v>
      </c>
    </row>
    <row r="398" s="11" customFormat="1">
      <c r="B398" s="216"/>
      <c r="D398" s="217" t="s">
        <v>182</v>
      </c>
      <c r="E398" s="218" t="s">
        <v>5</v>
      </c>
      <c r="F398" s="219" t="s">
        <v>1146</v>
      </c>
      <c r="H398" s="218" t="s">
        <v>5</v>
      </c>
      <c r="I398" s="220"/>
      <c r="L398" s="216"/>
      <c r="M398" s="221"/>
      <c r="N398" s="222"/>
      <c r="O398" s="222"/>
      <c r="P398" s="222"/>
      <c r="Q398" s="222"/>
      <c r="R398" s="222"/>
      <c r="S398" s="222"/>
      <c r="T398" s="223"/>
      <c r="AT398" s="218" t="s">
        <v>182</v>
      </c>
      <c r="AU398" s="218" t="s">
        <v>93</v>
      </c>
      <c r="AV398" s="11" t="s">
        <v>81</v>
      </c>
      <c r="AW398" s="11" t="s">
        <v>36</v>
      </c>
      <c r="AX398" s="11" t="s">
        <v>73</v>
      </c>
      <c r="AY398" s="218" t="s">
        <v>173</v>
      </c>
    </row>
    <row r="399" s="12" customFormat="1">
      <c r="B399" s="224"/>
      <c r="D399" s="217" t="s">
        <v>182</v>
      </c>
      <c r="E399" s="225" t="s">
        <v>5</v>
      </c>
      <c r="F399" s="226" t="s">
        <v>1147</v>
      </c>
      <c r="H399" s="227">
        <v>47.448</v>
      </c>
      <c r="I399" s="228"/>
      <c r="L399" s="224"/>
      <c r="M399" s="229"/>
      <c r="N399" s="230"/>
      <c r="O399" s="230"/>
      <c r="P399" s="230"/>
      <c r="Q399" s="230"/>
      <c r="R399" s="230"/>
      <c r="S399" s="230"/>
      <c r="T399" s="231"/>
      <c r="AT399" s="225" t="s">
        <v>182</v>
      </c>
      <c r="AU399" s="225" t="s">
        <v>93</v>
      </c>
      <c r="AV399" s="12" t="s">
        <v>93</v>
      </c>
      <c r="AW399" s="12" t="s">
        <v>36</v>
      </c>
      <c r="AX399" s="12" t="s">
        <v>73</v>
      </c>
      <c r="AY399" s="225" t="s">
        <v>173</v>
      </c>
    </row>
    <row r="400" s="13" customFormat="1">
      <c r="B400" s="232"/>
      <c r="D400" s="217" t="s">
        <v>182</v>
      </c>
      <c r="E400" s="233" t="s">
        <v>798</v>
      </c>
      <c r="F400" s="234" t="s">
        <v>186</v>
      </c>
      <c r="H400" s="235">
        <v>57.122999999999998</v>
      </c>
      <c r="I400" s="236"/>
      <c r="L400" s="232"/>
      <c r="M400" s="237"/>
      <c r="N400" s="238"/>
      <c r="O400" s="238"/>
      <c r="P400" s="238"/>
      <c r="Q400" s="238"/>
      <c r="R400" s="238"/>
      <c r="S400" s="238"/>
      <c r="T400" s="239"/>
      <c r="AT400" s="233" t="s">
        <v>182</v>
      </c>
      <c r="AU400" s="233" t="s">
        <v>93</v>
      </c>
      <c r="AV400" s="13" t="s">
        <v>187</v>
      </c>
      <c r="AW400" s="13" t="s">
        <v>36</v>
      </c>
      <c r="AX400" s="13" t="s">
        <v>73</v>
      </c>
      <c r="AY400" s="233" t="s">
        <v>173</v>
      </c>
    </row>
    <row r="401" s="11" customFormat="1">
      <c r="B401" s="216"/>
      <c r="D401" s="217" t="s">
        <v>182</v>
      </c>
      <c r="E401" s="218" t="s">
        <v>5</v>
      </c>
      <c r="F401" s="219" t="s">
        <v>1148</v>
      </c>
      <c r="H401" s="218" t="s">
        <v>5</v>
      </c>
      <c r="I401" s="220"/>
      <c r="L401" s="216"/>
      <c r="M401" s="221"/>
      <c r="N401" s="222"/>
      <c r="O401" s="222"/>
      <c r="P401" s="222"/>
      <c r="Q401" s="222"/>
      <c r="R401" s="222"/>
      <c r="S401" s="222"/>
      <c r="T401" s="223"/>
      <c r="AT401" s="218" t="s">
        <v>182</v>
      </c>
      <c r="AU401" s="218" t="s">
        <v>93</v>
      </c>
      <c r="AV401" s="11" t="s">
        <v>81</v>
      </c>
      <c r="AW401" s="11" t="s">
        <v>36</v>
      </c>
      <c r="AX401" s="11" t="s">
        <v>73</v>
      </c>
      <c r="AY401" s="218" t="s">
        <v>173</v>
      </c>
    </row>
    <row r="402" s="12" customFormat="1">
      <c r="B402" s="224"/>
      <c r="D402" s="217" t="s">
        <v>182</v>
      </c>
      <c r="E402" s="225" t="s">
        <v>5</v>
      </c>
      <c r="F402" s="226" t="s">
        <v>1149</v>
      </c>
      <c r="H402" s="227">
        <v>2.8559999999999999</v>
      </c>
      <c r="I402" s="228"/>
      <c r="L402" s="224"/>
      <c r="M402" s="229"/>
      <c r="N402" s="230"/>
      <c r="O402" s="230"/>
      <c r="P402" s="230"/>
      <c r="Q402" s="230"/>
      <c r="R402" s="230"/>
      <c r="S402" s="230"/>
      <c r="T402" s="231"/>
      <c r="AT402" s="225" t="s">
        <v>182</v>
      </c>
      <c r="AU402" s="225" t="s">
        <v>93</v>
      </c>
      <c r="AV402" s="12" t="s">
        <v>93</v>
      </c>
      <c r="AW402" s="12" t="s">
        <v>36</v>
      </c>
      <c r="AX402" s="12" t="s">
        <v>73</v>
      </c>
      <c r="AY402" s="225" t="s">
        <v>173</v>
      </c>
    </row>
    <row r="403" s="13" customFormat="1">
      <c r="B403" s="232"/>
      <c r="D403" s="217" t="s">
        <v>182</v>
      </c>
      <c r="E403" s="233" t="s">
        <v>5</v>
      </c>
      <c r="F403" s="234" t="s">
        <v>186</v>
      </c>
      <c r="H403" s="235">
        <v>2.8559999999999999</v>
      </c>
      <c r="I403" s="236"/>
      <c r="L403" s="232"/>
      <c r="M403" s="237"/>
      <c r="N403" s="238"/>
      <c r="O403" s="238"/>
      <c r="P403" s="238"/>
      <c r="Q403" s="238"/>
      <c r="R403" s="238"/>
      <c r="S403" s="238"/>
      <c r="T403" s="239"/>
      <c r="AT403" s="233" t="s">
        <v>182</v>
      </c>
      <c r="AU403" s="233" t="s">
        <v>93</v>
      </c>
      <c r="AV403" s="13" t="s">
        <v>187</v>
      </c>
      <c r="AW403" s="13" t="s">
        <v>36</v>
      </c>
      <c r="AX403" s="13" t="s">
        <v>73</v>
      </c>
      <c r="AY403" s="233" t="s">
        <v>173</v>
      </c>
    </row>
    <row r="404" s="14" customFormat="1">
      <c r="B404" s="240"/>
      <c r="D404" s="217" t="s">
        <v>182</v>
      </c>
      <c r="E404" s="241" t="s">
        <v>5</v>
      </c>
      <c r="F404" s="242" t="s">
        <v>188</v>
      </c>
      <c r="H404" s="243">
        <v>59.978999999999999</v>
      </c>
      <c r="I404" s="244"/>
      <c r="L404" s="240"/>
      <c r="M404" s="245"/>
      <c r="N404" s="246"/>
      <c r="O404" s="246"/>
      <c r="P404" s="246"/>
      <c r="Q404" s="246"/>
      <c r="R404" s="246"/>
      <c r="S404" s="246"/>
      <c r="T404" s="247"/>
      <c r="AT404" s="241" t="s">
        <v>182</v>
      </c>
      <c r="AU404" s="241" t="s">
        <v>93</v>
      </c>
      <c r="AV404" s="14" t="s">
        <v>180</v>
      </c>
      <c r="AW404" s="14" t="s">
        <v>36</v>
      </c>
      <c r="AX404" s="14" t="s">
        <v>81</v>
      </c>
      <c r="AY404" s="241" t="s">
        <v>173</v>
      </c>
    </row>
    <row r="405" s="1" customFormat="1" ht="16.5" customHeight="1">
      <c r="B405" s="203"/>
      <c r="C405" s="204" t="s">
        <v>463</v>
      </c>
      <c r="D405" s="204" t="s">
        <v>176</v>
      </c>
      <c r="E405" s="205" t="s">
        <v>1150</v>
      </c>
      <c r="F405" s="206" t="s">
        <v>1151</v>
      </c>
      <c r="G405" s="207" t="s">
        <v>179</v>
      </c>
      <c r="H405" s="208">
        <v>57.122999999999998</v>
      </c>
      <c r="I405" s="209"/>
      <c r="J405" s="210">
        <f>ROUND(I405*H405,2)</f>
        <v>0</v>
      </c>
      <c r="K405" s="206" t="s">
        <v>5</v>
      </c>
      <c r="L405" s="47"/>
      <c r="M405" s="211" t="s">
        <v>5</v>
      </c>
      <c r="N405" s="212" t="s">
        <v>45</v>
      </c>
      <c r="O405" s="48"/>
      <c r="P405" s="213">
        <f>O405*H405</f>
        <v>0</v>
      </c>
      <c r="Q405" s="213">
        <v>0.042000000000000003</v>
      </c>
      <c r="R405" s="213">
        <f>Q405*H405</f>
        <v>2.3991660000000001</v>
      </c>
      <c r="S405" s="213">
        <v>0</v>
      </c>
      <c r="T405" s="214">
        <f>S405*H405</f>
        <v>0</v>
      </c>
      <c r="AR405" s="25" t="s">
        <v>180</v>
      </c>
      <c r="AT405" s="25" t="s">
        <v>176</v>
      </c>
      <c r="AU405" s="25" t="s">
        <v>93</v>
      </c>
      <c r="AY405" s="25" t="s">
        <v>173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25" t="s">
        <v>93</v>
      </c>
      <c r="BK405" s="215">
        <f>ROUND(I405*H405,2)</f>
        <v>0</v>
      </c>
      <c r="BL405" s="25" t="s">
        <v>180</v>
      </c>
      <c r="BM405" s="25" t="s">
        <v>1152</v>
      </c>
    </row>
    <row r="406" s="11" customFormat="1">
      <c r="B406" s="216"/>
      <c r="D406" s="217" t="s">
        <v>182</v>
      </c>
      <c r="E406" s="218" t="s">
        <v>5</v>
      </c>
      <c r="F406" s="219" t="s">
        <v>1153</v>
      </c>
      <c r="H406" s="218" t="s">
        <v>5</v>
      </c>
      <c r="I406" s="220"/>
      <c r="L406" s="216"/>
      <c r="M406" s="221"/>
      <c r="N406" s="222"/>
      <c r="O406" s="222"/>
      <c r="P406" s="222"/>
      <c r="Q406" s="222"/>
      <c r="R406" s="222"/>
      <c r="S406" s="222"/>
      <c r="T406" s="223"/>
      <c r="AT406" s="218" t="s">
        <v>182</v>
      </c>
      <c r="AU406" s="218" t="s">
        <v>93</v>
      </c>
      <c r="AV406" s="11" t="s">
        <v>81</v>
      </c>
      <c r="AW406" s="11" t="s">
        <v>36</v>
      </c>
      <c r="AX406" s="11" t="s">
        <v>73</v>
      </c>
      <c r="AY406" s="218" t="s">
        <v>173</v>
      </c>
    </row>
    <row r="407" s="12" customFormat="1">
      <c r="B407" s="224"/>
      <c r="D407" s="217" t="s">
        <v>182</v>
      </c>
      <c r="E407" s="225" t="s">
        <v>5</v>
      </c>
      <c r="F407" s="226" t="s">
        <v>798</v>
      </c>
      <c r="H407" s="227">
        <v>57.122999999999998</v>
      </c>
      <c r="I407" s="228"/>
      <c r="L407" s="224"/>
      <c r="M407" s="229"/>
      <c r="N407" s="230"/>
      <c r="O407" s="230"/>
      <c r="P407" s="230"/>
      <c r="Q407" s="230"/>
      <c r="R407" s="230"/>
      <c r="S407" s="230"/>
      <c r="T407" s="231"/>
      <c r="AT407" s="225" t="s">
        <v>182</v>
      </c>
      <c r="AU407" s="225" t="s">
        <v>93</v>
      </c>
      <c r="AV407" s="12" t="s">
        <v>93</v>
      </c>
      <c r="AW407" s="12" t="s">
        <v>36</v>
      </c>
      <c r="AX407" s="12" t="s">
        <v>81</v>
      </c>
      <c r="AY407" s="225" t="s">
        <v>173</v>
      </c>
    </row>
    <row r="408" s="1" customFormat="1" ht="16.5" customHeight="1">
      <c r="B408" s="203"/>
      <c r="C408" s="204" t="s">
        <v>468</v>
      </c>
      <c r="D408" s="204" t="s">
        <v>176</v>
      </c>
      <c r="E408" s="205" t="s">
        <v>1154</v>
      </c>
      <c r="F408" s="206" t="s">
        <v>1155</v>
      </c>
      <c r="G408" s="207" t="s">
        <v>179</v>
      </c>
      <c r="H408" s="208">
        <v>10.07</v>
      </c>
      <c r="I408" s="209"/>
      <c r="J408" s="210">
        <f>ROUND(I408*H408,2)</f>
        <v>0</v>
      </c>
      <c r="K408" s="206" t="s">
        <v>5</v>
      </c>
      <c r="L408" s="47"/>
      <c r="M408" s="211" t="s">
        <v>5</v>
      </c>
      <c r="N408" s="212" t="s">
        <v>45</v>
      </c>
      <c r="O408" s="48"/>
      <c r="P408" s="213">
        <f>O408*H408</f>
        <v>0</v>
      </c>
      <c r="Q408" s="213">
        <v>0.042000000000000003</v>
      </c>
      <c r="R408" s="213">
        <f>Q408*H408</f>
        <v>0.42294000000000004</v>
      </c>
      <c r="S408" s="213">
        <v>0</v>
      </c>
      <c r="T408" s="214">
        <f>S408*H408</f>
        <v>0</v>
      </c>
      <c r="AR408" s="25" t="s">
        <v>180</v>
      </c>
      <c r="AT408" s="25" t="s">
        <v>176</v>
      </c>
      <c r="AU408" s="25" t="s">
        <v>93</v>
      </c>
      <c r="AY408" s="25" t="s">
        <v>173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25" t="s">
        <v>93</v>
      </c>
      <c r="BK408" s="215">
        <f>ROUND(I408*H408,2)</f>
        <v>0</v>
      </c>
      <c r="BL408" s="25" t="s">
        <v>180</v>
      </c>
      <c r="BM408" s="25" t="s">
        <v>1156</v>
      </c>
    </row>
    <row r="409" s="11" customFormat="1">
      <c r="B409" s="216"/>
      <c r="D409" s="217" t="s">
        <v>182</v>
      </c>
      <c r="E409" s="218" t="s">
        <v>5</v>
      </c>
      <c r="F409" s="219" t="s">
        <v>1157</v>
      </c>
      <c r="H409" s="218" t="s">
        <v>5</v>
      </c>
      <c r="I409" s="220"/>
      <c r="L409" s="216"/>
      <c r="M409" s="221"/>
      <c r="N409" s="222"/>
      <c r="O409" s="222"/>
      <c r="P409" s="222"/>
      <c r="Q409" s="222"/>
      <c r="R409" s="222"/>
      <c r="S409" s="222"/>
      <c r="T409" s="223"/>
      <c r="AT409" s="218" t="s">
        <v>182</v>
      </c>
      <c r="AU409" s="218" t="s">
        <v>93</v>
      </c>
      <c r="AV409" s="11" t="s">
        <v>81</v>
      </c>
      <c r="AW409" s="11" t="s">
        <v>36</v>
      </c>
      <c r="AX409" s="11" t="s">
        <v>73</v>
      </c>
      <c r="AY409" s="218" t="s">
        <v>173</v>
      </c>
    </row>
    <row r="410" s="12" customFormat="1">
      <c r="B410" s="224"/>
      <c r="D410" s="217" t="s">
        <v>182</v>
      </c>
      <c r="E410" s="225" t="s">
        <v>5</v>
      </c>
      <c r="F410" s="226" t="s">
        <v>1158</v>
      </c>
      <c r="H410" s="227">
        <v>10.07</v>
      </c>
      <c r="I410" s="228"/>
      <c r="L410" s="224"/>
      <c r="M410" s="229"/>
      <c r="N410" s="230"/>
      <c r="O410" s="230"/>
      <c r="P410" s="230"/>
      <c r="Q410" s="230"/>
      <c r="R410" s="230"/>
      <c r="S410" s="230"/>
      <c r="T410" s="231"/>
      <c r="AT410" s="225" t="s">
        <v>182</v>
      </c>
      <c r="AU410" s="225" t="s">
        <v>93</v>
      </c>
      <c r="AV410" s="12" t="s">
        <v>93</v>
      </c>
      <c r="AW410" s="12" t="s">
        <v>36</v>
      </c>
      <c r="AX410" s="12" t="s">
        <v>73</v>
      </c>
      <c r="AY410" s="225" t="s">
        <v>173</v>
      </c>
    </row>
    <row r="411" s="13" customFormat="1">
      <c r="B411" s="232"/>
      <c r="D411" s="217" t="s">
        <v>182</v>
      </c>
      <c r="E411" s="233" t="s">
        <v>800</v>
      </c>
      <c r="F411" s="234" t="s">
        <v>186</v>
      </c>
      <c r="H411" s="235">
        <v>10.07</v>
      </c>
      <c r="I411" s="236"/>
      <c r="L411" s="232"/>
      <c r="M411" s="237"/>
      <c r="N411" s="238"/>
      <c r="O411" s="238"/>
      <c r="P411" s="238"/>
      <c r="Q411" s="238"/>
      <c r="R411" s="238"/>
      <c r="S411" s="238"/>
      <c r="T411" s="239"/>
      <c r="AT411" s="233" t="s">
        <v>182</v>
      </c>
      <c r="AU411" s="233" t="s">
        <v>93</v>
      </c>
      <c r="AV411" s="13" t="s">
        <v>187</v>
      </c>
      <c r="AW411" s="13" t="s">
        <v>36</v>
      </c>
      <c r="AX411" s="13" t="s">
        <v>73</v>
      </c>
      <c r="AY411" s="233" t="s">
        <v>173</v>
      </c>
    </row>
    <row r="412" s="14" customFormat="1">
      <c r="B412" s="240"/>
      <c r="D412" s="217" t="s">
        <v>182</v>
      </c>
      <c r="E412" s="241" t="s">
        <v>5</v>
      </c>
      <c r="F412" s="242" t="s">
        <v>188</v>
      </c>
      <c r="H412" s="243">
        <v>10.07</v>
      </c>
      <c r="I412" s="244"/>
      <c r="L412" s="240"/>
      <c r="M412" s="245"/>
      <c r="N412" s="246"/>
      <c r="O412" s="246"/>
      <c r="P412" s="246"/>
      <c r="Q412" s="246"/>
      <c r="R412" s="246"/>
      <c r="S412" s="246"/>
      <c r="T412" s="247"/>
      <c r="AT412" s="241" t="s">
        <v>182</v>
      </c>
      <c r="AU412" s="241" t="s">
        <v>93</v>
      </c>
      <c r="AV412" s="14" t="s">
        <v>180</v>
      </c>
      <c r="AW412" s="14" t="s">
        <v>36</v>
      </c>
      <c r="AX412" s="14" t="s">
        <v>81</v>
      </c>
      <c r="AY412" s="241" t="s">
        <v>173</v>
      </c>
    </row>
    <row r="413" s="10" customFormat="1" ht="29.88" customHeight="1">
      <c r="B413" s="190"/>
      <c r="D413" s="191" t="s">
        <v>72</v>
      </c>
      <c r="E413" s="201" t="s">
        <v>226</v>
      </c>
      <c r="F413" s="201" t="s">
        <v>258</v>
      </c>
      <c r="I413" s="193"/>
      <c r="J413" s="202">
        <f>BK413</f>
        <v>0</v>
      </c>
      <c r="L413" s="190"/>
      <c r="M413" s="195"/>
      <c r="N413" s="196"/>
      <c r="O413" s="196"/>
      <c r="P413" s="197">
        <f>SUM(P414:P500)</f>
        <v>0</v>
      </c>
      <c r="Q413" s="196"/>
      <c r="R413" s="197">
        <f>SUM(R414:R500)</f>
        <v>1.6891409500000003</v>
      </c>
      <c r="S413" s="196"/>
      <c r="T413" s="198">
        <f>SUM(T414:T500)</f>
        <v>39.414113999999998</v>
      </c>
      <c r="AR413" s="191" t="s">
        <v>81</v>
      </c>
      <c r="AT413" s="199" t="s">
        <v>72</v>
      </c>
      <c r="AU413" s="199" t="s">
        <v>81</v>
      </c>
      <c r="AY413" s="191" t="s">
        <v>173</v>
      </c>
      <c r="BK413" s="200">
        <f>SUM(BK414:BK500)</f>
        <v>0</v>
      </c>
    </row>
    <row r="414" s="1" customFormat="1" ht="38.25" customHeight="1">
      <c r="B414" s="203"/>
      <c r="C414" s="204" t="s">
        <v>473</v>
      </c>
      <c r="D414" s="204" t="s">
        <v>176</v>
      </c>
      <c r="E414" s="205" t="s">
        <v>1159</v>
      </c>
      <c r="F414" s="206" t="s">
        <v>1160</v>
      </c>
      <c r="G414" s="207" t="s">
        <v>179</v>
      </c>
      <c r="H414" s="208">
        <v>2989.1590000000001</v>
      </c>
      <c r="I414" s="209"/>
      <c r="J414" s="210">
        <f>ROUND(I414*H414,2)</f>
        <v>0</v>
      </c>
      <c r="K414" s="206" t="s">
        <v>192</v>
      </c>
      <c r="L414" s="47"/>
      <c r="M414" s="211" t="s">
        <v>5</v>
      </c>
      <c r="N414" s="212" t="s">
        <v>45</v>
      </c>
      <c r="O414" s="48"/>
      <c r="P414" s="213">
        <f>O414*H414</f>
        <v>0</v>
      </c>
      <c r="Q414" s="213">
        <v>0</v>
      </c>
      <c r="R414" s="213">
        <f>Q414*H414</f>
        <v>0</v>
      </c>
      <c r="S414" s="213">
        <v>0</v>
      </c>
      <c r="T414" s="214">
        <f>S414*H414</f>
        <v>0</v>
      </c>
      <c r="AR414" s="25" t="s">
        <v>180</v>
      </c>
      <c r="AT414" s="25" t="s">
        <v>176</v>
      </c>
      <c r="AU414" s="25" t="s">
        <v>93</v>
      </c>
      <c r="AY414" s="25" t="s">
        <v>173</v>
      </c>
      <c r="BE414" s="215">
        <f>IF(N414="základní",J414,0)</f>
        <v>0</v>
      </c>
      <c r="BF414" s="215">
        <f>IF(N414="snížená",J414,0)</f>
        <v>0</v>
      </c>
      <c r="BG414" s="215">
        <f>IF(N414="zákl. přenesená",J414,0)</f>
        <v>0</v>
      </c>
      <c r="BH414" s="215">
        <f>IF(N414="sníž. přenesená",J414,0)</f>
        <v>0</v>
      </c>
      <c r="BI414" s="215">
        <f>IF(N414="nulová",J414,0)</f>
        <v>0</v>
      </c>
      <c r="BJ414" s="25" t="s">
        <v>93</v>
      </c>
      <c r="BK414" s="215">
        <f>ROUND(I414*H414,2)</f>
        <v>0</v>
      </c>
      <c r="BL414" s="25" t="s">
        <v>180</v>
      </c>
      <c r="BM414" s="25" t="s">
        <v>1161</v>
      </c>
    </row>
    <row r="415" s="11" customFormat="1">
      <c r="B415" s="216"/>
      <c r="D415" s="217" t="s">
        <v>182</v>
      </c>
      <c r="E415" s="218" t="s">
        <v>5</v>
      </c>
      <c r="F415" s="219" t="s">
        <v>1162</v>
      </c>
      <c r="H415" s="218" t="s">
        <v>5</v>
      </c>
      <c r="I415" s="220"/>
      <c r="L415" s="216"/>
      <c r="M415" s="221"/>
      <c r="N415" s="222"/>
      <c r="O415" s="222"/>
      <c r="P415" s="222"/>
      <c r="Q415" s="222"/>
      <c r="R415" s="222"/>
      <c r="S415" s="222"/>
      <c r="T415" s="223"/>
      <c r="AT415" s="218" t="s">
        <v>182</v>
      </c>
      <c r="AU415" s="218" t="s">
        <v>93</v>
      </c>
      <c r="AV415" s="11" t="s">
        <v>81</v>
      </c>
      <c r="AW415" s="11" t="s">
        <v>36</v>
      </c>
      <c r="AX415" s="11" t="s">
        <v>73</v>
      </c>
      <c r="AY415" s="218" t="s">
        <v>173</v>
      </c>
    </row>
    <row r="416" s="12" customFormat="1">
      <c r="B416" s="224"/>
      <c r="D416" s="217" t="s">
        <v>182</v>
      </c>
      <c r="E416" s="225" t="s">
        <v>5</v>
      </c>
      <c r="F416" s="226" t="s">
        <v>1163</v>
      </c>
      <c r="H416" s="227">
        <v>467.23200000000003</v>
      </c>
      <c r="I416" s="228"/>
      <c r="L416" s="224"/>
      <c r="M416" s="229"/>
      <c r="N416" s="230"/>
      <c r="O416" s="230"/>
      <c r="P416" s="230"/>
      <c r="Q416" s="230"/>
      <c r="R416" s="230"/>
      <c r="S416" s="230"/>
      <c r="T416" s="231"/>
      <c r="AT416" s="225" t="s">
        <v>182</v>
      </c>
      <c r="AU416" s="225" t="s">
        <v>93</v>
      </c>
      <c r="AV416" s="12" t="s">
        <v>93</v>
      </c>
      <c r="AW416" s="12" t="s">
        <v>36</v>
      </c>
      <c r="AX416" s="12" t="s">
        <v>73</v>
      </c>
      <c r="AY416" s="225" t="s">
        <v>173</v>
      </c>
    </row>
    <row r="417" s="12" customFormat="1">
      <c r="B417" s="224"/>
      <c r="D417" s="217" t="s">
        <v>182</v>
      </c>
      <c r="E417" s="225" t="s">
        <v>5</v>
      </c>
      <c r="F417" s="226" t="s">
        <v>1164</v>
      </c>
      <c r="H417" s="227">
        <v>128.648</v>
      </c>
      <c r="I417" s="228"/>
      <c r="L417" s="224"/>
      <c r="M417" s="229"/>
      <c r="N417" s="230"/>
      <c r="O417" s="230"/>
      <c r="P417" s="230"/>
      <c r="Q417" s="230"/>
      <c r="R417" s="230"/>
      <c r="S417" s="230"/>
      <c r="T417" s="231"/>
      <c r="AT417" s="225" t="s">
        <v>182</v>
      </c>
      <c r="AU417" s="225" t="s">
        <v>93</v>
      </c>
      <c r="AV417" s="12" t="s">
        <v>93</v>
      </c>
      <c r="AW417" s="12" t="s">
        <v>36</v>
      </c>
      <c r="AX417" s="12" t="s">
        <v>73</v>
      </c>
      <c r="AY417" s="225" t="s">
        <v>173</v>
      </c>
    </row>
    <row r="418" s="11" customFormat="1">
      <c r="B418" s="216"/>
      <c r="D418" s="217" t="s">
        <v>182</v>
      </c>
      <c r="E418" s="218" t="s">
        <v>5</v>
      </c>
      <c r="F418" s="219" t="s">
        <v>1165</v>
      </c>
      <c r="H418" s="218" t="s">
        <v>5</v>
      </c>
      <c r="I418" s="220"/>
      <c r="L418" s="216"/>
      <c r="M418" s="221"/>
      <c r="N418" s="222"/>
      <c r="O418" s="222"/>
      <c r="P418" s="222"/>
      <c r="Q418" s="222"/>
      <c r="R418" s="222"/>
      <c r="S418" s="222"/>
      <c r="T418" s="223"/>
      <c r="AT418" s="218" t="s">
        <v>182</v>
      </c>
      <c r="AU418" s="218" t="s">
        <v>93</v>
      </c>
      <c r="AV418" s="11" t="s">
        <v>81</v>
      </c>
      <c r="AW418" s="11" t="s">
        <v>36</v>
      </c>
      <c r="AX418" s="11" t="s">
        <v>73</v>
      </c>
      <c r="AY418" s="218" t="s">
        <v>173</v>
      </c>
    </row>
    <row r="419" s="12" customFormat="1">
      <c r="B419" s="224"/>
      <c r="D419" s="217" t="s">
        <v>182</v>
      </c>
      <c r="E419" s="225" t="s">
        <v>5</v>
      </c>
      <c r="F419" s="226" t="s">
        <v>1166</v>
      </c>
      <c r="H419" s="227">
        <v>1034.72</v>
      </c>
      <c r="I419" s="228"/>
      <c r="L419" s="224"/>
      <c r="M419" s="229"/>
      <c r="N419" s="230"/>
      <c r="O419" s="230"/>
      <c r="P419" s="230"/>
      <c r="Q419" s="230"/>
      <c r="R419" s="230"/>
      <c r="S419" s="230"/>
      <c r="T419" s="231"/>
      <c r="AT419" s="225" t="s">
        <v>182</v>
      </c>
      <c r="AU419" s="225" t="s">
        <v>93</v>
      </c>
      <c r="AV419" s="12" t="s">
        <v>93</v>
      </c>
      <c r="AW419" s="12" t="s">
        <v>36</v>
      </c>
      <c r="AX419" s="12" t="s">
        <v>73</v>
      </c>
      <c r="AY419" s="225" t="s">
        <v>173</v>
      </c>
    </row>
    <row r="420" s="12" customFormat="1">
      <c r="B420" s="224"/>
      <c r="D420" s="217" t="s">
        <v>182</v>
      </c>
      <c r="E420" s="225" t="s">
        <v>5</v>
      </c>
      <c r="F420" s="226" t="s">
        <v>1167</v>
      </c>
      <c r="H420" s="227">
        <v>7.9459999999999997</v>
      </c>
      <c r="I420" s="228"/>
      <c r="L420" s="224"/>
      <c r="M420" s="229"/>
      <c r="N420" s="230"/>
      <c r="O420" s="230"/>
      <c r="P420" s="230"/>
      <c r="Q420" s="230"/>
      <c r="R420" s="230"/>
      <c r="S420" s="230"/>
      <c r="T420" s="231"/>
      <c r="AT420" s="225" t="s">
        <v>182</v>
      </c>
      <c r="AU420" s="225" t="s">
        <v>93</v>
      </c>
      <c r="AV420" s="12" t="s">
        <v>93</v>
      </c>
      <c r="AW420" s="12" t="s">
        <v>36</v>
      </c>
      <c r="AX420" s="12" t="s">
        <v>73</v>
      </c>
      <c r="AY420" s="225" t="s">
        <v>173</v>
      </c>
    </row>
    <row r="421" s="11" customFormat="1">
      <c r="B421" s="216"/>
      <c r="D421" s="217" t="s">
        <v>182</v>
      </c>
      <c r="E421" s="218" t="s">
        <v>5</v>
      </c>
      <c r="F421" s="219" t="s">
        <v>1168</v>
      </c>
      <c r="H421" s="218" t="s">
        <v>5</v>
      </c>
      <c r="I421" s="220"/>
      <c r="L421" s="216"/>
      <c r="M421" s="221"/>
      <c r="N421" s="222"/>
      <c r="O421" s="222"/>
      <c r="P421" s="222"/>
      <c r="Q421" s="222"/>
      <c r="R421" s="222"/>
      <c r="S421" s="222"/>
      <c r="T421" s="223"/>
      <c r="AT421" s="218" t="s">
        <v>182</v>
      </c>
      <c r="AU421" s="218" t="s">
        <v>93</v>
      </c>
      <c r="AV421" s="11" t="s">
        <v>81</v>
      </c>
      <c r="AW421" s="11" t="s">
        <v>36</v>
      </c>
      <c r="AX421" s="11" t="s">
        <v>73</v>
      </c>
      <c r="AY421" s="218" t="s">
        <v>173</v>
      </c>
    </row>
    <row r="422" s="12" customFormat="1">
      <c r="B422" s="224"/>
      <c r="D422" s="217" t="s">
        <v>182</v>
      </c>
      <c r="E422" s="225" t="s">
        <v>5</v>
      </c>
      <c r="F422" s="226" t="s">
        <v>1169</v>
      </c>
      <c r="H422" s="227">
        <v>264.113</v>
      </c>
      <c r="I422" s="228"/>
      <c r="L422" s="224"/>
      <c r="M422" s="229"/>
      <c r="N422" s="230"/>
      <c r="O422" s="230"/>
      <c r="P422" s="230"/>
      <c r="Q422" s="230"/>
      <c r="R422" s="230"/>
      <c r="S422" s="230"/>
      <c r="T422" s="231"/>
      <c r="AT422" s="225" t="s">
        <v>182</v>
      </c>
      <c r="AU422" s="225" t="s">
        <v>93</v>
      </c>
      <c r="AV422" s="12" t="s">
        <v>93</v>
      </c>
      <c r="AW422" s="12" t="s">
        <v>36</v>
      </c>
      <c r="AX422" s="12" t="s">
        <v>73</v>
      </c>
      <c r="AY422" s="225" t="s">
        <v>173</v>
      </c>
    </row>
    <row r="423" s="11" customFormat="1">
      <c r="B423" s="216"/>
      <c r="D423" s="217" t="s">
        <v>182</v>
      </c>
      <c r="E423" s="218" t="s">
        <v>5</v>
      </c>
      <c r="F423" s="219" t="s">
        <v>1170</v>
      </c>
      <c r="H423" s="218" t="s">
        <v>5</v>
      </c>
      <c r="I423" s="220"/>
      <c r="L423" s="216"/>
      <c r="M423" s="221"/>
      <c r="N423" s="222"/>
      <c r="O423" s="222"/>
      <c r="P423" s="222"/>
      <c r="Q423" s="222"/>
      <c r="R423" s="222"/>
      <c r="S423" s="222"/>
      <c r="T423" s="223"/>
      <c r="AT423" s="218" t="s">
        <v>182</v>
      </c>
      <c r="AU423" s="218" t="s">
        <v>93</v>
      </c>
      <c r="AV423" s="11" t="s">
        <v>81</v>
      </c>
      <c r="AW423" s="11" t="s">
        <v>36</v>
      </c>
      <c r="AX423" s="11" t="s">
        <v>73</v>
      </c>
      <c r="AY423" s="218" t="s">
        <v>173</v>
      </c>
    </row>
    <row r="424" s="12" customFormat="1">
      <c r="B424" s="224"/>
      <c r="D424" s="217" t="s">
        <v>182</v>
      </c>
      <c r="E424" s="225" t="s">
        <v>5</v>
      </c>
      <c r="F424" s="226" t="s">
        <v>1171</v>
      </c>
      <c r="H424" s="227">
        <v>1086.5</v>
      </c>
      <c r="I424" s="228"/>
      <c r="L424" s="224"/>
      <c r="M424" s="229"/>
      <c r="N424" s="230"/>
      <c r="O424" s="230"/>
      <c r="P424" s="230"/>
      <c r="Q424" s="230"/>
      <c r="R424" s="230"/>
      <c r="S424" s="230"/>
      <c r="T424" s="231"/>
      <c r="AT424" s="225" t="s">
        <v>182</v>
      </c>
      <c r="AU424" s="225" t="s">
        <v>93</v>
      </c>
      <c r="AV424" s="12" t="s">
        <v>93</v>
      </c>
      <c r="AW424" s="12" t="s">
        <v>36</v>
      </c>
      <c r="AX424" s="12" t="s">
        <v>73</v>
      </c>
      <c r="AY424" s="225" t="s">
        <v>173</v>
      </c>
    </row>
    <row r="425" s="13" customFormat="1">
      <c r="B425" s="232"/>
      <c r="D425" s="217" t="s">
        <v>182</v>
      </c>
      <c r="E425" s="233" t="s">
        <v>814</v>
      </c>
      <c r="F425" s="234" t="s">
        <v>186</v>
      </c>
      <c r="H425" s="235">
        <v>2989.1590000000001</v>
      </c>
      <c r="I425" s="236"/>
      <c r="L425" s="232"/>
      <c r="M425" s="237"/>
      <c r="N425" s="238"/>
      <c r="O425" s="238"/>
      <c r="P425" s="238"/>
      <c r="Q425" s="238"/>
      <c r="R425" s="238"/>
      <c r="S425" s="238"/>
      <c r="T425" s="239"/>
      <c r="AT425" s="233" t="s">
        <v>182</v>
      </c>
      <c r="AU425" s="233" t="s">
        <v>93</v>
      </c>
      <c r="AV425" s="13" t="s">
        <v>187</v>
      </c>
      <c r="AW425" s="13" t="s">
        <v>36</v>
      </c>
      <c r="AX425" s="13" t="s">
        <v>73</v>
      </c>
      <c r="AY425" s="233" t="s">
        <v>173</v>
      </c>
    </row>
    <row r="426" s="14" customFormat="1">
      <c r="B426" s="240"/>
      <c r="D426" s="217" t="s">
        <v>182</v>
      </c>
      <c r="E426" s="241" t="s">
        <v>5</v>
      </c>
      <c r="F426" s="242" t="s">
        <v>188</v>
      </c>
      <c r="H426" s="243">
        <v>2989.1590000000001</v>
      </c>
      <c r="I426" s="244"/>
      <c r="L426" s="240"/>
      <c r="M426" s="245"/>
      <c r="N426" s="246"/>
      <c r="O426" s="246"/>
      <c r="P426" s="246"/>
      <c r="Q426" s="246"/>
      <c r="R426" s="246"/>
      <c r="S426" s="246"/>
      <c r="T426" s="247"/>
      <c r="AT426" s="241" t="s">
        <v>182</v>
      </c>
      <c r="AU426" s="241" t="s">
        <v>93</v>
      </c>
      <c r="AV426" s="14" t="s">
        <v>180</v>
      </c>
      <c r="AW426" s="14" t="s">
        <v>36</v>
      </c>
      <c r="AX426" s="14" t="s">
        <v>81</v>
      </c>
      <c r="AY426" s="241" t="s">
        <v>173</v>
      </c>
    </row>
    <row r="427" s="1" customFormat="1" ht="38.25" customHeight="1">
      <c r="B427" s="203"/>
      <c r="C427" s="204" t="s">
        <v>476</v>
      </c>
      <c r="D427" s="204" t="s">
        <v>176</v>
      </c>
      <c r="E427" s="205" t="s">
        <v>1172</v>
      </c>
      <c r="F427" s="206" t="s">
        <v>1173</v>
      </c>
      <c r="G427" s="207" t="s">
        <v>179</v>
      </c>
      <c r="H427" s="208">
        <v>269024.31</v>
      </c>
      <c r="I427" s="209"/>
      <c r="J427" s="210">
        <f>ROUND(I427*H427,2)</f>
        <v>0</v>
      </c>
      <c r="K427" s="206" t="s">
        <v>192</v>
      </c>
      <c r="L427" s="47"/>
      <c r="M427" s="211" t="s">
        <v>5</v>
      </c>
      <c r="N427" s="212" t="s">
        <v>45</v>
      </c>
      <c r="O427" s="48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AR427" s="25" t="s">
        <v>180</v>
      </c>
      <c r="AT427" s="25" t="s">
        <v>176</v>
      </c>
      <c r="AU427" s="25" t="s">
        <v>93</v>
      </c>
      <c r="AY427" s="25" t="s">
        <v>173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25" t="s">
        <v>93</v>
      </c>
      <c r="BK427" s="215">
        <f>ROUND(I427*H427,2)</f>
        <v>0</v>
      </c>
      <c r="BL427" s="25" t="s">
        <v>180</v>
      </c>
      <c r="BM427" s="25" t="s">
        <v>1174</v>
      </c>
    </row>
    <row r="428" s="12" customFormat="1">
      <c r="B428" s="224"/>
      <c r="D428" s="217" t="s">
        <v>182</v>
      </c>
      <c r="E428" s="225" t="s">
        <v>5</v>
      </c>
      <c r="F428" s="226" t="s">
        <v>1175</v>
      </c>
      <c r="H428" s="227">
        <v>269024.31</v>
      </c>
      <c r="I428" s="228"/>
      <c r="L428" s="224"/>
      <c r="M428" s="229"/>
      <c r="N428" s="230"/>
      <c r="O428" s="230"/>
      <c r="P428" s="230"/>
      <c r="Q428" s="230"/>
      <c r="R428" s="230"/>
      <c r="S428" s="230"/>
      <c r="T428" s="231"/>
      <c r="AT428" s="225" t="s">
        <v>182</v>
      </c>
      <c r="AU428" s="225" t="s">
        <v>93</v>
      </c>
      <c r="AV428" s="12" t="s">
        <v>93</v>
      </c>
      <c r="AW428" s="12" t="s">
        <v>36</v>
      </c>
      <c r="AX428" s="12" t="s">
        <v>81</v>
      </c>
      <c r="AY428" s="225" t="s">
        <v>173</v>
      </c>
    </row>
    <row r="429" s="1" customFormat="1" ht="38.25" customHeight="1">
      <c r="B429" s="203"/>
      <c r="C429" s="204" t="s">
        <v>489</v>
      </c>
      <c r="D429" s="204" t="s">
        <v>176</v>
      </c>
      <c r="E429" s="205" t="s">
        <v>1176</v>
      </c>
      <c r="F429" s="206" t="s">
        <v>1177</v>
      </c>
      <c r="G429" s="207" t="s">
        <v>179</v>
      </c>
      <c r="H429" s="208">
        <v>2989.1590000000001</v>
      </c>
      <c r="I429" s="209"/>
      <c r="J429" s="210">
        <f>ROUND(I429*H429,2)</f>
        <v>0</v>
      </c>
      <c r="K429" s="206" t="s">
        <v>192</v>
      </c>
      <c r="L429" s="47"/>
      <c r="M429" s="211" t="s">
        <v>5</v>
      </c>
      <c r="N429" s="212" t="s">
        <v>45</v>
      </c>
      <c r="O429" s="48"/>
      <c r="P429" s="213">
        <f>O429*H429</f>
        <v>0</v>
      </c>
      <c r="Q429" s="213">
        <v>0</v>
      </c>
      <c r="R429" s="213">
        <f>Q429*H429</f>
        <v>0</v>
      </c>
      <c r="S429" s="213">
        <v>0</v>
      </c>
      <c r="T429" s="214">
        <f>S429*H429</f>
        <v>0</v>
      </c>
      <c r="AR429" s="25" t="s">
        <v>180</v>
      </c>
      <c r="AT429" s="25" t="s">
        <v>176</v>
      </c>
      <c r="AU429" s="25" t="s">
        <v>93</v>
      </c>
      <c r="AY429" s="25" t="s">
        <v>173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25" t="s">
        <v>93</v>
      </c>
      <c r="BK429" s="215">
        <f>ROUND(I429*H429,2)</f>
        <v>0</v>
      </c>
      <c r="BL429" s="25" t="s">
        <v>180</v>
      </c>
      <c r="BM429" s="25" t="s">
        <v>1178</v>
      </c>
    </row>
    <row r="430" s="12" customFormat="1">
      <c r="B430" s="224"/>
      <c r="D430" s="217" t="s">
        <v>182</v>
      </c>
      <c r="E430" s="225" t="s">
        <v>5</v>
      </c>
      <c r="F430" s="226" t="s">
        <v>814</v>
      </c>
      <c r="H430" s="227">
        <v>2989.1590000000001</v>
      </c>
      <c r="I430" s="228"/>
      <c r="L430" s="224"/>
      <c r="M430" s="229"/>
      <c r="N430" s="230"/>
      <c r="O430" s="230"/>
      <c r="P430" s="230"/>
      <c r="Q430" s="230"/>
      <c r="R430" s="230"/>
      <c r="S430" s="230"/>
      <c r="T430" s="231"/>
      <c r="AT430" s="225" t="s">
        <v>182</v>
      </c>
      <c r="AU430" s="225" t="s">
        <v>93</v>
      </c>
      <c r="AV430" s="12" t="s">
        <v>93</v>
      </c>
      <c r="AW430" s="12" t="s">
        <v>36</v>
      </c>
      <c r="AX430" s="12" t="s">
        <v>81</v>
      </c>
      <c r="AY430" s="225" t="s">
        <v>173</v>
      </c>
    </row>
    <row r="431" s="1" customFormat="1" ht="25.5" customHeight="1">
      <c r="B431" s="203"/>
      <c r="C431" s="204" t="s">
        <v>492</v>
      </c>
      <c r="D431" s="204" t="s">
        <v>176</v>
      </c>
      <c r="E431" s="205" t="s">
        <v>1179</v>
      </c>
      <c r="F431" s="206" t="s">
        <v>1180</v>
      </c>
      <c r="G431" s="207" t="s">
        <v>179</v>
      </c>
      <c r="H431" s="208">
        <v>2989.1590000000001</v>
      </c>
      <c r="I431" s="209"/>
      <c r="J431" s="210">
        <f>ROUND(I431*H431,2)</f>
        <v>0</v>
      </c>
      <c r="K431" s="206" t="s">
        <v>192</v>
      </c>
      <c r="L431" s="47"/>
      <c r="M431" s="211" t="s">
        <v>5</v>
      </c>
      <c r="N431" s="212" t="s">
        <v>45</v>
      </c>
      <c r="O431" s="48"/>
      <c r="P431" s="213">
        <f>O431*H431</f>
        <v>0</v>
      </c>
      <c r="Q431" s="213">
        <v>0</v>
      </c>
      <c r="R431" s="213">
        <f>Q431*H431</f>
        <v>0</v>
      </c>
      <c r="S431" s="213">
        <v>0</v>
      </c>
      <c r="T431" s="214">
        <f>S431*H431</f>
        <v>0</v>
      </c>
      <c r="AR431" s="25" t="s">
        <v>180</v>
      </c>
      <c r="AT431" s="25" t="s">
        <v>176</v>
      </c>
      <c r="AU431" s="25" t="s">
        <v>93</v>
      </c>
      <c r="AY431" s="25" t="s">
        <v>173</v>
      </c>
      <c r="BE431" s="215">
        <f>IF(N431="základní",J431,0)</f>
        <v>0</v>
      </c>
      <c r="BF431" s="215">
        <f>IF(N431="snížená",J431,0)</f>
        <v>0</v>
      </c>
      <c r="BG431" s="215">
        <f>IF(N431="zákl. přenesená",J431,0)</f>
        <v>0</v>
      </c>
      <c r="BH431" s="215">
        <f>IF(N431="sníž. přenesená",J431,0)</f>
        <v>0</v>
      </c>
      <c r="BI431" s="215">
        <f>IF(N431="nulová",J431,0)</f>
        <v>0</v>
      </c>
      <c r="BJ431" s="25" t="s">
        <v>93</v>
      </c>
      <c r="BK431" s="215">
        <f>ROUND(I431*H431,2)</f>
        <v>0</v>
      </c>
      <c r="BL431" s="25" t="s">
        <v>180</v>
      </c>
      <c r="BM431" s="25" t="s">
        <v>1181</v>
      </c>
    </row>
    <row r="432" s="12" customFormat="1">
      <c r="B432" s="224"/>
      <c r="D432" s="217" t="s">
        <v>182</v>
      </c>
      <c r="E432" s="225" t="s">
        <v>5</v>
      </c>
      <c r="F432" s="226" t="s">
        <v>814</v>
      </c>
      <c r="H432" s="227">
        <v>2989.1590000000001</v>
      </c>
      <c r="I432" s="228"/>
      <c r="L432" s="224"/>
      <c r="M432" s="229"/>
      <c r="N432" s="230"/>
      <c r="O432" s="230"/>
      <c r="P432" s="230"/>
      <c r="Q432" s="230"/>
      <c r="R432" s="230"/>
      <c r="S432" s="230"/>
      <c r="T432" s="231"/>
      <c r="AT432" s="225" t="s">
        <v>182</v>
      </c>
      <c r="AU432" s="225" t="s">
        <v>93</v>
      </c>
      <c r="AV432" s="12" t="s">
        <v>93</v>
      </c>
      <c r="AW432" s="12" t="s">
        <v>36</v>
      </c>
      <c r="AX432" s="12" t="s">
        <v>81</v>
      </c>
      <c r="AY432" s="225" t="s">
        <v>173</v>
      </c>
    </row>
    <row r="433" s="1" customFormat="1" ht="25.5" customHeight="1">
      <c r="B433" s="203"/>
      <c r="C433" s="204" t="s">
        <v>512</v>
      </c>
      <c r="D433" s="204" t="s">
        <v>176</v>
      </c>
      <c r="E433" s="205" t="s">
        <v>1182</v>
      </c>
      <c r="F433" s="206" t="s">
        <v>1183</v>
      </c>
      <c r="G433" s="207" t="s">
        <v>179</v>
      </c>
      <c r="H433" s="208">
        <v>269024.31</v>
      </c>
      <c r="I433" s="209"/>
      <c r="J433" s="210">
        <f>ROUND(I433*H433,2)</f>
        <v>0</v>
      </c>
      <c r="K433" s="206" t="s">
        <v>192</v>
      </c>
      <c r="L433" s="47"/>
      <c r="M433" s="211" t="s">
        <v>5</v>
      </c>
      <c r="N433" s="212" t="s">
        <v>45</v>
      </c>
      <c r="O433" s="48"/>
      <c r="P433" s="213">
        <f>O433*H433</f>
        <v>0</v>
      </c>
      <c r="Q433" s="213">
        <v>0</v>
      </c>
      <c r="R433" s="213">
        <f>Q433*H433</f>
        <v>0</v>
      </c>
      <c r="S433" s="213">
        <v>0</v>
      </c>
      <c r="T433" s="214">
        <f>S433*H433</f>
        <v>0</v>
      </c>
      <c r="AR433" s="25" t="s">
        <v>180</v>
      </c>
      <c r="AT433" s="25" t="s">
        <v>176</v>
      </c>
      <c r="AU433" s="25" t="s">
        <v>93</v>
      </c>
      <c r="AY433" s="25" t="s">
        <v>173</v>
      </c>
      <c r="BE433" s="215">
        <f>IF(N433="základní",J433,0)</f>
        <v>0</v>
      </c>
      <c r="BF433" s="215">
        <f>IF(N433="snížená",J433,0)</f>
        <v>0</v>
      </c>
      <c r="BG433" s="215">
        <f>IF(N433="zákl. přenesená",J433,0)</f>
        <v>0</v>
      </c>
      <c r="BH433" s="215">
        <f>IF(N433="sníž. přenesená",J433,0)</f>
        <v>0</v>
      </c>
      <c r="BI433" s="215">
        <f>IF(N433="nulová",J433,0)</f>
        <v>0</v>
      </c>
      <c r="BJ433" s="25" t="s">
        <v>93</v>
      </c>
      <c r="BK433" s="215">
        <f>ROUND(I433*H433,2)</f>
        <v>0</v>
      </c>
      <c r="BL433" s="25" t="s">
        <v>180</v>
      </c>
      <c r="BM433" s="25" t="s">
        <v>1184</v>
      </c>
    </row>
    <row r="434" s="12" customFormat="1">
      <c r="B434" s="224"/>
      <c r="D434" s="217" t="s">
        <v>182</v>
      </c>
      <c r="E434" s="225" t="s">
        <v>5</v>
      </c>
      <c r="F434" s="226" t="s">
        <v>1175</v>
      </c>
      <c r="H434" s="227">
        <v>269024.31</v>
      </c>
      <c r="I434" s="228"/>
      <c r="L434" s="224"/>
      <c r="M434" s="229"/>
      <c r="N434" s="230"/>
      <c r="O434" s="230"/>
      <c r="P434" s="230"/>
      <c r="Q434" s="230"/>
      <c r="R434" s="230"/>
      <c r="S434" s="230"/>
      <c r="T434" s="231"/>
      <c r="AT434" s="225" t="s">
        <v>182</v>
      </c>
      <c r="AU434" s="225" t="s">
        <v>93</v>
      </c>
      <c r="AV434" s="12" t="s">
        <v>93</v>
      </c>
      <c r="AW434" s="12" t="s">
        <v>36</v>
      </c>
      <c r="AX434" s="12" t="s">
        <v>81</v>
      </c>
      <c r="AY434" s="225" t="s">
        <v>173</v>
      </c>
    </row>
    <row r="435" s="1" customFormat="1" ht="25.5" customHeight="1">
      <c r="B435" s="203"/>
      <c r="C435" s="204" t="s">
        <v>515</v>
      </c>
      <c r="D435" s="204" t="s">
        <v>176</v>
      </c>
      <c r="E435" s="205" t="s">
        <v>1185</v>
      </c>
      <c r="F435" s="206" t="s">
        <v>1186</v>
      </c>
      <c r="G435" s="207" t="s">
        <v>179</v>
      </c>
      <c r="H435" s="208">
        <v>2989.1590000000001</v>
      </c>
      <c r="I435" s="209"/>
      <c r="J435" s="210">
        <f>ROUND(I435*H435,2)</f>
        <v>0</v>
      </c>
      <c r="K435" s="206" t="s">
        <v>192</v>
      </c>
      <c r="L435" s="47"/>
      <c r="M435" s="211" t="s">
        <v>5</v>
      </c>
      <c r="N435" s="212" t="s">
        <v>45</v>
      </c>
      <c r="O435" s="48"/>
      <c r="P435" s="213">
        <f>O435*H435</f>
        <v>0</v>
      </c>
      <c r="Q435" s="213">
        <v>0</v>
      </c>
      <c r="R435" s="213">
        <f>Q435*H435</f>
        <v>0</v>
      </c>
      <c r="S435" s="213">
        <v>0</v>
      </c>
      <c r="T435" s="214">
        <f>S435*H435</f>
        <v>0</v>
      </c>
      <c r="AR435" s="25" t="s">
        <v>180</v>
      </c>
      <c r="AT435" s="25" t="s">
        <v>176</v>
      </c>
      <c r="AU435" s="25" t="s">
        <v>93</v>
      </c>
      <c r="AY435" s="25" t="s">
        <v>173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25" t="s">
        <v>93</v>
      </c>
      <c r="BK435" s="215">
        <f>ROUND(I435*H435,2)</f>
        <v>0</v>
      </c>
      <c r="BL435" s="25" t="s">
        <v>180</v>
      </c>
      <c r="BM435" s="25" t="s">
        <v>1187</v>
      </c>
    </row>
    <row r="436" s="12" customFormat="1">
      <c r="B436" s="224"/>
      <c r="D436" s="217" t="s">
        <v>182</v>
      </c>
      <c r="E436" s="225" t="s">
        <v>5</v>
      </c>
      <c r="F436" s="226" t="s">
        <v>814</v>
      </c>
      <c r="H436" s="227">
        <v>2989.1590000000001</v>
      </c>
      <c r="I436" s="228"/>
      <c r="L436" s="224"/>
      <c r="M436" s="229"/>
      <c r="N436" s="230"/>
      <c r="O436" s="230"/>
      <c r="P436" s="230"/>
      <c r="Q436" s="230"/>
      <c r="R436" s="230"/>
      <c r="S436" s="230"/>
      <c r="T436" s="231"/>
      <c r="AT436" s="225" t="s">
        <v>182</v>
      </c>
      <c r="AU436" s="225" t="s">
        <v>93</v>
      </c>
      <c r="AV436" s="12" t="s">
        <v>93</v>
      </c>
      <c r="AW436" s="12" t="s">
        <v>36</v>
      </c>
      <c r="AX436" s="12" t="s">
        <v>81</v>
      </c>
      <c r="AY436" s="225" t="s">
        <v>173</v>
      </c>
    </row>
    <row r="437" s="1" customFormat="1" ht="25.5" customHeight="1">
      <c r="B437" s="203"/>
      <c r="C437" s="204" t="s">
        <v>518</v>
      </c>
      <c r="D437" s="204" t="s">
        <v>176</v>
      </c>
      <c r="E437" s="205" t="s">
        <v>1188</v>
      </c>
      <c r="F437" s="206" t="s">
        <v>1189</v>
      </c>
      <c r="G437" s="207" t="s">
        <v>191</v>
      </c>
      <c r="H437" s="208">
        <v>10.5</v>
      </c>
      <c r="I437" s="209"/>
      <c r="J437" s="210">
        <f>ROUND(I437*H437,2)</f>
        <v>0</v>
      </c>
      <c r="K437" s="206" t="s">
        <v>192</v>
      </c>
      <c r="L437" s="47"/>
      <c r="M437" s="211" t="s">
        <v>5</v>
      </c>
      <c r="N437" s="212" t="s">
        <v>45</v>
      </c>
      <c r="O437" s="48"/>
      <c r="P437" s="213">
        <f>O437*H437</f>
        <v>0</v>
      </c>
      <c r="Q437" s="213">
        <v>0</v>
      </c>
      <c r="R437" s="213">
        <f>Q437*H437</f>
        <v>0</v>
      </c>
      <c r="S437" s="213">
        <v>0</v>
      </c>
      <c r="T437" s="214">
        <f>S437*H437</f>
        <v>0</v>
      </c>
      <c r="AR437" s="25" t="s">
        <v>180</v>
      </c>
      <c r="AT437" s="25" t="s">
        <v>176</v>
      </c>
      <c r="AU437" s="25" t="s">
        <v>93</v>
      </c>
      <c r="AY437" s="25" t="s">
        <v>173</v>
      </c>
      <c r="BE437" s="215">
        <f>IF(N437="základní",J437,0)</f>
        <v>0</v>
      </c>
      <c r="BF437" s="215">
        <f>IF(N437="snížená",J437,0)</f>
        <v>0</v>
      </c>
      <c r="BG437" s="215">
        <f>IF(N437="zákl. přenesená",J437,0)</f>
        <v>0</v>
      </c>
      <c r="BH437" s="215">
        <f>IF(N437="sníž. přenesená",J437,0)</f>
        <v>0</v>
      </c>
      <c r="BI437" s="215">
        <f>IF(N437="nulová",J437,0)</f>
        <v>0</v>
      </c>
      <c r="BJ437" s="25" t="s">
        <v>93</v>
      </c>
      <c r="BK437" s="215">
        <f>ROUND(I437*H437,2)</f>
        <v>0</v>
      </c>
      <c r="BL437" s="25" t="s">
        <v>180</v>
      </c>
      <c r="BM437" s="25" t="s">
        <v>1190</v>
      </c>
    </row>
    <row r="438" s="12" customFormat="1">
      <c r="B438" s="224"/>
      <c r="D438" s="217" t="s">
        <v>182</v>
      </c>
      <c r="E438" s="225" t="s">
        <v>5</v>
      </c>
      <c r="F438" s="226" t="s">
        <v>1191</v>
      </c>
      <c r="H438" s="227">
        <v>10.5</v>
      </c>
      <c r="I438" s="228"/>
      <c r="L438" s="224"/>
      <c r="M438" s="229"/>
      <c r="N438" s="230"/>
      <c r="O438" s="230"/>
      <c r="P438" s="230"/>
      <c r="Q438" s="230"/>
      <c r="R438" s="230"/>
      <c r="S438" s="230"/>
      <c r="T438" s="231"/>
      <c r="AT438" s="225" t="s">
        <v>182</v>
      </c>
      <c r="AU438" s="225" t="s">
        <v>93</v>
      </c>
      <c r="AV438" s="12" t="s">
        <v>93</v>
      </c>
      <c r="AW438" s="12" t="s">
        <v>36</v>
      </c>
      <c r="AX438" s="12" t="s">
        <v>73</v>
      </c>
      <c r="AY438" s="225" t="s">
        <v>173</v>
      </c>
    </row>
    <row r="439" s="14" customFormat="1">
      <c r="B439" s="240"/>
      <c r="D439" s="217" t="s">
        <v>182</v>
      </c>
      <c r="E439" s="241" t="s">
        <v>847</v>
      </c>
      <c r="F439" s="242" t="s">
        <v>188</v>
      </c>
      <c r="H439" s="243">
        <v>10.5</v>
      </c>
      <c r="I439" s="244"/>
      <c r="L439" s="240"/>
      <c r="M439" s="245"/>
      <c r="N439" s="246"/>
      <c r="O439" s="246"/>
      <c r="P439" s="246"/>
      <c r="Q439" s="246"/>
      <c r="R439" s="246"/>
      <c r="S439" s="246"/>
      <c r="T439" s="247"/>
      <c r="AT439" s="241" t="s">
        <v>182</v>
      </c>
      <c r="AU439" s="241" t="s">
        <v>93</v>
      </c>
      <c r="AV439" s="14" t="s">
        <v>180</v>
      </c>
      <c r="AW439" s="14" t="s">
        <v>36</v>
      </c>
      <c r="AX439" s="14" t="s">
        <v>81</v>
      </c>
      <c r="AY439" s="241" t="s">
        <v>173</v>
      </c>
    </row>
    <row r="440" s="1" customFormat="1" ht="25.5" customHeight="1">
      <c r="B440" s="203"/>
      <c r="C440" s="204" t="s">
        <v>521</v>
      </c>
      <c r="D440" s="204" t="s">
        <v>176</v>
      </c>
      <c r="E440" s="205" t="s">
        <v>1192</v>
      </c>
      <c r="F440" s="206" t="s">
        <v>1193</v>
      </c>
      <c r="G440" s="207" t="s">
        <v>191</v>
      </c>
      <c r="H440" s="208">
        <v>945</v>
      </c>
      <c r="I440" s="209"/>
      <c r="J440" s="210">
        <f>ROUND(I440*H440,2)</f>
        <v>0</v>
      </c>
      <c r="K440" s="206" t="s">
        <v>192</v>
      </c>
      <c r="L440" s="47"/>
      <c r="M440" s="211" t="s">
        <v>5</v>
      </c>
      <c r="N440" s="212" t="s">
        <v>45</v>
      </c>
      <c r="O440" s="48"/>
      <c r="P440" s="213">
        <f>O440*H440</f>
        <v>0</v>
      </c>
      <c r="Q440" s="213">
        <v>0</v>
      </c>
      <c r="R440" s="213">
        <f>Q440*H440</f>
        <v>0</v>
      </c>
      <c r="S440" s="213">
        <v>0</v>
      </c>
      <c r="T440" s="214">
        <f>S440*H440</f>
        <v>0</v>
      </c>
      <c r="AR440" s="25" t="s">
        <v>180</v>
      </c>
      <c r="AT440" s="25" t="s">
        <v>176</v>
      </c>
      <c r="AU440" s="25" t="s">
        <v>93</v>
      </c>
      <c r="AY440" s="25" t="s">
        <v>173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25" t="s">
        <v>93</v>
      </c>
      <c r="BK440" s="215">
        <f>ROUND(I440*H440,2)</f>
        <v>0</v>
      </c>
      <c r="BL440" s="25" t="s">
        <v>180</v>
      </c>
      <c r="BM440" s="25" t="s">
        <v>1194</v>
      </c>
    </row>
    <row r="441" s="12" customFormat="1">
      <c r="B441" s="224"/>
      <c r="D441" s="217" t="s">
        <v>182</v>
      </c>
      <c r="E441" s="225" t="s">
        <v>5</v>
      </c>
      <c r="F441" s="226" t="s">
        <v>1195</v>
      </c>
      <c r="H441" s="227">
        <v>945</v>
      </c>
      <c r="I441" s="228"/>
      <c r="L441" s="224"/>
      <c r="M441" s="229"/>
      <c r="N441" s="230"/>
      <c r="O441" s="230"/>
      <c r="P441" s="230"/>
      <c r="Q441" s="230"/>
      <c r="R441" s="230"/>
      <c r="S441" s="230"/>
      <c r="T441" s="231"/>
      <c r="AT441" s="225" t="s">
        <v>182</v>
      </c>
      <c r="AU441" s="225" t="s">
        <v>93</v>
      </c>
      <c r="AV441" s="12" t="s">
        <v>93</v>
      </c>
      <c r="AW441" s="12" t="s">
        <v>36</v>
      </c>
      <c r="AX441" s="12" t="s">
        <v>81</v>
      </c>
      <c r="AY441" s="225" t="s">
        <v>173</v>
      </c>
    </row>
    <row r="442" s="1" customFormat="1" ht="25.5" customHeight="1">
      <c r="B442" s="203"/>
      <c r="C442" s="204" t="s">
        <v>525</v>
      </c>
      <c r="D442" s="204" t="s">
        <v>176</v>
      </c>
      <c r="E442" s="205" t="s">
        <v>1196</v>
      </c>
      <c r="F442" s="206" t="s">
        <v>1197</v>
      </c>
      <c r="G442" s="207" t="s">
        <v>191</v>
      </c>
      <c r="H442" s="208">
        <v>10.5</v>
      </c>
      <c r="I442" s="209"/>
      <c r="J442" s="210">
        <f>ROUND(I442*H442,2)</f>
        <v>0</v>
      </c>
      <c r="K442" s="206" t="s">
        <v>192</v>
      </c>
      <c r="L442" s="47"/>
      <c r="M442" s="211" t="s">
        <v>5</v>
      </c>
      <c r="N442" s="212" t="s">
        <v>45</v>
      </c>
      <c r="O442" s="48"/>
      <c r="P442" s="213">
        <f>O442*H442</f>
        <v>0</v>
      </c>
      <c r="Q442" s="213">
        <v>0</v>
      </c>
      <c r="R442" s="213">
        <f>Q442*H442</f>
        <v>0</v>
      </c>
      <c r="S442" s="213">
        <v>0</v>
      </c>
      <c r="T442" s="214">
        <f>S442*H442</f>
        <v>0</v>
      </c>
      <c r="AR442" s="25" t="s">
        <v>180</v>
      </c>
      <c r="AT442" s="25" t="s">
        <v>176</v>
      </c>
      <c r="AU442" s="25" t="s">
        <v>93</v>
      </c>
      <c r="AY442" s="25" t="s">
        <v>173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25" t="s">
        <v>93</v>
      </c>
      <c r="BK442" s="215">
        <f>ROUND(I442*H442,2)</f>
        <v>0</v>
      </c>
      <c r="BL442" s="25" t="s">
        <v>180</v>
      </c>
      <c r="BM442" s="25" t="s">
        <v>1198</v>
      </c>
    </row>
    <row r="443" s="12" customFormat="1">
      <c r="B443" s="224"/>
      <c r="D443" s="217" t="s">
        <v>182</v>
      </c>
      <c r="E443" s="225" t="s">
        <v>5</v>
      </c>
      <c r="F443" s="226" t="s">
        <v>847</v>
      </c>
      <c r="H443" s="227">
        <v>10.5</v>
      </c>
      <c r="I443" s="228"/>
      <c r="L443" s="224"/>
      <c r="M443" s="229"/>
      <c r="N443" s="230"/>
      <c r="O443" s="230"/>
      <c r="P443" s="230"/>
      <c r="Q443" s="230"/>
      <c r="R443" s="230"/>
      <c r="S443" s="230"/>
      <c r="T443" s="231"/>
      <c r="AT443" s="225" t="s">
        <v>182</v>
      </c>
      <c r="AU443" s="225" t="s">
        <v>93</v>
      </c>
      <c r="AV443" s="12" t="s">
        <v>93</v>
      </c>
      <c r="AW443" s="12" t="s">
        <v>36</v>
      </c>
      <c r="AX443" s="12" t="s">
        <v>81</v>
      </c>
      <c r="AY443" s="225" t="s">
        <v>173</v>
      </c>
    </row>
    <row r="444" s="1" customFormat="1" ht="16.5" customHeight="1">
      <c r="B444" s="203"/>
      <c r="C444" s="204" t="s">
        <v>530</v>
      </c>
      <c r="D444" s="204" t="s">
        <v>176</v>
      </c>
      <c r="E444" s="205" t="s">
        <v>1199</v>
      </c>
      <c r="F444" s="206" t="s">
        <v>1200</v>
      </c>
      <c r="G444" s="207" t="s">
        <v>261</v>
      </c>
      <c r="H444" s="208">
        <v>3</v>
      </c>
      <c r="I444" s="209"/>
      <c r="J444" s="210">
        <f>ROUND(I444*H444,2)</f>
        <v>0</v>
      </c>
      <c r="K444" s="206" t="s">
        <v>5</v>
      </c>
      <c r="L444" s="47"/>
      <c r="M444" s="211" t="s">
        <v>5</v>
      </c>
      <c r="N444" s="212" t="s">
        <v>45</v>
      </c>
      <c r="O444" s="48"/>
      <c r="P444" s="213">
        <f>O444*H444</f>
        <v>0</v>
      </c>
      <c r="Q444" s="213">
        <v>0.0033600000000000001</v>
      </c>
      <c r="R444" s="213">
        <f>Q444*H444</f>
        <v>0.01008</v>
      </c>
      <c r="S444" s="213">
        <v>0</v>
      </c>
      <c r="T444" s="214">
        <f>S444*H444</f>
        <v>0</v>
      </c>
      <c r="AR444" s="25" t="s">
        <v>180</v>
      </c>
      <c r="AT444" s="25" t="s">
        <v>176</v>
      </c>
      <c r="AU444" s="25" t="s">
        <v>93</v>
      </c>
      <c r="AY444" s="25" t="s">
        <v>173</v>
      </c>
      <c r="BE444" s="215">
        <f>IF(N444="základní",J444,0)</f>
        <v>0</v>
      </c>
      <c r="BF444" s="215">
        <f>IF(N444="snížená",J444,0)</f>
        <v>0</v>
      </c>
      <c r="BG444" s="215">
        <f>IF(N444="zákl. přenesená",J444,0)</f>
        <v>0</v>
      </c>
      <c r="BH444" s="215">
        <f>IF(N444="sníž. přenesená",J444,0)</f>
        <v>0</v>
      </c>
      <c r="BI444" s="215">
        <f>IF(N444="nulová",J444,0)</f>
        <v>0</v>
      </c>
      <c r="BJ444" s="25" t="s">
        <v>93</v>
      </c>
      <c r="BK444" s="215">
        <f>ROUND(I444*H444,2)</f>
        <v>0</v>
      </c>
      <c r="BL444" s="25" t="s">
        <v>180</v>
      </c>
      <c r="BM444" s="25" t="s">
        <v>1201</v>
      </c>
    </row>
    <row r="445" s="1" customFormat="1" ht="16.5" customHeight="1">
      <c r="B445" s="203"/>
      <c r="C445" s="204" t="s">
        <v>535</v>
      </c>
      <c r="D445" s="204" t="s">
        <v>176</v>
      </c>
      <c r="E445" s="205" t="s">
        <v>1202</v>
      </c>
      <c r="F445" s="206" t="s">
        <v>1203</v>
      </c>
      <c r="G445" s="207" t="s">
        <v>261</v>
      </c>
      <c r="H445" s="208">
        <v>5</v>
      </c>
      <c r="I445" s="209"/>
      <c r="J445" s="210">
        <f>ROUND(I445*H445,2)</f>
        <v>0</v>
      </c>
      <c r="K445" s="206" t="s">
        <v>5</v>
      </c>
      <c r="L445" s="47"/>
      <c r="M445" s="211" t="s">
        <v>5</v>
      </c>
      <c r="N445" s="212" t="s">
        <v>45</v>
      </c>
      <c r="O445" s="48"/>
      <c r="P445" s="213">
        <f>O445*H445</f>
        <v>0</v>
      </c>
      <c r="Q445" s="213">
        <v>0.0044200000000000003</v>
      </c>
      <c r="R445" s="213">
        <f>Q445*H445</f>
        <v>0.022100000000000002</v>
      </c>
      <c r="S445" s="213">
        <v>0</v>
      </c>
      <c r="T445" s="214">
        <f>S445*H445</f>
        <v>0</v>
      </c>
      <c r="AR445" s="25" t="s">
        <v>180</v>
      </c>
      <c r="AT445" s="25" t="s">
        <v>176</v>
      </c>
      <c r="AU445" s="25" t="s">
        <v>93</v>
      </c>
      <c r="AY445" s="25" t="s">
        <v>173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25" t="s">
        <v>93</v>
      </c>
      <c r="BK445" s="215">
        <f>ROUND(I445*H445,2)</f>
        <v>0</v>
      </c>
      <c r="BL445" s="25" t="s">
        <v>180</v>
      </c>
      <c r="BM445" s="25" t="s">
        <v>1204</v>
      </c>
    </row>
    <row r="446" s="1" customFormat="1" ht="16.5" customHeight="1">
      <c r="B446" s="203"/>
      <c r="C446" s="248" t="s">
        <v>541</v>
      </c>
      <c r="D446" s="248" t="s">
        <v>197</v>
      </c>
      <c r="E446" s="249" t="s">
        <v>1205</v>
      </c>
      <c r="F446" s="250" t="s">
        <v>1206</v>
      </c>
      <c r="G446" s="251" t="s">
        <v>261</v>
      </c>
      <c r="H446" s="252">
        <v>5</v>
      </c>
      <c r="I446" s="253"/>
      <c r="J446" s="254">
        <f>ROUND(I446*H446,2)</f>
        <v>0</v>
      </c>
      <c r="K446" s="250" t="s">
        <v>5</v>
      </c>
      <c r="L446" s="255"/>
      <c r="M446" s="256" t="s">
        <v>5</v>
      </c>
      <c r="N446" s="257" t="s">
        <v>45</v>
      </c>
      <c r="O446" s="48"/>
      <c r="P446" s="213">
        <f>O446*H446</f>
        <v>0</v>
      </c>
      <c r="Q446" s="213">
        <v>0.00016000000000000001</v>
      </c>
      <c r="R446" s="213">
        <f>Q446*H446</f>
        <v>0.00080000000000000004</v>
      </c>
      <c r="S446" s="213">
        <v>0</v>
      </c>
      <c r="T446" s="214">
        <f>S446*H446</f>
        <v>0</v>
      </c>
      <c r="AR446" s="25" t="s">
        <v>200</v>
      </c>
      <c r="AT446" s="25" t="s">
        <v>197</v>
      </c>
      <c r="AU446" s="25" t="s">
        <v>93</v>
      </c>
      <c r="AY446" s="25" t="s">
        <v>173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25" t="s">
        <v>93</v>
      </c>
      <c r="BK446" s="215">
        <f>ROUND(I446*H446,2)</f>
        <v>0</v>
      </c>
      <c r="BL446" s="25" t="s">
        <v>180</v>
      </c>
      <c r="BM446" s="25" t="s">
        <v>1207</v>
      </c>
    </row>
    <row r="447" s="1" customFormat="1" ht="25.5" customHeight="1">
      <c r="B447" s="203"/>
      <c r="C447" s="204" t="s">
        <v>549</v>
      </c>
      <c r="D447" s="204" t="s">
        <v>176</v>
      </c>
      <c r="E447" s="205" t="s">
        <v>1208</v>
      </c>
      <c r="F447" s="206" t="s">
        <v>1209</v>
      </c>
      <c r="G447" s="207" t="s">
        <v>274</v>
      </c>
      <c r="H447" s="208">
        <v>1</v>
      </c>
      <c r="I447" s="209"/>
      <c r="J447" s="210">
        <f>ROUND(I447*H447,2)</f>
        <v>0</v>
      </c>
      <c r="K447" s="206" t="s">
        <v>5</v>
      </c>
      <c r="L447" s="47"/>
      <c r="M447" s="211" t="s">
        <v>5</v>
      </c>
      <c r="N447" s="212" t="s">
        <v>45</v>
      </c>
      <c r="O447" s="48"/>
      <c r="P447" s="213">
        <f>O447*H447</f>
        <v>0</v>
      </c>
      <c r="Q447" s="213">
        <v>0</v>
      </c>
      <c r="R447" s="213">
        <f>Q447*H447</f>
        <v>0</v>
      </c>
      <c r="S447" s="213">
        <v>0</v>
      </c>
      <c r="T447" s="214">
        <f>S447*H447</f>
        <v>0</v>
      </c>
      <c r="AR447" s="25" t="s">
        <v>180</v>
      </c>
      <c r="AT447" s="25" t="s">
        <v>176</v>
      </c>
      <c r="AU447" s="25" t="s">
        <v>93</v>
      </c>
      <c r="AY447" s="25" t="s">
        <v>173</v>
      </c>
      <c r="BE447" s="215">
        <f>IF(N447="základní",J447,0)</f>
        <v>0</v>
      </c>
      <c r="BF447" s="215">
        <f>IF(N447="snížená",J447,0)</f>
        <v>0</v>
      </c>
      <c r="BG447" s="215">
        <f>IF(N447="zákl. přenesená",J447,0)</f>
        <v>0</v>
      </c>
      <c r="BH447" s="215">
        <f>IF(N447="sníž. přenesená",J447,0)</f>
        <v>0</v>
      </c>
      <c r="BI447" s="215">
        <f>IF(N447="nulová",J447,0)</f>
        <v>0</v>
      </c>
      <c r="BJ447" s="25" t="s">
        <v>93</v>
      </c>
      <c r="BK447" s="215">
        <f>ROUND(I447*H447,2)</f>
        <v>0</v>
      </c>
      <c r="BL447" s="25" t="s">
        <v>180</v>
      </c>
      <c r="BM447" s="25" t="s">
        <v>1210</v>
      </c>
    </row>
    <row r="448" s="1" customFormat="1" ht="25.5" customHeight="1">
      <c r="B448" s="203"/>
      <c r="C448" s="204" t="s">
        <v>554</v>
      </c>
      <c r="D448" s="204" t="s">
        <v>176</v>
      </c>
      <c r="E448" s="205" t="s">
        <v>1211</v>
      </c>
      <c r="F448" s="206" t="s">
        <v>1212</v>
      </c>
      <c r="G448" s="207" t="s">
        <v>179</v>
      </c>
      <c r="H448" s="208">
        <v>57.122999999999998</v>
      </c>
      <c r="I448" s="209"/>
      <c r="J448" s="210">
        <f>ROUND(I448*H448,2)</f>
        <v>0</v>
      </c>
      <c r="K448" s="206" t="s">
        <v>192</v>
      </c>
      <c r="L448" s="47"/>
      <c r="M448" s="211" t="s">
        <v>5</v>
      </c>
      <c r="N448" s="212" t="s">
        <v>45</v>
      </c>
      <c r="O448" s="48"/>
      <c r="P448" s="213">
        <f>O448*H448</f>
        <v>0</v>
      </c>
      <c r="Q448" s="213">
        <v>0</v>
      </c>
      <c r="R448" s="213">
        <f>Q448*H448</f>
        <v>0</v>
      </c>
      <c r="S448" s="213">
        <v>0.089999999999999997</v>
      </c>
      <c r="T448" s="214">
        <f>S448*H448</f>
        <v>5.14107</v>
      </c>
      <c r="AR448" s="25" t="s">
        <v>180</v>
      </c>
      <c r="AT448" s="25" t="s">
        <v>176</v>
      </c>
      <c r="AU448" s="25" t="s">
        <v>93</v>
      </c>
      <c r="AY448" s="25" t="s">
        <v>173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25" t="s">
        <v>93</v>
      </c>
      <c r="BK448" s="215">
        <f>ROUND(I448*H448,2)</f>
        <v>0</v>
      </c>
      <c r="BL448" s="25" t="s">
        <v>180</v>
      </c>
      <c r="BM448" s="25" t="s">
        <v>1213</v>
      </c>
    </row>
    <row r="449" s="11" customFormat="1">
      <c r="B449" s="216"/>
      <c r="D449" s="217" t="s">
        <v>182</v>
      </c>
      <c r="E449" s="218" t="s">
        <v>5</v>
      </c>
      <c r="F449" s="219" t="s">
        <v>1214</v>
      </c>
      <c r="H449" s="218" t="s">
        <v>5</v>
      </c>
      <c r="I449" s="220"/>
      <c r="L449" s="216"/>
      <c r="M449" s="221"/>
      <c r="N449" s="222"/>
      <c r="O449" s="222"/>
      <c r="P449" s="222"/>
      <c r="Q449" s="222"/>
      <c r="R449" s="222"/>
      <c r="S449" s="222"/>
      <c r="T449" s="223"/>
      <c r="AT449" s="218" t="s">
        <v>182</v>
      </c>
      <c r="AU449" s="218" t="s">
        <v>93</v>
      </c>
      <c r="AV449" s="11" t="s">
        <v>81</v>
      </c>
      <c r="AW449" s="11" t="s">
        <v>36</v>
      </c>
      <c r="AX449" s="11" t="s">
        <v>73</v>
      </c>
      <c r="AY449" s="218" t="s">
        <v>173</v>
      </c>
    </row>
    <row r="450" s="12" customFormat="1">
      <c r="B450" s="224"/>
      <c r="D450" s="217" t="s">
        <v>182</v>
      </c>
      <c r="E450" s="225" t="s">
        <v>5</v>
      </c>
      <c r="F450" s="226" t="s">
        <v>798</v>
      </c>
      <c r="H450" s="227">
        <v>57.122999999999998</v>
      </c>
      <c r="I450" s="228"/>
      <c r="L450" s="224"/>
      <c r="M450" s="229"/>
      <c r="N450" s="230"/>
      <c r="O450" s="230"/>
      <c r="P450" s="230"/>
      <c r="Q450" s="230"/>
      <c r="R450" s="230"/>
      <c r="S450" s="230"/>
      <c r="T450" s="231"/>
      <c r="AT450" s="225" t="s">
        <v>182</v>
      </c>
      <c r="AU450" s="225" t="s">
        <v>93</v>
      </c>
      <c r="AV450" s="12" t="s">
        <v>93</v>
      </c>
      <c r="AW450" s="12" t="s">
        <v>36</v>
      </c>
      <c r="AX450" s="12" t="s">
        <v>81</v>
      </c>
      <c r="AY450" s="225" t="s">
        <v>173</v>
      </c>
    </row>
    <row r="451" s="1" customFormat="1" ht="25.5" customHeight="1">
      <c r="B451" s="203"/>
      <c r="C451" s="204" t="s">
        <v>559</v>
      </c>
      <c r="D451" s="204" t="s">
        <v>176</v>
      </c>
      <c r="E451" s="205" t="s">
        <v>1215</v>
      </c>
      <c r="F451" s="206" t="s">
        <v>1216</v>
      </c>
      <c r="G451" s="207" t="s">
        <v>179</v>
      </c>
      <c r="H451" s="208">
        <v>341.11200000000002</v>
      </c>
      <c r="I451" s="209"/>
      <c r="J451" s="210">
        <f>ROUND(I451*H451,2)</f>
        <v>0</v>
      </c>
      <c r="K451" s="206" t="s">
        <v>192</v>
      </c>
      <c r="L451" s="47"/>
      <c r="M451" s="211" t="s">
        <v>5</v>
      </c>
      <c r="N451" s="212" t="s">
        <v>45</v>
      </c>
      <c r="O451" s="48"/>
      <c r="P451" s="213">
        <f>O451*H451</f>
        <v>0</v>
      </c>
      <c r="Q451" s="213">
        <v>0</v>
      </c>
      <c r="R451" s="213">
        <f>Q451*H451</f>
        <v>0</v>
      </c>
      <c r="S451" s="213">
        <v>0.089999999999999997</v>
      </c>
      <c r="T451" s="214">
        <f>S451*H451</f>
        <v>30.70008</v>
      </c>
      <c r="AR451" s="25" t="s">
        <v>180</v>
      </c>
      <c r="AT451" s="25" t="s">
        <v>176</v>
      </c>
      <c r="AU451" s="25" t="s">
        <v>93</v>
      </c>
      <c r="AY451" s="25" t="s">
        <v>173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25" t="s">
        <v>93</v>
      </c>
      <c r="BK451" s="215">
        <f>ROUND(I451*H451,2)</f>
        <v>0</v>
      </c>
      <c r="BL451" s="25" t="s">
        <v>180</v>
      </c>
      <c r="BM451" s="25" t="s">
        <v>1217</v>
      </c>
    </row>
    <row r="452" s="11" customFormat="1">
      <c r="B452" s="216"/>
      <c r="D452" s="217" t="s">
        <v>182</v>
      </c>
      <c r="E452" s="218" t="s">
        <v>5</v>
      </c>
      <c r="F452" s="219" t="s">
        <v>1218</v>
      </c>
      <c r="H452" s="218" t="s">
        <v>5</v>
      </c>
      <c r="I452" s="220"/>
      <c r="L452" s="216"/>
      <c r="M452" s="221"/>
      <c r="N452" s="222"/>
      <c r="O452" s="222"/>
      <c r="P452" s="222"/>
      <c r="Q452" s="222"/>
      <c r="R452" s="222"/>
      <c r="S452" s="222"/>
      <c r="T452" s="223"/>
      <c r="AT452" s="218" t="s">
        <v>182</v>
      </c>
      <c r="AU452" s="218" t="s">
        <v>93</v>
      </c>
      <c r="AV452" s="11" t="s">
        <v>81</v>
      </c>
      <c r="AW452" s="11" t="s">
        <v>36</v>
      </c>
      <c r="AX452" s="11" t="s">
        <v>73</v>
      </c>
      <c r="AY452" s="218" t="s">
        <v>173</v>
      </c>
    </row>
    <row r="453" s="12" customFormat="1">
      <c r="B453" s="224"/>
      <c r="D453" s="217" t="s">
        <v>182</v>
      </c>
      <c r="E453" s="225" t="s">
        <v>5</v>
      </c>
      <c r="F453" s="226" t="s">
        <v>1219</v>
      </c>
      <c r="H453" s="227">
        <v>341.11200000000002</v>
      </c>
      <c r="I453" s="228"/>
      <c r="L453" s="224"/>
      <c r="M453" s="229"/>
      <c r="N453" s="230"/>
      <c r="O453" s="230"/>
      <c r="P453" s="230"/>
      <c r="Q453" s="230"/>
      <c r="R453" s="230"/>
      <c r="S453" s="230"/>
      <c r="T453" s="231"/>
      <c r="AT453" s="225" t="s">
        <v>182</v>
      </c>
      <c r="AU453" s="225" t="s">
        <v>93</v>
      </c>
      <c r="AV453" s="12" t="s">
        <v>93</v>
      </c>
      <c r="AW453" s="12" t="s">
        <v>36</v>
      </c>
      <c r="AX453" s="12" t="s">
        <v>81</v>
      </c>
      <c r="AY453" s="225" t="s">
        <v>173</v>
      </c>
    </row>
    <row r="454" s="1" customFormat="1" ht="25.5" customHeight="1">
      <c r="B454" s="203"/>
      <c r="C454" s="204" t="s">
        <v>565</v>
      </c>
      <c r="D454" s="204" t="s">
        <v>176</v>
      </c>
      <c r="E454" s="205" t="s">
        <v>1220</v>
      </c>
      <c r="F454" s="206" t="s">
        <v>1221</v>
      </c>
      <c r="G454" s="207" t="s">
        <v>179</v>
      </c>
      <c r="H454" s="208">
        <v>10.07</v>
      </c>
      <c r="I454" s="209"/>
      <c r="J454" s="210">
        <f>ROUND(I454*H454,2)</f>
        <v>0</v>
      </c>
      <c r="K454" s="206" t="s">
        <v>192</v>
      </c>
      <c r="L454" s="47"/>
      <c r="M454" s="211" t="s">
        <v>5</v>
      </c>
      <c r="N454" s="212" t="s">
        <v>45</v>
      </c>
      <c r="O454" s="48"/>
      <c r="P454" s="213">
        <f>O454*H454</f>
        <v>0</v>
      </c>
      <c r="Q454" s="213">
        <v>0</v>
      </c>
      <c r="R454" s="213">
        <f>Q454*H454</f>
        <v>0</v>
      </c>
      <c r="S454" s="213">
        <v>0.089999999999999997</v>
      </c>
      <c r="T454" s="214">
        <f>S454*H454</f>
        <v>0.90629999999999999</v>
      </c>
      <c r="AR454" s="25" t="s">
        <v>180</v>
      </c>
      <c r="AT454" s="25" t="s">
        <v>176</v>
      </c>
      <c r="AU454" s="25" t="s">
        <v>93</v>
      </c>
      <c r="AY454" s="25" t="s">
        <v>173</v>
      </c>
      <c r="BE454" s="215">
        <f>IF(N454="základní",J454,0)</f>
        <v>0</v>
      </c>
      <c r="BF454" s="215">
        <f>IF(N454="snížená",J454,0)</f>
        <v>0</v>
      </c>
      <c r="BG454" s="215">
        <f>IF(N454="zákl. přenesená",J454,0)</f>
        <v>0</v>
      </c>
      <c r="BH454" s="215">
        <f>IF(N454="sníž. přenesená",J454,0)</f>
        <v>0</v>
      </c>
      <c r="BI454" s="215">
        <f>IF(N454="nulová",J454,0)</f>
        <v>0</v>
      </c>
      <c r="BJ454" s="25" t="s">
        <v>93</v>
      </c>
      <c r="BK454" s="215">
        <f>ROUND(I454*H454,2)</f>
        <v>0</v>
      </c>
      <c r="BL454" s="25" t="s">
        <v>180</v>
      </c>
      <c r="BM454" s="25" t="s">
        <v>1222</v>
      </c>
    </row>
    <row r="455" s="11" customFormat="1">
      <c r="B455" s="216"/>
      <c r="D455" s="217" t="s">
        <v>182</v>
      </c>
      <c r="E455" s="218" t="s">
        <v>5</v>
      </c>
      <c r="F455" s="219" t="s">
        <v>1223</v>
      </c>
      <c r="H455" s="218" t="s">
        <v>5</v>
      </c>
      <c r="I455" s="220"/>
      <c r="L455" s="216"/>
      <c r="M455" s="221"/>
      <c r="N455" s="222"/>
      <c r="O455" s="222"/>
      <c r="P455" s="222"/>
      <c r="Q455" s="222"/>
      <c r="R455" s="222"/>
      <c r="S455" s="222"/>
      <c r="T455" s="223"/>
      <c r="AT455" s="218" t="s">
        <v>182</v>
      </c>
      <c r="AU455" s="218" t="s">
        <v>93</v>
      </c>
      <c r="AV455" s="11" t="s">
        <v>81</v>
      </c>
      <c r="AW455" s="11" t="s">
        <v>36</v>
      </c>
      <c r="AX455" s="11" t="s">
        <v>73</v>
      </c>
      <c r="AY455" s="218" t="s">
        <v>173</v>
      </c>
    </row>
    <row r="456" s="12" customFormat="1">
      <c r="B456" s="224"/>
      <c r="D456" s="217" t="s">
        <v>182</v>
      </c>
      <c r="E456" s="225" t="s">
        <v>5</v>
      </c>
      <c r="F456" s="226" t="s">
        <v>800</v>
      </c>
      <c r="H456" s="227">
        <v>10.07</v>
      </c>
      <c r="I456" s="228"/>
      <c r="L456" s="224"/>
      <c r="M456" s="229"/>
      <c r="N456" s="230"/>
      <c r="O456" s="230"/>
      <c r="P456" s="230"/>
      <c r="Q456" s="230"/>
      <c r="R456" s="230"/>
      <c r="S456" s="230"/>
      <c r="T456" s="231"/>
      <c r="AT456" s="225" t="s">
        <v>182</v>
      </c>
      <c r="AU456" s="225" t="s">
        <v>93</v>
      </c>
      <c r="AV456" s="12" t="s">
        <v>93</v>
      </c>
      <c r="AW456" s="12" t="s">
        <v>36</v>
      </c>
      <c r="AX456" s="12" t="s">
        <v>81</v>
      </c>
      <c r="AY456" s="225" t="s">
        <v>173</v>
      </c>
    </row>
    <row r="457" s="1" customFormat="1" ht="38.25" customHeight="1">
      <c r="B457" s="203"/>
      <c r="C457" s="204" t="s">
        <v>568</v>
      </c>
      <c r="D457" s="204" t="s">
        <v>176</v>
      </c>
      <c r="E457" s="205" t="s">
        <v>1224</v>
      </c>
      <c r="F457" s="206" t="s">
        <v>1225</v>
      </c>
      <c r="G457" s="207" t="s">
        <v>261</v>
      </c>
      <c r="H457" s="208">
        <v>96</v>
      </c>
      <c r="I457" s="209"/>
      <c r="J457" s="210">
        <f>ROUND(I457*H457,2)</f>
        <v>0</v>
      </c>
      <c r="K457" s="206" t="s">
        <v>192</v>
      </c>
      <c r="L457" s="47"/>
      <c r="M457" s="211" t="s">
        <v>5</v>
      </c>
      <c r="N457" s="212" t="s">
        <v>45</v>
      </c>
      <c r="O457" s="48"/>
      <c r="P457" s="213">
        <f>O457*H457</f>
        <v>0</v>
      </c>
      <c r="Q457" s="213">
        <v>0</v>
      </c>
      <c r="R457" s="213">
        <f>Q457*H457</f>
        <v>0</v>
      </c>
      <c r="S457" s="213">
        <v>0</v>
      </c>
      <c r="T457" s="214">
        <f>S457*H457</f>
        <v>0</v>
      </c>
      <c r="AR457" s="25" t="s">
        <v>180</v>
      </c>
      <c r="AT457" s="25" t="s">
        <v>176</v>
      </c>
      <c r="AU457" s="25" t="s">
        <v>93</v>
      </c>
      <c r="AY457" s="25" t="s">
        <v>173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25" t="s">
        <v>93</v>
      </c>
      <c r="BK457" s="215">
        <f>ROUND(I457*H457,2)</f>
        <v>0</v>
      </c>
      <c r="BL457" s="25" t="s">
        <v>180</v>
      </c>
      <c r="BM457" s="25" t="s">
        <v>1226</v>
      </c>
    </row>
    <row r="458" s="11" customFormat="1">
      <c r="B458" s="216"/>
      <c r="D458" s="217" t="s">
        <v>182</v>
      </c>
      <c r="E458" s="218" t="s">
        <v>5</v>
      </c>
      <c r="F458" s="219" t="s">
        <v>1227</v>
      </c>
      <c r="H458" s="218" t="s">
        <v>5</v>
      </c>
      <c r="I458" s="220"/>
      <c r="L458" s="216"/>
      <c r="M458" s="221"/>
      <c r="N458" s="222"/>
      <c r="O458" s="222"/>
      <c r="P458" s="222"/>
      <c r="Q458" s="222"/>
      <c r="R458" s="222"/>
      <c r="S458" s="222"/>
      <c r="T458" s="223"/>
      <c r="AT458" s="218" t="s">
        <v>182</v>
      </c>
      <c r="AU458" s="218" t="s">
        <v>93</v>
      </c>
      <c r="AV458" s="11" t="s">
        <v>81</v>
      </c>
      <c r="AW458" s="11" t="s">
        <v>36</v>
      </c>
      <c r="AX458" s="11" t="s">
        <v>73</v>
      </c>
      <c r="AY458" s="218" t="s">
        <v>173</v>
      </c>
    </row>
    <row r="459" s="12" customFormat="1">
      <c r="B459" s="224"/>
      <c r="D459" s="217" t="s">
        <v>182</v>
      </c>
      <c r="E459" s="225" t="s">
        <v>5</v>
      </c>
      <c r="F459" s="226" t="s">
        <v>1228</v>
      </c>
      <c r="H459" s="227">
        <v>96</v>
      </c>
      <c r="I459" s="228"/>
      <c r="L459" s="224"/>
      <c r="M459" s="229"/>
      <c r="N459" s="230"/>
      <c r="O459" s="230"/>
      <c r="P459" s="230"/>
      <c r="Q459" s="230"/>
      <c r="R459" s="230"/>
      <c r="S459" s="230"/>
      <c r="T459" s="231"/>
      <c r="AT459" s="225" t="s">
        <v>182</v>
      </c>
      <c r="AU459" s="225" t="s">
        <v>93</v>
      </c>
      <c r="AV459" s="12" t="s">
        <v>93</v>
      </c>
      <c r="AW459" s="12" t="s">
        <v>36</v>
      </c>
      <c r="AX459" s="12" t="s">
        <v>81</v>
      </c>
      <c r="AY459" s="225" t="s">
        <v>173</v>
      </c>
    </row>
    <row r="460" s="1" customFormat="1" ht="38.25" customHeight="1">
      <c r="B460" s="203"/>
      <c r="C460" s="204" t="s">
        <v>576</v>
      </c>
      <c r="D460" s="204" t="s">
        <v>176</v>
      </c>
      <c r="E460" s="205" t="s">
        <v>1229</v>
      </c>
      <c r="F460" s="206" t="s">
        <v>1230</v>
      </c>
      <c r="G460" s="207" t="s">
        <v>261</v>
      </c>
      <c r="H460" s="208">
        <v>8</v>
      </c>
      <c r="I460" s="209"/>
      <c r="J460" s="210">
        <f>ROUND(I460*H460,2)</f>
        <v>0</v>
      </c>
      <c r="K460" s="206" t="s">
        <v>192</v>
      </c>
      <c r="L460" s="47"/>
      <c r="M460" s="211" t="s">
        <v>5</v>
      </c>
      <c r="N460" s="212" t="s">
        <v>45</v>
      </c>
      <c r="O460" s="48"/>
      <c r="P460" s="213">
        <f>O460*H460</f>
        <v>0</v>
      </c>
      <c r="Q460" s="213">
        <v>0</v>
      </c>
      <c r="R460" s="213">
        <f>Q460*H460</f>
        <v>0</v>
      </c>
      <c r="S460" s="213">
        <v>0</v>
      </c>
      <c r="T460" s="214">
        <f>S460*H460</f>
        <v>0</v>
      </c>
      <c r="AR460" s="25" t="s">
        <v>180</v>
      </c>
      <c r="AT460" s="25" t="s">
        <v>176</v>
      </c>
      <c r="AU460" s="25" t="s">
        <v>93</v>
      </c>
      <c r="AY460" s="25" t="s">
        <v>173</v>
      </c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25" t="s">
        <v>93</v>
      </c>
      <c r="BK460" s="215">
        <f>ROUND(I460*H460,2)</f>
        <v>0</v>
      </c>
      <c r="BL460" s="25" t="s">
        <v>180</v>
      </c>
      <c r="BM460" s="25" t="s">
        <v>1231</v>
      </c>
    </row>
    <row r="461" s="11" customFormat="1">
      <c r="B461" s="216"/>
      <c r="D461" s="217" t="s">
        <v>182</v>
      </c>
      <c r="E461" s="218" t="s">
        <v>5</v>
      </c>
      <c r="F461" s="219" t="s">
        <v>1232</v>
      </c>
      <c r="H461" s="218" t="s">
        <v>5</v>
      </c>
      <c r="I461" s="220"/>
      <c r="L461" s="216"/>
      <c r="M461" s="221"/>
      <c r="N461" s="222"/>
      <c r="O461" s="222"/>
      <c r="P461" s="222"/>
      <c r="Q461" s="222"/>
      <c r="R461" s="222"/>
      <c r="S461" s="222"/>
      <c r="T461" s="223"/>
      <c r="AT461" s="218" t="s">
        <v>182</v>
      </c>
      <c r="AU461" s="218" t="s">
        <v>93</v>
      </c>
      <c r="AV461" s="11" t="s">
        <v>81</v>
      </c>
      <c r="AW461" s="11" t="s">
        <v>36</v>
      </c>
      <c r="AX461" s="11" t="s">
        <v>73</v>
      </c>
      <c r="AY461" s="218" t="s">
        <v>173</v>
      </c>
    </row>
    <row r="462" s="12" customFormat="1">
      <c r="B462" s="224"/>
      <c r="D462" s="217" t="s">
        <v>182</v>
      </c>
      <c r="E462" s="225" t="s">
        <v>5</v>
      </c>
      <c r="F462" s="226" t="s">
        <v>200</v>
      </c>
      <c r="H462" s="227">
        <v>8</v>
      </c>
      <c r="I462" s="228"/>
      <c r="L462" s="224"/>
      <c r="M462" s="229"/>
      <c r="N462" s="230"/>
      <c r="O462" s="230"/>
      <c r="P462" s="230"/>
      <c r="Q462" s="230"/>
      <c r="R462" s="230"/>
      <c r="S462" s="230"/>
      <c r="T462" s="231"/>
      <c r="AT462" s="225" t="s">
        <v>182</v>
      </c>
      <c r="AU462" s="225" t="s">
        <v>93</v>
      </c>
      <c r="AV462" s="12" t="s">
        <v>93</v>
      </c>
      <c r="AW462" s="12" t="s">
        <v>36</v>
      </c>
      <c r="AX462" s="12" t="s">
        <v>81</v>
      </c>
      <c r="AY462" s="225" t="s">
        <v>173</v>
      </c>
    </row>
    <row r="463" s="1" customFormat="1" ht="16.5" customHeight="1">
      <c r="B463" s="203"/>
      <c r="C463" s="204" t="s">
        <v>581</v>
      </c>
      <c r="D463" s="204" t="s">
        <v>176</v>
      </c>
      <c r="E463" s="205" t="s">
        <v>309</v>
      </c>
      <c r="F463" s="206" t="s">
        <v>310</v>
      </c>
      <c r="G463" s="207" t="s">
        <v>179</v>
      </c>
      <c r="H463" s="208">
        <v>40.404000000000003</v>
      </c>
      <c r="I463" s="209"/>
      <c r="J463" s="210">
        <f>ROUND(I463*H463,2)</f>
        <v>0</v>
      </c>
      <c r="K463" s="206" t="s">
        <v>192</v>
      </c>
      <c r="L463" s="47"/>
      <c r="M463" s="211" t="s">
        <v>5</v>
      </c>
      <c r="N463" s="212" t="s">
        <v>45</v>
      </c>
      <c r="O463" s="48"/>
      <c r="P463" s="213">
        <f>O463*H463</f>
        <v>0</v>
      </c>
      <c r="Q463" s="213">
        <v>0</v>
      </c>
      <c r="R463" s="213">
        <f>Q463*H463</f>
        <v>0</v>
      </c>
      <c r="S463" s="213">
        <v>0.066000000000000003</v>
      </c>
      <c r="T463" s="214">
        <f>S463*H463</f>
        <v>2.6666640000000004</v>
      </c>
      <c r="AR463" s="25" t="s">
        <v>180</v>
      </c>
      <c r="AT463" s="25" t="s">
        <v>176</v>
      </c>
      <c r="AU463" s="25" t="s">
        <v>93</v>
      </c>
      <c r="AY463" s="25" t="s">
        <v>173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25" t="s">
        <v>93</v>
      </c>
      <c r="BK463" s="215">
        <f>ROUND(I463*H463,2)</f>
        <v>0</v>
      </c>
      <c r="BL463" s="25" t="s">
        <v>180</v>
      </c>
      <c r="BM463" s="25" t="s">
        <v>1233</v>
      </c>
    </row>
    <row r="464" s="11" customFormat="1">
      <c r="B464" s="216"/>
      <c r="D464" s="217" t="s">
        <v>182</v>
      </c>
      <c r="E464" s="218" t="s">
        <v>5</v>
      </c>
      <c r="F464" s="219" t="s">
        <v>312</v>
      </c>
      <c r="H464" s="218" t="s">
        <v>5</v>
      </c>
      <c r="I464" s="220"/>
      <c r="L464" s="216"/>
      <c r="M464" s="221"/>
      <c r="N464" s="222"/>
      <c r="O464" s="222"/>
      <c r="P464" s="222"/>
      <c r="Q464" s="222"/>
      <c r="R464" s="222"/>
      <c r="S464" s="222"/>
      <c r="T464" s="223"/>
      <c r="AT464" s="218" t="s">
        <v>182</v>
      </c>
      <c r="AU464" s="218" t="s">
        <v>93</v>
      </c>
      <c r="AV464" s="11" t="s">
        <v>81</v>
      </c>
      <c r="AW464" s="11" t="s">
        <v>36</v>
      </c>
      <c r="AX464" s="11" t="s">
        <v>73</v>
      </c>
      <c r="AY464" s="218" t="s">
        <v>173</v>
      </c>
    </row>
    <row r="465" s="12" customFormat="1">
      <c r="B465" s="224"/>
      <c r="D465" s="217" t="s">
        <v>182</v>
      </c>
      <c r="E465" s="225" t="s">
        <v>5</v>
      </c>
      <c r="F465" s="226" t="s">
        <v>313</v>
      </c>
      <c r="H465" s="227">
        <v>30.748000000000001</v>
      </c>
      <c r="I465" s="228"/>
      <c r="L465" s="224"/>
      <c r="M465" s="229"/>
      <c r="N465" s="230"/>
      <c r="O465" s="230"/>
      <c r="P465" s="230"/>
      <c r="Q465" s="230"/>
      <c r="R465" s="230"/>
      <c r="S465" s="230"/>
      <c r="T465" s="231"/>
      <c r="AT465" s="225" t="s">
        <v>182</v>
      </c>
      <c r="AU465" s="225" t="s">
        <v>93</v>
      </c>
      <c r="AV465" s="12" t="s">
        <v>93</v>
      </c>
      <c r="AW465" s="12" t="s">
        <v>36</v>
      </c>
      <c r="AX465" s="12" t="s">
        <v>73</v>
      </c>
      <c r="AY465" s="225" t="s">
        <v>173</v>
      </c>
    </row>
    <row r="466" s="11" customFormat="1">
      <c r="B466" s="216"/>
      <c r="D466" s="217" t="s">
        <v>182</v>
      </c>
      <c r="E466" s="218" t="s">
        <v>5</v>
      </c>
      <c r="F466" s="219" t="s">
        <v>1234</v>
      </c>
      <c r="H466" s="218" t="s">
        <v>5</v>
      </c>
      <c r="I466" s="220"/>
      <c r="L466" s="216"/>
      <c r="M466" s="221"/>
      <c r="N466" s="222"/>
      <c r="O466" s="222"/>
      <c r="P466" s="222"/>
      <c r="Q466" s="222"/>
      <c r="R466" s="222"/>
      <c r="S466" s="222"/>
      <c r="T466" s="223"/>
      <c r="AT466" s="218" t="s">
        <v>182</v>
      </c>
      <c r="AU466" s="218" t="s">
        <v>93</v>
      </c>
      <c r="AV466" s="11" t="s">
        <v>81</v>
      </c>
      <c r="AW466" s="11" t="s">
        <v>36</v>
      </c>
      <c r="AX466" s="11" t="s">
        <v>73</v>
      </c>
      <c r="AY466" s="218" t="s">
        <v>173</v>
      </c>
    </row>
    <row r="467" s="12" customFormat="1">
      <c r="B467" s="224"/>
      <c r="D467" s="217" t="s">
        <v>182</v>
      </c>
      <c r="E467" s="225" t="s">
        <v>5</v>
      </c>
      <c r="F467" s="226" t="s">
        <v>1235</v>
      </c>
      <c r="H467" s="227">
        <v>3.472</v>
      </c>
      <c r="I467" s="228"/>
      <c r="L467" s="224"/>
      <c r="M467" s="229"/>
      <c r="N467" s="230"/>
      <c r="O467" s="230"/>
      <c r="P467" s="230"/>
      <c r="Q467" s="230"/>
      <c r="R467" s="230"/>
      <c r="S467" s="230"/>
      <c r="T467" s="231"/>
      <c r="AT467" s="225" t="s">
        <v>182</v>
      </c>
      <c r="AU467" s="225" t="s">
        <v>93</v>
      </c>
      <c r="AV467" s="12" t="s">
        <v>93</v>
      </c>
      <c r="AW467" s="12" t="s">
        <v>36</v>
      </c>
      <c r="AX467" s="12" t="s">
        <v>73</v>
      </c>
      <c r="AY467" s="225" t="s">
        <v>173</v>
      </c>
    </row>
    <row r="468" s="11" customFormat="1">
      <c r="B468" s="216"/>
      <c r="D468" s="217" t="s">
        <v>182</v>
      </c>
      <c r="E468" s="218" t="s">
        <v>5</v>
      </c>
      <c r="F468" s="219" t="s">
        <v>1236</v>
      </c>
      <c r="H468" s="218" t="s">
        <v>5</v>
      </c>
      <c r="I468" s="220"/>
      <c r="L468" s="216"/>
      <c r="M468" s="221"/>
      <c r="N468" s="222"/>
      <c r="O468" s="222"/>
      <c r="P468" s="222"/>
      <c r="Q468" s="222"/>
      <c r="R468" s="222"/>
      <c r="S468" s="222"/>
      <c r="T468" s="223"/>
      <c r="AT468" s="218" t="s">
        <v>182</v>
      </c>
      <c r="AU468" s="218" t="s">
        <v>93</v>
      </c>
      <c r="AV468" s="11" t="s">
        <v>81</v>
      </c>
      <c r="AW468" s="11" t="s">
        <v>36</v>
      </c>
      <c r="AX468" s="11" t="s">
        <v>73</v>
      </c>
      <c r="AY468" s="218" t="s">
        <v>173</v>
      </c>
    </row>
    <row r="469" s="12" customFormat="1">
      <c r="B469" s="224"/>
      <c r="D469" s="217" t="s">
        <v>182</v>
      </c>
      <c r="E469" s="225" t="s">
        <v>5</v>
      </c>
      <c r="F469" s="226" t="s">
        <v>1237</v>
      </c>
      <c r="H469" s="227">
        <v>6.1840000000000002</v>
      </c>
      <c r="I469" s="228"/>
      <c r="L469" s="224"/>
      <c r="M469" s="229"/>
      <c r="N469" s="230"/>
      <c r="O469" s="230"/>
      <c r="P469" s="230"/>
      <c r="Q469" s="230"/>
      <c r="R469" s="230"/>
      <c r="S469" s="230"/>
      <c r="T469" s="231"/>
      <c r="AT469" s="225" t="s">
        <v>182</v>
      </c>
      <c r="AU469" s="225" t="s">
        <v>93</v>
      </c>
      <c r="AV469" s="12" t="s">
        <v>93</v>
      </c>
      <c r="AW469" s="12" t="s">
        <v>36</v>
      </c>
      <c r="AX469" s="12" t="s">
        <v>73</v>
      </c>
      <c r="AY469" s="225" t="s">
        <v>173</v>
      </c>
    </row>
    <row r="470" s="14" customFormat="1">
      <c r="B470" s="240"/>
      <c r="D470" s="217" t="s">
        <v>182</v>
      </c>
      <c r="E470" s="241" t="s">
        <v>5</v>
      </c>
      <c r="F470" s="242" t="s">
        <v>188</v>
      </c>
      <c r="H470" s="243">
        <v>40.404000000000003</v>
      </c>
      <c r="I470" s="244"/>
      <c r="L470" s="240"/>
      <c r="M470" s="245"/>
      <c r="N470" s="246"/>
      <c r="O470" s="246"/>
      <c r="P470" s="246"/>
      <c r="Q470" s="246"/>
      <c r="R470" s="246"/>
      <c r="S470" s="246"/>
      <c r="T470" s="247"/>
      <c r="AT470" s="241" t="s">
        <v>182</v>
      </c>
      <c r="AU470" s="241" t="s">
        <v>93</v>
      </c>
      <c r="AV470" s="14" t="s">
        <v>180</v>
      </c>
      <c r="AW470" s="14" t="s">
        <v>36</v>
      </c>
      <c r="AX470" s="14" t="s">
        <v>81</v>
      </c>
      <c r="AY470" s="241" t="s">
        <v>173</v>
      </c>
    </row>
    <row r="471" s="1" customFormat="1" ht="16.5" customHeight="1">
      <c r="B471" s="203"/>
      <c r="C471" s="204" t="s">
        <v>584</v>
      </c>
      <c r="D471" s="204" t="s">
        <v>176</v>
      </c>
      <c r="E471" s="205" t="s">
        <v>317</v>
      </c>
      <c r="F471" s="206" t="s">
        <v>318</v>
      </c>
      <c r="G471" s="207" t="s">
        <v>179</v>
      </c>
      <c r="H471" s="208">
        <v>2385.165</v>
      </c>
      <c r="I471" s="209"/>
      <c r="J471" s="210">
        <f>ROUND(I471*H471,2)</f>
        <v>0</v>
      </c>
      <c r="K471" s="206" t="s">
        <v>192</v>
      </c>
      <c r="L471" s="47"/>
      <c r="M471" s="211" t="s">
        <v>5</v>
      </c>
      <c r="N471" s="212" t="s">
        <v>45</v>
      </c>
      <c r="O471" s="48"/>
      <c r="P471" s="213">
        <f>O471*H471</f>
        <v>0</v>
      </c>
      <c r="Q471" s="213">
        <v>0</v>
      </c>
      <c r="R471" s="213">
        <f>Q471*H471</f>
        <v>0</v>
      </c>
      <c r="S471" s="213">
        <v>0</v>
      </c>
      <c r="T471" s="214">
        <f>S471*H471</f>
        <v>0</v>
      </c>
      <c r="AR471" s="25" t="s">
        <v>180</v>
      </c>
      <c r="AT471" s="25" t="s">
        <v>176</v>
      </c>
      <c r="AU471" s="25" t="s">
        <v>93</v>
      </c>
      <c r="AY471" s="25" t="s">
        <v>173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25" t="s">
        <v>93</v>
      </c>
      <c r="BK471" s="215">
        <f>ROUND(I471*H471,2)</f>
        <v>0</v>
      </c>
      <c r="BL471" s="25" t="s">
        <v>180</v>
      </c>
      <c r="BM471" s="25" t="s">
        <v>1238</v>
      </c>
    </row>
    <row r="472" s="12" customFormat="1">
      <c r="B472" s="224"/>
      <c r="D472" s="217" t="s">
        <v>182</v>
      </c>
      <c r="E472" s="225" t="s">
        <v>5</v>
      </c>
      <c r="F472" s="226" t="s">
        <v>1239</v>
      </c>
      <c r="H472" s="227">
        <v>2026.6780000000001</v>
      </c>
      <c r="I472" s="228"/>
      <c r="L472" s="224"/>
      <c r="M472" s="229"/>
      <c r="N472" s="230"/>
      <c r="O472" s="230"/>
      <c r="P472" s="230"/>
      <c r="Q472" s="230"/>
      <c r="R472" s="230"/>
      <c r="S472" s="230"/>
      <c r="T472" s="231"/>
      <c r="AT472" s="225" t="s">
        <v>182</v>
      </c>
      <c r="AU472" s="225" t="s">
        <v>93</v>
      </c>
      <c r="AV472" s="12" t="s">
        <v>93</v>
      </c>
      <c r="AW472" s="12" t="s">
        <v>36</v>
      </c>
      <c r="AX472" s="12" t="s">
        <v>73</v>
      </c>
      <c r="AY472" s="225" t="s">
        <v>173</v>
      </c>
    </row>
    <row r="473" s="12" customFormat="1">
      <c r="B473" s="224"/>
      <c r="D473" s="217" t="s">
        <v>182</v>
      </c>
      <c r="E473" s="225" t="s">
        <v>5</v>
      </c>
      <c r="F473" s="226" t="s">
        <v>1240</v>
      </c>
      <c r="H473" s="227">
        <v>358.48700000000002</v>
      </c>
      <c r="I473" s="228"/>
      <c r="L473" s="224"/>
      <c r="M473" s="229"/>
      <c r="N473" s="230"/>
      <c r="O473" s="230"/>
      <c r="P473" s="230"/>
      <c r="Q473" s="230"/>
      <c r="R473" s="230"/>
      <c r="S473" s="230"/>
      <c r="T473" s="231"/>
      <c r="AT473" s="225" t="s">
        <v>182</v>
      </c>
      <c r="AU473" s="225" t="s">
        <v>93</v>
      </c>
      <c r="AV473" s="12" t="s">
        <v>93</v>
      </c>
      <c r="AW473" s="12" t="s">
        <v>36</v>
      </c>
      <c r="AX473" s="12" t="s">
        <v>73</v>
      </c>
      <c r="AY473" s="225" t="s">
        <v>173</v>
      </c>
    </row>
    <row r="474" s="14" customFormat="1">
      <c r="B474" s="240"/>
      <c r="D474" s="217" t="s">
        <v>182</v>
      </c>
      <c r="E474" s="241" t="s">
        <v>5</v>
      </c>
      <c r="F474" s="242" t="s">
        <v>188</v>
      </c>
      <c r="H474" s="243">
        <v>2385.165</v>
      </c>
      <c r="I474" s="244"/>
      <c r="L474" s="240"/>
      <c r="M474" s="245"/>
      <c r="N474" s="246"/>
      <c r="O474" s="246"/>
      <c r="P474" s="246"/>
      <c r="Q474" s="246"/>
      <c r="R474" s="246"/>
      <c r="S474" s="246"/>
      <c r="T474" s="247"/>
      <c r="AT474" s="241" t="s">
        <v>182</v>
      </c>
      <c r="AU474" s="241" t="s">
        <v>93</v>
      </c>
      <c r="AV474" s="14" t="s">
        <v>180</v>
      </c>
      <c r="AW474" s="14" t="s">
        <v>36</v>
      </c>
      <c r="AX474" s="14" t="s">
        <v>81</v>
      </c>
      <c r="AY474" s="241" t="s">
        <v>173</v>
      </c>
    </row>
    <row r="475" s="1" customFormat="1" ht="25.5" customHeight="1">
      <c r="B475" s="203"/>
      <c r="C475" s="204" t="s">
        <v>589</v>
      </c>
      <c r="D475" s="204" t="s">
        <v>176</v>
      </c>
      <c r="E475" s="205" t="s">
        <v>330</v>
      </c>
      <c r="F475" s="206" t="s">
        <v>331</v>
      </c>
      <c r="G475" s="207" t="s">
        <v>179</v>
      </c>
      <c r="H475" s="208">
        <v>40.404000000000003</v>
      </c>
      <c r="I475" s="209"/>
      <c r="J475" s="210">
        <f>ROUND(I475*H475,2)</f>
        <v>0</v>
      </c>
      <c r="K475" s="206" t="s">
        <v>5</v>
      </c>
      <c r="L475" s="47"/>
      <c r="M475" s="211" t="s">
        <v>5</v>
      </c>
      <c r="N475" s="212" t="s">
        <v>45</v>
      </c>
      <c r="O475" s="48"/>
      <c r="P475" s="213">
        <f>O475*H475</f>
        <v>0</v>
      </c>
      <c r="Q475" s="213">
        <v>0.040000000000000001</v>
      </c>
      <c r="R475" s="213">
        <f>Q475*H475</f>
        <v>1.6161600000000003</v>
      </c>
      <c r="S475" s="213">
        <v>0</v>
      </c>
      <c r="T475" s="214">
        <f>S475*H475</f>
        <v>0</v>
      </c>
      <c r="AR475" s="25" t="s">
        <v>180</v>
      </c>
      <c r="AT475" s="25" t="s">
        <v>176</v>
      </c>
      <c r="AU475" s="25" t="s">
        <v>93</v>
      </c>
      <c r="AY475" s="25" t="s">
        <v>173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25" t="s">
        <v>93</v>
      </c>
      <c r="BK475" s="215">
        <f>ROUND(I475*H475,2)</f>
        <v>0</v>
      </c>
      <c r="BL475" s="25" t="s">
        <v>180</v>
      </c>
      <c r="BM475" s="25" t="s">
        <v>1241</v>
      </c>
    </row>
    <row r="476" s="11" customFormat="1">
      <c r="B476" s="216"/>
      <c r="D476" s="217" t="s">
        <v>182</v>
      </c>
      <c r="E476" s="218" t="s">
        <v>5</v>
      </c>
      <c r="F476" s="219" t="s">
        <v>312</v>
      </c>
      <c r="H476" s="218" t="s">
        <v>5</v>
      </c>
      <c r="I476" s="220"/>
      <c r="L476" s="216"/>
      <c r="M476" s="221"/>
      <c r="N476" s="222"/>
      <c r="O476" s="222"/>
      <c r="P476" s="222"/>
      <c r="Q476" s="222"/>
      <c r="R476" s="222"/>
      <c r="S476" s="222"/>
      <c r="T476" s="223"/>
      <c r="AT476" s="218" t="s">
        <v>182</v>
      </c>
      <c r="AU476" s="218" t="s">
        <v>93</v>
      </c>
      <c r="AV476" s="11" t="s">
        <v>81</v>
      </c>
      <c r="AW476" s="11" t="s">
        <v>36</v>
      </c>
      <c r="AX476" s="11" t="s">
        <v>73</v>
      </c>
      <c r="AY476" s="218" t="s">
        <v>173</v>
      </c>
    </row>
    <row r="477" s="12" customFormat="1">
      <c r="B477" s="224"/>
      <c r="D477" s="217" t="s">
        <v>182</v>
      </c>
      <c r="E477" s="225" t="s">
        <v>5</v>
      </c>
      <c r="F477" s="226" t="s">
        <v>313</v>
      </c>
      <c r="H477" s="227">
        <v>30.748000000000001</v>
      </c>
      <c r="I477" s="228"/>
      <c r="L477" s="224"/>
      <c r="M477" s="229"/>
      <c r="N477" s="230"/>
      <c r="O477" s="230"/>
      <c r="P477" s="230"/>
      <c r="Q477" s="230"/>
      <c r="R477" s="230"/>
      <c r="S477" s="230"/>
      <c r="T477" s="231"/>
      <c r="AT477" s="225" t="s">
        <v>182</v>
      </c>
      <c r="AU477" s="225" t="s">
        <v>93</v>
      </c>
      <c r="AV477" s="12" t="s">
        <v>93</v>
      </c>
      <c r="AW477" s="12" t="s">
        <v>36</v>
      </c>
      <c r="AX477" s="12" t="s">
        <v>73</v>
      </c>
      <c r="AY477" s="225" t="s">
        <v>173</v>
      </c>
    </row>
    <row r="478" s="11" customFormat="1">
      <c r="B478" s="216"/>
      <c r="D478" s="217" t="s">
        <v>182</v>
      </c>
      <c r="E478" s="218" t="s">
        <v>5</v>
      </c>
      <c r="F478" s="219" t="s">
        <v>1234</v>
      </c>
      <c r="H478" s="218" t="s">
        <v>5</v>
      </c>
      <c r="I478" s="220"/>
      <c r="L478" s="216"/>
      <c r="M478" s="221"/>
      <c r="N478" s="222"/>
      <c r="O478" s="222"/>
      <c r="P478" s="222"/>
      <c r="Q478" s="222"/>
      <c r="R478" s="222"/>
      <c r="S478" s="222"/>
      <c r="T478" s="223"/>
      <c r="AT478" s="218" t="s">
        <v>182</v>
      </c>
      <c r="AU478" s="218" t="s">
        <v>93</v>
      </c>
      <c r="AV478" s="11" t="s">
        <v>81</v>
      </c>
      <c r="AW478" s="11" t="s">
        <v>36</v>
      </c>
      <c r="AX478" s="11" t="s">
        <v>73</v>
      </c>
      <c r="AY478" s="218" t="s">
        <v>173</v>
      </c>
    </row>
    <row r="479" s="12" customFormat="1">
      <c r="B479" s="224"/>
      <c r="D479" s="217" t="s">
        <v>182</v>
      </c>
      <c r="E479" s="225" t="s">
        <v>5</v>
      </c>
      <c r="F479" s="226" t="s">
        <v>1235</v>
      </c>
      <c r="H479" s="227">
        <v>3.472</v>
      </c>
      <c r="I479" s="228"/>
      <c r="L479" s="224"/>
      <c r="M479" s="229"/>
      <c r="N479" s="230"/>
      <c r="O479" s="230"/>
      <c r="P479" s="230"/>
      <c r="Q479" s="230"/>
      <c r="R479" s="230"/>
      <c r="S479" s="230"/>
      <c r="T479" s="231"/>
      <c r="AT479" s="225" t="s">
        <v>182</v>
      </c>
      <c r="AU479" s="225" t="s">
        <v>93</v>
      </c>
      <c r="AV479" s="12" t="s">
        <v>93</v>
      </c>
      <c r="AW479" s="12" t="s">
        <v>36</v>
      </c>
      <c r="AX479" s="12" t="s">
        <v>73</v>
      </c>
      <c r="AY479" s="225" t="s">
        <v>173</v>
      </c>
    </row>
    <row r="480" s="11" customFormat="1">
      <c r="B480" s="216"/>
      <c r="D480" s="217" t="s">
        <v>182</v>
      </c>
      <c r="E480" s="218" t="s">
        <v>5</v>
      </c>
      <c r="F480" s="219" t="s">
        <v>1236</v>
      </c>
      <c r="H480" s="218" t="s">
        <v>5</v>
      </c>
      <c r="I480" s="220"/>
      <c r="L480" s="216"/>
      <c r="M480" s="221"/>
      <c r="N480" s="222"/>
      <c r="O480" s="222"/>
      <c r="P480" s="222"/>
      <c r="Q480" s="222"/>
      <c r="R480" s="222"/>
      <c r="S480" s="222"/>
      <c r="T480" s="223"/>
      <c r="AT480" s="218" t="s">
        <v>182</v>
      </c>
      <c r="AU480" s="218" t="s">
        <v>93</v>
      </c>
      <c r="AV480" s="11" t="s">
        <v>81</v>
      </c>
      <c r="AW480" s="11" t="s">
        <v>36</v>
      </c>
      <c r="AX480" s="11" t="s">
        <v>73</v>
      </c>
      <c r="AY480" s="218" t="s">
        <v>173</v>
      </c>
    </row>
    <row r="481" s="12" customFormat="1">
      <c r="B481" s="224"/>
      <c r="D481" s="217" t="s">
        <v>182</v>
      </c>
      <c r="E481" s="225" t="s">
        <v>5</v>
      </c>
      <c r="F481" s="226" t="s">
        <v>1237</v>
      </c>
      <c r="H481" s="227">
        <v>6.1840000000000002</v>
      </c>
      <c r="I481" s="228"/>
      <c r="L481" s="224"/>
      <c r="M481" s="229"/>
      <c r="N481" s="230"/>
      <c r="O481" s="230"/>
      <c r="P481" s="230"/>
      <c r="Q481" s="230"/>
      <c r="R481" s="230"/>
      <c r="S481" s="230"/>
      <c r="T481" s="231"/>
      <c r="AT481" s="225" t="s">
        <v>182</v>
      </c>
      <c r="AU481" s="225" t="s">
        <v>93</v>
      </c>
      <c r="AV481" s="12" t="s">
        <v>93</v>
      </c>
      <c r="AW481" s="12" t="s">
        <v>36</v>
      </c>
      <c r="AX481" s="12" t="s">
        <v>73</v>
      </c>
      <c r="AY481" s="225" t="s">
        <v>173</v>
      </c>
    </row>
    <row r="482" s="14" customFormat="1">
      <c r="B482" s="240"/>
      <c r="D482" s="217" t="s">
        <v>182</v>
      </c>
      <c r="E482" s="241" t="s">
        <v>5</v>
      </c>
      <c r="F482" s="242" t="s">
        <v>188</v>
      </c>
      <c r="H482" s="243">
        <v>40.404000000000003</v>
      </c>
      <c r="I482" s="244"/>
      <c r="L482" s="240"/>
      <c r="M482" s="245"/>
      <c r="N482" s="246"/>
      <c r="O482" s="246"/>
      <c r="P482" s="246"/>
      <c r="Q482" s="246"/>
      <c r="R482" s="246"/>
      <c r="S482" s="246"/>
      <c r="T482" s="247"/>
      <c r="AT482" s="241" t="s">
        <v>182</v>
      </c>
      <c r="AU482" s="241" t="s">
        <v>93</v>
      </c>
      <c r="AV482" s="14" t="s">
        <v>180</v>
      </c>
      <c r="AW482" s="14" t="s">
        <v>36</v>
      </c>
      <c r="AX482" s="14" t="s">
        <v>81</v>
      </c>
      <c r="AY482" s="241" t="s">
        <v>173</v>
      </c>
    </row>
    <row r="483" s="1" customFormat="1" ht="16.5" customHeight="1">
      <c r="B483" s="203"/>
      <c r="C483" s="204" t="s">
        <v>599</v>
      </c>
      <c r="D483" s="204" t="s">
        <v>176</v>
      </c>
      <c r="E483" s="205" t="s">
        <v>338</v>
      </c>
      <c r="F483" s="206" t="s">
        <v>339</v>
      </c>
      <c r="G483" s="207" t="s">
        <v>179</v>
      </c>
      <c r="H483" s="208">
        <v>40.405000000000001</v>
      </c>
      <c r="I483" s="209"/>
      <c r="J483" s="210">
        <f>ROUND(I483*H483,2)</f>
        <v>0</v>
      </c>
      <c r="K483" s="206" t="s">
        <v>5</v>
      </c>
      <c r="L483" s="47"/>
      <c r="M483" s="211" t="s">
        <v>5</v>
      </c>
      <c r="N483" s="212" t="s">
        <v>45</v>
      </c>
      <c r="O483" s="48"/>
      <c r="P483" s="213">
        <f>O483*H483</f>
        <v>0</v>
      </c>
      <c r="Q483" s="213">
        <v>0</v>
      </c>
      <c r="R483" s="213">
        <f>Q483*H483</f>
        <v>0</v>
      </c>
      <c r="S483" s="213">
        <v>0</v>
      </c>
      <c r="T483" s="214">
        <f>S483*H483</f>
        <v>0</v>
      </c>
      <c r="AR483" s="25" t="s">
        <v>180</v>
      </c>
      <c r="AT483" s="25" t="s">
        <v>176</v>
      </c>
      <c r="AU483" s="25" t="s">
        <v>93</v>
      </c>
      <c r="AY483" s="25" t="s">
        <v>173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25" t="s">
        <v>93</v>
      </c>
      <c r="BK483" s="215">
        <f>ROUND(I483*H483,2)</f>
        <v>0</v>
      </c>
      <c r="BL483" s="25" t="s">
        <v>180</v>
      </c>
      <c r="BM483" s="25" t="s">
        <v>1242</v>
      </c>
    </row>
    <row r="484" s="11" customFormat="1">
      <c r="B484" s="216"/>
      <c r="D484" s="217" t="s">
        <v>182</v>
      </c>
      <c r="E484" s="218" t="s">
        <v>5</v>
      </c>
      <c r="F484" s="219" t="s">
        <v>1243</v>
      </c>
      <c r="H484" s="218" t="s">
        <v>5</v>
      </c>
      <c r="I484" s="220"/>
      <c r="L484" s="216"/>
      <c r="M484" s="221"/>
      <c r="N484" s="222"/>
      <c r="O484" s="222"/>
      <c r="P484" s="222"/>
      <c r="Q484" s="222"/>
      <c r="R484" s="222"/>
      <c r="S484" s="222"/>
      <c r="T484" s="223"/>
      <c r="AT484" s="218" t="s">
        <v>182</v>
      </c>
      <c r="AU484" s="218" t="s">
        <v>93</v>
      </c>
      <c r="AV484" s="11" t="s">
        <v>81</v>
      </c>
      <c r="AW484" s="11" t="s">
        <v>36</v>
      </c>
      <c r="AX484" s="11" t="s">
        <v>73</v>
      </c>
      <c r="AY484" s="218" t="s">
        <v>173</v>
      </c>
    </row>
    <row r="485" s="12" customFormat="1">
      <c r="B485" s="224"/>
      <c r="D485" s="217" t="s">
        <v>182</v>
      </c>
      <c r="E485" s="225" t="s">
        <v>5</v>
      </c>
      <c r="F485" s="226" t="s">
        <v>1244</v>
      </c>
      <c r="H485" s="227">
        <v>0.94099999999999995</v>
      </c>
      <c r="I485" s="228"/>
      <c r="L485" s="224"/>
      <c r="M485" s="229"/>
      <c r="N485" s="230"/>
      <c r="O485" s="230"/>
      <c r="P485" s="230"/>
      <c r="Q485" s="230"/>
      <c r="R485" s="230"/>
      <c r="S485" s="230"/>
      <c r="T485" s="231"/>
      <c r="AT485" s="225" t="s">
        <v>182</v>
      </c>
      <c r="AU485" s="225" t="s">
        <v>93</v>
      </c>
      <c r="AV485" s="12" t="s">
        <v>93</v>
      </c>
      <c r="AW485" s="12" t="s">
        <v>36</v>
      </c>
      <c r="AX485" s="12" t="s">
        <v>73</v>
      </c>
      <c r="AY485" s="225" t="s">
        <v>173</v>
      </c>
    </row>
    <row r="486" s="11" customFormat="1">
      <c r="B486" s="216"/>
      <c r="D486" s="217" t="s">
        <v>182</v>
      </c>
      <c r="E486" s="218" t="s">
        <v>5</v>
      </c>
      <c r="F486" s="219" t="s">
        <v>1245</v>
      </c>
      <c r="H486" s="218" t="s">
        <v>5</v>
      </c>
      <c r="I486" s="220"/>
      <c r="L486" s="216"/>
      <c r="M486" s="221"/>
      <c r="N486" s="222"/>
      <c r="O486" s="222"/>
      <c r="P486" s="222"/>
      <c r="Q486" s="222"/>
      <c r="R486" s="222"/>
      <c r="S486" s="222"/>
      <c r="T486" s="223"/>
      <c r="AT486" s="218" t="s">
        <v>182</v>
      </c>
      <c r="AU486" s="218" t="s">
        <v>93</v>
      </c>
      <c r="AV486" s="11" t="s">
        <v>81</v>
      </c>
      <c r="AW486" s="11" t="s">
        <v>36</v>
      </c>
      <c r="AX486" s="11" t="s">
        <v>73</v>
      </c>
      <c r="AY486" s="218" t="s">
        <v>173</v>
      </c>
    </row>
    <row r="487" s="12" customFormat="1">
      <c r="B487" s="224"/>
      <c r="D487" s="217" t="s">
        <v>182</v>
      </c>
      <c r="E487" s="225" t="s">
        <v>5</v>
      </c>
      <c r="F487" s="226" t="s">
        <v>1246</v>
      </c>
      <c r="H487" s="227">
        <v>33.280000000000001</v>
      </c>
      <c r="I487" s="228"/>
      <c r="L487" s="224"/>
      <c r="M487" s="229"/>
      <c r="N487" s="230"/>
      <c r="O487" s="230"/>
      <c r="P487" s="230"/>
      <c r="Q487" s="230"/>
      <c r="R487" s="230"/>
      <c r="S487" s="230"/>
      <c r="T487" s="231"/>
      <c r="AT487" s="225" t="s">
        <v>182</v>
      </c>
      <c r="AU487" s="225" t="s">
        <v>93</v>
      </c>
      <c r="AV487" s="12" t="s">
        <v>93</v>
      </c>
      <c r="AW487" s="12" t="s">
        <v>36</v>
      </c>
      <c r="AX487" s="12" t="s">
        <v>73</v>
      </c>
      <c r="AY487" s="225" t="s">
        <v>173</v>
      </c>
    </row>
    <row r="488" s="11" customFormat="1">
      <c r="B488" s="216"/>
      <c r="D488" s="217" t="s">
        <v>182</v>
      </c>
      <c r="E488" s="218" t="s">
        <v>5</v>
      </c>
      <c r="F488" s="219" t="s">
        <v>1247</v>
      </c>
      <c r="H488" s="218" t="s">
        <v>5</v>
      </c>
      <c r="I488" s="220"/>
      <c r="L488" s="216"/>
      <c r="M488" s="221"/>
      <c r="N488" s="222"/>
      <c r="O488" s="222"/>
      <c r="P488" s="222"/>
      <c r="Q488" s="222"/>
      <c r="R488" s="222"/>
      <c r="S488" s="222"/>
      <c r="T488" s="223"/>
      <c r="AT488" s="218" t="s">
        <v>182</v>
      </c>
      <c r="AU488" s="218" t="s">
        <v>93</v>
      </c>
      <c r="AV488" s="11" t="s">
        <v>81</v>
      </c>
      <c r="AW488" s="11" t="s">
        <v>36</v>
      </c>
      <c r="AX488" s="11" t="s">
        <v>73</v>
      </c>
      <c r="AY488" s="218" t="s">
        <v>173</v>
      </c>
    </row>
    <row r="489" s="12" customFormat="1">
      <c r="B489" s="224"/>
      <c r="D489" s="217" t="s">
        <v>182</v>
      </c>
      <c r="E489" s="225" t="s">
        <v>5</v>
      </c>
      <c r="F489" s="226" t="s">
        <v>1237</v>
      </c>
      <c r="H489" s="227">
        <v>6.1840000000000002</v>
      </c>
      <c r="I489" s="228"/>
      <c r="L489" s="224"/>
      <c r="M489" s="229"/>
      <c r="N489" s="230"/>
      <c r="O489" s="230"/>
      <c r="P489" s="230"/>
      <c r="Q489" s="230"/>
      <c r="R489" s="230"/>
      <c r="S489" s="230"/>
      <c r="T489" s="231"/>
      <c r="AT489" s="225" t="s">
        <v>182</v>
      </c>
      <c r="AU489" s="225" t="s">
        <v>93</v>
      </c>
      <c r="AV489" s="12" t="s">
        <v>93</v>
      </c>
      <c r="AW489" s="12" t="s">
        <v>36</v>
      </c>
      <c r="AX489" s="12" t="s">
        <v>73</v>
      </c>
      <c r="AY489" s="225" t="s">
        <v>173</v>
      </c>
    </row>
    <row r="490" s="14" customFormat="1">
      <c r="B490" s="240"/>
      <c r="D490" s="217" t="s">
        <v>182</v>
      </c>
      <c r="E490" s="241" t="s">
        <v>5</v>
      </c>
      <c r="F490" s="242" t="s">
        <v>188</v>
      </c>
      <c r="H490" s="243">
        <v>40.405000000000001</v>
      </c>
      <c r="I490" s="244"/>
      <c r="L490" s="240"/>
      <c r="M490" s="245"/>
      <c r="N490" s="246"/>
      <c r="O490" s="246"/>
      <c r="P490" s="246"/>
      <c r="Q490" s="246"/>
      <c r="R490" s="246"/>
      <c r="S490" s="246"/>
      <c r="T490" s="247"/>
      <c r="AT490" s="241" t="s">
        <v>182</v>
      </c>
      <c r="AU490" s="241" t="s">
        <v>93</v>
      </c>
      <c r="AV490" s="14" t="s">
        <v>180</v>
      </c>
      <c r="AW490" s="14" t="s">
        <v>36</v>
      </c>
      <c r="AX490" s="14" t="s">
        <v>81</v>
      </c>
      <c r="AY490" s="241" t="s">
        <v>173</v>
      </c>
    </row>
    <row r="491" s="1" customFormat="1" ht="25.5" customHeight="1">
      <c r="B491" s="203"/>
      <c r="C491" s="204" t="s">
        <v>604</v>
      </c>
      <c r="D491" s="204" t="s">
        <v>176</v>
      </c>
      <c r="E491" s="205" t="s">
        <v>344</v>
      </c>
      <c r="F491" s="206" t="s">
        <v>345</v>
      </c>
      <c r="G491" s="207" t="s">
        <v>179</v>
      </c>
      <c r="H491" s="208">
        <v>40.405000000000001</v>
      </c>
      <c r="I491" s="209"/>
      <c r="J491" s="210">
        <f>ROUND(I491*H491,2)</f>
        <v>0</v>
      </c>
      <c r="K491" s="206" t="s">
        <v>192</v>
      </c>
      <c r="L491" s="47"/>
      <c r="M491" s="211" t="s">
        <v>5</v>
      </c>
      <c r="N491" s="212" t="s">
        <v>45</v>
      </c>
      <c r="O491" s="48"/>
      <c r="P491" s="213">
        <f>O491*H491</f>
        <v>0</v>
      </c>
      <c r="Q491" s="213">
        <v>0.00098999999999999999</v>
      </c>
      <c r="R491" s="213">
        <f>Q491*H491</f>
        <v>0.04000095</v>
      </c>
      <c r="S491" s="213">
        <v>0</v>
      </c>
      <c r="T491" s="214">
        <f>S491*H491</f>
        <v>0</v>
      </c>
      <c r="AR491" s="25" t="s">
        <v>180</v>
      </c>
      <c r="AT491" s="25" t="s">
        <v>176</v>
      </c>
      <c r="AU491" s="25" t="s">
        <v>93</v>
      </c>
      <c r="AY491" s="25" t="s">
        <v>173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25" t="s">
        <v>93</v>
      </c>
      <c r="BK491" s="215">
        <f>ROUND(I491*H491,2)</f>
        <v>0</v>
      </c>
      <c r="BL491" s="25" t="s">
        <v>180</v>
      </c>
      <c r="BM491" s="25" t="s">
        <v>1248</v>
      </c>
    </row>
    <row r="492" s="11" customFormat="1">
      <c r="B492" s="216"/>
      <c r="D492" s="217" t="s">
        <v>182</v>
      </c>
      <c r="E492" s="218" t="s">
        <v>5</v>
      </c>
      <c r="F492" s="219" t="s">
        <v>1243</v>
      </c>
      <c r="H492" s="218" t="s">
        <v>5</v>
      </c>
      <c r="I492" s="220"/>
      <c r="L492" s="216"/>
      <c r="M492" s="221"/>
      <c r="N492" s="222"/>
      <c r="O492" s="222"/>
      <c r="P492" s="222"/>
      <c r="Q492" s="222"/>
      <c r="R492" s="222"/>
      <c r="S492" s="222"/>
      <c r="T492" s="223"/>
      <c r="AT492" s="218" t="s">
        <v>182</v>
      </c>
      <c r="AU492" s="218" t="s">
        <v>93</v>
      </c>
      <c r="AV492" s="11" t="s">
        <v>81</v>
      </c>
      <c r="AW492" s="11" t="s">
        <v>36</v>
      </c>
      <c r="AX492" s="11" t="s">
        <v>73</v>
      </c>
      <c r="AY492" s="218" t="s">
        <v>173</v>
      </c>
    </row>
    <row r="493" s="12" customFormat="1">
      <c r="B493" s="224"/>
      <c r="D493" s="217" t="s">
        <v>182</v>
      </c>
      <c r="E493" s="225" t="s">
        <v>5</v>
      </c>
      <c r="F493" s="226" t="s">
        <v>1244</v>
      </c>
      <c r="H493" s="227">
        <v>0.94099999999999995</v>
      </c>
      <c r="I493" s="228"/>
      <c r="L493" s="224"/>
      <c r="M493" s="229"/>
      <c r="N493" s="230"/>
      <c r="O493" s="230"/>
      <c r="P493" s="230"/>
      <c r="Q493" s="230"/>
      <c r="R493" s="230"/>
      <c r="S493" s="230"/>
      <c r="T493" s="231"/>
      <c r="AT493" s="225" t="s">
        <v>182</v>
      </c>
      <c r="AU493" s="225" t="s">
        <v>93</v>
      </c>
      <c r="AV493" s="12" t="s">
        <v>93</v>
      </c>
      <c r="AW493" s="12" t="s">
        <v>36</v>
      </c>
      <c r="AX493" s="12" t="s">
        <v>73</v>
      </c>
      <c r="AY493" s="225" t="s">
        <v>173</v>
      </c>
    </row>
    <row r="494" s="11" customFormat="1">
      <c r="B494" s="216"/>
      <c r="D494" s="217" t="s">
        <v>182</v>
      </c>
      <c r="E494" s="218" t="s">
        <v>5</v>
      </c>
      <c r="F494" s="219" t="s">
        <v>1245</v>
      </c>
      <c r="H494" s="218" t="s">
        <v>5</v>
      </c>
      <c r="I494" s="220"/>
      <c r="L494" s="216"/>
      <c r="M494" s="221"/>
      <c r="N494" s="222"/>
      <c r="O494" s="222"/>
      <c r="P494" s="222"/>
      <c r="Q494" s="222"/>
      <c r="R494" s="222"/>
      <c r="S494" s="222"/>
      <c r="T494" s="223"/>
      <c r="AT494" s="218" t="s">
        <v>182</v>
      </c>
      <c r="AU494" s="218" t="s">
        <v>93</v>
      </c>
      <c r="AV494" s="11" t="s">
        <v>81</v>
      </c>
      <c r="AW494" s="11" t="s">
        <v>36</v>
      </c>
      <c r="AX494" s="11" t="s">
        <v>73</v>
      </c>
      <c r="AY494" s="218" t="s">
        <v>173</v>
      </c>
    </row>
    <row r="495" s="12" customFormat="1">
      <c r="B495" s="224"/>
      <c r="D495" s="217" t="s">
        <v>182</v>
      </c>
      <c r="E495" s="225" t="s">
        <v>5</v>
      </c>
      <c r="F495" s="226" t="s">
        <v>1246</v>
      </c>
      <c r="H495" s="227">
        <v>33.280000000000001</v>
      </c>
      <c r="I495" s="228"/>
      <c r="L495" s="224"/>
      <c r="M495" s="229"/>
      <c r="N495" s="230"/>
      <c r="O495" s="230"/>
      <c r="P495" s="230"/>
      <c r="Q495" s="230"/>
      <c r="R495" s="230"/>
      <c r="S495" s="230"/>
      <c r="T495" s="231"/>
      <c r="AT495" s="225" t="s">
        <v>182</v>
      </c>
      <c r="AU495" s="225" t="s">
        <v>93</v>
      </c>
      <c r="AV495" s="12" t="s">
        <v>93</v>
      </c>
      <c r="AW495" s="12" t="s">
        <v>36</v>
      </c>
      <c r="AX495" s="12" t="s">
        <v>73</v>
      </c>
      <c r="AY495" s="225" t="s">
        <v>173</v>
      </c>
    </row>
    <row r="496" s="11" customFormat="1">
      <c r="B496" s="216"/>
      <c r="D496" s="217" t="s">
        <v>182</v>
      </c>
      <c r="E496" s="218" t="s">
        <v>5</v>
      </c>
      <c r="F496" s="219" t="s">
        <v>1247</v>
      </c>
      <c r="H496" s="218" t="s">
        <v>5</v>
      </c>
      <c r="I496" s="220"/>
      <c r="L496" s="216"/>
      <c r="M496" s="221"/>
      <c r="N496" s="222"/>
      <c r="O496" s="222"/>
      <c r="P496" s="222"/>
      <c r="Q496" s="222"/>
      <c r="R496" s="222"/>
      <c r="S496" s="222"/>
      <c r="T496" s="223"/>
      <c r="AT496" s="218" t="s">
        <v>182</v>
      </c>
      <c r="AU496" s="218" t="s">
        <v>93</v>
      </c>
      <c r="AV496" s="11" t="s">
        <v>81</v>
      </c>
      <c r="AW496" s="11" t="s">
        <v>36</v>
      </c>
      <c r="AX496" s="11" t="s">
        <v>73</v>
      </c>
      <c r="AY496" s="218" t="s">
        <v>173</v>
      </c>
    </row>
    <row r="497" s="12" customFormat="1">
      <c r="B497" s="224"/>
      <c r="D497" s="217" t="s">
        <v>182</v>
      </c>
      <c r="E497" s="225" t="s">
        <v>5</v>
      </c>
      <c r="F497" s="226" t="s">
        <v>1237</v>
      </c>
      <c r="H497" s="227">
        <v>6.1840000000000002</v>
      </c>
      <c r="I497" s="228"/>
      <c r="L497" s="224"/>
      <c r="M497" s="229"/>
      <c r="N497" s="230"/>
      <c r="O497" s="230"/>
      <c r="P497" s="230"/>
      <c r="Q497" s="230"/>
      <c r="R497" s="230"/>
      <c r="S497" s="230"/>
      <c r="T497" s="231"/>
      <c r="AT497" s="225" t="s">
        <v>182</v>
      </c>
      <c r="AU497" s="225" t="s">
        <v>93</v>
      </c>
      <c r="AV497" s="12" t="s">
        <v>93</v>
      </c>
      <c r="AW497" s="12" t="s">
        <v>36</v>
      </c>
      <c r="AX497" s="12" t="s">
        <v>73</v>
      </c>
      <c r="AY497" s="225" t="s">
        <v>173</v>
      </c>
    </row>
    <row r="498" s="14" customFormat="1">
      <c r="B498" s="240"/>
      <c r="D498" s="217" t="s">
        <v>182</v>
      </c>
      <c r="E498" s="241" t="s">
        <v>5</v>
      </c>
      <c r="F498" s="242" t="s">
        <v>188</v>
      </c>
      <c r="H498" s="243">
        <v>40.405000000000001</v>
      </c>
      <c r="I498" s="244"/>
      <c r="L498" s="240"/>
      <c r="M498" s="245"/>
      <c r="N498" s="246"/>
      <c r="O498" s="246"/>
      <c r="P498" s="246"/>
      <c r="Q498" s="246"/>
      <c r="R498" s="246"/>
      <c r="S498" s="246"/>
      <c r="T498" s="247"/>
      <c r="AT498" s="241" t="s">
        <v>182</v>
      </c>
      <c r="AU498" s="241" t="s">
        <v>93</v>
      </c>
      <c r="AV498" s="14" t="s">
        <v>180</v>
      </c>
      <c r="AW498" s="14" t="s">
        <v>36</v>
      </c>
      <c r="AX498" s="14" t="s">
        <v>81</v>
      </c>
      <c r="AY498" s="241" t="s">
        <v>173</v>
      </c>
    </row>
    <row r="499" s="1" customFormat="1" ht="16.5" customHeight="1">
      <c r="B499" s="203"/>
      <c r="C499" s="204" t="s">
        <v>609</v>
      </c>
      <c r="D499" s="204" t="s">
        <v>176</v>
      </c>
      <c r="E499" s="205" t="s">
        <v>1249</v>
      </c>
      <c r="F499" s="206" t="s">
        <v>1250</v>
      </c>
      <c r="G499" s="207" t="s">
        <v>261</v>
      </c>
      <c r="H499" s="208">
        <v>64</v>
      </c>
      <c r="I499" s="209"/>
      <c r="J499" s="210">
        <f>ROUND(I499*H499,2)</f>
        <v>0</v>
      </c>
      <c r="K499" s="206" t="s">
        <v>5</v>
      </c>
      <c r="L499" s="47"/>
      <c r="M499" s="211" t="s">
        <v>5</v>
      </c>
      <c r="N499" s="212" t="s">
        <v>45</v>
      </c>
      <c r="O499" s="48"/>
      <c r="P499" s="213">
        <f>O499*H499</f>
        <v>0</v>
      </c>
      <c r="Q499" s="213">
        <v>0</v>
      </c>
      <c r="R499" s="213">
        <f>Q499*H499</f>
        <v>0</v>
      </c>
      <c r="S499" s="213">
        <v>0</v>
      </c>
      <c r="T499" s="214">
        <f>S499*H499</f>
        <v>0</v>
      </c>
      <c r="AR499" s="25" t="s">
        <v>180</v>
      </c>
      <c r="AT499" s="25" t="s">
        <v>176</v>
      </c>
      <c r="AU499" s="25" t="s">
        <v>93</v>
      </c>
      <c r="AY499" s="25" t="s">
        <v>173</v>
      </c>
      <c r="BE499" s="215">
        <f>IF(N499="základní",J499,0)</f>
        <v>0</v>
      </c>
      <c r="BF499" s="215">
        <f>IF(N499="snížená",J499,0)</f>
        <v>0</v>
      </c>
      <c r="BG499" s="215">
        <f>IF(N499="zákl. přenesená",J499,0)</f>
        <v>0</v>
      </c>
      <c r="BH499" s="215">
        <f>IF(N499="sníž. přenesená",J499,0)</f>
        <v>0</v>
      </c>
      <c r="BI499" s="215">
        <f>IF(N499="nulová",J499,0)</f>
        <v>0</v>
      </c>
      <c r="BJ499" s="25" t="s">
        <v>93</v>
      </c>
      <c r="BK499" s="215">
        <f>ROUND(I499*H499,2)</f>
        <v>0</v>
      </c>
      <c r="BL499" s="25" t="s">
        <v>180</v>
      </c>
      <c r="BM499" s="25" t="s">
        <v>1251</v>
      </c>
    </row>
    <row r="500" s="12" customFormat="1">
      <c r="B500" s="224"/>
      <c r="D500" s="217" t="s">
        <v>182</v>
      </c>
      <c r="E500" s="225" t="s">
        <v>5</v>
      </c>
      <c r="F500" s="226" t="s">
        <v>1252</v>
      </c>
      <c r="H500" s="227">
        <v>64</v>
      </c>
      <c r="I500" s="228"/>
      <c r="L500" s="224"/>
      <c r="M500" s="229"/>
      <c r="N500" s="230"/>
      <c r="O500" s="230"/>
      <c r="P500" s="230"/>
      <c r="Q500" s="230"/>
      <c r="R500" s="230"/>
      <c r="S500" s="230"/>
      <c r="T500" s="231"/>
      <c r="AT500" s="225" t="s">
        <v>182</v>
      </c>
      <c r="AU500" s="225" t="s">
        <v>93</v>
      </c>
      <c r="AV500" s="12" t="s">
        <v>93</v>
      </c>
      <c r="AW500" s="12" t="s">
        <v>36</v>
      </c>
      <c r="AX500" s="12" t="s">
        <v>81</v>
      </c>
      <c r="AY500" s="225" t="s">
        <v>173</v>
      </c>
    </row>
    <row r="501" s="10" customFormat="1" ht="29.88" customHeight="1">
      <c r="B501" s="190"/>
      <c r="D501" s="191" t="s">
        <v>72</v>
      </c>
      <c r="E501" s="201" t="s">
        <v>347</v>
      </c>
      <c r="F501" s="201" t="s">
        <v>348</v>
      </c>
      <c r="I501" s="193"/>
      <c r="J501" s="202">
        <f>BK501</f>
        <v>0</v>
      </c>
      <c r="L501" s="190"/>
      <c r="M501" s="195"/>
      <c r="N501" s="196"/>
      <c r="O501" s="196"/>
      <c r="P501" s="197">
        <f>SUM(P502:P516)</f>
        <v>0</v>
      </c>
      <c r="Q501" s="196"/>
      <c r="R501" s="197">
        <f>SUM(R502:R516)</f>
        <v>0</v>
      </c>
      <c r="S501" s="196"/>
      <c r="T501" s="198">
        <f>SUM(T502:T516)</f>
        <v>0</v>
      </c>
      <c r="AR501" s="191" t="s">
        <v>81</v>
      </c>
      <c r="AT501" s="199" t="s">
        <v>72</v>
      </c>
      <c r="AU501" s="199" t="s">
        <v>81</v>
      </c>
      <c r="AY501" s="191" t="s">
        <v>173</v>
      </c>
      <c r="BK501" s="200">
        <f>SUM(BK502:BK516)</f>
        <v>0</v>
      </c>
    </row>
    <row r="502" s="1" customFormat="1" ht="25.5" customHeight="1">
      <c r="B502" s="203"/>
      <c r="C502" s="204" t="s">
        <v>615</v>
      </c>
      <c r="D502" s="204" t="s">
        <v>176</v>
      </c>
      <c r="E502" s="205" t="s">
        <v>350</v>
      </c>
      <c r="F502" s="206" t="s">
        <v>351</v>
      </c>
      <c r="G502" s="207" t="s">
        <v>352</v>
      </c>
      <c r="H502" s="208">
        <v>61.636000000000003</v>
      </c>
      <c r="I502" s="209"/>
      <c r="J502" s="210">
        <f>ROUND(I502*H502,2)</f>
        <v>0</v>
      </c>
      <c r="K502" s="206" t="s">
        <v>192</v>
      </c>
      <c r="L502" s="47"/>
      <c r="M502" s="211" t="s">
        <v>5</v>
      </c>
      <c r="N502" s="212" t="s">
        <v>45</v>
      </c>
      <c r="O502" s="48"/>
      <c r="P502" s="213">
        <f>O502*H502</f>
        <v>0</v>
      </c>
      <c r="Q502" s="213">
        <v>0</v>
      </c>
      <c r="R502" s="213">
        <f>Q502*H502</f>
        <v>0</v>
      </c>
      <c r="S502" s="213">
        <v>0</v>
      </c>
      <c r="T502" s="214">
        <f>S502*H502</f>
        <v>0</v>
      </c>
      <c r="AR502" s="25" t="s">
        <v>180</v>
      </c>
      <c r="AT502" s="25" t="s">
        <v>176</v>
      </c>
      <c r="AU502" s="25" t="s">
        <v>93</v>
      </c>
      <c r="AY502" s="25" t="s">
        <v>173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25" t="s">
        <v>93</v>
      </c>
      <c r="BK502" s="215">
        <f>ROUND(I502*H502,2)</f>
        <v>0</v>
      </c>
      <c r="BL502" s="25" t="s">
        <v>180</v>
      </c>
      <c r="BM502" s="25" t="s">
        <v>1253</v>
      </c>
    </row>
    <row r="503" s="1" customFormat="1" ht="16.5" customHeight="1">
      <c r="B503" s="203"/>
      <c r="C503" s="204" t="s">
        <v>619</v>
      </c>
      <c r="D503" s="204" t="s">
        <v>176</v>
      </c>
      <c r="E503" s="205" t="s">
        <v>355</v>
      </c>
      <c r="F503" s="206" t="s">
        <v>356</v>
      </c>
      <c r="G503" s="207" t="s">
        <v>191</v>
      </c>
      <c r="H503" s="208">
        <v>27</v>
      </c>
      <c r="I503" s="209"/>
      <c r="J503" s="210">
        <f>ROUND(I503*H503,2)</f>
        <v>0</v>
      </c>
      <c r="K503" s="206" t="s">
        <v>192</v>
      </c>
      <c r="L503" s="47"/>
      <c r="M503" s="211" t="s">
        <v>5</v>
      </c>
      <c r="N503" s="212" t="s">
        <v>45</v>
      </c>
      <c r="O503" s="48"/>
      <c r="P503" s="213">
        <f>O503*H503</f>
        <v>0</v>
      </c>
      <c r="Q503" s="213">
        <v>0</v>
      </c>
      <c r="R503" s="213">
        <f>Q503*H503</f>
        <v>0</v>
      </c>
      <c r="S503" s="213">
        <v>0</v>
      </c>
      <c r="T503" s="214">
        <f>S503*H503</f>
        <v>0</v>
      </c>
      <c r="AR503" s="25" t="s">
        <v>180</v>
      </c>
      <c r="AT503" s="25" t="s">
        <v>176</v>
      </c>
      <c r="AU503" s="25" t="s">
        <v>93</v>
      </c>
      <c r="AY503" s="25" t="s">
        <v>173</v>
      </c>
      <c r="BE503" s="215">
        <f>IF(N503="základní",J503,0)</f>
        <v>0</v>
      </c>
      <c r="BF503" s="215">
        <f>IF(N503="snížená",J503,0)</f>
        <v>0</v>
      </c>
      <c r="BG503" s="215">
        <f>IF(N503="zákl. přenesená",J503,0)</f>
        <v>0</v>
      </c>
      <c r="BH503" s="215">
        <f>IF(N503="sníž. přenesená",J503,0)</f>
        <v>0</v>
      </c>
      <c r="BI503" s="215">
        <f>IF(N503="nulová",J503,0)</f>
        <v>0</v>
      </c>
      <c r="BJ503" s="25" t="s">
        <v>93</v>
      </c>
      <c r="BK503" s="215">
        <f>ROUND(I503*H503,2)</f>
        <v>0</v>
      </c>
      <c r="BL503" s="25" t="s">
        <v>180</v>
      </c>
      <c r="BM503" s="25" t="s">
        <v>1254</v>
      </c>
    </row>
    <row r="504" s="1" customFormat="1" ht="25.5" customHeight="1">
      <c r="B504" s="203"/>
      <c r="C504" s="204" t="s">
        <v>625</v>
      </c>
      <c r="D504" s="204" t="s">
        <v>176</v>
      </c>
      <c r="E504" s="205" t="s">
        <v>359</v>
      </c>
      <c r="F504" s="206" t="s">
        <v>360</v>
      </c>
      <c r="G504" s="207" t="s">
        <v>191</v>
      </c>
      <c r="H504" s="208">
        <v>378</v>
      </c>
      <c r="I504" s="209"/>
      <c r="J504" s="210">
        <f>ROUND(I504*H504,2)</f>
        <v>0</v>
      </c>
      <c r="K504" s="206" t="s">
        <v>192</v>
      </c>
      <c r="L504" s="47"/>
      <c r="M504" s="211" t="s">
        <v>5</v>
      </c>
      <c r="N504" s="212" t="s">
        <v>45</v>
      </c>
      <c r="O504" s="48"/>
      <c r="P504" s="213">
        <f>O504*H504</f>
        <v>0</v>
      </c>
      <c r="Q504" s="213">
        <v>0</v>
      </c>
      <c r="R504" s="213">
        <f>Q504*H504</f>
        <v>0</v>
      </c>
      <c r="S504" s="213">
        <v>0</v>
      </c>
      <c r="T504" s="214">
        <f>S504*H504</f>
        <v>0</v>
      </c>
      <c r="AR504" s="25" t="s">
        <v>180</v>
      </c>
      <c r="AT504" s="25" t="s">
        <v>176</v>
      </c>
      <c r="AU504" s="25" t="s">
        <v>93</v>
      </c>
      <c r="AY504" s="25" t="s">
        <v>173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25" t="s">
        <v>93</v>
      </c>
      <c r="BK504" s="215">
        <f>ROUND(I504*H504,2)</f>
        <v>0</v>
      </c>
      <c r="BL504" s="25" t="s">
        <v>180</v>
      </c>
      <c r="BM504" s="25" t="s">
        <v>1255</v>
      </c>
    </row>
    <row r="505" s="12" customFormat="1">
      <c r="B505" s="224"/>
      <c r="D505" s="217" t="s">
        <v>182</v>
      </c>
      <c r="E505" s="225" t="s">
        <v>5</v>
      </c>
      <c r="F505" s="226" t="s">
        <v>1256</v>
      </c>
      <c r="H505" s="227">
        <v>378</v>
      </c>
      <c r="I505" s="228"/>
      <c r="L505" s="224"/>
      <c r="M505" s="229"/>
      <c r="N505" s="230"/>
      <c r="O505" s="230"/>
      <c r="P505" s="230"/>
      <c r="Q505" s="230"/>
      <c r="R505" s="230"/>
      <c r="S505" s="230"/>
      <c r="T505" s="231"/>
      <c r="AT505" s="225" t="s">
        <v>182</v>
      </c>
      <c r="AU505" s="225" t="s">
        <v>93</v>
      </c>
      <c r="AV505" s="12" t="s">
        <v>93</v>
      </c>
      <c r="AW505" s="12" t="s">
        <v>36</v>
      </c>
      <c r="AX505" s="12" t="s">
        <v>81</v>
      </c>
      <c r="AY505" s="225" t="s">
        <v>173</v>
      </c>
    </row>
    <row r="506" s="1" customFormat="1" ht="25.5" customHeight="1">
      <c r="B506" s="203"/>
      <c r="C506" s="204" t="s">
        <v>629</v>
      </c>
      <c r="D506" s="204" t="s">
        <v>176</v>
      </c>
      <c r="E506" s="205" t="s">
        <v>364</v>
      </c>
      <c r="F506" s="206" t="s">
        <v>365</v>
      </c>
      <c r="G506" s="207" t="s">
        <v>352</v>
      </c>
      <c r="H506" s="208">
        <v>61.636000000000003</v>
      </c>
      <c r="I506" s="209"/>
      <c r="J506" s="210">
        <f>ROUND(I506*H506,2)</f>
        <v>0</v>
      </c>
      <c r="K506" s="206" t="s">
        <v>192</v>
      </c>
      <c r="L506" s="47"/>
      <c r="M506" s="211" t="s">
        <v>5</v>
      </c>
      <c r="N506" s="212" t="s">
        <v>45</v>
      </c>
      <c r="O506" s="48"/>
      <c r="P506" s="213">
        <f>O506*H506</f>
        <v>0</v>
      </c>
      <c r="Q506" s="213">
        <v>0</v>
      </c>
      <c r="R506" s="213">
        <f>Q506*H506</f>
        <v>0</v>
      </c>
      <c r="S506" s="213">
        <v>0</v>
      </c>
      <c r="T506" s="214">
        <f>S506*H506</f>
        <v>0</v>
      </c>
      <c r="AR506" s="25" t="s">
        <v>180</v>
      </c>
      <c r="AT506" s="25" t="s">
        <v>176</v>
      </c>
      <c r="AU506" s="25" t="s">
        <v>93</v>
      </c>
      <c r="AY506" s="25" t="s">
        <v>173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25" t="s">
        <v>93</v>
      </c>
      <c r="BK506" s="215">
        <f>ROUND(I506*H506,2)</f>
        <v>0</v>
      </c>
      <c r="BL506" s="25" t="s">
        <v>180</v>
      </c>
      <c r="BM506" s="25" t="s">
        <v>1257</v>
      </c>
    </row>
    <row r="507" s="1" customFormat="1" ht="25.5" customHeight="1">
      <c r="B507" s="203"/>
      <c r="C507" s="204" t="s">
        <v>633</v>
      </c>
      <c r="D507" s="204" t="s">
        <v>176</v>
      </c>
      <c r="E507" s="205" t="s">
        <v>368</v>
      </c>
      <c r="F507" s="206" t="s">
        <v>369</v>
      </c>
      <c r="G507" s="207" t="s">
        <v>352</v>
      </c>
      <c r="H507" s="208">
        <v>554.72400000000005</v>
      </c>
      <c r="I507" s="209"/>
      <c r="J507" s="210">
        <f>ROUND(I507*H507,2)</f>
        <v>0</v>
      </c>
      <c r="K507" s="206" t="s">
        <v>192</v>
      </c>
      <c r="L507" s="47"/>
      <c r="M507" s="211" t="s">
        <v>5</v>
      </c>
      <c r="N507" s="212" t="s">
        <v>45</v>
      </c>
      <c r="O507" s="48"/>
      <c r="P507" s="213">
        <f>O507*H507</f>
        <v>0</v>
      </c>
      <c r="Q507" s="213">
        <v>0</v>
      </c>
      <c r="R507" s="213">
        <f>Q507*H507</f>
        <v>0</v>
      </c>
      <c r="S507" s="213">
        <v>0</v>
      </c>
      <c r="T507" s="214">
        <f>S507*H507</f>
        <v>0</v>
      </c>
      <c r="AR507" s="25" t="s">
        <v>180</v>
      </c>
      <c r="AT507" s="25" t="s">
        <v>176</v>
      </c>
      <c r="AU507" s="25" t="s">
        <v>93</v>
      </c>
      <c r="AY507" s="25" t="s">
        <v>173</v>
      </c>
      <c r="BE507" s="215">
        <f>IF(N507="základní",J507,0)</f>
        <v>0</v>
      </c>
      <c r="BF507" s="215">
        <f>IF(N507="snížená",J507,0)</f>
        <v>0</v>
      </c>
      <c r="BG507" s="215">
        <f>IF(N507="zákl. přenesená",J507,0)</f>
        <v>0</v>
      </c>
      <c r="BH507" s="215">
        <f>IF(N507="sníž. přenesená",J507,0)</f>
        <v>0</v>
      </c>
      <c r="BI507" s="215">
        <f>IF(N507="nulová",J507,0)</f>
        <v>0</v>
      </c>
      <c r="BJ507" s="25" t="s">
        <v>93</v>
      </c>
      <c r="BK507" s="215">
        <f>ROUND(I507*H507,2)</f>
        <v>0</v>
      </c>
      <c r="BL507" s="25" t="s">
        <v>180</v>
      </c>
      <c r="BM507" s="25" t="s">
        <v>1258</v>
      </c>
    </row>
    <row r="508" s="12" customFormat="1">
      <c r="B508" s="224"/>
      <c r="D508" s="217" t="s">
        <v>182</v>
      </c>
      <c r="E508" s="225" t="s">
        <v>5</v>
      </c>
      <c r="F508" s="226" t="s">
        <v>1259</v>
      </c>
      <c r="H508" s="227">
        <v>554.72400000000005</v>
      </c>
      <c r="I508" s="228"/>
      <c r="L508" s="224"/>
      <c r="M508" s="229"/>
      <c r="N508" s="230"/>
      <c r="O508" s="230"/>
      <c r="P508" s="230"/>
      <c r="Q508" s="230"/>
      <c r="R508" s="230"/>
      <c r="S508" s="230"/>
      <c r="T508" s="231"/>
      <c r="AT508" s="225" t="s">
        <v>182</v>
      </c>
      <c r="AU508" s="225" t="s">
        <v>93</v>
      </c>
      <c r="AV508" s="12" t="s">
        <v>93</v>
      </c>
      <c r="AW508" s="12" t="s">
        <v>36</v>
      </c>
      <c r="AX508" s="12" t="s">
        <v>81</v>
      </c>
      <c r="AY508" s="225" t="s">
        <v>173</v>
      </c>
    </row>
    <row r="509" s="1" customFormat="1" ht="25.5" customHeight="1">
      <c r="B509" s="203"/>
      <c r="C509" s="204" t="s">
        <v>637</v>
      </c>
      <c r="D509" s="204" t="s">
        <v>176</v>
      </c>
      <c r="E509" s="205" t="s">
        <v>373</v>
      </c>
      <c r="F509" s="206" t="s">
        <v>374</v>
      </c>
      <c r="G509" s="207" t="s">
        <v>352</v>
      </c>
      <c r="H509" s="208">
        <v>47.463000000000001</v>
      </c>
      <c r="I509" s="209"/>
      <c r="J509" s="210">
        <f>ROUND(I509*H509,2)</f>
        <v>0</v>
      </c>
      <c r="K509" s="206" t="s">
        <v>192</v>
      </c>
      <c r="L509" s="47"/>
      <c r="M509" s="211" t="s">
        <v>5</v>
      </c>
      <c r="N509" s="212" t="s">
        <v>45</v>
      </c>
      <c r="O509" s="48"/>
      <c r="P509" s="213">
        <f>O509*H509</f>
        <v>0</v>
      </c>
      <c r="Q509" s="213">
        <v>0</v>
      </c>
      <c r="R509" s="213">
        <f>Q509*H509</f>
        <v>0</v>
      </c>
      <c r="S509" s="213">
        <v>0</v>
      </c>
      <c r="T509" s="214">
        <f>S509*H509</f>
        <v>0</v>
      </c>
      <c r="AR509" s="25" t="s">
        <v>180</v>
      </c>
      <c r="AT509" s="25" t="s">
        <v>176</v>
      </c>
      <c r="AU509" s="25" t="s">
        <v>93</v>
      </c>
      <c r="AY509" s="25" t="s">
        <v>173</v>
      </c>
      <c r="BE509" s="215">
        <f>IF(N509="základní",J509,0)</f>
        <v>0</v>
      </c>
      <c r="BF509" s="215">
        <f>IF(N509="snížená",J509,0)</f>
        <v>0</v>
      </c>
      <c r="BG509" s="215">
        <f>IF(N509="zákl. přenesená",J509,0)</f>
        <v>0</v>
      </c>
      <c r="BH509" s="215">
        <f>IF(N509="sníž. přenesená",J509,0)</f>
        <v>0</v>
      </c>
      <c r="BI509" s="215">
        <f>IF(N509="nulová",J509,0)</f>
        <v>0</v>
      </c>
      <c r="BJ509" s="25" t="s">
        <v>93</v>
      </c>
      <c r="BK509" s="215">
        <f>ROUND(I509*H509,2)</f>
        <v>0</v>
      </c>
      <c r="BL509" s="25" t="s">
        <v>180</v>
      </c>
      <c r="BM509" s="25" t="s">
        <v>1260</v>
      </c>
    </row>
    <row r="510" s="1" customFormat="1" ht="25.5" customHeight="1">
      <c r="B510" s="203"/>
      <c r="C510" s="204" t="s">
        <v>641</v>
      </c>
      <c r="D510" s="204" t="s">
        <v>176</v>
      </c>
      <c r="E510" s="205" t="s">
        <v>1261</v>
      </c>
      <c r="F510" s="206" t="s">
        <v>1262</v>
      </c>
      <c r="G510" s="207" t="s">
        <v>352</v>
      </c>
      <c r="H510" s="208">
        <v>9.4399999999999995</v>
      </c>
      <c r="I510" s="209"/>
      <c r="J510" s="210">
        <f>ROUND(I510*H510,2)</f>
        <v>0</v>
      </c>
      <c r="K510" s="206" t="s">
        <v>192</v>
      </c>
      <c r="L510" s="47"/>
      <c r="M510" s="211" t="s">
        <v>5</v>
      </c>
      <c r="N510" s="212" t="s">
        <v>45</v>
      </c>
      <c r="O510" s="48"/>
      <c r="P510" s="213">
        <f>O510*H510</f>
        <v>0</v>
      </c>
      <c r="Q510" s="213">
        <v>0</v>
      </c>
      <c r="R510" s="213">
        <f>Q510*H510</f>
        <v>0</v>
      </c>
      <c r="S510" s="213">
        <v>0</v>
      </c>
      <c r="T510" s="214">
        <f>S510*H510</f>
        <v>0</v>
      </c>
      <c r="AR510" s="25" t="s">
        <v>180</v>
      </c>
      <c r="AT510" s="25" t="s">
        <v>176</v>
      </c>
      <c r="AU510" s="25" t="s">
        <v>93</v>
      </c>
      <c r="AY510" s="25" t="s">
        <v>173</v>
      </c>
      <c r="BE510" s="215">
        <f>IF(N510="základní",J510,0)</f>
        <v>0</v>
      </c>
      <c r="BF510" s="215">
        <f>IF(N510="snížená",J510,0)</f>
        <v>0</v>
      </c>
      <c r="BG510" s="215">
        <f>IF(N510="zákl. přenesená",J510,0)</f>
        <v>0</v>
      </c>
      <c r="BH510" s="215">
        <f>IF(N510="sníž. přenesená",J510,0)</f>
        <v>0</v>
      </c>
      <c r="BI510" s="215">
        <f>IF(N510="nulová",J510,0)</f>
        <v>0</v>
      </c>
      <c r="BJ510" s="25" t="s">
        <v>93</v>
      </c>
      <c r="BK510" s="215">
        <f>ROUND(I510*H510,2)</f>
        <v>0</v>
      </c>
      <c r="BL510" s="25" t="s">
        <v>180</v>
      </c>
      <c r="BM510" s="25" t="s">
        <v>1263</v>
      </c>
    </row>
    <row r="511" s="1" customFormat="1" ht="25.5" customHeight="1">
      <c r="B511" s="203"/>
      <c r="C511" s="204" t="s">
        <v>647</v>
      </c>
      <c r="D511" s="204" t="s">
        <v>176</v>
      </c>
      <c r="E511" s="205" t="s">
        <v>1264</v>
      </c>
      <c r="F511" s="206" t="s">
        <v>1265</v>
      </c>
      <c r="G511" s="207" t="s">
        <v>352</v>
      </c>
      <c r="H511" s="208">
        <v>0.44400000000000001</v>
      </c>
      <c r="I511" s="209"/>
      <c r="J511" s="210">
        <f>ROUND(I511*H511,2)</f>
        <v>0</v>
      </c>
      <c r="K511" s="206" t="s">
        <v>192</v>
      </c>
      <c r="L511" s="47"/>
      <c r="M511" s="211" t="s">
        <v>5</v>
      </c>
      <c r="N511" s="212" t="s">
        <v>45</v>
      </c>
      <c r="O511" s="48"/>
      <c r="P511" s="213">
        <f>O511*H511</f>
        <v>0</v>
      </c>
      <c r="Q511" s="213">
        <v>0</v>
      </c>
      <c r="R511" s="213">
        <f>Q511*H511</f>
        <v>0</v>
      </c>
      <c r="S511" s="213">
        <v>0</v>
      </c>
      <c r="T511" s="214">
        <f>S511*H511</f>
        <v>0</v>
      </c>
      <c r="AR511" s="25" t="s">
        <v>180</v>
      </c>
      <c r="AT511" s="25" t="s">
        <v>176</v>
      </c>
      <c r="AU511" s="25" t="s">
        <v>93</v>
      </c>
      <c r="AY511" s="25" t="s">
        <v>173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25" t="s">
        <v>93</v>
      </c>
      <c r="BK511" s="215">
        <f>ROUND(I511*H511,2)</f>
        <v>0</v>
      </c>
      <c r="BL511" s="25" t="s">
        <v>180</v>
      </c>
      <c r="BM511" s="25" t="s">
        <v>1266</v>
      </c>
    </row>
    <row r="512" s="1" customFormat="1" ht="25.5" customHeight="1">
      <c r="B512" s="203"/>
      <c r="C512" s="204" t="s">
        <v>652</v>
      </c>
      <c r="D512" s="204" t="s">
        <v>176</v>
      </c>
      <c r="E512" s="205" t="s">
        <v>377</v>
      </c>
      <c r="F512" s="206" t="s">
        <v>378</v>
      </c>
      <c r="G512" s="207" t="s">
        <v>352</v>
      </c>
      <c r="H512" s="208">
        <v>1.855</v>
      </c>
      <c r="I512" s="209"/>
      <c r="J512" s="210">
        <f>ROUND(I512*H512,2)</f>
        <v>0</v>
      </c>
      <c r="K512" s="206" t="s">
        <v>192</v>
      </c>
      <c r="L512" s="47"/>
      <c r="M512" s="211" t="s">
        <v>5</v>
      </c>
      <c r="N512" s="212" t="s">
        <v>45</v>
      </c>
      <c r="O512" s="48"/>
      <c r="P512" s="213">
        <f>O512*H512</f>
        <v>0</v>
      </c>
      <c r="Q512" s="213">
        <v>0</v>
      </c>
      <c r="R512" s="213">
        <f>Q512*H512</f>
        <v>0</v>
      </c>
      <c r="S512" s="213">
        <v>0</v>
      </c>
      <c r="T512" s="214">
        <f>S512*H512</f>
        <v>0</v>
      </c>
      <c r="AR512" s="25" t="s">
        <v>180</v>
      </c>
      <c r="AT512" s="25" t="s">
        <v>176</v>
      </c>
      <c r="AU512" s="25" t="s">
        <v>93</v>
      </c>
      <c r="AY512" s="25" t="s">
        <v>173</v>
      </c>
      <c r="BE512" s="215">
        <f>IF(N512="základní",J512,0)</f>
        <v>0</v>
      </c>
      <c r="BF512" s="215">
        <f>IF(N512="snížená",J512,0)</f>
        <v>0</v>
      </c>
      <c r="BG512" s="215">
        <f>IF(N512="zákl. přenesená",J512,0)</f>
        <v>0</v>
      </c>
      <c r="BH512" s="215">
        <f>IF(N512="sníž. přenesená",J512,0)</f>
        <v>0</v>
      </c>
      <c r="BI512" s="215">
        <f>IF(N512="nulová",J512,0)</f>
        <v>0</v>
      </c>
      <c r="BJ512" s="25" t="s">
        <v>93</v>
      </c>
      <c r="BK512" s="215">
        <f>ROUND(I512*H512,2)</f>
        <v>0</v>
      </c>
      <c r="BL512" s="25" t="s">
        <v>180</v>
      </c>
      <c r="BM512" s="25" t="s">
        <v>1267</v>
      </c>
    </row>
    <row r="513" s="1" customFormat="1" ht="38.25" customHeight="1">
      <c r="B513" s="203"/>
      <c r="C513" s="204" t="s">
        <v>658</v>
      </c>
      <c r="D513" s="204" t="s">
        <v>176</v>
      </c>
      <c r="E513" s="205" t="s">
        <v>381</v>
      </c>
      <c r="F513" s="206" t="s">
        <v>382</v>
      </c>
      <c r="G513" s="207" t="s">
        <v>352</v>
      </c>
      <c r="H513" s="208">
        <v>1.5</v>
      </c>
      <c r="I513" s="209"/>
      <c r="J513" s="210">
        <f>ROUND(I513*H513,2)</f>
        <v>0</v>
      </c>
      <c r="K513" s="206" t="s">
        <v>192</v>
      </c>
      <c r="L513" s="47"/>
      <c r="M513" s="211" t="s">
        <v>5</v>
      </c>
      <c r="N513" s="212" t="s">
        <v>45</v>
      </c>
      <c r="O513" s="48"/>
      <c r="P513" s="213">
        <f>O513*H513</f>
        <v>0</v>
      </c>
      <c r="Q513" s="213">
        <v>0</v>
      </c>
      <c r="R513" s="213">
        <f>Q513*H513</f>
        <v>0</v>
      </c>
      <c r="S513" s="213">
        <v>0</v>
      </c>
      <c r="T513" s="214">
        <f>S513*H513</f>
        <v>0</v>
      </c>
      <c r="AR513" s="25" t="s">
        <v>180</v>
      </c>
      <c r="AT513" s="25" t="s">
        <v>176</v>
      </c>
      <c r="AU513" s="25" t="s">
        <v>93</v>
      </c>
      <c r="AY513" s="25" t="s">
        <v>173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25" t="s">
        <v>93</v>
      </c>
      <c r="BK513" s="215">
        <f>ROUND(I513*H513,2)</f>
        <v>0</v>
      </c>
      <c r="BL513" s="25" t="s">
        <v>180</v>
      </c>
      <c r="BM513" s="25" t="s">
        <v>1268</v>
      </c>
    </row>
    <row r="514" s="1" customFormat="1" ht="25.5" customHeight="1">
      <c r="B514" s="203"/>
      <c r="C514" s="204" t="s">
        <v>662</v>
      </c>
      <c r="D514" s="204" t="s">
        <v>176</v>
      </c>
      <c r="E514" s="205" t="s">
        <v>1269</v>
      </c>
      <c r="F514" s="206" t="s">
        <v>1270</v>
      </c>
      <c r="G514" s="207" t="s">
        <v>352</v>
      </c>
      <c r="H514" s="208">
        <v>8.9160000000000004</v>
      </c>
      <c r="I514" s="209"/>
      <c r="J514" s="210">
        <f>ROUND(I514*H514,2)</f>
        <v>0</v>
      </c>
      <c r="K514" s="206" t="s">
        <v>192</v>
      </c>
      <c r="L514" s="47"/>
      <c r="M514" s="211" t="s">
        <v>5</v>
      </c>
      <c r="N514" s="212" t="s">
        <v>45</v>
      </c>
      <c r="O514" s="48"/>
      <c r="P514" s="213">
        <f>O514*H514</f>
        <v>0</v>
      </c>
      <c r="Q514" s="213">
        <v>0</v>
      </c>
      <c r="R514" s="213">
        <f>Q514*H514</f>
        <v>0</v>
      </c>
      <c r="S514" s="213">
        <v>0</v>
      </c>
      <c r="T514" s="214">
        <f>S514*H514</f>
        <v>0</v>
      </c>
      <c r="AR514" s="25" t="s">
        <v>180</v>
      </c>
      <c r="AT514" s="25" t="s">
        <v>176</v>
      </c>
      <c r="AU514" s="25" t="s">
        <v>93</v>
      </c>
      <c r="AY514" s="25" t="s">
        <v>173</v>
      </c>
      <c r="BE514" s="215">
        <f>IF(N514="základní",J514,0)</f>
        <v>0</v>
      </c>
      <c r="BF514" s="215">
        <f>IF(N514="snížená",J514,0)</f>
        <v>0</v>
      </c>
      <c r="BG514" s="215">
        <f>IF(N514="zákl. přenesená",J514,0)</f>
        <v>0</v>
      </c>
      <c r="BH514" s="215">
        <f>IF(N514="sníž. přenesená",J514,0)</f>
        <v>0</v>
      </c>
      <c r="BI514" s="215">
        <f>IF(N514="nulová",J514,0)</f>
        <v>0</v>
      </c>
      <c r="BJ514" s="25" t="s">
        <v>93</v>
      </c>
      <c r="BK514" s="215">
        <f>ROUND(I514*H514,2)</f>
        <v>0</v>
      </c>
      <c r="BL514" s="25" t="s">
        <v>180</v>
      </c>
      <c r="BM514" s="25" t="s">
        <v>1271</v>
      </c>
    </row>
    <row r="515" s="11" customFormat="1">
      <c r="B515" s="216"/>
      <c r="D515" s="217" t="s">
        <v>182</v>
      </c>
      <c r="E515" s="218" t="s">
        <v>5</v>
      </c>
      <c r="F515" s="219" t="s">
        <v>1272</v>
      </c>
      <c r="H515" s="218" t="s">
        <v>5</v>
      </c>
      <c r="I515" s="220"/>
      <c r="L515" s="216"/>
      <c r="M515" s="221"/>
      <c r="N515" s="222"/>
      <c r="O515" s="222"/>
      <c r="P515" s="222"/>
      <c r="Q515" s="222"/>
      <c r="R515" s="222"/>
      <c r="S515" s="222"/>
      <c r="T515" s="223"/>
      <c r="AT515" s="218" t="s">
        <v>182</v>
      </c>
      <c r="AU515" s="218" t="s">
        <v>93</v>
      </c>
      <c r="AV515" s="11" t="s">
        <v>81</v>
      </c>
      <c r="AW515" s="11" t="s">
        <v>36</v>
      </c>
      <c r="AX515" s="11" t="s">
        <v>73</v>
      </c>
      <c r="AY515" s="218" t="s">
        <v>173</v>
      </c>
    </row>
    <row r="516" s="12" customFormat="1">
      <c r="B516" s="224"/>
      <c r="D516" s="217" t="s">
        <v>182</v>
      </c>
      <c r="E516" s="225" t="s">
        <v>5</v>
      </c>
      <c r="F516" s="226" t="s">
        <v>1273</v>
      </c>
      <c r="H516" s="227">
        <v>8.9160000000000004</v>
      </c>
      <c r="I516" s="228"/>
      <c r="L516" s="224"/>
      <c r="M516" s="229"/>
      <c r="N516" s="230"/>
      <c r="O516" s="230"/>
      <c r="P516" s="230"/>
      <c r="Q516" s="230"/>
      <c r="R516" s="230"/>
      <c r="S516" s="230"/>
      <c r="T516" s="231"/>
      <c r="AT516" s="225" t="s">
        <v>182</v>
      </c>
      <c r="AU516" s="225" t="s">
        <v>93</v>
      </c>
      <c r="AV516" s="12" t="s">
        <v>93</v>
      </c>
      <c r="AW516" s="12" t="s">
        <v>36</v>
      </c>
      <c r="AX516" s="12" t="s">
        <v>81</v>
      </c>
      <c r="AY516" s="225" t="s">
        <v>173</v>
      </c>
    </row>
    <row r="517" s="10" customFormat="1" ht="29.88" customHeight="1">
      <c r="B517" s="190"/>
      <c r="D517" s="191" t="s">
        <v>72</v>
      </c>
      <c r="E517" s="201" t="s">
        <v>384</v>
      </c>
      <c r="F517" s="201" t="s">
        <v>385</v>
      </c>
      <c r="I517" s="193"/>
      <c r="J517" s="202">
        <f>BK517</f>
        <v>0</v>
      </c>
      <c r="L517" s="190"/>
      <c r="M517" s="195"/>
      <c r="N517" s="196"/>
      <c r="O517" s="196"/>
      <c r="P517" s="197">
        <f>P518</f>
        <v>0</v>
      </c>
      <c r="Q517" s="196"/>
      <c r="R517" s="197">
        <f>R518</f>
        <v>0</v>
      </c>
      <c r="S517" s="196"/>
      <c r="T517" s="198">
        <f>T518</f>
        <v>0</v>
      </c>
      <c r="AR517" s="191" t="s">
        <v>81</v>
      </c>
      <c r="AT517" s="199" t="s">
        <v>72</v>
      </c>
      <c r="AU517" s="199" t="s">
        <v>81</v>
      </c>
      <c r="AY517" s="191" t="s">
        <v>173</v>
      </c>
      <c r="BK517" s="200">
        <f>BK518</f>
        <v>0</v>
      </c>
    </row>
    <row r="518" s="1" customFormat="1" ht="51" customHeight="1">
      <c r="B518" s="203"/>
      <c r="C518" s="204" t="s">
        <v>666</v>
      </c>
      <c r="D518" s="204" t="s">
        <v>176</v>
      </c>
      <c r="E518" s="205" t="s">
        <v>387</v>
      </c>
      <c r="F518" s="206" t="s">
        <v>388</v>
      </c>
      <c r="G518" s="207" t="s">
        <v>352</v>
      </c>
      <c r="H518" s="208">
        <v>158.05799999999999</v>
      </c>
      <c r="I518" s="209"/>
      <c r="J518" s="210">
        <f>ROUND(I518*H518,2)</f>
        <v>0</v>
      </c>
      <c r="K518" s="206" t="s">
        <v>192</v>
      </c>
      <c r="L518" s="47"/>
      <c r="M518" s="211" t="s">
        <v>5</v>
      </c>
      <c r="N518" s="212" t="s">
        <v>45</v>
      </c>
      <c r="O518" s="48"/>
      <c r="P518" s="213">
        <f>O518*H518</f>
        <v>0</v>
      </c>
      <c r="Q518" s="213">
        <v>0</v>
      </c>
      <c r="R518" s="213">
        <f>Q518*H518</f>
        <v>0</v>
      </c>
      <c r="S518" s="213">
        <v>0</v>
      </c>
      <c r="T518" s="214">
        <f>S518*H518</f>
        <v>0</v>
      </c>
      <c r="AR518" s="25" t="s">
        <v>180</v>
      </c>
      <c r="AT518" s="25" t="s">
        <v>176</v>
      </c>
      <c r="AU518" s="25" t="s">
        <v>93</v>
      </c>
      <c r="AY518" s="25" t="s">
        <v>173</v>
      </c>
      <c r="BE518" s="215">
        <f>IF(N518="základní",J518,0)</f>
        <v>0</v>
      </c>
      <c r="BF518" s="215">
        <f>IF(N518="snížená",J518,0)</f>
        <v>0</v>
      </c>
      <c r="BG518" s="215">
        <f>IF(N518="zákl. přenesená",J518,0)</f>
        <v>0</v>
      </c>
      <c r="BH518" s="215">
        <f>IF(N518="sníž. přenesená",J518,0)</f>
        <v>0</v>
      </c>
      <c r="BI518" s="215">
        <f>IF(N518="nulová",J518,0)</f>
        <v>0</v>
      </c>
      <c r="BJ518" s="25" t="s">
        <v>93</v>
      </c>
      <c r="BK518" s="215">
        <f>ROUND(I518*H518,2)</f>
        <v>0</v>
      </c>
      <c r="BL518" s="25" t="s">
        <v>180</v>
      </c>
      <c r="BM518" s="25" t="s">
        <v>1274</v>
      </c>
    </row>
    <row r="519" s="10" customFormat="1" ht="37.44001" customHeight="1">
      <c r="B519" s="190"/>
      <c r="D519" s="191" t="s">
        <v>72</v>
      </c>
      <c r="E519" s="192" t="s">
        <v>390</v>
      </c>
      <c r="F519" s="192" t="s">
        <v>391</v>
      </c>
      <c r="I519" s="193"/>
      <c r="J519" s="194">
        <f>BK519</f>
        <v>0</v>
      </c>
      <c r="L519" s="190"/>
      <c r="M519" s="195"/>
      <c r="N519" s="196"/>
      <c r="O519" s="196"/>
      <c r="P519" s="197">
        <f>P520+P557+P563+P582+P593+P633+P641+P648+P686+P693</f>
        <v>0</v>
      </c>
      <c r="Q519" s="196"/>
      <c r="R519" s="197">
        <f>R520+R557+R563+R582+R593+R633+R641+R648+R686+R693</f>
        <v>18.182135209999998</v>
      </c>
      <c r="S519" s="196"/>
      <c r="T519" s="198">
        <f>T520+T557+T563+T582+T593+T633+T641+T648+T686+T693</f>
        <v>14.442803739999999</v>
      </c>
      <c r="AR519" s="191" t="s">
        <v>93</v>
      </c>
      <c r="AT519" s="199" t="s">
        <v>72</v>
      </c>
      <c r="AU519" s="199" t="s">
        <v>73</v>
      </c>
      <c r="AY519" s="191" t="s">
        <v>173</v>
      </c>
      <c r="BK519" s="200">
        <f>BK520+BK557+BK563+BK582+BK593+BK633+BK641+BK648+BK686+BK693</f>
        <v>0</v>
      </c>
    </row>
    <row r="520" s="10" customFormat="1" ht="19.92" customHeight="1">
      <c r="B520" s="190"/>
      <c r="D520" s="191" t="s">
        <v>72</v>
      </c>
      <c r="E520" s="201" t="s">
        <v>1275</v>
      </c>
      <c r="F520" s="201" t="s">
        <v>1276</v>
      </c>
      <c r="I520" s="193"/>
      <c r="J520" s="202">
        <f>BK520</f>
        <v>0</v>
      </c>
      <c r="L520" s="190"/>
      <c r="M520" s="195"/>
      <c r="N520" s="196"/>
      <c r="O520" s="196"/>
      <c r="P520" s="197">
        <f>SUM(P521:P556)</f>
        <v>0</v>
      </c>
      <c r="Q520" s="196"/>
      <c r="R520" s="197">
        <f>SUM(R521:R556)</f>
        <v>1.6264964000000002</v>
      </c>
      <c r="S520" s="196"/>
      <c r="T520" s="198">
        <f>SUM(T521:T556)</f>
        <v>1.8553199999999999</v>
      </c>
      <c r="AR520" s="191" t="s">
        <v>93</v>
      </c>
      <c r="AT520" s="199" t="s">
        <v>72</v>
      </c>
      <c r="AU520" s="199" t="s">
        <v>81</v>
      </c>
      <c r="AY520" s="191" t="s">
        <v>173</v>
      </c>
      <c r="BK520" s="200">
        <f>SUM(BK521:BK556)</f>
        <v>0</v>
      </c>
    </row>
    <row r="521" s="1" customFormat="1" ht="25.5" customHeight="1">
      <c r="B521" s="203"/>
      <c r="C521" s="204" t="s">
        <v>670</v>
      </c>
      <c r="D521" s="204" t="s">
        <v>176</v>
      </c>
      <c r="E521" s="205" t="s">
        <v>1277</v>
      </c>
      <c r="F521" s="206" t="s">
        <v>1278</v>
      </c>
      <c r="G521" s="207" t="s">
        <v>179</v>
      </c>
      <c r="H521" s="208">
        <v>123.688</v>
      </c>
      <c r="I521" s="209"/>
      <c r="J521" s="210">
        <f>ROUND(I521*H521,2)</f>
        <v>0</v>
      </c>
      <c r="K521" s="206" t="s">
        <v>192</v>
      </c>
      <c r="L521" s="47"/>
      <c r="M521" s="211" t="s">
        <v>5</v>
      </c>
      <c r="N521" s="212" t="s">
        <v>45</v>
      </c>
      <c r="O521" s="48"/>
      <c r="P521" s="213">
        <f>O521*H521</f>
        <v>0</v>
      </c>
      <c r="Q521" s="213">
        <v>0</v>
      </c>
      <c r="R521" s="213">
        <f>Q521*H521</f>
        <v>0</v>
      </c>
      <c r="S521" s="213">
        <v>0</v>
      </c>
      <c r="T521" s="214">
        <f>S521*H521</f>
        <v>0</v>
      </c>
      <c r="AR521" s="25" t="s">
        <v>263</v>
      </c>
      <c r="AT521" s="25" t="s">
        <v>176</v>
      </c>
      <c r="AU521" s="25" t="s">
        <v>93</v>
      </c>
      <c r="AY521" s="25" t="s">
        <v>173</v>
      </c>
      <c r="BE521" s="215">
        <f>IF(N521="základní",J521,0)</f>
        <v>0</v>
      </c>
      <c r="BF521" s="215">
        <f>IF(N521="snížená",J521,0)</f>
        <v>0</v>
      </c>
      <c r="BG521" s="215">
        <f>IF(N521="zákl. přenesená",J521,0)</f>
        <v>0</v>
      </c>
      <c r="BH521" s="215">
        <f>IF(N521="sníž. přenesená",J521,0)</f>
        <v>0</v>
      </c>
      <c r="BI521" s="215">
        <f>IF(N521="nulová",J521,0)</f>
        <v>0</v>
      </c>
      <c r="BJ521" s="25" t="s">
        <v>93</v>
      </c>
      <c r="BK521" s="215">
        <f>ROUND(I521*H521,2)</f>
        <v>0</v>
      </c>
      <c r="BL521" s="25" t="s">
        <v>263</v>
      </c>
      <c r="BM521" s="25" t="s">
        <v>1279</v>
      </c>
    </row>
    <row r="522" s="12" customFormat="1">
      <c r="B522" s="224"/>
      <c r="D522" s="217" t="s">
        <v>182</v>
      </c>
      <c r="E522" s="225" t="s">
        <v>5</v>
      </c>
      <c r="F522" s="226" t="s">
        <v>1280</v>
      </c>
      <c r="H522" s="227">
        <v>123.688</v>
      </c>
      <c r="I522" s="228"/>
      <c r="L522" s="224"/>
      <c r="M522" s="229"/>
      <c r="N522" s="230"/>
      <c r="O522" s="230"/>
      <c r="P522" s="230"/>
      <c r="Q522" s="230"/>
      <c r="R522" s="230"/>
      <c r="S522" s="230"/>
      <c r="T522" s="231"/>
      <c r="AT522" s="225" t="s">
        <v>182</v>
      </c>
      <c r="AU522" s="225" t="s">
        <v>93</v>
      </c>
      <c r="AV522" s="12" t="s">
        <v>93</v>
      </c>
      <c r="AW522" s="12" t="s">
        <v>36</v>
      </c>
      <c r="AX522" s="12" t="s">
        <v>81</v>
      </c>
      <c r="AY522" s="225" t="s">
        <v>173</v>
      </c>
    </row>
    <row r="523" s="1" customFormat="1" ht="16.5" customHeight="1">
      <c r="B523" s="203"/>
      <c r="C523" s="248" t="s">
        <v>675</v>
      </c>
      <c r="D523" s="248" t="s">
        <v>197</v>
      </c>
      <c r="E523" s="249" t="s">
        <v>404</v>
      </c>
      <c r="F523" s="250" t="s">
        <v>405</v>
      </c>
      <c r="G523" s="251" t="s">
        <v>406</v>
      </c>
      <c r="H523" s="252">
        <v>43.290999999999997</v>
      </c>
      <c r="I523" s="253"/>
      <c r="J523" s="254">
        <f>ROUND(I523*H523,2)</f>
        <v>0</v>
      </c>
      <c r="K523" s="250" t="s">
        <v>5</v>
      </c>
      <c r="L523" s="255"/>
      <c r="M523" s="256" t="s">
        <v>5</v>
      </c>
      <c r="N523" s="257" t="s">
        <v>45</v>
      </c>
      <c r="O523" s="48"/>
      <c r="P523" s="213">
        <f>O523*H523</f>
        <v>0</v>
      </c>
      <c r="Q523" s="213">
        <v>0.001</v>
      </c>
      <c r="R523" s="213">
        <f>Q523*H523</f>
        <v>0.043290999999999996</v>
      </c>
      <c r="S523" s="213">
        <v>0</v>
      </c>
      <c r="T523" s="214">
        <f>S523*H523</f>
        <v>0</v>
      </c>
      <c r="AR523" s="25" t="s">
        <v>343</v>
      </c>
      <c r="AT523" s="25" t="s">
        <v>197</v>
      </c>
      <c r="AU523" s="25" t="s">
        <v>93</v>
      </c>
      <c r="AY523" s="25" t="s">
        <v>173</v>
      </c>
      <c r="BE523" s="215">
        <f>IF(N523="základní",J523,0)</f>
        <v>0</v>
      </c>
      <c r="BF523" s="215">
        <f>IF(N523="snížená",J523,0)</f>
        <v>0</v>
      </c>
      <c r="BG523" s="215">
        <f>IF(N523="zákl. přenesená",J523,0)</f>
        <v>0</v>
      </c>
      <c r="BH523" s="215">
        <f>IF(N523="sníž. přenesená",J523,0)</f>
        <v>0</v>
      </c>
      <c r="BI523" s="215">
        <f>IF(N523="nulová",J523,0)</f>
        <v>0</v>
      </c>
      <c r="BJ523" s="25" t="s">
        <v>93</v>
      </c>
      <c r="BK523" s="215">
        <f>ROUND(I523*H523,2)</f>
        <v>0</v>
      </c>
      <c r="BL523" s="25" t="s">
        <v>263</v>
      </c>
      <c r="BM523" s="25" t="s">
        <v>1281</v>
      </c>
    </row>
    <row r="524" s="12" customFormat="1">
      <c r="B524" s="224"/>
      <c r="D524" s="217" t="s">
        <v>182</v>
      </c>
      <c r="E524" s="225" t="s">
        <v>5</v>
      </c>
      <c r="F524" s="226" t="s">
        <v>1282</v>
      </c>
      <c r="H524" s="227">
        <v>43.290999999999997</v>
      </c>
      <c r="I524" s="228"/>
      <c r="L524" s="224"/>
      <c r="M524" s="229"/>
      <c r="N524" s="230"/>
      <c r="O524" s="230"/>
      <c r="P524" s="230"/>
      <c r="Q524" s="230"/>
      <c r="R524" s="230"/>
      <c r="S524" s="230"/>
      <c r="T524" s="231"/>
      <c r="AT524" s="225" t="s">
        <v>182</v>
      </c>
      <c r="AU524" s="225" t="s">
        <v>93</v>
      </c>
      <c r="AV524" s="12" t="s">
        <v>93</v>
      </c>
      <c r="AW524" s="12" t="s">
        <v>36</v>
      </c>
      <c r="AX524" s="12" t="s">
        <v>81</v>
      </c>
      <c r="AY524" s="225" t="s">
        <v>173</v>
      </c>
    </row>
    <row r="525" s="1" customFormat="1" ht="16.5" customHeight="1">
      <c r="B525" s="203"/>
      <c r="C525" s="204" t="s">
        <v>679</v>
      </c>
      <c r="D525" s="204" t="s">
        <v>176</v>
      </c>
      <c r="E525" s="205" t="s">
        <v>1283</v>
      </c>
      <c r="F525" s="206" t="s">
        <v>1284</v>
      </c>
      <c r="G525" s="207" t="s">
        <v>179</v>
      </c>
      <c r="H525" s="208">
        <v>123.688</v>
      </c>
      <c r="I525" s="209"/>
      <c r="J525" s="210">
        <f>ROUND(I525*H525,2)</f>
        <v>0</v>
      </c>
      <c r="K525" s="206" t="s">
        <v>5</v>
      </c>
      <c r="L525" s="47"/>
      <c r="M525" s="211" t="s">
        <v>5</v>
      </c>
      <c r="N525" s="212" t="s">
        <v>45</v>
      </c>
      <c r="O525" s="48"/>
      <c r="P525" s="213">
        <f>O525*H525</f>
        <v>0</v>
      </c>
      <c r="Q525" s="213">
        <v>0</v>
      </c>
      <c r="R525" s="213">
        <f>Q525*H525</f>
        <v>0</v>
      </c>
      <c r="S525" s="213">
        <v>0.014999999999999999</v>
      </c>
      <c r="T525" s="214">
        <f>S525*H525</f>
        <v>1.8553199999999999</v>
      </c>
      <c r="AR525" s="25" t="s">
        <v>263</v>
      </c>
      <c r="AT525" s="25" t="s">
        <v>176</v>
      </c>
      <c r="AU525" s="25" t="s">
        <v>93</v>
      </c>
      <c r="AY525" s="25" t="s">
        <v>173</v>
      </c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25" t="s">
        <v>93</v>
      </c>
      <c r="BK525" s="215">
        <f>ROUND(I525*H525,2)</f>
        <v>0</v>
      </c>
      <c r="BL525" s="25" t="s">
        <v>263</v>
      </c>
      <c r="BM525" s="25" t="s">
        <v>1285</v>
      </c>
    </row>
    <row r="526" s="12" customFormat="1">
      <c r="B526" s="224"/>
      <c r="D526" s="217" t="s">
        <v>182</v>
      </c>
      <c r="E526" s="225" t="s">
        <v>5</v>
      </c>
      <c r="F526" s="226" t="s">
        <v>1280</v>
      </c>
      <c r="H526" s="227">
        <v>123.688</v>
      </c>
      <c r="I526" s="228"/>
      <c r="L526" s="224"/>
      <c r="M526" s="229"/>
      <c r="N526" s="230"/>
      <c r="O526" s="230"/>
      <c r="P526" s="230"/>
      <c r="Q526" s="230"/>
      <c r="R526" s="230"/>
      <c r="S526" s="230"/>
      <c r="T526" s="231"/>
      <c r="AT526" s="225" t="s">
        <v>182</v>
      </c>
      <c r="AU526" s="225" t="s">
        <v>93</v>
      </c>
      <c r="AV526" s="12" t="s">
        <v>93</v>
      </c>
      <c r="AW526" s="12" t="s">
        <v>36</v>
      </c>
      <c r="AX526" s="12" t="s">
        <v>81</v>
      </c>
      <c r="AY526" s="225" t="s">
        <v>173</v>
      </c>
    </row>
    <row r="527" s="1" customFormat="1" ht="25.5" customHeight="1">
      <c r="B527" s="203"/>
      <c r="C527" s="204" t="s">
        <v>683</v>
      </c>
      <c r="D527" s="204" t="s">
        <v>176</v>
      </c>
      <c r="E527" s="205" t="s">
        <v>1286</v>
      </c>
      <c r="F527" s="206" t="s">
        <v>1287</v>
      </c>
      <c r="G527" s="207" t="s">
        <v>179</v>
      </c>
      <c r="H527" s="208">
        <v>247.37600000000001</v>
      </c>
      <c r="I527" s="209"/>
      <c r="J527" s="210">
        <f>ROUND(I527*H527,2)</f>
        <v>0</v>
      </c>
      <c r="K527" s="206" t="s">
        <v>192</v>
      </c>
      <c r="L527" s="47"/>
      <c r="M527" s="211" t="s">
        <v>5</v>
      </c>
      <c r="N527" s="212" t="s">
        <v>45</v>
      </c>
      <c r="O527" s="48"/>
      <c r="P527" s="213">
        <f>O527*H527</f>
        <v>0</v>
      </c>
      <c r="Q527" s="213">
        <v>0.00040000000000000002</v>
      </c>
      <c r="R527" s="213">
        <f>Q527*H527</f>
        <v>0.098950400000000008</v>
      </c>
      <c r="S527" s="213">
        <v>0</v>
      </c>
      <c r="T527" s="214">
        <f>S527*H527</f>
        <v>0</v>
      </c>
      <c r="AR527" s="25" t="s">
        <v>263</v>
      </c>
      <c r="AT527" s="25" t="s">
        <v>176</v>
      </c>
      <c r="AU527" s="25" t="s">
        <v>93</v>
      </c>
      <c r="AY527" s="25" t="s">
        <v>173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25" t="s">
        <v>93</v>
      </c>
      <c r="BK527" s="215">
        <f>ROUND(I527*H527,2)</f>
        <v>0</v>
      </c>
      <c r="BL527" s="25" t="s">
        <v>263</v>
      </c>
      <c r="BM527" s="25" t="s">
        <v>1288</v>
      </c>
    </row>
    <row r="528" s="11" customFormat="1">
      <c r="B528" s="216"/>
      <c r="D528" s="217" t="s">
        <v>182</v>
      </c>
      <c r="E528" s="218" t="s">
        <v>5</v>
      </c>
      <c r="F528" s="219" t="s">
        <v>1289</v>
      </c>
      <c r="H528" s="218" t="s">
        <v>5</v>
      </c>
      <c r="I528" s="220"/>
      <c r="L528" s="216"/>
      <c r="M528" s="221"/>
      <c r="N528" s="222"/>
      <c r="O528" s="222"/>
      <c r="P528" s="222"/>
      <c r="Q528" s="222"/>
      <c r="R528" s="222"/>
      <c r="S528" s="222"/>
      <c r="T528" s="223"/>
      <c r="AT528" s="218" t="s">
        <v>182</v>
      </c>
      <c r="AU528" s="218" t="s">
        <v>93</v>
      </c>
      <c r="AV528" s="11" t="s">
        <v>81</v>
      </c>
      <c r="AW528" s="11" t="s">
        <v>36</v>
      </c>
      <c r="AX528" s="11" t="s">
        <v>73</v>
      </c>
      <c r="AY528" s="218" t="s">
        <v>173</v>
      </c>
    </row>
    <row r="529" s="11" customFormat="1">
      <c r="B529" s="216"/>
      <c r="D529" s="217" t="s">
        <v>182</v>
      </c>
      <c r="E529" s="218" t="s">
        <v>5</v>
      </c>
      <c r="F529" s="219" t="s">
        <v>961</v>
      </c>
      <c r="H529" s="218" t="s">
        <v>5</v>
      </c>
      <c r="I529" s="220"/>
      <c r="L529" s="216"/>
      <c r="M529" s="221"/>
      <c r="N529" s="222"/>
      <c r="O529" s="222"/>
      <c r="P529" s="222"/>
      <c r="Q529" s="222"/>
      <c r="R529" s="222"/>
      <c r="S529" s="222"/>
      <c r="T529" s="223"/>
      <c r="AT529" s="218" t="s">
        <v>182</v>
      </c>
      <c r="AU529" s="218" t="s">
        <v>93</v>
      </c>
      <c r="AV529" s="11" t="s">
        <v>81</v>
      </c>
      <c r="AW529" s="11" t="s">
        <v>36</v>
      </c>
      <c r="AX529" s="11" t="s">
        <v>73</v>
      </c>
      <c r="AY529" s="218" t="s">
        <v>173</v>
      </c>
    </row>
    <row r="530" s="12" customFormat="1">
      <c r="B530" s="224"/>
      <c r="D530" s="217" t="s">
        <v>182</v>
      </c>
      <c r="E530" s="225" t="s">
        <v>5</v>
      </c>
      <c r="F530" s="226" t="s">
        <v>1290</v>
      </c>
      <c r="H530" s="227">
        <v>8.0150000000000006</v>
      </c>
      <c r="I530" s="228"/>
      <c r="L530" s="224"/>
      <c r="M530" s="229"/>
      <c r="N530" s="230"/>
      <c r="O530" s="230"/>
      <c r="P530" s="230"/>
      <c r="Q530" s="230"/>
      <c r="R530" s="230"/>
      <c r="S530" s="230"/>
      <c r="T530" s="231"/>
      <c r="AT530" s="225" t="s">
        <v>182</v>
      </c>
      <c r="AU530" s="225" t="s">
        <v>93</v>
      </c>
      <c r="AV530" s="12" t="s">
        <v>93</v>
      </c>
      <c r="AW530" s="12" t="s">
        <v>36</v>
      </c>
      <c r="AX530" s="12" t="s">
        <v>73</v>
      </c>
      <c r="AY530" s="225" t="s">
        <v>173</v>
      </c>
    </row>
    <row r="531" s="11" customFormat="1">
      <c r="B531" s="216"/>
      <c r="D531" s="217" t="s">
        <v>182</v>
      </c>
      <c r="E531" s="218" t="s">
        <v>5</v>
      </c>
      <c r="F531" s="219" t="s">
        <v>1033</v>
      </c>
      <c r="H531" s="218" t="s">
        <v>5</v>
      </c>
      <c r="I531" s="220"/>
      <c r="L531" s="216"/>
      <c r="M531" s="221"/>
      <c r="N531" s="222"/>
      <c r="O531" s="222"/>
      <c r="P531" s="222"/>
      <c r="Q531" s="222"/>
      <c r="R531" s="222"/>
      <c r="S531" s="222"/>
      <c r="T531" s="223"/>
      <c r="AT531" s="218" t="s">
        <v>182</v>
      </c>
      <c r="AU531" s="218" t="s">
        <v>93</v>
      </c>
      <c r="AV531" s="11" t="s">
        <v>81</v>
      </c>
      <c r="AW531" s="11" t="s">
        <v>36</v>
      </c>
      <c r="AX531" s="11" t="s">
        <v>73</v>
      </c>
      <c r="AY531" s="218" t="s">
        <v>173</v>
      </c>
    </row>
    <row r="532" s="12" customFormat="1">
      <c r="B532" s="224"/>
      <c r="D532" s="217" t="s">
        <v>182</v>
      </c>
      <c r="E532" s="225" t="s">
        <v>5</v>
      </c>
      <c r="F532" s="226" t="s">
        <v>1291</v>
      </c>
      <c r="H532" s="227">
        <v>0.19300000000000001</v>
      </c>
      <c r="I532" s="228"/>
      <c r="L532" s="224"/>
      <c r="M532" s="229"/>
      <c r="N532" s="230"/>
      <c r="O532" s="230"/>
      <c r="P532" s="230"/>
      <c r="Q532" s="230"/>
      <c r="R532" s="230"/>
      <c r="S532" s="230"/>
      <c r="T532" s="231"/>
      <c r="AT532" s="225" t="s">
        <v>182</v>
      </c>
      <c r="AU532" s="225" t="s">
        <v>93</v>
      </c>
      <c r="AV532" s="12" t="s">
        <v>93</v>
      </c>
      <c r="AW532" s="12" t="s">
        <v>36</v>
      </c>
      <c r="AX532" s="12" t="s">
        <v>73</v>
      </c>
      <c r="AY532" s="225" t="s">
        <v>173</v>
      </c>
    </row>
    <row r="533" s="12" customFormat="1">
      <c r="B533" s="224"/>
      <c r="D533" s="217" t="s">
        <v>182</v>
      </c>
      <c r="E533" s="225" t="s">
        <v>5</v>
      </c>
      <c r="F533" s="226" t="s">
        <v>1292</v>
      </c>
      <c r="H533" s="227">
        <v>42.084000000000003</v>
      </c>
      <c r="I533" s="228"/>
      <c r="L533" s="224"/>
      <c r="M533" s="229"/>
      <c r="N533" s="230"/>
      <c r="O533" s="230"/>
      <c r="P533" s="230"/>
      <c r="Q533" s="230"/>
      <c r="R533" s="230"/>
      <c r="S533" s="230"/>
      <c r="T533" s="231"/>
      <c r="AT533" s="225" t="s">
        <v>182</v>
      </c>
      <c r="AU533" s="225" t="s">
        <v>93</v>
      </c>
      <c r="AV533" s="12" t="s">
        <v>93</v>
      </c>
      <c r="AW533" s="12" t="s">
        <v>36</v>
      </c>
      <c r="AX533" s="12" t="s">
        <v>73</v>
      </c>
      <c r="AY533" s="225" t="s">
        <v>173</v>
      </c>
    </row>
    <row r="534" s="12" customFormat="1">
      <c r="B534" s="224"/>
      <c r="D534" s="217" t="s">
        <v>182</v>
      </c>
      <c r="E534" s="225" t="s">
        <v>5</v>
      </c>
      <c r="F534" s="226" t="s">
        <v>1293</v>
      </c>
      <c r="H534" s="227">
        <v>2.4180000000000001</v>
      </c>
      <c r="I534" s="228"/>
      <c r="L534" s="224"/>
      <c r="M534" s="229"/>
      <c r="N534" s="230"/>
      <c r="O534" s="230"/>
      <c r="P534" s="230"/>
      <c r="Q534" s="230"/>
      <c r="R534" s="230"/>
      <c r="S534" s="230"/>
      <c r="T534" s="231"/>
      <c r="AT534" s="225" t="s">
        <v>182</v>
      </c>
      <c r="AU534" s="225" t="s">
        <v>93</v>
      </c>
      <c r="AV534" s="12" t="s">
        <v>93</v>
      </c>
      <c r="AW534" s="12" t="s">
        <v>36</v>
      </c>
      <c r="AX534" s="12" t="s">
        <v>73</v>
      </c>
      <c r="AY534" s="225" t="s">
        <v>173</v>
      </c>
    </row>
    <row r="535" s="12" customFormat="1">
      <c r="B535" s="224"/>
      <c r="D535" s="217" t="s">
        <v>182</v>
      </c>
      <c r="E535" s="225" t="s">
        <v>5</v>
      </c>
      <c r="F535" s="226" t="s">
        <v>1294</v>
      </c>
      <c r="H535" s="227">
        <v>12.172000000000001</v>
      </c>
      <c r="I535" s="228"/>
      <c r="L535" s="224"/>
      <c r="M535" s="229"/>
      <c r="N535" s="230"/>
      <c r="O535" s="230"/>
      <c r="P535" s="230"/>
      <c r="Q535" s="230"/>
      <c r="R535" s="230"/>
      <c r="S535" s="230"/>
      <c r="T535" s="231"/>
      <c r="AT535" s="225" t="s">
        <v>182</v>
      </c>
      <c r="AU535" s="225" t="s">
        <v>93</v>
      </c>
      <c r="AV535" s="12" t="s">
        <v>93</v>
      </c>
      <c r="AW535" s="12" t="s">
        <v>36</v>
      </c>
      <c r="AX535" s="12" t="s">
        <v>73</v>
      </c>
      <c r="AY535" s="225" t="s">
        <v>173</v>
      </c>
    </row>
    <row r="536" s="13" customFormat="1">
      <c r="B536" s="232"/>
      <c r="D536" s="217" t="s">
        <v>182</v>
      </c>
      <c r="E536" s="233" t="s">
        <v>804</v>
      </c>
      <c r="F536" s="234" t="s">
        <v>186</v>
      </c>
      <c r="H536" s="235">
        <v>64.882000000000005</v>
      </c>
      <c r="I536" s="236"/>
      <c r="L536" s="232"/>
      <c r="M536" s="237"/>
      <c r="N536" s="238"/>
      <c r="O536" s="238"/>
      <c r="P536" s="238"/>
      <c r="Q536" s="238"/>
      <c r="R536" s="238"/>
      <c r="S536" s="238"/>
      <c r="T536" s="239"/>
      <c r="AT536" s="233" t="s">
        <v>182</v>
      </c>
      <c r="AU536" s="233" t="s">
        <v>93</v>
      </c>
      <c r="AV536" s="13" t="s">
        <v>187</v>
      </c>
      <c r="AW536" s="13" t="s">
        <v>36</v>
      </c>
      <c r="AX536" s="13" t="s">
        <v>73</v>
      </c>
      <c r="AY536" s="233" t="s">
        <v>173</v>
      </c>
    </row>
    <row r="537" s="11" customFormat="1">
      <c r="B537" s="216"/>
      <c r="D537" s="217" t="s">
        <v>182</v>
      </c>
      <c r="E537" s="218" t="s">
        <v>5</v>
      </c>
      <c r="F537" s="219" t="s">
        <v>1295</v>
      </c>
      <c r="H537" s="218" t="s">
        <v>5</v>
      </c>
      <c r="I537" s="220"/>
      <c r="L537" s="216"/>
      <c r="M537" s="221"/>
      <c r="N537" s="222"/>
      <c r="O537" s="222"/>
      <c r="P537" s="222"/>
      <c r="Q537" s="222"/>
      <c r="R537" s="222"/>
      <c r="S537" s="222"/>
      <c r="T537" s="223"/>
      <c r="AT537" s="218" t="s">
        <v>182</v>
      </c>
      <c r="AU537" s="218" t="s">
        <v>93</v>
      </c>
      <c r="AV537" s="11" t="s">
        <v>81</v>
      </c>
      <c r="AW537" s="11" t="s">
        <v>36</v>
      </c>
      <c r="AX537" s="11" t="s">
        <v>73</v>
      </c>
      <c r="AY537" s="218" t="s">
        <v>173</v>
      </c>
    </row>
    <row r="538" s="11" customFormat="1">
      <c r="B538" s="216"/>
      <c r="D538" s="217" t="s">
        <v>182</v>
      </c>
      <c r="E538" s="218" t="s">
        <v>5</v>
      </c>
      <c r="F538" s="219" t="s">
        <v>961</v>
      </c>
      <c r="H538" s="218" t="s">
        <v>5</v>
      </c>
      <c r="I538" s="220"/>
      <c r="L538" s="216"/>
      <c r="M538" s="221"/>
      <c r="N538" s="222"/>
      <c r="O538" s="222"/>
      <c r="P538" s="222"/>
      <c r="Q538" s="222"/>
      <c r="R538" s="222"/>
      <c r="S538" s="222"/>
      <c r="T538" s="223"/>
      <c r="AT538" s="218" t="s">
        <v>182</v>
      </c>
      <c r="AU538" s="218" t="s">
        <v>93</v>
      </c>
      <c r="AV538" s="11" t="s">
        <v>81</v>
      </c>
      <c r="AW538" s="11" t="s">
        <v>36</v>
      </c>
      <c r="AX538" s="11" t="s">
        <v>73</v>
      </c>
      <c r="AY538" s="218" t="s">
        <v>173</v>
      </c>
    </row>
    <row r="539" s="12" customFormat="1">
      <c r="B539" s="224"/>
      <c r="D539" s="217" t="s">
        <v>182</v>
      </c>
      <c r="E539" s="225" t="s">
        <v>5</v>
      </c>
      <c r="F539" s="226" t="s">
        <v>1296</v>
      </c>
      <c r="H539" s="227">
        <v>13.74</v>
      </c>
      <c r="I539" s="228"/>
      <c r="L539" s="224"/>
      <c r="M539" s="229"/>
      <c r="N539" s="230"/>
      <c r="O539" s="230"/>
      <c r="P539" s="230"/>
      <c r="Q539" s="230"/>
      <c r="R539" s="230"/>
      <c r="S539" s="230"/>
      <c r="T539" s="231"/>
      <c r="AT539" s="225" t="s">
        <v>182</v>
      </c>
      <c r="AU539" s="225" t="s">
        <v>93</v>
      </c>
      <c r="AV539" s="12" t="s">
        <v>93</v>
      </c>
      <c r="AW539" s="12" t="s">
        <v>36</v>
      </c>
      <c r="AX539" s="12" t="s">
        <v>73</v>
      </c>
      <c r="AY539" s="225" t="s">
        <v>173</v>
      </c>
    </row>
    <row r="540" s="11" customFormat="1">
      <c r="B540" s="216"/>
      <c r="D540" s="217" t="s">
        <v>182</v>
      </c>
      <c r="E540" s="218" t="s">
        <v>5</v>
      </c>
      <c r="F540" s="219" t="s">
        <v>1033</v>
      </c>
      <c r="H540" s="218" t="s">
        <v>5</v>
      </c>
      <c r="I540" s="220"/>
      <c r="L540" s="216"/>
      <c r="M540" s="221"/>
      <c r="N540" s="222"/>
      <c r="O540" s="222"/>
      <c r="P540" s="222"/>
      <c r="Q540" s="222"/>
      <c r="R540" s="222"/>
      <c r="S540" s="222"/>
      <c r="T540" s="223"/>
      <c r="AT540" s="218" t="s">
        <v>182</v>
      </c>
      <c r="AU540" s="218" t="s">
        <v>93</v>
      </c>
      <c r="AV540" s="11" t="s">
        <v>81</v>
      </c>
      <c r="AW540" s="11" t="s">
        <v>36</v>
      </c>
      <c r="AX540" s="11" t="s">
        <v>73</v>
      </c>
      <c r="AY540" s="218" t="s">
        <v>173</v>
      </c>
    </row>
    <row r="541" s="12" customFormat="1">
      <c r="B541" s="224"/>
      <c r="D541" s="217" t="s">
        <v>182</v>
      </c>
      <c r="E541" s="225" t="s">
        <v>5</v>
      </c>
      <c r="F541" s="226" t="s">
        <v>1297</v>
      </c>
      <c r="H541" s="227">
        <v>29.916</v>
      </c>
      <c r="I541" s="228"/>
      <c r="L541" s="224"/>
      <c r="M541" s="229"/>
      <c r="N541" s="230"/>
      <c r="O541" s="230"/>
      <c r="P541" s="230"/>
      <c r="Q541" s="230"/>
      <c r="R541" s="230"/>
      <c r="S541" s="230"/>
      <c r="T541" s="231"/>
      <c r="AT541" s="225" t="s">
        <v>182</v>
      </c>
      <c r="AU541" s="225" t="s">
        <v>93</v>
      </c>
      <c r="AV541" s="12" t="s">
        <v>93</v>
      </c>
      <c r="AW541" s="12" t="s">
        <v>36</v>
      </c>
      <c r="AX541" s="12" t="s">
        <v>73</v>
      </c>
      <c r="AY541" s="225" t="s">
        <v>173</v>
      </c>
    </row>
    <row r="542" s="12" customFormat="1">
      <c r="B542" s="224"/>
      <c r="D542" s="217" t="s">
        <v>182</v>
      </c>
      <c r="E542" s="225" t="s">
        <v>5</v>
      </c>
      <c r="F542" s="226" t="s">
        <v>1298</v>
      </c>
      <c r="H542" s="227">
        <v>2.1629999999999998</v>
      </c>
      <c r="I542" s="228"/>
      <c r="L542" s="224"/>
      <c r="M542" s="229"/>
      <c r="N542" s="230"/>
      <c r="O542" s="230"/>
      <c r="P542" s="230"/>
      <c r="Q542" s="230"/>
      <c r="R542" s="230"/>
      <c r="S542" s="230"/>
      <c r="T542" s="231"/>
      <c r="AT542" s="225" t="s">
        <v>182</v>
      </c>
      <c r="AU542" s="225" t="s">
        <v>93</v>
      </c>
      <c r="AV542" s="12" t="s">
        <v>93</v>
      </c>
      <c r="AW542" s="12" t="s">
        <v>36</v>
      </c>
      <c r="AX542" s="12" t="s">
        <v>73</v>
      </c>
      <c r="AY542" s="225" t="s">
        <v>173</v>
      </c>
    </row>
    <row r="543" s="12" customFormat="1">
      <c r="B543" s="224"/>
      <c r="D543" s="217" t="s">
        <v>182</v>
      </c>
      <c r="E543" s="225" t="s">
        <v>5</v>
      </c>
      <c r="F543" s="226" t="s">
        <v>1299</v>
      </c>
      <c r="H543" s="227">
        <v>-0.98999999999999999</v>
      </c>
      <c r="I543" s="228"/>
      <c r="L543" s="224"/>
      <c r="M543" s="229"/>
      <c r="N543" s="230"/>
      <c r="O543" s="230"/>
      <c r="P543" s="230"/>
      <c r="Q543" s="230"/>
      <c r="R543" s="230"/>
      <c r="S543" s="230"/>
      <c r="T543" s="231"/>
      <c r="AT543" s="225" t="s">
        <v>182</v>
      </c>
      <c r="AU543" s="225" t="s">
        <v>93</v>
      </c>
      <c r="AV543" s="12" t="s">
        <v>93</v>
      </c>
      <c r="AW543" s="12" t="s">
        <v>36</v>
      </c>
      <c r="AX543" s="12" t="s">
        <v>73</v>
      </c>
      <c r="AY543" s="225" t="s">
        <v>173</v>
      </c>
    </row>
    <row r="544" s="12" customFormat="1">
      <c r="B544" s="224"/>
      <c r="D544" s="217" t="s">
        <v>182</v>
      </c>
      <c r="E544" s="225" t="s">
        <v>5</v>
      </c>
      <c r="F544" s="226" t="s">
        <v>1300</v>
      </c>
      <c r="H544" s="227">
        <v>-7.7400000000000002</v>
      </c>
      <c r="I544" s="228"/>
      <c r="L544" s="224"/>
      <c r="M544" s="229"/>
      <c r="N544" s="230"/>
      <c r="O544" s="230"/>
      <c r="P544" s="230"/>
      <c r="Q544" s="230"/>
      <c r="R544" s="230"/>
      <c r="S544" s="230"/>
      <c r="T544" s="231"/>
      <c r="AT544" s="225" t="s">
        <v>182</v>
      </c>
      <c r="AU544" s="225" t="s">
        <v>93</v>
      </c>
      <c r="AV544" s="12" t="s">
        <v>93</v>
      </c>
      <c r="AW544" s="12" t="s">
        <v>36</v>
      </c>
      <c r="AX544" s="12" t="s">
        <v>73</v>
      </c>
      <c r="AY544" s="225" t="s">
        <v>173</v>
      </c>
    </row>
    <row r="545" s="11" customFormat="1">
      <c r="B545" s="216"/>
      <c r="D545" s="217" t="s">
        <v>182</v>
      </c>
      <c r="E545" s="218" t="s">
        <v>5</v>
      </c>
      <c r="F545" s="219" t="s">
        <v>950</v>
      </c>
      <c r="H545" s="218" t="s">
        <v>5</v>
      </c>
      <c r="I545" s="220"/>
      <c r="L545" s="216"/>
      <c r="M545" s="221"/>
      <c r="N545" s="222"/>
      <c r="O545" s="222"/>
      <c r="P545" s="222"/>
      <c r="Q545" s="222"/>
      <c r="R545" s="222"/>
      <c r="S545" s="222"/>
      <c r="T545" s="223"/>
      <c r="AT545" s="218" t="s">
        <v>182</v>
      </c>
      <c r="AU545" s="218" t="s">
        <v>93</v>
      </c>
      <c r="AV545" s="11" t="s">
        <v>81</v>
      </c>
      <c r="AW545" s="11" t="s">
        <v>36</v>
      </c>
      <c r="AX545" s="11" t="s">
        <v>73</v>
      </c>
      <c r="AY545" s="218" t="s">
        <v>173</v>
      </c>
    </row>
    <row r="546" s="12" customFormat="1">
      <c r="B546" s="224"/>
      <c r="D546" s="217" t="s">
        <v>182</v>
      </c>
      <c r="E546" s="225" t="s">
        <v>5</v>
      </c>
      <c r="F546" s="226" t="s">
        <v>1301</v>
      </c>
      <c r="H546" s="227">
        <v>18.684000000000001</v>
      </c>
      <c r="I546" s="228"/>
      <c r="L546" s="224"/>
      <c r="M546" s="229"/>
      <c r="N546" s="230"/>
      <c r="O546" s="230"/>
      <c r="P546" s="230"/>
      <c r="Q546" s="230"/>
      <c r="R546" s="230"/>
      <c r="S546" s="230"/>
      <c r="T546" s="231"/>
      <c r="AT546" s="225" t="s">
        <v>182</v>
      </c>
      <c r="AU546" s="225" t="s">
        <v>93</v>
      </c>
      <c r="AV546" s="12" t="s">
        <v>93</v>
      </c>
      <c r="AW546" s="12" t="s">
        <v>36</v>
      </c>
      <c r="AX546" s="12" t="s">
        <v>73</v>
      </c>
      <c r="AY546" s="225" t="s">
        <v>173</v>
      </c>
    </row>
    <row r="547" s="12" customFormat="1">
      <c r="B547" s="224"/>
      <c r="D547" s="217" t="s">
        <v>182</v>
      </c>
      <c r="E547" s="225" t="s">
        <v>5</v>
      </c>
      <c r="F547" s="226" t="s">
        <v>1302</v>
      </c>
      <c r="H547" s="227">
        <v>1.2430000000000001</v>
      </c>
      <c r="I547" s="228"/>
      <c r="L547" s="224"/>
      <c r="M547" s="229"/>
      <c r="N547" s="230"/>
      <c r="O547" s="230"/>
      <c r="P547" s="230"/>
      <c r="Q547" s="230"/>
      <c r="R547" s="230"/>
      <c r="S547" s="230"/>
      <c r="T547" s="231"/>
      <c r="AT547" s="225" t="s">
        <v>182</v>
      </c>
      <c r="AU547" s="225" t="s">
        <v>93</v>
      </c>
      <c r="AV547" s="12" t="s">
        <v>93</v>
      </c>
      <c r="AW547" s="12" t="s">
        <v>36</v>
      </c>
      <c r="AX547" s="12" t="s">
        <v>73</v>
      </c>
      <c r="AY547" s="225" t="s">
        <v>173</v>
      </c>
    </row>
    <row r="548" s="12" customFormat="1">
      <c r="B548" s="224"/>
      <c r="D548" s="217" t="s">
        <v>182</v>
      </c>
      <c r="E548" s="225" t="s">
        <v>5</v>
      </c>
      <c r="F548" s="226" t="s">
        <v>1303</v>
      </c>
      <c r="H548" s="227">
        <v>1.79</v>
      </c>
      <c r="I548" s="228"/>
      <c r="L548" s="224"/>
      <c r="M548" s="229"/>
      <c r="N548" s="230"/>
      <c r="O548" s="230"/>
      <c r="P548" s="230"/>
      <c r="Q548" s="230"/>
      <c r="R548" s="230"/>
      <c r="S548" s="230"/>
      <c r="T548" s="231"/>
      <c r="AT548" s="225" t="s">
        <v>182</v>
      </c>
      <c r="AU548" s="225" t="s">
        <v>93</v>
      </c>
      <c r="AV548" s="12" t="s">
        <v>93</v>
      </c>
      <c r="AW548" s="12" t="s">
        <v>36</v>
      </c>
      <c r="AX548" s="12" t="s">
        <v>73</v>
      </c>
      <c r="AY548" s="225" t="s">
        <v>173</v>
      </c>
    </row>
    <row r="549" s="13" customFormat="1">
      <c r="B549" s="232"/>
      <c r="D549" s="217" t="s">
        <v>182</v>
      </c>
      <c r="E549" s="233" t="s">
        <v>806</v>
      </c>
      <c r="F549" s="234" t="s">
        <v>186</v>
      </c>
      <c r="H549" s="235">
        <v>58.805999999999997</v>
      </c>
      <c r="I549" s="236"/>
      <c r="L549" s="232"/>
      <c r="M549" s="237"/>
      <c r="N549" s="238"/>
      <c r="O549" s="238"/>
      <c r="P549" s="238"/>
      <c r="Q549" s="238"/>
      <c r="R549" s="238"/>
      <c r="S549" s="238"/>
      <c r="T549" s="239"/>
      <c r="AT549" s="233" t="s">
        <v>182</v>
      </c>
      <c r="AU549" s="233" t="s">
        <v>93</v>
      </c>
      <c r="AV549" s="13" t="s">
        <v>187</v>
      </c>
      <c r="AW549" s="13" t="s">
        <v>36</v>
      </c>
      <c r="AX549" s="13" t="s">
        <v>73</v>
      </c>
      <c r="AY549" s="233" t="s">
        <v>173</v>
      </c>
    </row>
    <row r="550" s="11" customFormat="1">
      <c r="B550" s="216"/>
      <c r="D550" s="217" t="s">
        <v>182</v>
      </c>
      <c r="E550" s="218" t="s">
        <v>5</v>
      </c>
      <c r="F550" s="219" t="s">
        <v>1304</v>
      </c>
      <c r="H550" s="218" t="s">
        <v>5</v>
      </c>
      <c r="I550" s="220"/>
      <c r="L550" s="216"/>
      <c r="M550" s="221"/>
      <c r="N550" s="222"/>
      <c r="O550" s="222"/>
      <c r="P550" s="222"/>
      <c r="Q550" s="222"/>
      <c r="R550" s="222"/>
      <c r="S550" s="222"/>
      <c r="T550" s="223"/>
      <c r="AT550" s="218" t="s">
        <v>182</v>
      </c>
      <c r="AU550" s="218" t="s">
        <v>93</v>
      </c>
      <c r="AV550" s="11" t="s">
        <v>81</v>
      </c>
      <c r="AW550" s="11" t="s">
        <v>36</v>
      </c>
      <c r="AX550" s="11" t="s">
        <v>73</v>
      </c>
      <c r="AY550" s="218" t="s">
        <v>173</v>
      </c>
    </row>
    <row r="551" s="12" customFormat="1">
      <c r="B551" s="224"/>
      <c r="D551" s="217" t="s">
        <v>182</v>
      </c>
      <c r="E551" s="225" t="s">
        <v>5</v>
      </c>
      <c r="F551" s="226" t="s">
        <v>1280</v>
      </c>
      <c r="H551" s="227">
        <v>123.688</v>
      </c>
      <c r="I551" s="228"/>
      <c r="L551" s="224"/>
      <c r="M551" s="229"/>
      <c r="N551" s="230"/>
      <c r="O551" s="230"/>
      <c r="P551" s="230"/>
      <c r="Q551" s="230"/>
      <c r="R551" s="230"/>
      <c r="S551" s="230"/>
      <c r="T551" s="231"/>
      <c r="AT551" s="225" t="s">
        <v>182</v>
      </c>
      <c r="AU551" s="225" t="s">
        <v>93</v>
      </c>
      <c r="AV551" s="12" t="s">
        <v>93</v>
      </c>
      <c r="AW551" s="12" t="s">
        <v>36</v>
      </c>
      <c r="AX551" s="12" t="s">
        <v>73</v>
      </c>
      <c r="AY551" s="225" t="s">
        <v>173</v>
      </c>
    </row>
    <row r="552" s="13" customFormat="1">
      <c r="B552" s="232"/>
      <c r="D552" s="217" t="s">
        <v>182</v>
      </c>
      <c r="E552" s="233" t="s">
        <v>5</v>
      </c>
      <c r="F552" s="234" t="s">
        <v>186</v>
      </c>
      <c r="H552" s="235">
        <v>123.688</v>
      </c>
      <c r="I552" s="236"/>
      <c r="L552" s="232"/>
      <c r="M552" s="237"/>
      <c r="N552" s="238"/>
      <c r="O552" s="238"/>
      <c r="P552" s="238"/>
      <c r="Q552" s="238"/>
      <c r="R552" s="238"/>
      <c r="S552" s="238"/>
      <c r="T552" s="239"/>
      <c r="AT552" s="233" t="s">
        <v>182</v>
      </c>
      <c r="AU552" s="233" t="s">
        <v>93</v>
      </c>
      <c r="AV552" s="13" t="s">
        <v>187</v>
      </c>
      <c r="AW552" s="13" t="s">
        <v>36</v>
      </c>
      <c r="AX552" s="13" t="s">
        <v>73</v>
      </c>
      <c r="AY552" s="233" t="s">
        <v>173</v>
      </c>
    </row>
    <row r="553" s="14" customFormat="1">
      <c r="B553" s="240"/>
      <c r="D553" s="217" t="s">
        <v>182</v>
      </c>
      <c r="E553" s="241" t="s">
        <v>5</v>
      </c>
      <c r="F553" s="242" t="s">
        <v>188</v>
      </c>
      <c r="H553" s="243">
        <v>247.37600000000001</v>
      </c>
      <c r="I553" s="244"/>
      <c r="L553" s="240"/>
      <c r="M553" s="245"/>
      <c r="N553" s="246"/>
      <c r="O553" s="246"/>
      <c r="P553" s="246"/>
      <c r="Q553" s="246"/>
      <c r="R553" s="246"/>
      <c r="S553" s="246"/>
      <c r="T553" s="247"/>
      <c r="AT553" s="241" t="s">
        <v>182</v>
      </c>
      <c r="AU553" s="241" t="s">
        <v>93</v>
      </c>
      <c r="AV553" s="14" t="s">
        <v>180</v>
      </c>
      <c r="AW553" s="14" t="s">
        <v>36</v>
      </c>
      <c r="AX553" s="14" t="s">
        <v>81</v>
      </c>
      <c r="AY553" s="241" t="s">
        <v>173</v>
      </c>
    </row>
    <row r="554" s="1" customFormat="1" ht="25.5" customHeight="1">
      <c r="B554" s="203"/>
      <c r="C554" s="248" t="s">
        <v>687</v>
      </c>
      <c r="D554" s="248" t="s">
        <v>197</v>
      </c>
      <c r="E554" s="249" t="s">
        <v>455</v>
      </c>
      <c r="F554" s="250" t="s">
        <v>1305</v>
      </c>
      <c r="G554" s="251" t="s">
        <v>179</v>
      </c>
      <c r="H554" s="252">
        <v>296.851</v>
      </c>
      <c r="I554" s="253"/>
      <c r="J554" s="254">
        <f>ROUND(I554*H554,2)</f>
        <v>0</v>
      </c>
      <c r="K554" s="250" t="s">
        <v>5</v>
      </c>
      <c r="L554" s="255"/>
      <c r="M554" s="256" t="s">
        <v>5</v>
      </c>
      <c r="N554" s="257" t="s">
        <v>45</v>
      </c>
      <c r="O554" s="48"/>
      <c r="P554" s="213">
        <f>O554*H554</f>
        <v>0</v>
      </c>
      <c r="Q554" s="213">
        <v>0.0050000000000000001</v>
      </c>
      <c r="R554" s="213">
        <f>Q554*H554</f>
        <v>1.4842550000000001</v>
      </c>
      <c r="S554" s="213">
        <v>0</v>
      </c>
      <c r="T554" s="214">
        <f>S554*H554</f>
        <v>0</v>
      </c>
      <c r="AR554" s="25" t="s">
        <v>343</v>
      </c>
      <c r="AT554" s="25" t="s">
        <v>197</v>
      </c>
      <c r="AU554" s="25" t="s">
        <v>93</v>
      </c>
      <c r="AY554" s="25" t="s">
        <v>173</v>
      </c>
      <c r="BE554" s="215">
        <f>IF(N554="základní",J554,0)</f>
        <v>0</v>
      </c>
      <c r="BF554" s="215">
        <f>IF(N554="snížená",J554,0)</f>
        <v>0</v>
      </c>
      <c r="BG554" s="215">
        <f>IF(N554="zákl. přenesená",J554,0)</f>
        <v>0</v>
      </c>
      <c r="BH554" s="215">
        <f>IF(N554="sníž. přenesená",J554,0)</f>
        <v>0</v>
      </c>
      <c r="BI554" s="215">
        <f>IF(N554="nulová",J554,0)</f>
        <v>0</v>
      </c>
      <c r="BJ554" s="25" t="s">
        <v>93</v>
      </c>
      <c r="BK554" s="215">
        <f>ROUND(I554*H554,2)</f>
        <v>0</v>
      </c>
      <c r="BL554" s="25" t="s">
        <v>263</v>
      </c>
      <c r="BM554" s="25" t="s">
        <v>1306</v>
      </c>
    </row>
    <row r="555" s="12" customFormat="1">
      <c r="B555" s="224"/>
      <c r="D555" s="217" t="s">
        <v>182</v>
      </c>
      <c r="E555" s="225" t="s">
        <v>5</v>
      </c>
      <c r="F555" s="226" t="s">
        <v>1307</v>
      </c>
      <c r="H555" s="227">
        <v>296.851</v>
      </c>
      <c r="I555" s="228"/>
      <c r="L555" s="224"/>
      <c r="M555" s="229"/>
      <c r="N555" s="230"/>
      <c r="O555" s="230"/>
      <c r="P555" s="230"/>
      <c r="Q555" s="230"/>
      <c r="R555" s="230"/>
      <c r="S555" s="230"/>
      <c r="T555" s="231"/>
      <c r="AT555" s="225" t="s">
        <v>182</v>
      </c>
      <c r="AU555" s="225" t="s">
        <v>93</v>
      </c>
      <c r="AV555" s="12" t="s">
        <v>93</v>
      </c>
      <c r="AW555" s="12" t="s">
        <v>36</v>
      </c>
      <c r="AX555" s="12" t="s">
        <v>81</v>
      </c>
      <c r="AY555" s="225" t="s">
        <v>173</v>
      </c>
    </row>
    <row r="556" s="1" customFormat="1" ht="38.25" customHeight="1">
      <c r="B556" s="203"/>
      <c r="C556" s="204" t="s">
        <v>691</v>
      </c>
      <c r="D556" s="204" t="s">
        <v>176</v>
      </c>
      <c r="E556" s="205" t="s">
        <v>1308</v>
      </c>
      <c r="F556" s="206" t="s">
        <v>1309</v>
      </c>
      <c r="G556" s="207" t="s">
        <v>352</v>
      </c>
      <c r="H556" s="208">
        <v>1.6259999999999999</v>
      </c>
      <c r="I556" s="209"/>
      <c r="J556" s="210">
        <f>ROUND(I556*H556,2)</f>
        <v>0</v>
      </c>
      <c r="K556" s="206" t="s">
        <v>192</v>
      </c>
      <c r="L556" s="47"/>
      <c r="M556" s="211" t="s">
        <v>5</v>
      </c>
      <c r="N556" s="212" t="s">
        <v>45</v>
      </c>
      <c r="O556" s="48"/>
      <c r="P556" s="213">
        <f>O556*H556</f>
        <v>0</v>
      </c>
      <c r="Q556" s="213">
        <v>0</v>
      </c>
      <c r="R556" s="213">
        <f>Q556*H556</f>
        <v>0</v>
      </c>
      <c r="S556" s="213">
        <v>0</v>
      </c>
      <c r="T556" s="214">
        <f>S556*H556</f>
        <v>0</v>
      </c>
      <c r="AR556" s="25" t="s">
        <v>263</v>
      </c>
      <c r="AT556" s="25" t="s">
        <v>176</v>
      </c>
      <c r="AU556" s="25" t="s">
        <v>93</v>
      </c>
      <c r="AY556" s="25" t="s">
        <v>173</v>
      </c>
      <c r="BE556" s="215">
        <f>IF(N556="základní",J556,0)</f>
        <v>0</v>
      </c>
      <c r="BF556" s="215">
        <f>IF(N556="snížená",J556,0)</f>
        <v>0</v>
      </c>
      <c r="BG556" s="215">
        <f>IF(N556="zákl. přenesená",J556,0)</f>
        <v>0</v>
      </c>
      <c r="BH556" s="215">
        <f>IF(N556="sníž. přenesená",J556,0)</f>
        <v>0</v>
      </c>
      <c r="BI556" s="215">
        <f>IF(N556="nulová",J556,0)</f>
        <v>0</v>
      </c>
      <c r="BJ556" s="25" t="s">
        <v>93</v>
      </c>
      <c r="BK556" s="215">
        <f>ROUND(I556*H556,2)</f>
        <v>0</v>
      </c>
      <c r="BL556" s="25" t="s">
        <v>263</v>
      </c>
      <c r="BM556" s="25" t="s">
        <v>1310</v>
      </c>
    </row>
    <row r="557" s="10" customFormat="1" ht="29.88" customHeight="1">
      <c r="B557" s="190"/>
      <c r="D557" s="191" t="s">
        <v>72</v>
      </c>
      <c r="E557" s="201" t="s">
        <v>539</v>
      </c>
      <c r="F557" s="201" t="s">
        <v>540</v>
      </c>
      <c r="I557" s="193"/>
      <c r="J557" s="202">
        <f>BK557</f>
        <v>0</v>
      </c>
      <c r="L557" s="190"/>
      <c r="M557" s="195"/>
      <c r="N557" s="196"/>
      <c r="O557" s="196"/>
      <c r="P557" s="197">
        <f>SUM(P558:P562)</f>
        <v>0</v>
      </c>
      <c r="Q557" s="196"/>
      <c r="R557" s="197">
        <f>SUM(R558:R562)</f>
        <v>0.63454560000000004</v>
      </c>
      <c r="S557" s="196"/>
      <c r="T557" s="198">
        <f>SUM(T558:T562)</f>
        <v>0</v>
      </c>
      <c r="AR557" s="191" t="s">
        <v>93</v>
      </c>
      <c r="AT557" s="199" t="s">
        <v>72</v>
      </c>
      <c r="AU557" s="199" t="s">
        <v>81</v>
      </c>
      <c r="AY557" s="191" t="s">
        <v>173</v>
      </c>
      <c r="BK557" s="200">
        <f>SUM(BK558:BK562)</f>
        <v>0</v>
      </c>
    </row>
    <row r="558" s="1" customFormat="1" ht="25.5" customHeight="1">
      <c r="B558" s="203"/>
      <c r="C558" s="204" t="s">
        <v>695</v>
      </c>
      <c r="D558" s="204" t="s">
        <v>176</v>
      </c>
      <c r="E558" s="205" t="s">
        <v>542</v>
      </c>
      <c r="F558" s="206" t="s">
        <v>543</v>
      </c>
      <c r="G558" s="207" t="s">
        <v>179</v>
      </c>
      <c r="H558" s="208">
        <v>64.882000000000005</v>
      </c>
      <c r="I558" s="209"/>
      <c r="J558" s="210">
        <f>ROUND(I558*H558,2)</f>
        <v>0</v>
      </c>
      <c r="K558" s="206" t="s">
        <v>192</v>
      </c>
      <c r="L558" s="47"/>
      <c r="M558" s="211" t="s">
        <v>5</v>
      </c>
      <c r="N558" s="212" t="s">
        <v>45</v>
      </c>
      <c r="O558" s="48"/>
      <c r="P558" s="213">
        <f>O558*H558</f>
        <v>0</v>
      </c>
      <c r="Q558" s="213">
        <v>0.0060000000000000001</v>
      </c>
      <c r="R558" s="213">
        <f>Q558*H558</f>
        <v>0.38929200000000003</v>
      </c>
      <c r="S558" s="213">
        <v>0</v>
      </c>
      <c r="T558" s="214">
        <f>S558*H558</f>
        <v>0</v>
      </c>
      <c r="AR558" s="25" t="s">
        <v>263</v>
      </c>
      <c r="AT558" s="25" t="s">
        <v>176</v>
      </c>
      <c r="AU558" s="25" t="s">
        <v>93</v>
      </c>
      <c r="AY558" s="25" t="s">
        <v>173</v>
      </c>
      <c r="BE558" s="215">
        <f>IF(N558="základní",J558,0)</f>
        <v>0</v>
      </c>
      <c r="BF558" s="215">
        <f>IF(N558="snížená",J558,0)</f>
        <v>0</v>
      </c>
      <c r="BG558" s="215">
        <f>IF(N558="zákl. přenesená",J558,0)</f>
        <v>0</v>
      </c>
      <c r="BH558" s="215">
        <f>IF(N558="sníž. přenesená",J558,0)</f>
        <v>0</v>
      </c>
      <c r="BI558" s="215">
        <f>IF(N558="nulová",J558,0)</f>
        <v>0</v>
      </c>
      <c r="BJ558" s="25" t="s">
        <v>93</v>
      </c>
      <c r="BK558" s="215">
        <f>ROUND(I558*H558,2)</f>
        <v>0</v>
      </c>
      <c r="BL558" s="25" t="s">
        <v>263</v>
      </c>
      <c r="BM558" s="25" t="s">
        <v>1311</v>
      </c>
    </row>
    <row r="559" s="11" customFormat="1">
      <c r="B559" s="216"/>
      <c r="D559" s="217" t="s">
        <v>182</v>
      </c>
      <c r="E559" s="218" t="s">
        <v>5</v>
      </c>
      <c r="F559" s="219" t="s">
        <v>1312</v>
      </c>
      <c r="H559" s="218" t="s">
        <v>5</v>
      </c>
      <c r="I559" s="220"/>
      <c r="L559" s="216"/>
      <c r="M559" s="221"/>
      <c r="N559" s="222"/>
      <c r="O559" s="222"/>
      <c r="P559" s="222"/>
      <c r="Q559" s="222"/>
      <c r="R559" s="222"/>
      <c r="S559" s="222"/>
      <c r="T559" s="223"/>
      <c r="AT559" s="218" t="s">
        <v>182</v>
      </c>
      <c r="AU559" s="218" t="s">
        <v>93</v>
      </c>
      <c r="AV559" s="11" t="s">
        <v>81</v>
      </c>
      <c r="AW559" s="11" t="s">
        <v>36</v>
      </c>
      <c r="AX559" s="11" t="s">
        <v>73</v>
      </c>
      <c r="AY559" s="218" t="s">
        <v>173</v>
      </c>
    </row>
    <row r="560" s="12" customFormat="1">
      <c r="B560" s="224"/>
      <c r="D560" s="217" t="s">
        <v>182</v>
      </c>
      <c r="E560" s="225" t="s">
        <v>5</v>
      </c>
      <c r="F560" s="226" t="s">
        <v>804</v>
      </c>
      <c r="H560" s="227">
        <v>64.882000000000005</v>
      </c>
      <c r="I560" s="228"/>
      <c r="L560" s="224"/>
      <c r="M560" s="229"/>
      <c r="N560" s="230"/>
      <c r="O560" s="230"/>
      <c r="P560" s="230"/>
      <c r="Q560" s="230"/>
      <c r="R560" s="230"/>
      <c r="S560" s="230"/>
      <c r="T560" s="231"/>
      <c r="AT560" s="225" t="s">
        <v>182</v>
      </c>
      <c r="AU560" s="225" t="s">
        <v>93</v>
      </c>
      <c r="AV560" s="12" t="s">
        <v>93</v>
      </c>
      <c r="AW560" s="12" t="s">
        <v>36</v>
      </c>
      <c r="AX560" s="12" t="s">
        <v>81</v>
      </c>
      <c r="AY560" s="225" t="s">
        <v>173</v>
      </c>
    </row>
    <row r="561" s="1" customFormat="1" ht="16.5" customHeight="1">
      <c r="B561" s="203"/>
      <c r="C561" s="248" t="s">
        <v>699</v>
      </c>
      <c r="D561" s="248" t="s">
        <v>197</v>
      </c>
      <c r="E561" s="249" t="s">
        <v>1000</v>
      </c>
      <c r="F561" s="250" t="s">
        <v>1001</v>
      </c>
      <c r="G561" s="251" t="s">
        <v>179</v>
      </c>
      <c r="H561" s="252">
        <v>68.126000000000005</v>
      </c>
      <c r="I561" s="253"/>
      <c r="J561" s="254">
        <f>ROUND(I561*H561,2)</f>
        <v>0</v>
      </c>
      <c r="K561" s="250" t="s">
        <v>5</v>
      </c>
      <c r="L561" s="255"/>
      <c r="M561" s="256" t="s">
        <v>5</v>
      </c>
      <c r="N561" s="257" t="s">
        <v>45</v>
      </c>
      <c r="O561" s="48"/>
      <c r="P561" s="213">
        <f>O561*H561</f>
        <v>0</v>
      </c>
      <c r="Q561" s="213">
        <v>0.0035999999999999999</v>
      </c>
      <c r="R561" s="213">
        <f>Q561*H561</f>
        <v>0.24525360000000002</v>
      </c>
      <c r="S561" s="213">
        <v>0</v>
      </c>
      <c r="T561" s="214">
        <f>S561*H561</f>
        <v>0</v>
      </c>
      <c r="AR561" s="25" t="s">
        <v>200</v>
      </c>
      <c r="AT561" s="25" t="s">
        <v>197</v>
      </c>
      <c r="AU561" s="25" t="s">
        <v>93</v>
      </c>
      <c r="AY561" s="25" t="s">
        <v>173</v>
      </c>
      <c r="BE561" s="215">
        <f>IF(N561="základní",J561,0)</f>
        <v>0</v>
      </c>
      <c r="BF561" s="215">
        <f>IF(N561="snížená",J561,0)</f>
        <v>0</v>
      </c>
      <c r="BG561" s="215">
        <f>IF(N561="zákl. přenesená",J561,0)</f>
        <v>0</v>
      </c>
      <c r="BH561" s="215">
        <f>IF(N561="sníž. přenesená",J561,0)</f>
        <v>0</v>
      </c>
      <c r="BI561" s="215">
        <f>IF(N561="nulová",J561,0)</f>
        <v>0</v>
      </c>
      <c r="BJ561" s="25" t="s">
        <v>93</v>
      </c>
      <c r="BK561" s="215">
        <f>ROUND(I561*H561,2)</f>
        <v>0</v>
      </c>
      <c r="BL561" s="25" t="s">
        <v>180</v>
      </c>
      <c r="BM561" s="25" t="s">
        <v>1313</v>
      </c>
    </row>
    <row r="562" s="12" customFormat="1">
      <c r="B562" s="224"/>
      <c r="D562" s="217" t="s">
        <v>182</v>
      </c>
      <c r="E562" s="225" t="s">
        <v>5</v>
      </c>
      <c r="F562" s="226" t="s">
        <v>1314</v>
      </c>
      <c r="H562" s="227">
        <v>68.126000000000005</v>
      </c>
      <c r="I562" s="228"/>
      <c r="L562" s="224"/>
      <c r="M562" s="229"/>
      <c r="N562" s="230"/>
      <c r="O562" s="230"/>
      <c r="P562" s="230"/>
      <c r="Q562" s="230"/>
      <c r="R562" s="230"/>
      <c r="S562" s="230"/>
      <c r="T562" s="231"/>
      <c r="AT562" s="225" t="s">
        <v>182</v>
      </c>
      <c r="AU562" s="225" t="s">
        <v>93</v>
      </c>
      <c r="AV562" s="12" t="s">
        <v>93</v>
      </c>
      <c r="AW562" s="12" t="s">
        <v>36</v>
      </c>
      <c r="AX562" s="12" t="s">
        <v>81</v>
      </c>
      <c r="AY562" s="225" t="s">
        <v>173</v>
      </c>
    </row>
    <row r="563" s="10" customFormat="1" ht="29.88" customHeight="1">
      <c r="B563" s="190"/>
      <c r="D563" s="191" t="s">
        <v>72</v>
      </c>
      <c r="E563" s="201" t="s">
        <v>645</v>
      </c>
      <c r="F563" s="201" t="s">
        <v>646</v>
      </c>
      <c r="I563" s="193"/>
      <c r="J563" s="202">
        <f>BK563</f>
        <v>0</v>
      </c>
      <c r="L563" s="190"/>
      <c r="M563" s="195"/>
      <c r="N563" s="196"/>
      <c r="O563" s="196"/>
      <c r="P563" s="197">
        <f>SUM(P564:P581)</f>
        <v>0</v>
      </c>
      <c r="Q563" s="196"/>
      <c r="R563" s="197">
        <f>SUM(R564:R581)</f>
        <v>0.15186864000000003</v>
      </c>
      <c r="S563" s="196"/>
      <c r="T563" s="198">
        <f>SUM(T564:T581)</f>
        <v>0.16780499999999998</v>
      </c>
      <c r="AR563" s="191" t="s">
        <v>93</v>
      </c>
      <c r="AT563" s="199" t="s">
        <v>72</v>
      </c>
      <c r="AU563" s="199" t="s">
        <v>81</v>
      </c>
      <c r="AY563" s="191" t="s">
        <v>173</v>
      </c>
      <c r="BK563" s="200">
        <f>SUM(BK564:BK581)</f>
        <v>0</v>
      </c>
    </row>
    <row r="564" s="1" customFormat="1" ht="38.25" customHeight="1">
      <c r="B564" s="203"/>
      <c r="C564" s="204" t="s">
        <v>703</v>
      </c>
      <c r="D564" s="204" t="s">
        <v>176</v>
      </c>
      <c r="E564" s="205" t="s">
        <v>1315</v>
      </c>
      <c r="F564" s="206" t="s">
        <v>1316</v>
      </c>
      <c r="G564" s="207" t="s">
        <v>612</v>
      </c>
      <c r="H564" s="208">
        <v>0.26400000000000001</v>
      </c>
      <c r="I564" s="209"/>
      <c r="J564" s="210">
        <f>ROUND(I564*H564,2)</f>
        <v>0</v>
      </c>
      <c r="K564" s="206" t="s">
        <v>192</v>
      </c>
      <c r="L564" s="47"/>
      <c r="M564" s="211" t="s">
        <v>5</v>
      </c>
      <c r="N564" s="212" t="s">
        <v>45</v>
      </c>
      <c r="O564" s="48"/>
      <c r="P564" s="213">
        <f>O564*H564</f>
        <v>0</v>
      </c>
      <c r="Q564" s="213">
        <v>0.00189</v>
      </c>
      <c r="R564" s="213">
        <f>Q564*H564</f>
        <v>0.00049896000000000001</v>
      </c>
      <c r="S564" s="213">
        <v>0</v>
      </c>
      <c r="T564" s="214">
        <f>S564*H564</f>
        <v>0</v>
      </c>
      <c r="AR564" s="25" t="s">
        <v>263</v>
      </c>
      <c r="AT564" s="25" t="s">
        <v>176</v>
      </c>
      <c r="AU564" s="25" t="s">
        <v>93</v>
      </c>
      <c r="AY564" s="25" t="s">
        <v>173</v>
      </c>
      <c r="BE564" s="215">
        <f>IF(N564="základní",J564,0)</f>
        <v>0</v>
      </c>
      <c r="BF564" s="215">
        <f>IF(N564="snížená",J564,0)</f>
        <v>0</v>
      </c>
      <c r="BG564" s="215">
        <f>IF(N564="zákl. přenesená",J564,0)</f>
        <v>0</v>
      </c>
      <c r="BH564" s="215">
        <f>IF(N564="sníž. přenesená",J564,0)</f>
        <v>0</v>
      </c>
      <c r="BI564" s="215">
        <f>IF(N564="nulová",J564,0)</f>
        <v>0</v>
      </c>
      <c r="BJ564" s="25" t="s">
        <v>93</v>
      </c>
      <c r="BK564" s="215">
        <f>ROUND(I564*H564,2)</f>
        <v>0</v>
      </c>
      <c r="BL564" s="25" t="s">
        <v>263</v>
      </c>
      <c r="BM564" s="25" t="s">
        <v>1317</v>
      </c>
    </row>
    <row r="565" s="12" customFormat="1">
      <c r="B565" s="224"/>
      <c r="D565" s="217" t="s">
        <v>182</v>
      </c>
      <c r="E565" s="225" t="s">
        <v>5</v>
      </c>
      <c r="F565" s="226" t="s">
        <v>1318</v>
      </c>
      <c r="H565" s="227">
        <v>0.26400000000000001</v>
      </c>
      <c r="I565" s="228"/>
      <c r="L565" s="224"/>
      <c r="M565" s="229"/>
      <c r="N565" s="230"/>
      <c r="O565" s="230"/>
      <c r="P565" s="230"/>
      <c r="Q565" s="230"/>
      <c r="R565" s="230"/>
      <c r="S565" s="230"/>
      <c r="T565" s="231"/>
      <c r="AT565" s="225" t="s">
        <v>182</v>
      </c>
      <c r="AU565" s="225" t="s">
        <v>93</v>
      </c>
      <c r="AV565" s="12" t="s">
        <v>93</v>
      </c>
      <c r="AW565" s="12" t="s">
        <v>36</v>
      </c>
      <c r="AX565" s="12" t="s">
        <v>81</v>
      </c>
      <c r="AY565" s="225" t="s">
        <v>173</v>
      </c>
    </row>
    <row r="566" s="1" customFormat="1" ht="25.5" customHeight="1">
      <c r="B566" s="203"/>
      <c r="C566" s="204" t="s">
        <v>709</v>
      </c>
      <c r="D566" s="204" t="s">
        <v>176</v>
      </c>
      <c r="E566" s="205" t="s">
        <v>1319</v>
      </c>
      <c r="F566" s="206" t="s">
        <v>1320</v>
      </c>
      <c r="G566" s="207" t="s">
        <v>179</v>
      </c>
      <c r="H566" s="208">
        <v>10.000999999999999</v>
      </c>
      <c r="I566" s="209"/>
      <c r="J566" s="210">
        <f>ROUND(I566*H566,2)</f>
        <v>0</v>
      </c>
      <c r="K566" s="206" t="s">
        <v>192</v>
      </c>
      <c r="L566" s="47"/>
      <c r="M566" s="211" t="s">
        <v>5</v>
      </c>
      <c r="N566" s="212" t="s">
        <v>45</v>
      </c>
      <c r="O566" s="48"/>
      <c r="P566" s="213">
        <f>O566*H566</f>
        <v>0</v>
      </c>
      <c r="Q566" s="213">
        <v>0</v>
      </c>
      <c r="R566" s="213">
        <f>Q566*H566</f>
        <v>0</v>
      </c>
      <c r="S566" s="213">
        <v>0</v>
      </c>
      <c r="T566" s="214">
        <f>S566*H566</f>
        <v>0</v>
      </c>
      <c r="AR566" s="25" t="s">
        <v>263</v>
      </c>
      <c r="AT566" s="25" t="s">
        <v>176</v>
      </c>
      <c r="AU566" s="25" t="s">
        <v>93</v>
      </c>
      <c r="AY566" s="25" t="s">
        <v>173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25" t="s">
        <v>93</v>
      </c>
      <c r="BK566" s="215">
        <f>ROUND(I566*H566,2)</f>
        <v>0</v>
      </c>
      <c r="BL566" s="25" t="s">
        <v>263</v>
      </c>
      <c r="BM566" s="25" t="s">
        <v>1321</v>
      </c>
    </row>
    <row r="567" s="11" customFormat="1">
      <c r="B567" s="216"/>
      <c r="D567" s="217" t="s">
        <v>182</v>
      </c>
      <c r="E567" s="218" t="s">
        <v>5</v>
      </c>
      <c r="F567" s="219" t="s">
        <v>1322</v>
      </c>
      <c r="H567" s="218" t="s">
        <v>5</v>
      </c>
      <c r="I567" s="220"/>
      <c r="L567" s="216"/>
      <c r="M567" s="221"/>
      <c r="N567" s="222"/>
      <c r="O567" s="222"/>
      <c r="P567" s="222"/>
      <c r="Q567" s="222"/>
      <c r="R567" s="222"/>
      <c r="S567" s="222"/>
      <c r="T567" s="223"/>
      <c r="AT567" s="218" t="s">
        <v>182</v>
      </c>
      <c r="AU567" s="218" t="s">
        <v>93</v>
      </c>
      <c r="AV567" s="11" t="s">
        <v>81</v>
      </c>
      <c r="AW567" s="11" t="s">
        <v>36</v>
      </c>
      <c r="AX567" s="11" t="s">
        <v>73</v>
      </c>
      <c r="AY567" s="218" t="s">
        <v>173</v>
      </c>
    </row>
    <row r="568" s="12" customFormat="1">
      <c r="B568" s="224"/>
      <c r="D568" s="217" t="s">
        <v>182</v>
      </c>
      <c r="E568" s="225" t="s">
        <v>5</v>
      </c>
      <c r="F568" s="226" t="s">
        <v>1323</v>
      </c>
      <c r="H568" s="227">
        <v>3.2160000000000002</v>
      </c>
      <c r="I568" s="228"/>
      <c r="L568" s="224"/>
      <c r="M568" s="229"/>
      <c r="N568" s="230"/>
      <c r="O568" s="230"/>
      <c r="P568" s="230"/>
      <c r="Q568" s="230"/>
      <c r="R568" s="230"/>
      <c r="S568" s="230"/>
      <c r="T568" s="231"/>
      <c r="AT568" s="225" t="s">
        <v>182</v>
      </c>
      <c r="AU568" s="225" t="s">
        <v>93</v>
      </c>
      <c r="AV568" s="12" t="s">
        <v>93</v>
      </c>
      <c r="AW568" s="12" t="s">
        <v>36</v>
      </c>
      <c r="AX568" s="12" t="s">
        <v>73</v>
      </c>
      <c r="AY568" s="225" t="s">
        <v>173</v>
      </c>
    </row>
    <row r="569" s="12" customFormat="1">
      <c r="B569" s="224"/>
      <c r="D569" s="217" t="s">
        <v>182</v>
      </c>
      <c r="E569" s="225" t="s">
        <v>5</v>
      </c>
      <c r="F569" s="226" t="s">
        <v>1324</v>
      </c>
      <c r="H569" s="227">
        <v>6.7850000000000001</v>
      </c>
      <c r="I569" s="228"/>
      <c r="L569" s="224"/>
      <c r="M569" s="229"/>
      <c r="N569" s="230"/>
      <c r="O569" s="230"/>
      <c r="P569" s="230"/>
      <c r="Q569" s="230"/>
      <c r="R569" s="230"/>
      <c r="S569" s="230"/>
      <c r="T569" s="231"/>
      <c r="AT569" s="225" t="s">
        <v>182</v>
      </c>
      <c r="AU569" s="225" t="s">
        <v>93</v>
      </c>
      <c r="AV569" s="12" t="s">
        <v>93</v>
      </c>
      <c r="AW569" s="12" t="s">
        <v>36</v>
      </c>
      <c r="AX569" s="12" t="s">
        <v>73</v>
      </c>
      <c r="AY569" s="225" t="s">
        <v>173</v>
      </c>
    </row>
    <row r="570" s="13" customFormat="1">
      <c r="B570" s="232"/>
      <c r="D570" s="217" t="s">
        <v>182</v>
      </c>
      <c r="E570" s="233" t="s">
        <v>837</v>
      </c>
      <c r="F570" s="234" t="s">
        <v>186</v>
      </c>
      <c r="H570" s="235">
        <v>10.000999999999999</v>
      </c>
      <c r="I570" s="236"/>
      <c r="L570" s="232"/>
      <c r="M570" s="237"/>
      <c r="N570" s="238"/>
      <c r="O570" s="238"/>
      <c r="P570" s="238"/>
      <c r="Q570" s="238"/>
      <c r="R570" s="238"/>
      <c r="S570" s="238"/>
      <c r="T570" s="239"/>
      <c r="AT570" s="233" t="s">
        <v>182</v>
      </c>
      <c r="AU570" s="233" t="s">
        <v>93</v>
      </c>
      <c r="AV570" s="13" t="s">
        <v>187</v>
      </c>
      <c r="AW570" s="13" t="s">
        <v>36</v>
      </c>
      <c r="AX570" s="13" t="s">
        <v>73</v>
      </c>
      <c r="AY570" s="233" t="s">
        <v>173</v>
      </c>
    </row>
    <row r="571" s="14" customFormat="1">
      <c r="B571" s="240"/>
      <c r="D571" s="217" t="s">
        <v>182</v>
      </c>
      <c r="E571" s="241" t="s">
        <v>5</v>
      </c>
      <c r="F571" s="242" t="s">
        <v>188</v>
      </c>
      <c r="H571" s="243">
        <v>10.000999999999999</v>
      </c>
      <c r="I571" s="244"/>
      <c r="L571" s="240"/>
      <c r="M571" s="245"/>
      <c r="N571" s="246"/>
      <c r="O571" s="246"/>
      <c r="P571" s="246"/>
      <c r="Q571" s="246"/>
      <c r="R571" s="246"/>
      <c r="S571" s="246"/>
      <c r="T571" s="247"/>
      <c r="AT571" s="241" t="s">
        <v>182</v>
      </c>
      <c r="AU571" s="241" t="s">
        <v>93</v>
      </c>
      <c r="AV571" s="14" t="s">
        <v>180</v>
      </c>
      <c r="AW571" s="14" t="s">
        <v>36</v>
      </c>
      <c r="AX571" s="14" t="s">
        <v>81</v>
      </c>
      <c r="AY571" s="241" t="s">
        <v>173</v>
      </c>
    </row>
    <row r="572" s="1" customFormat="1" ht="16.5" customHeight="1">
      <c r="B572" s="203"/>
      <c r="C572" s="248" t="s">
        <v>713</v>
      </c>
      <c r="D572" s="248" t="s">
        <v>197</v>
      </c>
      <c r="E572" s="249" t="s">
        <v>1325</v>
      </c>
      <c r="F572" s="250" t="s">
        <v>1326</v>
      </c>
      <c r="G572" s="251" t="s">
        <v>612</v>
      </c>
      <c r="H572" s="252">
        <v>0.26400000000000001</v>
      </c>
      <c r="I572" s="253"/>
      <c r="J572" s="254">
        <f>ROUND(I572*H572,2)</f>
        <v>0</v>
      </c>
      <c r="K572" s="250" t="s">
        <v>5</v>
      </c>
      <c r="L572" s="255"/>
      <c r="M572" s="256" t="s">
        <v>5</v>
      </c>
      <c r="N572" s="257" t="s">
        <v>45</v>
      </c>
      <c r="O572" s="48"/>
      <c r="P572" s="213">
        <f>O572*H572</f>
        <v>0</v>
      </c>
      <c r="Q572" s="213">
        <v>0.55000000000000004</v>
      </c>
      <c r="R572" s="213">
        <f>Q572*H572</f>
        <v>0.14520000000000002</v>
      </c>
      <c r="S572" s="213">
        <v>0</v>
      </c>
      <c r="T572" s="214">
        <f>S572*H572</f>
        <v>0</v>
      </c>
      <c r="AR572" s="25" t="s">
        <v>343</v>
      </c>
      <c r="AT572" s="25" t="s">
        <v>197</v>
      </c>
      <c r="AU572" s="25" t="s">
        <v>93</v>
      </c>
      <c r="AY572" s="25" t="s">
        <v>173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25" t="s">
        <v>93</v>
      </c>
      <c r="BK572" s="215">
        <f>ROUND(I572*H572,2)</f>
        <v>0</v>
      </c>
      <c r="BL572" s="25" t="s">
        <v>263</v>
      </c>
      <c r="BM572" s="25" t="s">
        <v>1327</v>
      </c>
    </row>
    <row r="573" s="12" customFormat="1">
      <c r="B573" s="224"/>
      <c r="D573" s="217" t="s">
        <v>182</v>
      </c>
      <c r="E573" s="225" t="s">
        <v>5</v>
      </c>
      <c r="F573" s="226" t="s">
        <v>1318</v>
      </c>
      <c r="H573" s="227">
        <v>0.26400000000000001</v>
      </c>
      <c r="I573" s="228"/>
      <c r="L573" s="224"/>
      <c r="M573" s="229"/>
      <c r="N573" s="230"/>
      <c r="O573" s="230"/>
      <c r="P573" s="230"/>
      <c r="Q573" s="230"/>
      <c r="R573" s="230"/>
      <c r="S573" s="230"/>
      <c r="T573" s="231"/>
      <c r="AT573" s="225" t="s">
        <v>182</v>
      </c>
      <c r="AU573" s="225" t="s">
        <v>93</v>
      </c>
      <c r="AV573" s="12" t="s">
        <v>93</v>
      </c>
      <c r="AW573" s="12" t="s">
        <v>36</v>
      </c>
      <c r="AX573" s="12" t="s">
        <v>81</v>
      </c>
      <c r="AY573" s="225" t="s">
        <v>173</v>
      </c>
    </row>
    <row r="574" s="1" customFormat="1" ht="38.25" customHeight="1">
      <c r="B574" s="203"/>
      <c r="C574" s="204" t="s">
        <v>719</v>
      </c>
      <c r="D574" s="204" t="s">
        <v>176</v>
      </c>
      <c r="E574" s="205" t="s">
        <v>1328</v>
      </c>
      <c r="F574" s="206" t="s">
        <v>1329</v>
      </c>
      <c r="G574" s="207" t="s">
        <v>179</v>
      </c>
      <c r="H574" s="208">
        <v>11.186999999999999</v>
      </c>
      <c r="I574" s="209"/>
      <c r="J574" s="210">
        <f>ROUND(I574*H574,2)</f>
        <v>0</v>
      </c>
      <c r="K574" s="206" t="s">
        <v>192</v>
      </c>
      <c r="L574" s="47"/>
      <c r="M574" s="211" t="s">
        <v>5</v>
      </c>
      <c r="N574" s="212" t="s">
        <v>45</v>
      </c>
      <c r="O574" s="48"/>
      <c r="P574" s="213">
        <f>O574*H574</f>
        <v>0</v>
      </c>
      <c r="Q574" s="213">
        <v>0</v>
      </c>
      <c r="R574" s="213">
        <f>Q574*H574</f>
        <v>0</v>
      </c>
      <c r="S574" s="213">
        <v>0.014999999999999999</v>
      </c>
      <c r="T574" s="214">
        <f>S574*H574</f>
        <v>0.16780499999999998</v>
      </c>
      <c r="AR574" s="25" t="s">
        <v>263</v>
      </c>
      <c r="AT574" s="25" t="s">
        <v>176</v>
      </c>
      <c r="AU574" s="25" t="s">
        <v>93</v>
      </c>
      <c r="AY574" s="25" t="s">
        <v>173</v>
      </c>
      <c r="BE574" s="215">
        <f>IF(N574="základní",J574,0)</f>
        <v>0</v>
      </c>
      <c r="BF574" s="215">
        <f>IF(N574="snížená",J574,0)</f>
        <v>0</v>
      </c>
      <c r="BG574" s="215">
        <f>IF(N574="zákl. přenesená",J574,0)</f>
        <v>0</v>
      </c>
      <c r="BH574" s="215">
        <f>IF(N574="sníž. přenesená",J574,0)</f>
        <v>0</v>
      </c>
      <c r="BI574" s="215">
        <f>IF(N574="nulová",J574,0)</f>
        <v>0</v>
      </c>
      <c r="BJ574" s="25" t="s">
        <v>93</v>
      </c>
      <c r="BK574" s="215">
        <f>ROUND(I574*H574,2)</f>
        <v>0</v>
      </c>
      <c r="BL574" s="25" t="s">
        <v>263</v>
      </c>
      <c r="BM574" s="25" t="s">
        <v>1330</v>
      </c>
    </row>
    <row r="575" s="11" customFormat="1">
      <c r="B575" s="216"/>
      <c r="D575" s="217" t="s">
        <v>182</v>
      </c>
      <c r="E575" s="218" t="s">
        <v>5</v>
      </c>
      <c r="F575" s="219" t="s">
        <v>1331</v>
      </c>
      <c r="H575" s="218" t="s">
        <v>5</v>
      </c>
      <c r="I575" s="220"/>
      <c r="L575" s="216"/>
      <c r="M575" s="221"/>
      <c r="N575" s="222"/>
      <c r="O575" s="222"/>
      <c r="P575" s="222"/>
      <c r="Q575" s="222"/>
      <c r="R575" s="222"/>
      <c r="S575" s="222"/>
      <c r="T575" s="223"/>
      <c r="AT575" s="218" t="s">
        <v>182</v>
      </c>
      <c r="AU575" s="218" t="s">
        <v>93</v>
      </c>
      <c r="AV575" s="11" t="s">
        <v>81</v>
      </c>
      <c r="AW575" s="11" t="s">
        <v>36</v>
      </c>
      <c r="AX575" s="11" t="s">
        <v>73</v>
      </c>
      <c r="AY575" s="218" t="s">
        <v>173</v>
      </c>
    </row>
    <row r="576" s="12" customFormat="1">
      <c r="B576" s="224"/>
      <c r="D576" s="217" t="s">
        <v>182</v>
      </c>
      <c r="E576" s="225" t="s">
        <v>5</v>
      </c>
      <c r="F576" s="226" t="s">
        <v>1332</v>
      </c>
      <c r="H576" s="227">
        <v>3.597</v>
      </c>
      <c r="I576" s="228"/>
      <c r="L576" s="224"/>
      <c r="M576" s="229"/>
      <c r="N576" s="230"/>
      <c r="O576" s="230"/>
      <c r="P576" s="230"/>
      <c r="Q576" s="230"/>
      <c r="R576" s="230"/>
      <c r="S576" s="230"/>
      <c r="T576" s="231"/>
      <c r="AT576" s="225" t="s">
        <v>182</v>
      </c>
      <c r="AU576" s="225" t="s">
        <v>93</v>
      </c>
      <c r="AV576" s="12" t="s">
        <v>93</v>
      </c>
      <c r="AW576" s="12" t="s">
        <v>36</v>
      </c>
      <c r="AX576" s="12" t="s">
        <v>73</v>
      </c>
      <c r="AY576" s="225" t="s">
        <v>173</v>
      </c>
    </row>
    <row r="577" s="12" customFormat="1">
      <c r="B577" s="224"/>
      <c r="D577" s="217" t="s">
        <v>182</v>
      </c>
      <c r="E577" s="225" t="s">
        <v>5</v>
      </c>
      <c r="F577" s="226" t="s">
        <v>1333</v>
      </c>
      <c r="H577" s="227">
        <v>7.5899999999999999</v>
      </c>
      <c r="I577" s="228"/>
      <c r="L577" s="224"/>
      <c r="M577" s="229"/>
      <c r="N577" s="230"/>
      <c r="O577" s="230"/>
      <c r="P577" s="230"/>
      <c r="Q577" s="230"/>
      <c r="R577" s="230"/>
      <c r="S577" s="230"/>
      <c r="T577" s="231"/>
      <c r="AT577" s="225" t="s">
        <v>182</v>
      </c>
      <c r="AU577" s="225" t="s">
        <v>93</v>
      </c>
      <c r="AV577" s="12" t="s">
        <v>93</v>
      </c>
      <c r="AW577" s="12" t="s">
        <v>36</v>
      </c>
      <c r="AX577" s="12" t="s">
        <v>73</v>
      </c>
      <c r="AY577" s="225" t="s">
        <v>173</v>
      </c>
    </row>
    <row r="578" s="14" customFormat="1">
      <c r="B578" s="240"/>
      <c r="D578" s="217" t="s">
        <v>182</v>
      </c>
      <c r="E578" s="241" t="s">
        <v>5</v>
      </c>
      <c r="F578" s="242" t="s">
        <v>188</v>
      </c>
      <c r="H578" s="243">
        <v>11.186999999999999</v>
      </c>
      <c r="I578" s="244"/>
      <c r="L578" s="240"/>
      <c r="M578" s="245"/>
      <c r="N578" s="246"/>
      <c r="O578" s="246"/>
      <c r="P578" s="246"/>
      <c r="Q578" s="246"/>
      <c r="R578" s="246"/>
      <c r="S578" s="246"/>
      <c r="T578" s="247"/>
      <c r="AT578" s="241" t="s">
        <v>182</v>
      </c>
      <c r="AU578" s="241" t="s">
        <v>93</v>
      </c>
      <c r="AV578" s="14" t="s">
        <v>180</v>
      </c>
      <c r="AW578" s="14" t="s">
        <v>36</v>
      </c>
      <c r="AX578" s="14" t="s">
        <v>81</v>
      </c>
      <c r="AY578" s="241" t="s">
        <v>173</v>
      </c>
    </row>
    <row r="579" s="1" customFormat="1" ht="25.5" customHeight="1">
      <c r="B579" s="203"/>
      <c r="C579" s="204" t="s">
        <v>723</v>
      </c>
      <c r="D579" s="204" t="s">
        <v>176</v>
      </c>
      <c r="E579" s="205" t="s">
        <v>1334</v>
      </c>
      <c r="F579" s="206" t="s">
        <v>1335</v>
      </c>
      <c r="G579" s="207" t="s">
        <v>612</v>
      </c>
      <c r="H579" s="208">
        <v>0.26400000000000001</v>
      </c>
      <c r="I579" s="209"/>
      <c r="J579" s="210">
        <f>ROUND(I579*H579,2)</f>
        <v>0</v>
      </c>
      <c r="K579" s="206" t="s">
        <v>192</v>
      </c>
      <c r="L579" s="47"/>
      <c r="M579" s="211" t="s">
        <v>5</v>
      </c>
      <c r="N579" s="212" t="s">
        <v>45</v>
      </c>
      <c r="O579" s="48"/>
      <c r="P579" s="213">
        <f>O579*H579</f>
        <v>0</v>
      </c>
      <c r="Q579" s="213">
        <v>0.023369999999999998</v>
      </c>
      <c r="R579" s="213">
        <f>Q579*H579</f>
        <v>0.0061696800000000003</v>
      </c>
      <c r="S579" s="213">
        <v>0</v>
      </c>
      <c r="T579" s="214">
        <f>S579*H579</f>
        <v>0</v>
      </c>
      <c r="AR579" s="25" t="s">
        <v>263</v>
      </c>
      <c r="AT579" s="25" t="s">
        <v>176</v>
      </c>
      <c r="AU579" s="25" t="s">
        <v>93</v>
      </c>
      <c r="AY579" s="25" t="s">
        <v>173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25" t="s">
        <v>93</v>
      </c>
      <c r="BK579" s="215">
        <f>ROUND(I579*H579,2)</f>
        <v>0</v>
      </c>
      <c r="BL579" s="25" t="s">
        <v>263</v>
      </c>
      <c r="BM579" s="25" t="s">
        <v>1336</v>
      </c>
    </row>
    <row r="580" s="12" customFormat="1">
      <c r="B580" s="224"/>
      <c r="D580" s="217" t="s">
        <v>182</v>
      </c>
      <c r="E580" s="225" t="s">
        <v>5</v>
      </c>
      <c r="F580" s="226" t="s">
        <v>1318</v>
      </c>
      <c r="H580" s="227">
        <v>0.26400000000000001</v>
      </c>
      <c r="I580" s="228"/>
      <c r="L580" s="224"/>
      <c r="M580" s="229"/>
      <c r="N580" s="230"/>
      <c r="O580" s="230"/>
      <c r="P580" s="230"/>
      <c r="Q580" s="230"/>
      <c r="R580" s="230"/>
      <c r="S580" s="230"/>
      <c r="T580" s="231"/>
      <c r="AT580" s="225" t="s">
        <v>182</v>
      </c>
      <c r="AU580" s="225" t="s">
        <v>93</v>
      </c>
      <c r="AV580" s="12" t="s">
        <v>93</v>
      </c>
      <c r="AW580" s="12" t="s">
        <v>36</v>
      </c>
      <c r="AX580" s="12" t="s">
        <v>81</v>
      </c>
      <c r="AY580" s="225" t="s">
        <v>173</v>
      </c>
    </row>
    <row r="581" s="1" customFormat="1" ht="38.25" customHeight="1">
      <c r="B581" s="203"/>
      <c r="C581" s="204" t="s">
        <v>731</v>
      </c>
      <c r="D581" s="204" t="s">
        <v>176</v>
      </c>
      <c r="E581" s="205" t="s">
        <v>1337</v>
      </c>
      <c r="F581" s="206" t="s">
        <v>1338</v>
      </c>
      <c r="G581" s="207" t="s">
        <v>352</v>
      </c>
      <c r="H581" s="208">
        <v>0.152</v>
      </c>
      <c r="I581" s="209"/>
      <c r="J581" s="210">
        <f>ROUND(I581*H581,2)</f>
        <v>0</v>
      </c>
      <c r="K581" s="206" t="s">
        <v>192</v>
      </c>
      <c r="L581" s="47"/>
      <c r="M581" s="211" t="s">
        <v>5</v>
      </c>
      <c r="N581" s="212" t="s">
        <v>45</v>
      </c>
      <c r="O581" s="48"/>
      <c r="P581" s="213">
        <f>O581*H581</f>
        <v>0</v>
      </c>
      <c r="Q581" s="213">
        <v>0</v>
      </c>
      <c r="R581" s="213">
        <f>Q581*H581</f>
        <v>0</v>
      </c>
      <c r="S581" s="213">
        <v>0</v>
      </c>
      <c r="T581" s="214">
        <f>S581*H581</f>
        <v>0</v>
      </c>
      <c r="AR581" s="25" t="s">
        <v>263</v>
      </c>
      <c r="AT581" s="25" t="s">
        <v>176</v>
      </c>
      <c r="AU581" s="25" t="s">
        <v>93</v>
      </c>
      <c r="AY581" s="25" t="s">
        <v>173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25" t="s">
        <v>93</v>
      </c>
      <c r="BK581" s="215">
        <f>ROUND(I581*H581,2)</f>
        <v>0</v>
      </c>
      <c r="BL581" s="25" t="s">
        <v>263</v>
      </c>
      <c r="BM581" s="25" t="s">
        <v>1339</v>
      </c>
    </row>
    <row r="582" s="10" customFormat="1" ht="29.88" customHeight="1">
      <c r="B582" s="190"/>
      <c r="D582" s="191" t="s">
        <v>72</v>
      </c>
      <c r="E582" s="201" t="s">
        <v>1340</v>
      </c>
      <c r="F582" s="201" t="s">
        <v>1341</v>
      </c>
      <c r="I582" s="193"/>
      <c r="J582" s="202">
        <f>BK582</f>
        <v>0</v>
      </c>
      <c r="L582" s="190"/>
      <c r="M582" s="195"/>
      <c r="N582" s="196"/>
      <c r="O582" s="196"/>
      <c r="P582" s="197">
        <f>SUM(P583:P592)</f>
        <v>0</v>
      </c>
      <c r="Q582" s="196"/>
      <c r="R582" s="197">
        <f>SUM(R583:R592)</f>
        <v>0.69349388000000001</v>
      </c>
      <c r="S582" s="196"/>
      <c r="T582" s="198">
        <f>SUM(T583:T592)</f>
        <v>0</v>
      </c>
      <c r="AR582" s="191" t="s">
        <v>93</v>
      </c>
      <c r="AT582" s="199" t="s">
        <v>72</v>
      </c>
      <c r="AU582" s="199" t="s">
        <v>81</v>
      </c>
      <c r="AY582" s="191" t="s">
        <v>173</v>
      </c>
      <c r="BK582" s="200">
        <f>SUM(BK583:BK592)</f>
        <v>0</v>
      </c>
    </row>
    <row r="583" s="1" customFormat="1" ht="25.5" customHeight="1">
      <c r="B583" s="203"/>
      <c r="C583" s="204" t="s">
        <v>739</v>
      </c>
      <c r="D583" s="204" t="s">
        <v>176</v>
      </c>
      <c r="E583" s="205" t="s">
        <v>1342</v>
      </c>
      <c r="F583" s="206" t="s">
        <v>1343</v>
      </c>
      <c r="G583" s="207" t="s">
        <v>179</v>
      </c>
      <c r="H583" s="208">
        <v>21.757000000000001</v>
      </c>
      <c r="I583" s="209"/>
      <c r="J583" s="210">
        <f>ROUND(I583*H583,2)</f>
        <v>0</v>
      </c>
      <c r="K583" s="206" t="s">
        <v>5</v>
      </c>
      <c r="L583" s="47"/>
      <c r="M583" s="211" t="s">
        <v>5</v>
      </c>
      <c r="N583" s="212" t="s">
        <v>45</v>
      </c>
      <c r="O583" s="48"/>
      <c r="P583" s="213">
        <f>O583*H583</f>
        <v>0</v>
      </c>
      <c r="Q583" s="213">
        <v>0.029839999999999998</v>
      </c>
      <c r="R583" s="213">
        <f>Q583*H583</f>
        <v>0.64922888000000001</v>
      </c>
      <c r="S583" s="213">
        <v>0</v>
      </c>
      <c r="T583" s="214">
        <f>S583*H583</f>
        <v>0</v>
      </c>
      <c r="AR583" s="25" t="s">
        <v>263</v>
      </c>
      <c r="AT583" s="25" t="s">
        <v>176</v>
      </c>
      <c r="AU583" s="25" t="s">
        <v>93</v>
      </c>
      <c r="AY583" s="25" t="s">
        <v>173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25" t="s">
        <v>93</v>
      </c>
      <c r="BK583" s="215">
        <f>ROUND(I583*H583,2)</f>
        <v>0</v>
      </c>
      <c r="BL583" s="25" t="s">
        <v>263</v>
      </c>
      <c r="BM583" s="25" t="s">
        <v>1344</v>
      </c>
    </row>
    <row r="584" s="11" customFormat="1">
      <c r="B584" s="216"/>
      <c r="D584" s="217" t="s">
        <v>182</v>
      </c>
      <c r="E584" s="218" t="s">
        <v>5</v>
      </c>
      <c r="F584" s="219" t="s">
        <v>929</v>
      </c>
      <c r="H584" s="218" t="s">
        <v>5</v>
      </c>
      <c r="I584" s="220"/>
      <c r="L584" s="216"/>
      <c r="M584" s="221"/>
      <c r="N584" s="222"/>
      <c r="O584" s="222"/>
      <c r="P584" s="222"/>
      <c r="Q584" s="222"/>
      <c r="R584" s="222"/>
      <c r="S584" s="222"/>
      <c r="T584" s="223"/>
      <c r="AT584" s="218" t="s">
        <v>182</v>
      </c>
      <c r="AU584" s="218" t="s">
        <v>93</v>
      </c>
      <c r="AV584" s="11" t="s">
        <v>81</v>
      </c>
      <c r="AW584" s="11" t="s">
        <v>36</v>
      </c>
      <c r="AX584" s="11" t="s">
        <v>73</v>
      </c>
      <c r="AY584" s="218" t="s">
        <v>173</v>
      </c>
    </row>
    <row r="585" s="12" customFormat="1">
      <c r="B585" s="224"/>
      <c r="D585" s="217" t="s">
        <v>182</v>
      </c>
      <c r="E585" s="225" t="s">
        <v>5</v>
      </c>
      <c r="F585" s="226" t="s">
        <v>1345</v>
      </c>
      <c r="H585" s="227">
        <v>7.1929999999999996</v>
      </c>
      <c r="I585" s="228"/>
      <c r="L585" s="224"/>
      <c r="M585" s="229"/>
      <c r="N585" s="230"/>
      <c r="O585" s="230"/>
      <c r="P585" s="230"/>
      <c r="Q585" s="230"/>
      <c r="R585" s="230"/>
      <c r="S585" s="230"/>
      <c r="T585" s="231"/>
      <c r="AT585" s="225" t="s">
        <v>182</v>
      </c>
      <c r="AU585" s="225" t="s">
        <v>93</v>
      </c>
      <c r="AV585" s="12" t="s">
        <v>93</v>
      </c>
      <c r="AW585" s="12" t="s">
        <v>36</v>
      </c>
      <c r="AX585" s="12" t="s">
        <v>73</v>
      </c>
      <c r="AY585" s="225" t="s">
        <v>173</v>
      </c>
    </row>
    <row r="586" s="12" customFormat="1">
      <c r="B586" s="224"/>
      <c r="D586" s="217" t="s">
        <v>182</v>
      </c>
      <c r="E586" s="225" t="s">
        <v>5</v>
      </c>
      <c r="F586" s="226" t="s">
        <v>1346</v>
      </c>
      <c r="H586" s="227">
        <v>14.564</v>
      </c>
      <c r="I586" s="228"/>
      <c r="L586" s="224"/>
      <c r="M586" s="229"/>
      <c r="N586" s="230"/>
      <c r="O586" s="230"/>
      <c r="P586" s="230"/>
      <c r="Q586" s="230"/>
      <c r="R586" s="230"/>
      <c r="S586" s="230"/>
      <c r="T586" s="231"/>
      <c r="AT586" s="225" t="s">
        <v>182</v>
      </c>
      <c r="AU586" s="225" t="s">
        <v>93</v>
      </c>
      <c r="AV586" s="12" t="s">
        <v>93</v>
      </c>
      <c r="AW586" s="12" t="s">
        <v>36</v>
      </c>
      <c r="AX586" s="12" t="s">
        <v>73</v>
      </c>
      <c r="AY586" s="225" t="s">
        <v>173</v>
      </c>
    </row>
    <row r="587" s="14" customFormat="1">
      <c r="B587" s="240"/>
      <c r="D587" s="217" t="s">
        <v>182</v>
      </c>
      <c r="E587" s="241" t="s">
        <v>5</v>
      </c>
      <c r="F587" s="242" t="s">
        <v>188</v>
      </c>
      <c r="H587" s="243">
        <v>21.757000000000001</v>
      </c>
      <c r="I587" s="244"/>
      <c r="L587" s="240"/>
      <c r="M587" s="245"/>
      <c r="N587" s="246"/>
      <c r="O587" s="246"/>
      <c r="P587" s="246"/>
      <c r="Q587" s="246"/>
      <c r="R587" s="246"/>
      <c r="S587" s="246"/>
      <c r="T587" s="247"/>
      <c r="AT587" s="241" t="s">
        <v>182</v>
      </c>
      <c r="AU587" s="241" t="s">
        <v>93</v>
      </c>
      <c r="AV587" s="14" t="s">
        <v>180</v>
      </c>
      <c r="AW587" s="14" t="s">
        <v>36</v>
      </c>
      <c r="AX587" s="14" t="s">
        <v>81</v>
      </c>
      <c r="AY587" s="241" t="s">
        <v>173</v>
      </c>
    </row>
    <row r="588" s="1" customFormat="1" ht="16.5" customHeight="1">
      <c r="B588" s="203"/>
      <c r="C588" s="204" t="s">
        <v>745</v>
      </c>
      <c r="D588" s="204" t="s">
        <v>176</v>
      </c>
      <c r="E588" s="205" t="s">
        <v>1347</v>
      </c>
      <c r="F588" s="206" t="s">
        <v>1348</v>
      </c>
      <c r="G588" s="207" t="s">
        <v>179</v>
      </c>
      <c r="H588" s="208">
        <v>3.4049999999999998</v>
      </c>
      <c r="I588" s="209"/>
      <c r="J588" s="210">
        <f>ROUND(I588*H588,2)</f>
        <v>0</v>
      </c>
      <c r="K588" s="206" t="s">
        <v>5</v>
      </c>
      <c r="L588" s="47"/>
      <c r="M588" s="211" t="s">
        <v>5</v>
      </c>
      <c r="N588" s="212" t="s">
        <v>45</v>
      </c>
      <c r="O588" s="48"/>
      <c r="P588" s="213">
        <f>O588*H588</f>
        <v>0</v>
      </c>
      <c r="Q588" s="213">
        <v>0.012999999999999999</v>
      </c>
      <c r="R588" s="213">
        <f>Q588*H588</f>
        <v>0.044264999999999999</v>
      </c>
      <c r="S588" s="213">
        <v>0</v>
      </c>
      <c r="T588" s="214">
        <f>S588*H588</f>
        <v>0</v>
      </c>
      <c r="AR588" s="25" t="s">
        <v>263</v>
      </c>
      <c r="AT588" s="25" t="s">
        <v>176</v>
      </c>
      <c r="AU588" s="25" t="s">
        <v>93</v>
      </c>
      <c r="AY588" s="25" t="s">
        <v>173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25" t="s">
        <v>93</v>
      </c>
      <c r="BK588" s="215">
        <f>ROUND(I588*H588,2)</f>
        <v>0</v>
      </c>
      <c r="BL588" s="25" t="s">
        <v>263</v>
      </c>
      <c r="BM588" s="25" t="s">
        <v>1349</v>
      </c>
    </row>
    <row r="589" s="11" customFormat="1">
      <c r="B589" s="216"/>
      <c r="D589" s="217" t="s">
        <v>182</v>
      </c>
      <c r="E589" s="218" t="s">
        <v>5</v>
      </c>
      <c r="F589" s="219" t="s">
        <v>929</v>
      </c>
      <c r="H589" s="218" t="s">
        <v>5</v>
      </c>
      <c r="I589" s="220"/>
      <c r="L589" s="216"/>
      <c r="M589" s="221"/>
      <c r="N589" s="222"/>
      <c r="O589" s="222"/>
      <c r="P589" s="222"/>
      <c r="Q589" s="222"/>
      <c r="R589" s="222"/>
      <c r="S589" s="222"/>
      <c r="T589" s="223"/>
      <c r="AT589" s="218" t="s">
        <v>182</v>
      </c>
      <c r="AU589" s="218" t="s">
        <v>93</v>
      </c>
      <c r="AV589" s="11" t="s">
        <v>81</v>
      </c>
      <c r="AW589" s="11" t="s">
        <v>36</v>
      </c>
      <c r="AX589" s="11" t="s">
        <v>73</v>
      </c>
      <c r="AY589" s="218" t="s">
        <v>173</v>
      </c>
    </row>
    <row r="590" s="12" customFormat="1">
      <c r="B590" s="224"/>
      <c r="D590" s="217" t="s">
        <v>182</v>
      </c>
      <c r="E590" s="225" t="s">
        <v>5</v>
      </c>
      <c r="F590" s="226" t="s">
        <v>1350</v>
      </c>
      <c r="H590" s="227">
        <v>3.4049999999999998</v>
      </c>
      <c r="I590" s="228"/>
      <c r="L590" s="224"/>
      <c r="M590" s="229"/>
      <c r="N590" s="230"/>
      <c r="O590" s="230"/>
      <c r="P590" s="230"/>
      <c r="Q590" s="230"/>
      <c r="R590" s="230"/>
      <c r="S590" s="230"/>
      <c r="T590" s="231"/>
      <c r="AT590" s="225" t="s">
        <v>182</v>
      </c>
      <c r="AU590" s="225" t="s">
        <v>93</v>
      </c>
      <c r="AV590" s="12" t="s">
        <v>93</v>
      </c>
      <c r="AW590" s="12" t="s">
        <v>36</v>
      </c>
      <c r="AX590" s="12" t="s">
        <v>73</v>
      </c>
      <c r="AY590" s="225" t="s">
        <v>173</v>
      </c>
    </row>
    <row r="591" s="14" customFormat="1">
      <c r="B591" s="240"/>
      <c r="D591" s="217" t="s">
        <v>182</v>
      </c>
      <c r="E591" s="241" t="s">
        <v>5</v>
      </c>
      <c r="F591" s="242" t="s">
        <v>188</v>
      </c>
      <c r="H591" s="243">
        <v>3.4049999999999998</v>
      </c>
      <c r="I591" s="244"/>
      <c r="L591" s="240"/>
      <c r="M591" s="245"/>
      <c r="N591" s="246"/>
      <c r="O591" s="246"/>
      <c r="P591" s="246"/>
      <c r="Q591" s="246"/>
      <c r="R591" s="246"/>
      <c r="S591" s="246"/>
      <c r="T591" s="247"/>
      <c r="AT591" s="241" t="s">
        <v>182</v>
      </c>
      <c r="AU591" s="241" t="s">
        <v>93</v>
      </c>
      <c r="AV591" s="14" t="s">
        <v>180</v>
      </c>
      <c r="AW591" s="14" t="s">
        <v>36</v>
      </c>
      <c r="AX591" s="14" t="s">
        <v>81</v>
      </c>
      <c r="AY591" s="241" t="s">
        <v>173</v>
      </c>
    </row>
    <row r="592" s="1" customFormat="1" ht="51" customHeight="1">
      <c r="B592" s="203"/>
      <c r="C592" s="204" t="s">
        <v>748</v>
      </c>
      <c r="D592" s="204" t="s">
        <v>176</v>
      </c>
      <c r="E592" s="205" t="s">
        <v>1351</v>
      </c>
      <c r="F592" s="206" t="s">
        <v>1352</v>
      </c>
      <c r="G592" s="207" t="s">
        <v>352</v>
      </c>
      <c r="H592" s="208">
        <v>0.69299999999999995</v>
      </c>
      <c r="I592" s="209"/>
      <c r="J592" s="210">
        <f>ROUND(I592*H592,2)</f>
        <v>0</v>
      </c>
      <c r="K592" s="206" t="s">
        <v>192</v>
      </c>
      <c r="L592" s="47"/>
      <c r="M592" s="211" t="s">
        <v>5</v>
      </c>
      <c r="N592" s="212" t="s">
        <v>45</v>
      </c>
      <c r="O592" s="48"/>
      <c r="P592" s="213">
        <f>O592*H592</f>
        <v>0</v>
      </c>
      <c r="Q592" s="213">
        <v>0</v>
      </c>
      <c r="R592" s="213">
        <f>Q592*H592</f>
        <v>0</v>
      </c>
      <c r="S592" s="213">
        <v>0</v>
      </c>
      <c r="T592" s="214">
        <f>S592*H592</f>
        <v>0</v>
      </c>
      <c r="AR592" s="25" t="s">
        <v>263</v>
      </c>
      <c r="AT592" s="25" t="s">
        <v>176</v>
      </c>
      <c r="AU592" s="25" t="s">
        <v>93</v>
      </c>
      <c r="AY592" s="25" t="s">
        <v>173</v>
      </c>
      <c r="BE592" s="215">
        <f>IF(N592="základní",J592,0)</f>
        <v>0</v>
      </c>
      <c r="BF592" s="215">
        <f>IF(N592="snížená",J592,0)</f>
        <v>0</v>
      </c>
      <c r="BG592" s="215">
        <f>IF(N592="zákl. přenesená",J592,0)</f>
        <v>0</v>
      </c>
      <c r="BH592" s="215">
        <f>IF(N592="sníž. přenesená",J592,0)</f>
        <v>0</v>
      </c>
      <c r="BI592" s="215">
        <f>IF(N592="nulová",J592,0)</f>
        <v>0</v>
      </c>
      <c r="BJ592" s="25" t="s">
        <v>93</v>
      </c>
      <c r="BK592" s="215">
        <f>ROUND(I592*H592,2)</f>
        <v>0</v>
      </c>
      <c r="BL592" s="25" t="s">
        <v>263</v>
      </c>
      <c r="BM592" s="25" t="s">
        <v>1353</v>
      </c>
    </row>
    <row r="593" s="10" customFormat="1" ht="29.88" customHeight="1">
      <c r="B593" s="190"/>
      <c r="D593" s="191" t="s">
        <v>72</v>
      </c>
      <c r="E593" s="201" t="s">
        <v>656</v>
      </c>
      <c r="F593" s="201" t="s">
        <v>657</v>
      </c>
      <c r="I593" s="193"/>
      <c r="J593" s="202">
        <f>BK593</f>
        <v>0</v>
      </c>
      <c r="L593" s="190"/>
      <c r="M593" s="195"/>
      <c r="N593" s="196"/>
      <c r="O593" s="196"/>
      <c r="P593" s="197">
        <f>SUM(P594:P632)</f>
        <v>0</v>
      </c>
      <c r="Q593" s="196"/>
      <c r="R593" s="197">
        <f>SUM(R594:R632)</f>
        <v>1.3272662500000001</v>
      </c>
      <c r="S593" s="196"/>
      <c r="T593" s="198">
        <f>SUM(T594:T632)</f>
        <v>1.1995313400000001</v>
      </c>
      <c r="AR593" s="191" t="s">
        <v>93</v>
      </c>
      <c r="AT593" s="199" t="s">
        <v>72</v>
      </c>
      <c r="AU593" s="199" t="s">
        <v>81</v>
      </c>
      <c r="AY593" s="191" t="s">
        <v>173</v>
      </c>
      <c r="BK593" s="200">
        <f>SUM(BK594:BK632)</f>
        <v>0</v>
      </c>
    </row>
    <row r="594" s="1" customFormat="1" ht="16.5" customHeight="1">
      <c r="B594" s="203"/>
      <c r="C594" s="204" t="s">
        <v>752</v>
      </c>
      <c r="D594" s="204" t="s">
        <v>176</v>
      </c>
      <c r="E594" s="205" t="s">
        <v>1354</v>
      </c>
      <c r="F594" s="206" t="s">
        <v>1355</v>
      </c>
      <c r="G594" s="207" t="s">
        <v>179</v>
      </c>
      <c r="H594" s="208">
        <v>11.611000000000001</v>
      </c>
      <c r="I594" s="209"/>
      <c r="J594" s="210">
        <f>ROUND(I594*H594,2)</f>
        <v>0</v>
      </c>
      <c r="K594" s="206" t="s">
        <v>192</v>
      </c>
      <c r="L594" s="47"/>
      <c r="M594" s="211" t="s">
        <v>5</v>
      </c>
      <c r="N594" s="212" t="s">
        <v>45</v>
      </c>
      <c r="O594" s="48"/>
      <c r="P594" s="213">
        <f>O594*H594</f>
        <v>0</v>
      </c>
      <c r="Q594" s="213">
        <v>0</v>
      </c>
      <c r="R594" s="213">
        <f>Q594*H594</f>
        <v>0</v>
      </c>
      <c r="S594" s="213">
        <v>0.00594</v>
      </c>
      <c r="T594" s="214">
        <f>S594*H594</f>
        <v>0.068969340000000004</v>
      </c>
      <c r="AR594" s="25" t="s">
        <v>263</v>
      </c>
      <c r="AT594" s="25" t="s">
        <v>176</v>
      </c>
      <c r="AU594" s="25" t="s">
        <v>93</v>
      </c>
      <c r="AY594" s="25" t="s">
        <v>173</v>
      </c>
      <c r="BE594" s="215">
        <f>IF(N594="základní",J594,0)</f>
        <v>0</v>
      </c>
      <c r="BF594" s="215">
        <f>IF(N594="snížená",J594,0)</f>
        <v>0</v>
      </c>
      <c r="BG594" s="215">
        <f>IF(N594="zákl. přenesená",J594,0)</f>
        <v>0</v>
      </c>
      <c r="BH594" s="215">
        <f>IF(N594="sníž. přenesená",J594,0)</f>
        <v>0</v>
      </c>
      <c r="BI594" s="215">
        <f>IF(N594="nulová",J594,0)</f>
        <v>0</v>
      </c>
      <c r="BJ594" s="25" t="s">
        <v>93</v>
      </c>
      <c r="BK594" s="215">
        <f>ROUND(I594*H594,2)</f>
        <v>0</v>
      </c>
      <c r="BL594" s="25" t="s">
        <v>263</v>
      </c>
      <c r="BM594" s="25" t="s">
        <v>1356</v>
      </c>
    </row>
    <row r="595" s="11" customFormat="1">
      <c r="B595" s="216"/>
      <c r="D595" s="217" t="s">
        <v>182</v>
      </c>
      <c r="E595" s="218" t="s">
        <v>5</v>
      </c>
      <c r="F595" s="219" t="s">
        <v>1322</v>
      </c>
      <c r="H595" s="218" t="s">
        <v>5</v>
      </c>
      <c r="I595" s="220"/>
      <c r="L595" s="216"/>
      <c r="M595" s="221"/>
      <c r="N595" s="222"/>
      <c r="O595" s="222"/>
      <c r="P595" s="222"/>
      <c r="Q595" s="222"/>
      <c r="R595" s="222"/>
      <c r="S595" s="222"/>
      <c r="T595" s="223"/>
      <c r="AT595" s="218" t="s">
        <v>182</v>
      </c>
      <c r="AU595" s="218" t="s">
        <v>93</v>
      </c>
      <c r="AV595" s="11" t="s">
        <v>81</v>
      </c>
      <c r="AW595" s="11" t="s">
        <v>36</v>
      </c>
      <c r="AX595" s="11" t="s">
        <v>73</v>
      </c>
      <c r="AY595" s="218" t="s">
        <v>173</v>
      </c>
    </row>
    <row r="596" s="12" customFormat="1">
      <c r="B596" s="224"/>
      <c r="D596" s="217" t="s">
        <v>182</v>
      </c>
      <c r="E596" s="225" t="s">
        <v>5</v>
      </c>
      <c r="F596" s="226" t="s">
        <v>1357</v>
      </c>
      <c r="H596" s="227">
        <v>3.7330000000000001</v>
      </c>
      <c r="I596" s="228"/>
      <c r="L596" s="224"/>
      <c r="M596" s="229"/>
      <c r="N596" s="230"/>
      <c r="O596" s="230"/>
      <c r="P596" s="230"/>
      <c r="Q596" s="230"/>
      <c r="R596" s="230"/>
      <c r="S596" s="230"/>
      <c r="T596" s="231"/>
      <c r="AT596" s="225" t="s">
        <v>182</v>
      </c>
      <c r="AU596" s="225" t="s">
        <v>93</v>
      </c>
      <c r="AV596" s="12" t="s">
        <v>93</v>
      </c>
      <c r="AW596" s="12" t="s">
        <v>36</v>
      </c>
      <c r="AX596" s="12" t="s">
        <v>73</v>
      </c>
      <c r="AY596" s="225" t="s">
        <v>173</v>
      </c>
    </row>
    <row r="597" s="12" customFormat="1">
      <c r="B597" s="224"/>
      <c r="D597" s="217" t="s">
        <v>182</v>
      </c>
      <c r="E597" s="225" t="s">
        <v>5</v>
      </c>
      <c r="F597" s="226" t="s">
        <v>1358</v>
      </c>
      <c r="H597" s="227">
        <v>7.8780000000000001</v>
      </c>
      <c r="I597" s="228"/>
      <c r="L597" s="224"/>
      <c r="M597" s="229"/>
      <c r="N597" s="230"/>
      <c r="O597" s="230"/>
      <c r="P597" s="230"/>
      <c r="Q597" s="230"/>
      <c r="R597" s="230"/>
      <c r="S597" s="230"/>
      <c r="T597" s="231"/>
      <c r="AT597" s="225" t="s">
        <v>182</v>
      </c>
      <c r="AU597" s="225" t="s">
        <v>93</v>
      </c>
      <c r="AV597" s="12" t="s">
        <v>93</v>
      </c>
      <c r="AW597" s="12" t="s">
        <v>36</v>
      </c>
      <c r="AX597" s="12" t="s">
        <v>73</v>
      </c>
      <c r="AY597" s="225" t="s">
        <v>173</v>
      </c>
    </row>
    <row r="598" s="14" customFormat="1">
      <c r="B598" s="240"/>
      <c r="D598" s="217" t="s">
        <v>182</v>
      </c>
      <c r="E598" s="241" t="s">
        <v>5</v>
      </c>
      <c r="F598" s="242" t="s">
        <v>188</v>
      </c>
      <c r="H598" s="243">
        <v>11.611000000000001</v>
      </c>
      <c r="I598" s="244"/>
      <c r="L598" s="240"/>
      <c r="M598" s="245"/>
      <c r="N598" s="246"/>
      <c r="O598" s="246"/>
      <c r="P598" s="246"/>
      <c r="Q598" s="246"/>
      <c r="R598" s="246"/>
      <c r="S598" s="246"/>
      <c r="T598" s="247"/>
      <c r="AT598" s="241" t="s">
        <v>182</v>
      </c>
      <c r="AU598" s="241" t="s">
        <v>93</v>
      </c>
      <c r="AV598" s="14" t="s">
        <v>180</v>
      </c>
      <c r="AW598" s="14" t="s">
        <v>36</v>
      </c>
      <c r="AX598" s="14" t="s">
        <v>81</v>
      </c>
      <c r="AY598" s="241" t="s">
        <v>173</v>
      </c>
    </row>
    <row r="599" s="1" customFormat="1" ht="25.5" customHeight="1">
      <c r="B599" s="203"/>
      <c r="C599" s="204" t="s">
        <v>756</v>
      </c>
      <c r="D599" s="204" t="s">
        <v>176</v>
      </c>
      <c r="E599" s="205" t="s">
        <v>1359</v>
      </c>
      <c r="F599" s="206" t="s">
        <v>1360</v>
      </c>
      <c r="G599" s="207" t="s">
        <v>179</v>
      </c>
      <c r="H599" s="208">
        <v>10.725</v>
      </c>
      <c r="I599" s="209"/>
      <c r="J599" s="210">
        <f>ROUND(I599*H599,2)</f>
        <v>0</v>
      </c>
      <c r="K599" s="206" t="s">
        <v>5</v>
      </c>
      <c r="L599" s="47"/>
      <c r="M599" s="211" t="s">
        <v>5</v>
      </c>
      <c r="N599" s="212" t="s">
        <v>45</v>
      </c>
      <c r="O599" s="48"/>
      <c r="P599" s="213">
        <f>O599*H599</f>
        <v>0</v>
      </c>
      <c r="Q599" s="213">
        <v>0</v>
      </c>
      <c r="R599" s="213">
        <f>Q599*H599</f>
        <v>0</v>
      </c>
      <c r="S599" s="213">
        <v>0</v>
      </c>
      <c r="T599" s="214">
        <f>S599*H599</f>
        <v>0</v>
      </c>
      <c r="AR599" s="25" t="s">
        <v>263</v>
      </c>
      <c r="AT599" s="25" t="s">
        <v>176</v>
      </c>
      <c r="AU599" s="25" t="s">
        <v>93</v>
      </c>
      <c r="AY599" s="25" t="s">
        <v>173</v>
      </c>
      <c r="BE599" s="215">
        <f>IF(N599="základní",J599,0)</f>
        <v>0</v>
      </c>
      <c r="BF599" s="215">
        <f>IF(N599="snížená",J599,0)</f>
        <v>0</v>
      </c>
      <c r="BG599" s="215">
        <f>IF(N599="zákl. přenesená",J599,0)</f>
        <v>0</v>
      </c>
      <c r="BH599" s="215">
        <f>IF(N599="sníž. přenesená",J599,0)</f>
        <v>0</v>
      </c>
      <c r="BI599" s="215">
        <f>IF(N599="nulová",J599,0)</f>
        <v>0</v>
      </c>
      <c r="BJ599" s="25" t="s">
        <v>93</v>
      </c>
      <c r="BK599" s="215">
        <f>ROUND(I599*H599,2)</f>
        <v>0</v>
      </c>
      <c r="BL599" s="25" t="s">
        <v>263</v>
      </c>
      <c r="BM599" s="25" t="s">
        <v>1361</v>
      </c>
    </row>
    <row r="600" s="12" customFormat="1">
      <c r="B600" s="224"/>
      <c r="D600" s="217" t="s">
        <v>182</v>
      </c>
      <c r="E600" s="225" t="s">
        <v>5</v>
      </c>
      <c r="F600" s="226" t="s">
        <v>839</v>
      </c>
      <c r="H600" s="227">
        <v>10.725</v>
      </c>
      <c r="I600" s="228"/>
      <c r="L600" s="224"/>
      <c r="M600" s="229"/>
      <c r="N600" s="230"/>
      <c r="O600" s="230"/>
      <c r="P600" s="230"/>
      <c r="Q600" s="230"/>
      <c r="R600" s="230"/>
      <c r="S600" s="230"/>
      <c r="T600" s="231"/>
      <c r="AT600" s="225" t="s">
        <v>182</v>
      </c>
      <c r="AU600" s="225" t="s">
        <v>93</v>
      </c>
      <c r="AV600" s="12" t="s">
        <v>93</v>
      </c>
      <c r="AW600" s="12" t="s">
        <v>36</v>
      </c>
      <c r="AX600" s="12" t="s">
        <v>81</v>
      </c>
      <c r="AY600" s="225" t="s">
        <v>173</v>
      </c>
    </row>
    <row r="601" s="1" customFormat="1" ht="16.5" customHeight="1">
      <c r="B601" s="203"/>
      <c r="C601" s="204" t="s">
        <v>760</v>
      </c>
      <c r="D601" s="204" t="s">
        <v>176</v>
      </c>
      <c r="E601" s="205" t="s">
        <v>1362</v>
      </c>
      <c r="F601" s="206" t="s">
        <v>1363</v>
      </c>
      <c r="G601" s="207" t="s">
        <v>191</v>
      </c>
      <c r="H601" s="208">
        <v>386</v>
      </c>
      <c r="I601" s="209"/>
      <c r="J601" s="210">
        <f>ROUND(I601*H601,2)</f>
        <v>0</v>
      </c>
      <c r="K601" s="206" t="s">
        <v>5</v>
      </c>
      <c r="L601" s="47"/>
      <c r="M601" s="211" t="s">
        <v>5</v>
      </c>
      <c r="N601" s="212" t="s">
        <v>45</v>
      </c>
      <c r="O601" s="48"/>
      <c r="P601" s="213">
        <f>O601*H601</f>
        <v>0</v>
      </c>
      <c r="Q601" s="213">
        <v>0</v>
      </c>
      <c r="R601" s="213">
        <f>Q601*H601</f>
        <v>0</v>
      </c>
      <c r="S601" s="213">
        <v>0.0017700000000000001</v>
      </c>
      <c r="T601" s="214">
        <f>S601*H601</f>
        <v>0.68322000000000005</v>
      </c>
      <c r="AR601" s="25" t="s">
        <v>263</v>
      </c>
      <c r="AT601" s="25" t="s">
        <v>176</v>
      </c>
      <c r="AU601" s="25" t="s">
        <v>93</v>
      </c>
      <c r="AY601" s="25" t="s">
        <v>173</v>
      </c>
      <c r="BE601" s="215">
        <f>IF(N601="základní",J601,0)</f>
        <v>0</v>
      </c>
      <c r="BF601" s="215">
        <f>IF(N601="snížená",J601,0)</f>
        <v>0</v>
      </c>
      <c r="BG601" s="215">
        <f>IF(N601="zákl. přenesená",J601,0)</f>
        <v>0</v>
      </c>
      <c r="BH601" s="215">
        <f>IF(N601="sníž. přenesená",J601,0)</f>
        <v>0</v>
      </c>
      <c r="BI601" s="215">
        <f>IF(N601="nulová",J601,0)</f>
        <v>0</v>
      </c>
      <c r="BJ601" s="25" t="s">
        <v>93</v>
      </c>
      <c r="BK601" s="215">
        <f>ROUND(I601*H601,2)</f>
        <v>0</v>
      </c>
      <c r="BL601" s="25" t="s">
        <v>263</v>
      </c>
      <c r="BM601" s="25" t="s">
        <v>1364</v>
      </c>
    </row>
    <row r="602" s="1" customFormat="1" ht="16.5" customHeight="1">
      <c r="B602" s="203"/>
      <c r="C602" s="204" t="s">
        <v>764</v>
      </c>
      <c r="D602" s="204" t="s">
        <v>176</v>
      </c>
      <c r="E602" s="205" t="s">
        <v>1365</v>
      </c>
      <c r="F602" s="206" t="s">
        <v>1366</v>
      </c>
      <c r="G602" s="207" t="s">
        <v>191</v>
      </c>
      <c r="H602" s="208">
        <v>199.09999999999999</v>
      </c>
      <c r="I602" s="209"/>
      <c r="J602" s="210">
        <f>ROUND(I602*H602,2)</f>
        <v>0</v>
      </c>
      <c r="K602" s="206" t="s">
        <v>192</v>
      </c>
      <c r="L602" s="47"/>
      <c r="M602" s="211" t="s">
        <v>5</v>
      </c>
      <c r="N602" s="212" t="s">
        <v>45</v>
      </c>
      <c r="O602" s="48"/>
      <c r="P602" s="213">
        <f>O602*H602</f>
        <v>0</v>
      </c>
      <c r="Q602" s="213">
        <v>0</v>
      </c>
      <c r="R602" s="213">
        <f>Q602*H602</f>
        <v>0</v>
      </c>
      <c r="S602" s="213">
        <v>0.00167</v>
      </c>
      <c r="T602" s="214">
        <f>S602*H602</f>
        <v>0.33249699999999999</v>
      </c>
      <c r="AR602" s="25" t="s">
        <v>263</v>
      </c>
      <c r="AT602" s="25" t="s">
        <v>176</v>
      </c>
      <c r="AU602" s="25" t="s">
        <v>93</v>
      </c>
      <c r="AY602" s="25" t="s">
        <v>173</v>
      </c>
      <c r="BE602" s="215">
        <f>IF(N602="základní",J602,0)</f>
        <v>0</v>
      </c>
      <c r="BF602" s="215">
        <f>IF(N602="snížená",J602,0)</f>
        <v>0</v>
      </c>
      <c r="BG602" s="215">
        <f>IF(N602="zákl. přenesená",J602,0)</f>
        <v>0</v>
      </c>
      <c r="BH602" s="215">
        <f>IF(N602="sníž. přenesená",J602,0)</f>
        <v>0</v>
      </c>
      <c r="BI602" s="215">
        <f>IF(N602="nulová",J602,0)</f>
        <v>0</v>
      </c>
      <c r="BJ602" s="25" t="s">
        <v>93</v>
      </c>
      <c r="BK602" s="215">
        <f>ROUND(I602*H602,2)</f>
        <v>0</v>
      </c>
      <c r="BL602" s="25" t="s">
        <v>263</v>
      </c>
      <c r="BM602" s="25" t="s">
        <v>1367</v>
      </c>
    </row>
    <row r="603" s="12" customFormat="1">
      <c r="B603" s="224"/>
      <c r="D603" s="217" t="s">
        <v>182</v>
      </c>
      <c r="E603" s="225" t="s">
        <v>5</v>
      </c>
      <c r="F603" s="226" t="s">
        <v>1368</v>
      </c>
      <c r="H603" s="227">
        <v>199.09999999999999</v>
      </c>
      <c r="I603" s="228"/>
      <c r="L603" s="224"/>
      <c r="M603" s="229"/>
      <c r="N603" s="230"/>
      <c r="O603" s="230"/>
      <c r="P603" s="230"/>
      <c r="Q603" s="230"/>
      <c r="R603" s="230"/>
      <c r="S603" s="230"/>
      <c r="T603" s="231"/>
      <c r="AT603" s="225" t="s">
        <v>182</v>
      </c>
      <c r="AU603" s="225" t="s">
        <v>93</v>
      </c>
      <c r="AV603" s="12" t="s">
        <v>93</v>
      </c>
      <c r="AW603" s="12" t="s">
        <v>36</v>
      </c>
      <c r="AX603" s="12" t="s">
        <v>81</v>
      </c>
      <c r="AY603" s="225" t="s">
        <v>173</v>
      </c>
    </row>
    <row r="604" s="1" customFormat="1" ht="16.5" customHeight="1">
      <c r="B604" s="203"/>
      <c r="C604" s="204" t="s">
        <v>768</v>
      </c>
      <c r="D604" s="204" t="s">
        <v>176</v>
      </c>
      <c r="E604" s="205" t="s">
        <v>671</v>
      </c>
      <c r="F604" s="206" t="s">
        <v>672</v>
      </c>
      <c r="G604" s="207" t="s">
        <v>191</v>
      </c>
      <c r="H604" s="208">
        <v>51.5</v>
      </c>
      <c r="I604" s="209"/>
      <c r="J604" s="210">
        <f>ROUND(I604*H604,2)</f>
        <v>0</v>
      </c>
      <c r="K604" s="206" t="s">
        <v>192</v>
      </c>
      <c r="L604" s="47"/>
      <c r="M604" s="211" t="s">
        <v>5</v>
      </c>
      <c r="N604" s="212" t="s">
        <v>45</v>
      </c>
      <c r="O604" s="48"/>
      <c r="P604" s="213">
        <f>O604*H604</f>
        <v>0</v>
      </c>
      <c r="Q604" s="213">
        <v>0</v>
      </c>
      <c r="R604" s="213">
        <f>Q604*H604</f>
        <v>0</v>
      </c>
      <c r="S604" s="213">
        <v>0.0022300000000000002</v>
      </c>
      <c r="T604" s="214">
        <f>S604*H604</f>
        <v>0.11484500000000002</v>
      </c>
      <c r="AR604" s="25" t="s">
        <v>263</v>
      </c>
      <c r="AT604" s="25" t="s">
        <v>176</v>
      </c>
      <c r="AU604" s="25" t="s">
        <v>93</v>
      </c>
      <c r="AY604" s="25" t="s">
        <v>173</v>
      </c>
      <c r="BE604" s="215">
        <f>IF(N604="základní",J604,0)</f>
        <v>0</v>
      </c>
      <c r="BF604" s="215">
        <f>IF(N604="snížená",J604,0)</f>
        <v>0</v>
      </c>
      <c r="BG604" s="215">
        <f>IF(N604="zákl. přenesená",J604,0)</f>
        <v>0</v>
      </c>
      <c r="BH604" s="215">
        <f>IF(N604="sníž. přenesená",J604,0)</f>
        <v>0</v>
      </c>
      <c r="BI604" s="215">
        <f>IF(N604="nulová",J604,0)</f>
        <v>0</v>
      </c>
      <c r="BJ604" s="25" t="s">
        <v>93</v>
      </c>
      <c r="BK604" s="215">
        <f>ROUND(I604*H604,2)</f>
        <v>0</v>
      </c>
      <c r="BL604" s="25" t="s">
        <v>263</v>
      </c>
      <c r="BM604" s="25" t="s">
        <v>1369</v>
      </c>
    </row>
    <row r="605" s="1" customFormat="1" ht="16.5" customHeight="1">
      <c r="B605" s="203"/>
      <c r="C605" s="204" t="s">
        <v>774</v>
      </c>
      <c r="D605" s="204" t="s">
        <v>176</v>
      </c>
      <c r="E605" s="205" t="s">
        <v>1370</v>
      </c>
      <c r="F605" s="206" t="s">
        <v>1371</v>
      </c>
      <c r="G605" s="207" t="s">
        <v>191</v>
      </c>
      <c r="H605" s="208">
        <v>54.799999999999997</v>
      </c>
      <c r="I605" s="209"/>
      <c r="J605" s="210">
        <f>ROUND(I605*H605,2)</f>
        <v>0</v>
      </c>
      <c r="K605" s="206" t="s">
        <v>5</v>
      </c>
      <c r="L605" s="47"/>
      <c r="M605" s="211" t="s">
        <v>5</v>
      </c>
      <c r="N605" s="212" t="s">
        <v>45</v>
      </c>
      <c r="O605" s="48"/>
      <c r="P605" s="213">
        <f>O605*H605</f>
        <v>0</v>
      </c>
      <c r="Q605" s="213">
        <v>0.00106</v>
      </c>
      <c r="R605" s="213">
        <f>Q605*H605</f>
        <v>0.058087999999999994</v>
      </c>
      <c r="S605" s="213">
        <v>0</v>
      </c>
      <c r="T605" s="214">
        <f>S605*H605</f>
        <v>0</v>
      </c>
      <c r="AR605" s="25" t="s">
        <v>263</v>
      </c>
      <c r="AT605" s="25" t="s">
        <v>176</v>
      </c>
      <c r="AU605" s="25" t="s">
        <v>93</v>
      </c>
      <c r="AY605" s="25" t="s">
        <v>173</v>
      </c>
      <c r="BE605" s="215">
        <f>IF(N605="základní",J605,0)</f>
        <v>0</v>
      </c>
      <c r="BF605" s="215">
        <f>IF(N605="snížená",J605,0)</f>
        <v>0</v>
      </c>
      <c r="BG605" s="215">
        <f>IF(N605="zákl. přenesená",J605,0)</f>
        <v>0</v>
      </c>
      <c r="BH605" s="215">
        <f>IF(N605="sníž. přenesená",J605,0)</f>
        <v>0</v>
      </c>
      <c r="BI605" s="215">
        <f>IF(N605="nulová",J605,0)</f>
        <v>0</v>
      </c>
      <c r="BJ605" s="25" t="s">
        <v>93</v>
      </c>
      <c r="BK605" s="215">
        <f>ROUND(I605*H605,2)</f>
        <v>0</v>
      </c>
      <c r="BL605" s="25" t="s">
        <v>263</v>
      </c>
      <c r="BM605" s="25" t="s">
        <v>1372</v>
      </c>
    </row>
    <row r="606" s="12" customFormat="1">
      <c r="B606" s="224"/>
      <c r="D606" s="217" t="s">
        <v>182</v>
      </c>
      <c r="E606" s="225" t="s">
        <v>5</v>
      </c>
      <c r="F606" s="226" t="s">
        <v>1373</v>
      </c>
      <c r="H606" s="227">
        <v>51.5</v>
      </c>
      <c r="I606" s="228"/>
      <c r="L606" s="224"/>
      <c r="M606" s="229"/>
      <c r="N606" s="230"/>
      <c r="O606" s="230"/>
      <c r="P606" s="230"/>
      <c r="Q606" s="230"/>
      <c r="R606" s="230"/>
      <c r="S606" s="230"/>
      <c r="T606" s="231"/>
      <c r="AT606" s="225" t="s">
        <v>182</v>
      </c>
      <c r="AU606" s="225" t="s">
        <v>93</v>
      </c>
      <c r="AV606" s="12" t="s">
        <v>93</v>
      </c>
      <c r="AW606" s="12" t="s">
        <v>36</v>
      </c>
      <c r="AX606" s="12" t="s">
        <v>73</v>
      </c>
      <c r="AY606" s="225" t="s">
        <v>173</v>
      </c>
    </row>
    <row r="607" s="12" customFormat="1">
      <c r="B607" s="224"/>
      <c r="D607" s="217" t="s">
        <v>182</v>
      </c>
      <c r="E607" s="225" t="s">
        <v>5</v>
      </c>
      <c r="F607" s="226" t="s">
        <v>1374</v>
      </c>
      <c r="H607" s="227">
        <v>3.2999999999999998</v>
      </c>
      <c r="I607" s="228"/>
      <c r="L607" s="224"/>
      <c r="M607" s="229"/>
      <c r="N607" s="230"/>
      <c r="O607" s="230"/>
      <c r="P607" s="230"/>
      <c r="Q607" s="230"/>
      <c r="R607" s="230"/>
      <c r="S607" s="230"/>
      <c r="T607" s="231"/>
      <c r="AT607" s="225" t="s">
        <v>182</v>
      </c>
      <c r="AU607" s="225" t="s">
        <v>93</v>
      </c>
      <c r="AV607" s="12" t="s">
        <v>93</v>
      </c>
      <c r="AW607" s="12" t="s">
        <v>36</v>
      </c>
      <c r="AX607" s="12" t="s">
        <v>73</v>
      </c>
      <c r="AY607" s="225" t="s">
        <v>173</v>
      </c>
    </row>
    <row r="608" s="14" customFormat="1">
      <c r="B608" s="240"/>
      <c r="D608" s="217" t="s">
        <v>182</v>
      </c>
      <c r="E608" s="241" t="s">
        <v>5</v>
      </c>
      <c r="F608" s="242" t="s">
        <v>188</v>
      </c>
      <c r="H608" s="243">
        <v>54.799999999999997</v>
      </c>
      <c r="I608" s="244"/>
      <c r="L608" s="240"/>
      <c r="M608" s="245"/>
      <c r="N608" s="246"/>
      <c r="O608" s="246"/>
      <c r="P608" s="246"/>
      <c r="Q608" s="246"/>
      <c r="R608" s="246"/>
      <c r="S608" s="246"/>
      <c r="T608" s="247"/>
      <c r="AT608" s="241" t="s">
        <v>182</v>
      </c>
      <c r="AU608" s="241" t="s">
        <v>93</v>
      </c>
      <c r="AV608" s="14" t="s">
        <v>180</v>
      </c>
      <c r="AW608" s="14" t="s">
        <v>36</v>
      </c>
      <c r="AX608" s="14" t="s">
        <v>81</v>
      </c>
      <c r="AY608" s="241" t="s">
        <v>173</v>
      </c>
    </row>
    <row r="609" s="1" customFormat="1" ht="16.5" customHeight="1">
      <c r="B609" s="203"/>
      <c r="C609" s="204" t="s">
        <v>780</v>
      </c>
      <c r="D609" s="204" t="s">
        <v>176</v>
      </c>
      <c r="E609" s="205" t="s">
        <v>1375</v>
      </c>
      <c r="F609" s="206" t="s">
        <v>1376</v>
      </c>
      <c r="G609" s="207" t="s">
        <v>191</v>
      </c>
      <c r="H609" s="208">
        <v>11</v>
      </c>
      <c r="I609" s="209"/>
      <c r="J609" s="210">
        <f>ROUND(I609*H609,2)</f>
        <v>0</v>
      </c>
      <c r="K609" s="206" t="s">
        <v>5</v>
      </c>
      <c r="L609" s="47"/>
      <c r="M609" s="211" t="s">
        <v>5</v>
      </c>
      <c r="N609" s="212" t="s">
        <v>45</v>
      </c>
      <c r="O609" s="48"/>
      <c r="P609" s="213">
        <f>O609*H609</f>
        <v>0</v>
      </c>
      <c r="Q609" s="213">
        <v>0.00106</v>
      </c>
      <c r="R609" s="213">
        <f>Q609*H609</f>
        <v>0.01166</v>
      </c>
      <c r="S609" s="213">
        <v>0</v>
      </c>
      <c r="T609" s="214">
        <f>S609*H609</f>
        <v>0</v>
      </c>
      <c r="AR609" s="25" t="s">
        <v>263</v>
      </c>
      <c r="AT609" s="25" t="s">
        <v>176</v>
      </c>
      <c r="AU609" s="25" t="s">
        <v>93</v>
      </c>
      <c r="AY609" s="25" t="s">
        <v>173</v>
      </c>
      <c r="BE609" s="215">
        <f>IF(N609="základní",J609,0)</f>
        <v>0</v>
      </c>
      <c r="BF609" s="215">
        <f>IF(N609="snížená",J609,0)</f>
        <v>0</v>
      </c>
      <c r="BG609" s="215">
        <f>IF(N609="zákl. přenesená",J609,0)</f>
        <v>0</v>
      </c>
      <c r="BH609" s="215">
        <f>IF(N609="sníž. přenesená",J609,0)</f>
        <v>0</v>
      </c>
      <c r="BI609" s="215">
        <f>IF(N609="nulová",J609,0)</f>
        <v>0</v>
      </c>
      <c r="BJ609" s="25" t="s">
        <v>93</v>
      </c>
      <c r="BK609" s="215">
        <f>ROUND(I609*H609,2)</f>
        <v>0</v>
      </c>
      <c r="BL609" s="25" t="s">
        <v>263</v>
      </c>
      <c r="BM609" s="25" t="s">
        <v>1377</v>
      </c>
    </row>
    <row r="610" s="1" customFormat="1" ht="38.25" customHeight="1">
      <c r="B610" s="203"/>
      <c r="C610" s="204" t="s">
        <v>1378</v>
      </c>
      <c r="D610" s="204" t="s">
        <v>176</v>
      </c>
      <c r="E610" s="205" t="s">
        <v>1379</v>
      </c>
      <c r="F610" s="206" t="s">
        <v>1380</v>
      </c>
      <c r="G610" s="207" t="s">
        <v>179</v>
      </c>
      <c r="H610" s="208">
        <v>10.725</v>
      </c>
      <c r="I610" s="209"/>
      <c r="J610" s="210">
        <f>ROUND(I610*H610,2)</f>
        <v>0</v>
      </c>
      <c r="K610" s="206" t="s">
        <v>192</v>
      </c>
      <c r="L610" s="47"/>
      <c r="M610" s="211" t="s">
        <v>5</v>
      </c>
      <c r="N610" s="212" t="s">
        <v>45</v>
      </c>
      <c r="O610" s="48"/>
      <c r="P610" s="213">
        <f>O610*H610</f>
        <v>0</v>
      </c>
      <c r="Q610" s="213">
        <v>0.0065500000000000003</v>
      </c>
      <c r="R610" s="213">
        <f>Q610*H610</f>
        <v>0.070248749999999999</v>
      </c>
      <c r="S610" s="213">
        <v>0</v>
      </c>
      <c r="T610" s="214">
        <f>S610*H610</f>
        <v>0</v>
      </c>
      <c r="AR610" s="25" t="s">
        <v>263</v>
      </c>
      <c r="AT610" s="25" t="s">
        <v>176</v>
      </c>
      <c r="AU610" s="25" t="s">
        <v>93</v>
      </c>
      <c r="AY610" s="25" t="s">
        <v>173</v>
      </c>
      <c r="BE610" s="215">
        <f>IF(N610="základní",J610,0)</f>
        <v>0</v>
      </c>
      <c r="BF610" s="215">
        <f>IF(N610="snížená",J610,0)</f>
        <v>0</v>
      </c>
      <c r="BG610" s="215">
        <f>IF(N610="zákl. přenesená",J610,0)</f>
        <v>0</v>
      </c>
      <c r="BH610" s="215">
        <f>IF(N610="sníž. přenesená",J610,0)</f>
        <v>0</v>
      </c>
      <c r="BI610" s="215">
        <f>IF(N610="nulová",J610,0)</f>
        <v>0</v>
      </c>
      <c r="BJ610" s="25" t="s">
        <v>93</v>
      </c>
      <c r="BK610" s="215">
        <f>ROUND(I610*H610,2)</f>
        <v>0</v>
      </c>
      <c r="BL610" s="25" t="s">
        <v>263</v>
      </c>
      <c r="BM610" s="25" t="s">
        <v>1381</v>
      </c>
    </row>
    <row r="611" s="11" customFormat="1">
      <c r="B611" s="216"/>
      <c r="D611" s="217" t="s">
        <v>182</v>
      </c>
      <c r="E611" s="218" t="s">
        <v>5</v>
      </c>
      <c r="F611" s="219" t="s">
        <v>1322</v>
      </c>
      <c r="H611" s="218" t="s">
        <v>5</v>
      </c>
      <c r="I611" s="220"/>
      <c r="L611" s="216"/>
      <c r="M611" s="221"/>
      <c r="N611" s="222"/>
      <c r="O611" s="222"/>
      <c r="P611" s="222"/>
      <c r="Q611" s="222"/>
      <c r="R611" s="222"/>
      <c r="S611" s="222"/>
      <c r="T611" s="223"/>
      <c r="AT611" s="218" t="s">
        <v>182</v>
      </c>
      <c r="AU611" s="218" t="s">
        <v>93</v>
      </c>
      <c r="AV611" s="11" t="s">
        <v>81</v>
      </c>
      <c r="AW611" s="11" t="s">
        <v>36</v>
      </c>
      <c r="AX611" s="11" t="s">
        <v>73</v>
      </c>
      <c r="AY611" s="218" t="s">
        <v>173</v>
      </c>
    </row>
    <row r="612" s="12" customFormat="1">
      <c r="B612" s="224"/>
      <c r="D612" s="217" t="s">
        <v>182</v>
      </c>
      <c r="E612" s="225" t="s">
        <v>5</v>
      </c>
      <c r="F612" s="226" t="s">
        <v>1382</v>
      </c>
      <c r="H612" s="227">
        <v>3.3519999999999999</v>
      </c>
      <c r="I612" s="228"/>
      <c r="L612" s="224"/>
      <c r="M612" s="229"/>
      <c r="N612" s="230"/>
      <c r="O612" s="230"/>
      <c r="P612" s="230"/>
      <c r="Q612" s="230"/>
      <c r="R612" s="230"/>
      <c r="S612" s="230"/>
      <c r="T612" s="231"/>
      <c r="AT612" s="225" t="s">
        <v>182</v>
      </c>
      <c r="AU612" s="225" t="s">
        <v>93</v>
      </c>
      <c r="AV612" s="12" t="s">
        <v>93</v>
      </c>
      <c r="AW612" s="12" t="s">
        <v>36</v>
      </c>
      <c r="AX612" s="12" t="s">
        <v>73</v>
      </c>
      <c r="AY612" s="225" t="s">
        <v>173</v>
      </c>
    </row>
    <row r="613" s="12" customFormat="1">
      <c r="B613" s="224"/>
      <c r="D613" s="217" t="s">
        <v>182</v>
      </c>
      <c r="E613" s="225" t="s">
        <v>5</v>
      </c>
      <c r="F613" s="226" t="s">
        <v>1383</v>
      </c>
      <c r="H613" s="227">
        <v>7.0730000000000004</v>
      </c>
      <c r="I613" s="228"/>
      <c r="L613" s="224"/>
      <c r="M613" s="229"/>
      <c r="N613" s="230"/>
      <c r="O613" s="230"/>
      <c r="P613" s="230"/>
      <c r="Q613" s="230"/>
      <c r="R613" s="230"/>
      <c r="S613" s="230"/>
      <c r="T613" s="231"/>
      <c r="AT613" s="225" t="s">
        <v>182</v>
      </c>
      <c r="AU613" s="225" t="s">
        <v>93</v>
      </c>
      <c r="AV613" s="12" t="s">
        <v>93</v>
      </c>
      <c r="AW613" s="12" t="s">
        <v>36</v>
      </c>
      <c r="AX613" s="12" t="s">
        <v>73</v>
      </c>
      <c r="AY613" s="225" t="s">
        <v>173</v>
      </c>
    </row>
    <row r="614" s="11" customFormat="1">
      <c r="B614" s="216"/>
      <c r="D614" s="217" t="s">
        <v>182</v>
      </c>
      <c r="E614" s="218" t="s">
        <v>5</v>
      </c>
      <c r="F614" s="219" t="s">
        <v>1384</v>
      </c>
      <c r="H614" s="218" t="s">
        <v>5</v>
      </c>
      <c r="I614" s="220"/>
      <c r="L614" s="216"/>
      <c r="M614" s="221"/>
      <c r="N614" s="222"/>
      <c r="O614" s="222"/>
      <c r="P614" s="222"/>
      <c r="Q614" s="222"/>
      <c r="R614" s="222"/>
      <c r="S614" s="222"/>
      <c r="T614" s="223"/>
      <c r="AT614" s="218" t="s">
        <v>182</v>
      </c>
      <c r="AU614" s="218" t="s">
        <v>93</v>
      </c>
      <c r="AV614" s="11" t="s">
        <v>81</v>
      </c>
      <c r="AW614" s="11" t="s">
        <v>36</v>
      </c>
      <c r="AX614" s="11" t="s">
        <v>73</v>
      </c>
      <c r="AY614" s="218" t="s">
        <v>173</v>
      </c>
    </row>
    <row r="615" s="12" customFormat="1">
      <c r="B615" s="224"/>
      <c r="D615" s="217" t="s">
        <v>182</v>
      </c>
      <c r="E615" s="225" t="s">
        <v>5</v>
      </c>
      <c r="F615" s="226" t="s">
        <v>1385</v>
      </c>
      <c r="H615" s="227">
        <v>0.29999999999999999</v>
      </c>
      <c r="I615" s="228"/>
      <c r="L615" s="224"/>
      <c r="M615" s="229"/>
      <c r="N615" s="230"/>
      <c r="O615" s="230"/>
      <c r="P615" s="230"/>
      <c r="Q615" s="230"/>
      <c r="R615" s="230"/>
      <c r="S615" s="230"/>
      <c r="T615" s="231"/>
      <c r="AT615" s="225" t="s">
        <v>182</v>
      </c>
      <c r="AU615" s="225" t="s">
        <v>93</v>
      </c>
      <c r="AV615" s="12" t="s">
        <v>93</v>
      </c>
      <c r="AW615" s="12" t="s">
        <v>36</v>
      </c>
      <c r="AX615" s="12" t="s">
        <v>73</v>
      </c>
      <c r="AY615" s="225" t="s">
        <v>173</v>
      </c>
    </row>
    <row r="616" s="13" customFormat="1">
      <c r="B616" s="232"/>
      <c r="D616" s="217" t="s">
        <v>182</v>
      </c>
      <c r="E616" s="233" t="s">
        <v>839</v>
      </c>
      <c r="F616" s="234" t="s">
        <v>186</v>
      </c>
      <c r="H616" s="235">
        <v>10.725</v>
      </c>
      <c r="I616" s="236"/>
      <c r="L616" s="232"/>
      <c r="M616" s="237"/>
      <c r="N616" s="238"/>
      <c r="O616" s="238"/>
      <c r="P616" s="238"/>
      <c r="Q616" s="238"/>
      <c r="R616" s="238"/>
      <c r="S616" s="238"/>
      <c r="T616" s="239"/>
      <c r="AT616" s="233" t="s">
        <v>182</v>
      </c>
      <c r="AU616" s="233" t="s">
        <v>93</v>
      </c>
      <c r="AV616" s="13" t="s">
        <v>187</v>
      </c>
      <c r="AW616" s="13" t="s">
        <v>36</v>
      </c>
      <c r="AX616" s="13" t="s">
        <v>73</v>
      </c>
      <c r="AY616" s="233" t="s">
        <v>173</v>
      </c>
    </row>
    <row r="617" s="14" customFormat="1">
      <c r="B617" s="240"/>
      <c r="D617" s="217" t="s">
        <v>182</v>
      </c>
      <c r="E617" s="241" t="s">
        <v>5</v>
      </c>
      <c r="F617" s="242" t="s">
        <v>188</v>
      </c>
      <c r="H617" s="243">
        <v>10.725</v>
      </c>
      <c r="I617" s="244"/>
      <c r="L617" s="240"/>
      <c r="M617" s="245"/>
      <c r="N617" s="246"/>
      <c r="O617" s="246"/>
      <c r="P617" s="246"/>
      <c r="Q617" s="246"/>
      <c r="R617" s="246"/>
      <c r="S617" s="246"/>
      <c r="T617" s="247"/>
      <c r="AT617" s="241" t="s">
        <v>182</v>
      </c>
      <c r="AU617" s="241" t="s">
        <v>93</v>
      </c>
      <c r="AV617" s="14" t="s">
        <v>180</v>
      </c>
      <c r="AW617" s="14" t="s">
        <v>36</v>
      </c>
      <c r="AX617" s="14" t="s">
        <v>81</v>
      </c>
      <c r="AY617" s="241" t="s">
        <v>173</v>
      </c>
    </row>
    <row r="618" s="1" customFormat="1" ht="38.25" customHeight="1">
      <c r="B618" s="203"/>
      <c r="C618" s="204" t="s">
        <v>1386</v>
      </c>
      <c r="D618" s="204" t="s">
        <v>176</v>
      </c>
      <c r="E618" s="205" t="s">
        <v>1387</v>
      </c>
      <c r="F618" s="206" t="s">
        <v>1388</v>
      </c>
      <c r="G618" s="207" t="s">
        <v>179</v>
      </c>
      <c r="H618" s="208">
        <v>10.725</v>
      </c>
      <c r="I618" s="209"/>
      <c r="J618" s="210">
        <f>ROUND(I618*H618,2)</f>
        <v>0</v>
      </c>
      <c r="K618" s="206" t="s">
        <v>192</v>
      </c>
      <c r="L618" s="47"/>
      <c r="M618" s="211" t="s">
        <v>5</v>
      </c>
      <c r="N618" s="212" t="s">
        <v>45</v>
      </c>
      <c r="O618" s="48"/>
      <c r="P618" s="213">
        <f>O618*H618</f>
        <v>0</v>
      </c>
      <c r="Q618" s="213">
        <v>0.00034000000000000002</v>
      </c>
      <c r="R618" s="213">
        <f>Q618*H618</f>
        <v>0.0036465</v>
      </c>
      <c r="S618" s="213">
        <v>0</v>
      </c>
      <c r="T618" s="214">
        <f>S618*H618</f>
        <v>0</v>
      </c>
      <c r="AR618" s="25" t="s">
        <v>263</v>
      </c>
      <c r="AT618" s="25" t="s">
        <v>176</v>
      </c>
      <c r="AU618" s="25" t="s">
        <v>93</v>
      </c>
      <c r="AY618" s="25" t="s">
        <v>173</v>
      </c>
      <c r="BE618" s="215">
        <f>IF(N618="základní",J618,0)</f>
        <v>0</v>
      </c>
      <c r="BF618" s="215">
        <f>IF(N618="snížená",J618,0)</f>
        <v>0</v>
      </c>
      <c r="BG618" s="215">
        <f>IF(N618="zákl. přenesená",J618,0)</f>
        <v>0</v>
      </c>
      <c r="BH618" s="215">
        <f>IF(N618="sníž. přenesená",J618,0)</f>
        <v>0</v>
      </c>
      <c r="BI618" s="215">
        <f>IF(N618="nulová",J618,0)</f>
        <v>0</v>
      </c>
      <c r="BJ618" s="25" t="s">
        <v>93</v>
      </c>
      <c r="BK618" s="215">
        <f>ROUND(I618*H618,2)</f>
        <v>0</v>
      </c>
      <c r="BL618" s="25" t="s">
        <v>263</v>
      </c>
      <c r="BM618" s="25" t="s">
        <v>1389</v>
      </c>
    </row>
    <row r="619" s="12" customFormat="1">
      <c r="B619" s="224"/>
      <c r="D619" s="217" t="s">
        <v>182</v>
      </c>
      <c r="E619" s="225" t="s">
        <v>5</v>
      </c>
      <c r="F619" s="226" t="s">
        <v>839</v>
      </c>
      <c r="H619" s="227">
        <v>10.725</v>
      </c>
      <c r="I619" s="228"/>
      <c r="L619" s="224"/>
      <c r="M619" s="229"/>
      <c r="N619" s="230"/>
      <c r="O619" s="230"/>
      <c r="P619" s="230"/>
      <c r="Q619" s="230"/>
      <c r="R619" s="230"/>
      <c r="S619" s="230"/>
      <c r="T619" s="231"/>
      <c r="AT619" s="225" t="s">
        <v>182</v>
      </c>
      <c r="AU619" s="225" t="s">
        <v>93</v>
      </c>
      <c r="AV619" s="12" t="s">
        <v>93</v>
      </c>
      <c r="AW619" s="12" t="s">
        <v>36</v>
      </c>
      <c r="AX619" s="12" t="s">
        <v>81</v>
      </c>
      <c r="AY619" s="225" t="s">
        <v>173</v>
      </c>
    </row>
    <row r="620" s="1" customFormat="1" ht="16.5" customHeight="1">
      <c r="B620" s="203"/>
      <c r="C620" s="204" t="s">
        <v>1390</v>
      </c>
      <c r="D620" s="204" t="s">
        <v>176</v>
      </c>
      <c r="E620" s="205" t="s">
        <v>1391</v>
      </c>
      <c r="F620" s="206" t="s">
        <v>1392</v>
      </c>
      <c r="G620" s="207" t="s">
        <v>191</v>
      </c>
      <c r="H620" s="208">
        <v>386</v>
      </c>
      <c r="I620" s="209"/>
      <c r="J620" s="210">
        <f>ROUND(I620*H620,2)</f>
        <v>0</v>
      </c>
      <c r="K620" s="206" t="s">
        <v>5</v>
      </c>
      <c r="L620" s="47"/>
      <c r="M620" s="211" t="s">
        <v>5</v>
      </c>
      <c r="N620" s="212" t="s">
        <v>45</v>
      </c>
      <c r="O620" s="48"/>
      <c r="P620" s="213">
        <f>O620*H620</f>
        <v>0</v>
      </c>
      <c r="Q620" s="213">
        <v>0.00087000000000000001</v>
      </c>
      <c r="R620" s="213">
        <f>Q620*H620</f>
        <v>0.33582000000000001</v>
      </c>
      <c r="S620" s="213">
        <v>0</v>
      </c>
      <c r="T620" s="214">
        <f>S620*H620</f>
        <v>0</v>
      </c>
      <c r="AR620" s="25" t="s">
        <v>263</v>
      </c>
      <c r="AT620" s="25" t="s">
        <v>176</v>
      </c>
      <c r="AU620" s="25" t="s">
        <v>93</v>
      </c>
      <c r="AY620" s="25" t="s">
        <v>173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25" t="s">
        <v>93</v>
      </c>
      <c r="BK620" s="215">
        <f>ROUND(I620*H620,2)</f>
        <v>0</v>
      </c>
      <c r="BL620" s="25" t="s">
        <v>263</v>
      </c>
      <c r="BM620" s="25" t="s">
        <v>1393</v>
      </c>
    </row>
    <row r="621" s="1" customFormat="1" ht="25.5" customHeight="1">
      <c r="B621" s="203"/>
      <c r="C621" s="204" t="s">
        <v>1394</v>
      </c>
      <c r="D621" s="204" t="s">
        <v>176</v>
      </c>
      <c r="E621" s="205" t="s">
        <v>696</v>
      </c>
      <c r="F621" s="206" t="s">
        <v>1395</v>
      </c>
      <c r="G621" s="207" t="s">
        <v>191</v>
      </c>
      <c r="H621" s="208">
        <v>8</v>
      </c>
      <c r="I621" s="209"/>
      <c r="J621" s="210">
        <f>ROUND(I621*H621,2)</f>
        <v>0</v>
      </c>
      <c r="K621" s="206" t="s">
        <v>5</v>
      </c>
      <c r="L621" s="47"/>
      <c r="M621" s="211" t="s">
        <v>5</v>
      </c>
      <c r="N621" s="212" t="s">
        <v>45</v>
      </c>
      <c r="O621" s="48"/>
      <c r="P621" s="213">
        <f>O621*H621</f>
        <v>0</v>
      </c>
      <c r="Q621" s="213">
        <v>0.00148</v>
      </c>
      <c r="R621" s="213">
        <f>Q621*H621</f>
        <v>0.01184</v>
      </c>
      <c r="S621" s="213">
        <v>0</v>
      </c>
      <c r="T621" s="214">
        <f>S621*H621</f>
        <v>0</v>
      </c>
      <c r="AR621" s="25" t="s">
        <v>263</v>
      </c>
      <c r="AT621" s="25" t="s">
        <v>176</v>
      </c>
      <c r="AU621" s="25" t="s">
        <v>93</v>
      </c>
      <c r="AY621" s="25" t="s">
        <v>173</v>
      </c>
      <c r="BE621" s="215">
        <f>IF(N621="základní",J621,0)</f>
        <v>0</v>
      </c>
      <c r="BF621" s="215">
        <f>IF(N621="snížená",J621,0)</f>
        <v>0</v>
      </c>
      <c r="BG621" s="215">
        <f>IF(N621="zákl. přenesená",J621,0)</f>
        <v>0</v>
      </c>
      <c r="BH621" s="215">
        <f>IF(N621="sníž. přenesená",J621,0)</f>
        <v>0</v>
      </c>
      <c r="BI621" s="215">
        <f>IF(N621="nulová",J621,0)</f>
        <v>0</v>
      </c>
      <c r="BJ621" s="25" t="s">
        <v>93</v>
      </c>
      <c r="BK621" s="215">
        <f>ROUND(I621*H621,2)</f>
        <v>0</v>
      </c>
      <c r="BL621" s="25" t="s">
        <v>263</v>
      </c>
      <c r="BM621" s="25" t="s">
        <v>1396</v>
      </c>
    </row>
    <row r="622" s="1" customFormat="1" ht="16.5" customHeight="1">
      <c r="B622" s="203"/>
      <c r="C622" s="204" t="s">
        <v>1397</v>
      </c>
      <c r="D622" s="204" t="s">
        <v>176</v>
      </c>
      <c r="E622" s="205" t="s">
        <v>1398</v>
      </c>
      <c r="F622" s="206" t="s">
        <v>1399</v>
      </c>
      <c r="G622" s="207" t="s">
        <v>191</v>
      </c>
      <c r="H622" s="208">
        <v>104</v>
      </c>
      <c r="I622" s="209"/>
      <c r="J622" s="210">
        <f>ROUND(I622*H622,2)</f>
        <v>0</v>
      </c>
      <c r="K622" s="206" t="s">
        <v>5</v>
      </c>
      <c r="L622" s="47"/>
      <c r="M622" s="211" t="s">
        <v>5</v>
      </c>
      <c r="N622" s="212" t="s">
        <v>45</v>
      </c>
      <c r="O622" s="48"/>
      <c r="P622" s="213">
        <f>O622*H622</f>
        <v>0</v>
      </c>
      <c r="Q622" s="213">
        <v>0.00064000000000000005</v>
      </c>
      <c r="R622" s="213">
        <f>Q622*H622</f>
        <v>0.066560000000000008</v>
      </c>
      <c r="S622" s="213">
        <v>0</v>
      </c>
      <c r="T622" s="214">
        <f>S622*H622</f>
        <v>0</v>
      </c>
      <c r="AR622" s="25" t="s">
        <v>263</v>
      </c>
      <c r="AT622" s="25" t="s">
        <v>176</v>
      </c>
      <c r="AU622" s="25" t="s">
        <v>93</v>
      </c>
      <c r="AY622" s="25" t="s">
        <v>173</v>
      </c>
      <c r="BE622" s="215">
        <f>IF(N622="základní",J622,0)</f>
        <v>0</v>
      </c>
      <c r="BF622" s="215">
        <f>IF(N622="snížená",J622,0)</f>
        <v>0</v>
      </c>
      <c r="BG622" s="215">
        <f>IF(N622="zákl. přenesená",J622,0)</f>
        <v>0</v>
      </c>
      <c r="BH622" s="215">
        <f>IF(N622="sníž. přenesená",J622,0)</f>
        <v>0</v>
      </c>
      <c r="BI622" s="215">
        <f>IF(N622="nulová",J622,0)</f>
        <v>0</v>
      </c>
      <c r="BJ622" s="25" t="s">
        <v>93</v>
      </c>
      <c r="BK622" s="215">
        <f>ROUND(I622*H622,2)</f>
        <v>0</v>
      </c>
      <c r="BL622" s="25" t="s">
        <v>263</v>
      </c>
      <c r="BM622" s="25" t="s">
        <v>1400</v>
      </c>
    </row>
    <row r="623" s="1" customFormat="1" ht="16.5" customHeight="1">
      <c r="B623" s="203"/>
      <c r="C623" s="204" t="s">
        <v>1401</v>
      </c>
      <c r="D623" s="204" t="s">
        <v>176</v>
      </c>
      <c r="E623" s="205" t="s">
        <v>1402</v>
      </c>
      <c r="F623" s="206" t="s">
        <v>1403</v>
      </c>
      <c r="G623" s="207" t="s">
        <v>191</v>
      </c>
      <c r="H623" s="208">
        <v>38.700000000000003</v>
      </c>
      <c r="I623" s="209"/>
      <c r="J623" s="210">
        <f>ROUND(I623*H623,2)</f>
        <v>0</v>
      </c>
      <c r="K623" s="206" t="s">
        <v>5</v>
      </c>
      <c r="L623" s="47"/>
      <c r="M623" s="211" t="s">
        <v>5</v>
      </c>
      <c r="N623" s="212" t="s">
        <v>45</v>
      </c>
      <c r="O623" s="48"/>
      <c r="P623" s="213">
        <f>O623*H623</f>
        <v>0</v>
      </c>
      <c r="Q623" s="213">
        <v>0.00264</v>
      </c>
      <c r="R623" s="213">
        <f>Q623*H623</f>
        <v>0.10216800000000001</v>
      </c>
      <c r="S623" s="213">
        <v>0</v>
      </c>
      <c r="T623" s="214">
        <f>S623*H623</f>
        <v>0</v>
      </c>
      <c r="AR623" s="25" t="s">
        <v>263</v>
      </c>
      <c r="AT623" s="25" t="s">
        <v>176</v>
      </c>
      <c r="AU623" s="25" t="s">
        <v>93</v>
      </c>
      <c r="AY623" s="25" t="s">
        <v>173</v>
      </c>
      <c r="BE623" s="215">
        <f>IF(N623="základní",J623,0)</f>
        <v>0</v>
      </c>
      <c r="BF623" s="215">
        <f>IF(N623="snížená",J623,0)</f>
        <v>0</v>
      </c>
      <c r="BG623" s="215">
        <f>IF(N623="zákl. přenesená",J623,0)</f>
        <v>0</v>
      </c>
      <c r="BH623" s="215">
        <f>IF(N623="sníž. přenesená",J623,0)</f>
        <v>0</v>
      </c>
      <c r="BI623" s="215">
        <f>IF(N623="nulová",J623,0)</f>
        <v>0</v>
      </c>
      <c r="BJ623" s="25" t="s">
        <v>93</v>
      </c>
      <c r="BK623" s="215">
        <f>ROUND(I623*H623,2)</f>
        <v>0</v>
      </c>
      <c r="BL623" s="25" t="s">
        <v>263</v>
      </c>
      <c r="BM623" s="25" t="s">
        <v>1404</v>
      </c>
    </row>
    <row r="624" s="12" customFormat="1">
      <c r="B624" s="224"/>
      <c r="D624" s="217" t="s">
        <v>182</v>
      </c>
      <c r="E624" s="225" t="s">
        <v>5</v>
      </c>
      <c r="F624" s="226" t="s">
        <v>1405</v>
      </c>
      <c r="H624" s="227">
        <v>38.700000000000003</v>
      </c>
      <c r="I624" s="228"/>
      <c r="L624" s="224"/>
      <c r="M624" s="229"/>
      <c r="N624" s="230"/>
      <c r="O624" s="230"/>
      <c r="P624" s="230"/>
      <c r="Q624" s="230"/>
      <c r="R624" s="230"/>
      <c r="S624" s="230"/>
      <c r="T624" s="231"/>
      <c r="AT624" s="225" t="s">
        <v>182</v>
      </c>
      <c r="AU624" s="225" t="s">
        <v>93</v>
      </c>
      <c r="AV624" s="12" t="s">
        <v>93</v>
      </c>
      <c r="AW624" s="12" t="s">
        <v>36</v>
      </c>
      <c r="AX624" s="12" t="s">
        <v>81</v>
      </c>
      <c r="AY624" s="225" t="s">
        <v>173</v>
      </c>
    </row>
    <row r="625" s="1" customFormat="1" ht="25.5" customHeight="1">
      <c r="B625" s="203"/>
      <c r="C625" s="204" t="s">
        <v>1406</v>
      </c>
      <c r="D625" s="204" t="s">
        <v>176</v>
      </c>
      <c r="E625" s="205" t="s">
        <v>1407</v>
      </c>
      <c r="F625" s="206" t="s">
        <v>1408</v>
      </c>
      <c r="G625" s="207" t="s">
        <v>191</v>
      </c>
      <c r="H625" s="208">
        <v>160.40000000000001</v>
      </c>
      <c r="I625" s="209"/>
      <c r="J625" s="210">
        <f>ROUND(I625*H625,2)</f>
        <v>0</v>
      </c>
      <c r="K625" s="206" t="s">
        <v>5</v>
      </c>
      <c r="L625" s="47"/>
      <c r="M625" s="211" t="s">
        <v>5</v>
      </c>
      <c r="N625" s="212" t="s">
        <v>45</v>
      </c>
      <c r="O625" s="48"/>
      <c r="P625" s="213">
        <f>O625*H625</f>
        <v>0</v>
      </c>
      <c r="Q625" s="213">
        <v>0.00315</v>
      </c>
      <c r="R625" s="213">
        <f>Q625*H625</f>
        <v>0.50526000000000004</v>
      </c>
      <c r="S625" s="213">
        <v>0</v>
      </c>
      <c r="T625" s="214">
        <f>S625*H625</f>
        <v>0</v>
      </c>
      <c r="AR625" s="25" t="s">
        <v>263</v>
      </c>
      <c r="AT625" s="25" t="s">
        <v>176</v>
      </c>
      <c r="AU625" s="25" t="s">
        <v>93</v>
      </c>
      <c r="AY625" s="25" t="s">
        <v>173</v>
      </c>
      <c r="BE625" s="215">
        <f>IF(N625="základní",J625,0)</f>
        <v>0</v>
      </c>
      <c r="BF625" s="215">
        <f>IF(N625="snížená",J625,0)</f>
        <v>0</v>
      </c>
      <c r="BG625" s="215">
        <f>IF(N625="zákl. přenesená",J625,0)</f>
        <v>0</v>
      </c>
      <c r="BH625" s="215">
        <f>IF(N625="sníž. přenesená",J625,0)</f>
        <v>0</v>
      </c>
      <c r="BI625" s="215">
        <f>IF(N625="nulová",J625,0)</f>
        <v>0</v>
      </c>
      <c r="BJ625" s="25" t="s">
        <v>93</v>
      </c>
      <c r="BK625" s="215">
        <f>ROUND(I625*H625,2)</f>
        <v>0</v>
      </c>
      <c r="BL625" s="25" t="s">
        <v>263</v>
      </c>
      <c r="BM625" s="25" t="s">
        <v>1409</v>
      </c>
    </row>
    <row r="626" s="12" customFormat="1">
      <c r="B626" s="224"/>
      <c r="D626" s="217" t="s">
        <v>182</v>
      </c>
      <c r="E626" s="225" t="s">
        <v>5</v>
      </c>
      <c r="F626" s="226" t="s">
        <v>1410</v>
      </c>
      <c r="H626" s="227">
        <v>160.40000000000001</v>
      </c>
      <c r="I626" s="228"/>
      <c r="L626" s="224"/>
      <c r="M626" s="229"/>
      <c r="N626" s="230"/>
      <c r="O626" s="230"/>
      <c r="P626" s="230"/>
      <c r="Q626" s="230"/>
      <c r="R626" s="230"/>
      <c r="S626" s="230"/>
      <c r="T626" s="231"/>
      <c r="AT626" s="225" t="s">
        <v>182</v>
      </c>
      <c r="AU626" s="225" t="s">
        <v>93</v>
      </c>
      <c r="AV626" s="12" t="s">
        <v>93</v>
      </c>
      <c r="AW626" s="12" t="s">
        <v>36</v>
      </c>
      <c r="AX626" s="12" t="s">
        <v>81</v>
      </c>
      <c r="AY626" s="225" t="s">
        <v>173</v>
      </c>
    </row>
    <row r="627" s="1" customFormat="1" ht="16.5" customHeight="1">
      <c r="B627" s="203"/>
      <c r="C627" s="204" t="s">
        <v>1411</v>
      </c>
      <c r="D627" s="204" t="s">
        <v>176</v>
      </c>
      <c r="E627" s="205" t="s">
        <v>1412</v>
      </c>
      <c r="F627" s="206" t="s">
        <v>1413</v>
      </c>
      <c r="G627" s="207" t="s">
        <v>191</v>
      </c>
      <c r="H627" s="208">
        <v>55.25</v>
      </c>
      <c r="I627" s="209"/>
      <c r="J627" s="210">
        <f>ROUND(I627*H627,2)</f>
        <v>0</v>
      </c>
      <c r="K627" s="206" t="s">
        <v>5</v>
      </c>
      <c r="L627" s="47"/>
      <c r="M627" s="211" t="s">
        <v>5</v>
      </c>
      <c r="N627" s="212" t="s">
        <v>45</v>
      </c>
      <c r="O627" s="48"/>
      <c r="P627" s="213">
        <f>O627*H627</f>
        <v>0</v>
      </c>
      <c r="Q627" s="213">
        <v>0.0024199999999999998</v>
      </c>
      <c r="R627" s="213">
        <f>Q627*H627</f>
        <v>0.13370499999999999</v>
      </c>
      <c r="S627" s="213">
        <v>0</v>
      </c>
      <c r="T627" s="214">
        <f>S627*H627</f>
        <v>0</v>
      </c>
      <c r="AR627" s="25" t="s">
        <v>263</v>
      </c>
      <c r="AT627" s="25" t="s">
        <v>176</v>
      </c>
      <c r="AU627" s="25" t="s">
        <v>93</v>
      </c>
      <c r="AY627" s="25" t="s">
        <v>173</v>
      </c>
      <c r="BE627" s="215">
        <f>IF(N627="základní",J627,0)</f>
        <v>0</v>
      </c>
      <c r="BF627" s="215">
        <f>IF(N627="snížená",J627,0)</f>
        <v>0</v>
      </c>
      <c r="BG627" s="215">
        <f>IF(N627="zákl. přenesená",J627,0)</f>
        <v>0</v>
      </c>
      <c r="BH627" s="215">
        <f>IF(N627="sníž. přenesená",J627,0)</f>
        <v>0</v>
      </c>
      <c r="BI627" s="215">
        <f>IF(N627="nulová",J627,0)</f>
        <v>0</v>
      </c>
      <c r="BJ627" s="25" t="s">
        <v>93</v>
      </c>
      <c r="BK627" s="215">
        <f>ROUND(I627*H627,2)</f>
        <v>0</v>
      </c>
      <c r="BL627" s="25" t="s">
        <v>263</v>
      </c>
      <c r="BM627" s="25" t="s">
        <v>1414</v>
      </c>
    </row>
    <row r="628" s="12" customFormat="1">
      <c r="B628" s="224"/>
      <c r="D628" s="217" t="s">
        <v>182</v>
      </c>
      <c r="E628" s="225" t="s">
        <v>5</v>
      </c>
      <c r="F628" s="226" t="s">
        <v>1415</v>
      </c>
      <c r="H628" s="227">
        <v>51.5</v>
      </c>
      <c r="I628" s="228"/>
      <c r="L628" s="224"/>
      <c r="M628" s="229"/>
      <c r="N628" s="230"/>
      <c r="O628" s="230"/>
      <c r="P628" s="230"/>
      <c r="Q628" s="230"/>
      <c r="R628" s="230"/>
      <c r="S628" s="230"/>
      <c r="T628" s="231"/>
      <c r="AT628" s="225" t="s">
        <v>182</v>
      </c>
      <c r="AU628" s="225" t="s">
        <v>93</v>
      </c>
      <c r="AV628" s="12" t="s">
        <v>93</v>
      </c>
      <c r="AW628" s="12" t="s">
        <v>36</v>
      </c>
      <c r="AX628" s="12" t="s">
        <v>73</v>
      </c>
      <c r="AY628" s="225" t="s">
        <v>173</v>
      </c>
    </row>
    <row r="629" s="12" customFormat="1">
      <c r="B629" s="224"/>
      <c r="D629" s="217" t="s">
        <v>182</v>
      </c>
      <c r="E629" s="225" t="s">
        <v>5</v>
      </c>
      <c r="F629" s="226" t="s">
        <v>1416</v>
      </c>
      <c r="H629" s="227">
        <v>3.75</v>
      </c>
      <c r="I629" s="228"/>
      <c r="L629" s="224"/>
      <c r="M629" s="229"/>
      <c r="N629" s="230"/>
      <c r="O629" s="230"/>
      <c r="P629" s="230"/>
      <c r="Q629" s="230"/>
      <c r="R629" s="230"/>
      <c r="S629" s="230"/>
      <c r="T629" s="231"/>
      <c r="AT629" s="225" t="s">
        <v>182</v>
      </c>
      <c r="AU629" s="225" t="s">
        <v>93</v>
      </c>
      <c r="AV629" s="12" t="s">
        <v>93</v>
      </c>
      <c r="AW629" s="12" t="s">
        <v>36</v>
      </c>
      <c r="AX629" s="12" t="s">
        <v>73</v>
      </c>
      <c r="AY629" s="225" t="s">
        <v>173</v>
      </c>
    </row>
    <row r="630" s="14" customFormat="1">
      <c r="B630" s="240"/>
      <c r="D630" s="217" t="s">
        <v>182</v>
      </c>
      <c r="E630" s="241" t="s">
        <v>5</v>
      </c>
      <c r="F630" s="242" t="s">
        <v>188</v>
      </c>
      <c r="H630" s="243">
        <v>55.25</v>
      </c>
      <c r="I630" s="244"/>
      <c r="L630" s="240"/>
      <c r="M630" s="245"/>
      <c r="N630" s="246"/>
      <c r="O630" s="246"/>
      <c r="P630" s="246"/>
      <c r="Q630" s="246"/>
      <c r="R630" s="246"/>
      <c r="S630" s="246"/>
      <c r="T630" s="247"/>
      <c r="AT630" s="241" t="s">
        <v>182</v>
      </c>
      <c r="AU630" s="241" t="s">
        <v>93</v>
      </c>
      <c r="AV630" s="14" t="s">
        <v>180</v>
      </c>
      <c r="AW630" s="14" t="s">
        <v>36</v>
      </c>
      <c r="AX630" s="14" t="s">
        <v>81</v>
      </c>
      <c r="AY630" s="241" t="s">
        <v>173</v>
      </c>
    </row>
    <row r="631" s="1" customFormat="1" ht="16.5" customHeight="1">
      <c r="B631" s="203"/>
      <c r="C631" s="204" t="s">
        <v>1417</v>
      </c>
      <c r="D631" s="204" t="s">
        <v>176</v>
      </c>
      <c r="E631" s="205" t="s">
        <v>1418</v>
      </c>
      <c r="F631" s="206" t="s">
        <v>1419</v>
      </c>
      <c r="G631" s="207" t="s">
        <v>191</v>
      </c>
      <c r="H631" s="208">
        <v>11</v>
      </c>
      <c r="I631" s="209"/>
      <c r="J631" s="210">
        <f>ROUND(I631*H631,2)</f>
        <v>0</v>
      </c>
      <c r="K631" s="206" t="s">
        <v>5</v>
      </c>
      <c r="L631" s="47"/>
      <c r="M631" s="211" t="s">
        <v>5</v>
      </c>
      <c r="N631" s="212" t="s">
        <v>45</v>
      </c>
      <c r="O631" s="48"/>
      <c r="P631" s="213">
        <f>O631*H631</f>
        <v>0</v>
      </c>
      <c r="Q631" s="213">
        <v>0.0025699999999999998</v>
      </c>
      <c r="R631" s="213">
        <f>Q631*H631</f>
        <v>0.028269999999999997</v>
      </c>
      <c r="S631" s="213">
        <v>0</v>
      </c>
      <c r="T631" s="214">
        <f>S631*H631</f>
        <v>0</v>
      </c>
      <c r="AR631" s="25" t="s">
        <v>263</v>
      </c>
      <c r="AT631" s="25" t="s">
        <v>176</v>
      </c>
      <c r="AU631" s="25" t="s">
        <v>93</v>
      </c>
      <c r="AY631" s="25" t="s">
        <v>173</v>
      </c>
      <c r="BE631" s="215">
        <f>IF(N631="základní",J631,0)</f>
        <v>0</v>
      </c>
      <c r="BF631" s="215">
        <f>IF(N631="snížená",J631,0)</f>
        <v>0</v>
      </c>
      <c r="BG631" s="215">
        <f>IF(N631="zákl. přenesená",J631,0)</f>
        <v>0</v>
      </c>
      <c r="BH631" s="215">
        <f>IF(N631="sníž. přenesená",J631,0)</f>
        <v>0</v>
      </c>
      <c r="BI631" s="215">
        <f>IF(N631="nulová",J631,0)</f>
        <v>0</v>
      </c>
      <c r="BJ631" s="25" t="s">
        <v>93</v>
      </c>
      <c r="BK631" s="215">
        <f>ROUND(I631*H631,2)</f>
        <v>0</v>
      </c>
      <c r="BL631" s="25" t="s">
        <v>263</v>
      </c>
      <c r="BM631" s="25" t="s">
        <v>1420</v>
      </c>
    </row>
    <row r="632" s="1" customFormat="1" ht="38.25" customHeight="1">
      <c r="B632" s="203"/>
      <c r="C632" s="204" t="s">
        <v>1421</v>
      </c>
      <c r="D632" s="204" t="s">
        <v>176</v>
      </c>
      <c r="E632" s="205" t="s">
        <v>704</v>
      </c>
      <c r="F632" s="206" t="s">
        <v>705</v>
      </c>
      <c r="G632" s="207" t="s">
        <v>352</v>
      </c>
      <c r="H632" s="208">
        <v>1.315</v>
      </c>
      <c r="I632" s="209"/>
      <c r="J632" s="210">
        <f>ROUND(I632*H632,2)</f>
        <v>0</v>
      </c>
      <c r="K632" s="206" t="s">
        <v>192</v>
      </c>
      <c r="L632" s="47"/>
      <c r="M632" s="211" t="s">
        <v>5</v>
      </c>
      <c r="N632" s="212" t="s">
        <v>45</v>
      </c>
      <c r="O632" s="48"/>
      <c r="P632" s="213">
        <f>O632*H632</f>
        <v>0</v>
      </c>
      <c r="Q632" s="213">
        <v>0</v>
      </c>
      <c r="R632" s="213">
        <f>Q632*H632</f>
        <v>0</v>
      </c>
      <c r="S632" s="213">
        <v>0</v>
      </c>
      <c r="T632" s="214">
        <f>S632*H632</f>
        <v>0</v>
      </c>
      <c r="AR632" s="25" t="s">
        <v>263</v>
      </c>
      <c r="AT632" s="25" t="s">
        <v>176</v>
      </c>
      <c r="AU632" s="25" t="s">
        <v>93</v>
      </c>
      <c r="AY632" s="25" t="s">
        <v>173</v>
      </c>
      <c r="BE632" s="215">
        <f>IF(N632="základní",J632,0)</f>
        <v>0</v>
      </c>
      <c r="BF632" s="215">
        <f>IF(N632="snížená",J632,0)</f>
        <v>0</v>
      </c>
      <c r="BG632" s="215">
        <f>IF(N632="zákl. přenesená",J632,0)</f>
        <v>0</v>
      </c>
      <c r="BH632" s="215">
        <f>IF(N632="sníž. přenesená",J632,0)</f>
        <v>0</v>
      </c>
      <c r="BI632" s="215">
        <f>IF(N632="nulová",J632,0)</f>
        <v>0</v>
      </c>
      <c r="BJ632" s="25" t="s">
        <v>93</v>
      </c>
      <c r="BK632" s="215">
        <f>ROUND(I632*H632,2)</f>
        <v>0</v>
      </c>
      <c r="BL632" s="25" t="s">
        <v>263</v>
      </c>
      <c r="BM632" s="25" t="s">
        <v>1422</v>
      </c>
    </row>
    <row r="633" s="10" customFormat="1" ht="29.88" customHeight="1">
      <c r="B633" s="190"/>
      <c r="D633" s="191" t="s">
        <v>72</v>
      </c>
      <c r="E633" s="201" t="s">
        <v>707</v>
      </c>
      <c r="F633" s="201" t="s">
        <v>708</v>
      </c>
      <c r="I633" s="193"/>
      <c r="J633" s="202">
        <f>BK633</f>
        <v>0</v>
      </c>
      <c r="L633" s="190"/>
      <c r="M633" s="195"/>
      <c r="N633" s="196"/>
      <c r="O633" s="196"/>
      <c r="P633" s="197">
        <f>SUM(P634:P640)</f>
        <v>0</v>
      </c>
      <c r="Q633" s="196"/>
      <c r="R633" s="197">
        <f>SUM(R634:R640)</f>
        <v>0</v>
      </c>
      <c r="S633" s="196"/>
      <c r="T633" s="198">
        <f>SUM(T634:T640)</f>
        <v>0.27627876000000001</v>
      </c>
      <c r="AR633" s="191" t="s">
        <v>93</v>
      </c>
      <c r="AT633" s="199" t="s">
        <v>72</v>
      </c>
      <c r="AU633" s="199" t="s">
        <v>81</v>
      </c>
      <c r="AY633" s="191" t="s">
        <v>173</v>
      </c>
      <c r="BK633" s="200">
        <f>SUM(BK634:BK640)</f>
        <v>0</v>
      </c>
    </row>
    <row r="634" s="1" customFormat="1" ht="16.5" customHeight="1">
      <c r="B634" s="203"/>
      <c r="C634" s="204" t="s">
        <v>1423</v>
      </c>
      <c r="D634" s="204" t="s">
        <v>176</v>
      </c>
      <c r="E634" s="205" t="s">
        <v>1424</v>
      </c>
      <c r="F634" s="206" t="s">
        <v>1425</v>
      </c>
      <c r="G634" s="207" t="s">
        <v>179</v>
      </c>
      <c r="H634" s="208">
        <v>25.161999999999999</v>
      </c>
      <c r="I634" s="209"/>
      <c r="J634" s="210">
        <f>ROUND(I634*H634,2)</f>
        <v>0</v>
      </c>
      <c r="K634" s="206" t="s">
        <v>192</v>
      </c>
      <c r="L634" s="47"/>
      <c r="M634" s="211" t="s">
        <v>5</v>
      </c>
      <c r="N634" s="212" t="s">
        <v>45</v>
      </c>
      <c r="O634" s="48"/>
      <c r="P634" s="213">
        <f>O634*H634</f>
        <v>0</v>
      </c>
      <c r="Q634" s="213">
        <v>0</v>
      </c>
      <c r="R634" s="213">
        <f>Q634*H634</f>
        <v>0</v>
      </c>
      <c r="S634" s="213">
        <v>0.01098</v>
      </c>
      <c r="T634" s="214">
        <f>S634*H634</f>
        <v>0.27627876000000001</v>
      </c>
      <c r="AR634" s="25" t="s">
        <v>263</v>
      </c>
      <c r="AT634" s="25" t="s">
        <v>176</v>
      </c>
      <c r="AU634" s="25" t="s">
        <v>93</v>
      </c>
      <c r="AY634" s="25" t="s">
        <v>173</v>
      </c>
      <c r="BE634" s="215">
        <f>IF(N634="základní",J634,0)</f>
        <v>0</v>
      </c>
      <c r="BF634" s="215">
        <f>IF(N634="snížená",J634,0)</f>
        <v>0</v>
      </c>
      <c r="BG634" s="215">
        <f>IF(N634="zákl. přenesená",J634,0)</f>
        <v>0</v>
      </c>
      <c r="BH634" s="215">
        <f>IF(N634="sníž. přenesená",J634,0)</f>
        <v>0</v>
      </c>
      <c r="BI634" s="215">
        <f>IF(N634="nulová",J634,0)</f>
        <v>0</v>
      </c>
      <c r="BJ634" s="25" t="s">
        <v>93</v>
      </c>
      <c r="BK634" s="215">
        <f>ROUND(I634*H634,2)</f>
        <v>0</v>
      </c>
      <c r="BL634" s="25" t="s">
        <v>263</v>
      </c>
      <c r="BM634" s="25" t="s">
        <v>1426</v>
      </c>
    </row>
    <row r="635" s="11" customFormat="1">
      <c r="B635" s="216"/>
      <c r="D635" s="217" t="s">
        <v>182</v>
      </c>
      <c r="E635" s="218" t="s">
        <v>5</v>
      </c>
      <c r="F635" s="219" t="s">
        <v>929</v>
      </c>
      <c r="H635" s="218" t="s">
        <v>5</v>
      </c>
      <c r="I635" s="220"/>
      <c r="L635" s="216"/>
      <c r="M635" s="221"/>
      <c r="N635" s="222"/>
      <c r="O635" s="222"/>
      <c r="P635" s="222"/>
      <c r="Q635" s="222"/>
      <c r="R635" s="222"/>
      <c r="S635" s="222"/>
      <c r="T635" s="223"/>
      <c r="AT635" s="218" t="s">
        <v>182</v>
      </c>
      <c r="AU635" s="218" t="s">
        <v>93</v>
      </c>
      <c r="AV635" s="11" t="s">
        <v>81</v>
      </c>
      <c r="AW635" s="11" t="s">
        <v>36</v>
      </c>
      <c r="AX635" s="11" t="s">
        <v>73</v>
      </c>
      <c r="AY635" s="218" t="s">
        <v>173</v>
      </c>
    </row>
    <row r="636" s="12" customFormat="1">
      <c r="B636" s="224"/>
      <c r="D636" s="217" t="s">
        <v>182</v>
      </c>
      <c r="E636" s="225" t="s">
        <v>5</v>
      </c>
      <c r="F636" s="226" t="s">
        <v>1345</v>
      </c>
      <c r="H636" s="227">
        <v>7.1929999999999996</v>
      </c>
      <c r="I636" s="228"/>
      <c r="L636" s="224"/>
      <c r="M636" s="229"/>
      <c r="N636" s="230"/>
      <c r="O636" s="230"/>
      <c r="P636" s="230"/>
      <c r="Q636" s="230"/>
      <c r="R636" s="230"/>
      <c r="S636" s="230"/>
      <c r="T636" s="231"/>
      <c r="AT636" s="225" t="s">
        <v>182</v>
      </c>
      <c r="AU636" s="225" t="s">
        <v>93</v>
      </c>
      <c r="AV636" s="12" t="s">
        <v>93</v>
      </c>
      <c r="AW636" s="12" t="s">
        <v>36</v>
      </c>
      <c r="AX636" s="12" t="s">
        <v>73</v>
      </c>
      <c r="AY636" s="225" t="s">
        <v>173</v>
      </c>
    </row>
    <row r="637" s="12" customFormat="1">
      <c r="B637" s="224"/>
      <c r="D637" s="217" t="s">
        <v>182</v>
      </c>
      <c r="E637" s="225" t="s">
        <v>5</v>
      </c>
      <c r="F637" s="226" t="s">
        <v>1346</v>
      </c>
      <c r="H637" s="227">
        <v>14.564</v>
      </c>
      <c r="I637" s="228"/>
      <c r="L637" s="224"/>
      <c r="M637" s="229"/>
      <c r="N637" s="230"/>
      <c r="O637" s="230"/>
      <c r="P637" s="230"/>
      <c r="Q637" s="230"/>
      <c r="R637" s="230"/>
      <c r="S637" s="230"/>
      <c r="T637" s="231"/>
      <c r="AT637" s="225" t="s">
        <v>182</v>
      </c>
      <c r="AU637" s="225" t="s">
        <v>93</v>
      </c>
      <c r="AV637" s="12" t="s">
        <v>93</v>
      </c>
      <c r="AW637" s="12" t="s">
        <v>36</v>
      </c>
      <c r="AX637" s="12" t="s">
        <v>73</v>
      </c>
      <c r="AY637" s="225" t="s">
        <v>173</v>
      </c>
    </row>
    <row r="638" s="11" customFormat="1">
      <c r="B638" s="216"/>
      <c r="D638" s="217" t="s">
        <v>182</v>
      </c>
      <c r="E638" s="218" t="s">
        <v>5</v>
      </c>
      <c r="F638" s="219" t="s">
        <v>1427</v>
      </c>
      <c r="H638" s="218" t="s">
        <v>5</v>
      </c>
      <c r="I638" s="220"/>
      <c r="L638" s="216"/>
      <c r="M638" s="221"/>
      <c r="N638" s="222"/>
      <c r="O638" s="222"/>
      <c r="P638" s="222"/>
      <c r="Q638" s="222"/>
      <c r="R638" s="222"/>
      <c r="S638" s="222"/>
      <c r="T638" s="223"/>
      <c r="AT638" s="218" t="s">
        <v>182</v>
      </c>
      <c r="AU638" s="218" t="s">
        <v>93</v>
      </c>
      <c r="AV638" s="11" t="s">
        <v>81</v>
      </c>
      <c r="AW638" s="11" t="s">
        <v>36</v>
      </c>
      <c r="AX638" s="11" t="s">
        <v>73</v>
      </c>
      <c r="AY638" s="218" t="s">
        <v>173</v>
      </c>
    </row>
    <row r="639" s="12" customFormat="1">
      <c r="B639" s="224"/>
      <c r="D639" s="217" t="s">
        <v>182</v>
      </c>
      <c r="E639" s="225" t="s">
        <v>5</v>
      </c>
      <c r="F639" s="226" t="s">
        <v>1350</v>
      </c>
      <c r="H639" s="227">
        <v>3.4049999999999998</v>
      </c>
      <c r="I639" s="228"/>
      <c r="L639" s="224"/>
      <c r="M639" s="229"/>
      <c r="N639" s="230"/>
      <c r="O639" s="230"/>
      <c r="P639" s="230"/>
      <c r="Q639" s="230"/>
      <c r="R639" s="230"/>
      <c r="S639" s="230"/>
      <c r="T639" s="231"/>
      <c r="AT639" s="225" t="s">
        <v>182</v>
      </c>
      <c r="AU639" s="225" t="s">
        <v>93</v>
      </c>
      <c r="AV639" s="12" t="s">
        <v>93</v>
      </c>
      <c r="AW639" s="12" t="s">
        <v>36</v>
      </c>
      <c r="AX639" s="12" t="s">
        <v>73</v>
      </c>
      <c r="AY639" s="225" t="s">
        <v>173</v>
      </c>
    </row>
    <row r="640" s="14" customFormat="1">
      <c r="B640" s="240"/>
      <c r="D640" s="217" t="s">
        <v>182</v>
      </c>
      <c r="E640" s="241" t="s">
        <v>5</v>
      </c>
      <c r="F640" s="242" t="s">
        <v>188</v>
      </c>
      <c r="H640" s="243">
        <v>25.161999999999999</v>
      </c>
      <c r="I640" s="244"/>
      <c r="L640" s="240"/>
      <c r="M640" s="245"/>
      <c r="N640" s="246"/>
      <c r="O640" s="246"/>
      <c r="P640" s="246"/>
      <c r="Q640" s="246"/>
      <c r="R640" s="246"/>
      <c r="S640" s="246"/>
      <c r="T640" s="247"/>
      <c r="AT640" s="241" t="s">
        <v>182</v>
      </c>
      <c r="AU640" s="241" t="s">
        <v>93</v>
      </c>
      <c r="AV640" s="14" t="s">
        <v>180</v>
      </c>
      <c r="AW640" s="14" t="s">
        <v>36</v>
      </c>
      <c r="AX640" s="14" t="s">
        <v>81</v>
      </c>
      <c r="AY640" s="241" t="s">
        <v>173</v>
      </c>
    </row>
    <row r="641" s="10" customFormat="1" ht="29.88" customHeight="1">
      <c r="B641" s="190"/>
      <c r="D641" s="191" t="s">
        <v>72</v>
      </c>
      <c r="E641" s="201" t="s">
        <v>717</v>
      </c>
      <c r="F641" s="201" t="s">
        <v>718</v>
      </c>
      <c r="I641" s="193"/>
      <c r="J641" s="202">
        <f>BK641</f>
        <v>0</v>
      </c>
      <c r="L641" s="190"/>
      <c r="M641" s="195"/>
      <c r="N641" s="196"/>
      <c r="O641" s="196"/>
      <c r="P641" s="197">
        <f>SUM(P642:P647)</f>
        <v>0</v>
      </c>
      <c r="Q641" s="196"/>
      <c r="R641" s="197">
        <f>SUM(R642:R647)</f>
        <v>0.079039999999999999</v>
      </c>
      <c r="S641" s="196"/>
      <c r="T641" s="198">
        <f>SUM(T642:T647)</f>
        <v>0</v>
      </c>
      <c r="AR641" s="191" t="s">
        <v>93</v>
      </c>
      <c r="AT641" s="199" t="s">
        <v>72</v>
      </c>
      <c r="AU641" s="199" t="s">
        <v>81</v>
      </c>
      <c r="AY641" s="191" t="s">
        <v>173</v>
      </c>
      <c r="BK641" s="200">
        <f>SUM(BK642:BK647)</f>
        <v>0</v>
      </c>
    </row>
    <row r="642" s="1" customFormat="1" ht="25.5" customHeight="1">
      <c r="B642" s="203"/>
      <c r="C642" s="204" t="s">
        <v>1428</v>
      </c>
      <c r="D642" s="204" t="s">
        <v>176</v>
      </c>
      <c r="E642" s="205" t="s">
        <v>1429</v>
      </c>
      <c r="F642" s="206" t="s">
        <v>1430</v>
      </c>
      <c r="G642" s="207" t="s">
        <v>191</v>
      </c>
      <c r="H642" s="208">
        <v>366.48000000000002</v>
      </c>
      <c r="I642" s="209"/>
      <c r="J642" s="210">
        <f>ROUND(I642*H642,2)</f>
        <v>0</v>
      </c>
      <c r="K642" s="206" t="s">
        <v>5</v>
      </c>
      <c r="L642" s="47"/>
      <c r="M642" s="211" t="s">
        <v>5</v>
      </c>
      <c r="N642" s="212" t="s">
        <v>45</v>
      </c>
      <c r="O642" s="48"/>
      <c r="P642" s="213">
        <f>O642*H642</f>
        <v>0</v>
      </c>
      <c r="Q642" s="213">
        <v>0</v>
      </c>
      <c r="R642" s="213">
        <f>Q642*H642</f>
        <v>0</v>
      </c>
      <c r="S642" s="213">
        <v>0</v>
      </c>
      <c r="T642" s="214">
        <f>S642*H642</f>
        <v>0</v>
      </c>
      <c r="AR642" s="25" t="s">
        <v>263</v>
      </c>
      <c r="AT642" s="25" t="s">
        <v>176</v>
      </c>
      <c r="AU642" s="25" t="s">
        <v>93</v>
      </c>
      <c r="AY642" s="25" t="s">
        <v>173</v>
      </c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25" t="s">
        <v>93</v>
      </c>
      <c r="BK642" s="215">
        <f>ROUND(I642*H642,2)</f>
        <v>0</v>
      </c>
      <c r="BL642" s="25" t="s">
        <v>263</v>
      </c>
      <c r="BM642" s="25" t="s">
        <v>1431</v>
      </c>
    </row>
    <row r="643" s="12" customFormat="1">
      <c r="B643" s="224"/>
      <c r="D643" s="217" t="s">
        <v>182</v>
      </c>
      <c r="E643" s="225" t="s">
        <v>5</v>
      </c>
      <c r="F643" s="226" t="s">
        <v>1432</v>
      </c>
      <c r="H643" s="227">
        <v>366.48000000000002</v>
      </c>
      <c r="I643" s="228"/>
      <c r="L643" s="224"/>
      <c r="M643" s="229"/>
      <c r="N643" s="230"/>
      <c r="O643" s="230"/>
      <c r="P643" s="230"/>
      <c r="Q643" s="230"/>
      <c r="R643" s="230"/>
      <c r="S643" s="230"/>
      <c r="T643" s="231"/>
      <c r="AT643" s="225" t="s">
        <v>182</v>
      </c>
      <c r="AU643" s="225" t="s">
        <v>93</v>
      </c>
      <c r="AV643" s="12" t="s">
        <v>93</v>
      </c>
      <c r="AW643" s="12" t="s">
        <v>36</v>
      </c>
      <c r="AX643" s="12" t="s">
        <v>73</v>
      </c>
      <c r="AY643" s="225" t="s">
        <v>173</v>
      </c>
    </row>
    <row r="644" s="14" customFormat="1">
      <c r="B644" s="240"/>
      <c r="D644" s="217" t="s">
        <v>182</v>
      </c>
      <c r="E644" s="241" t="s">
        <v>845</v>
      </c>
      <c r="F644" s="242" t="s">
        <v>188</v>
      </c>
      <c r="H644" s="243">
        <v>366.48000000000002</v>
      </c>
      <c r="I644" s="244"/>
      <c r="L644" s="240"/>
      <c r="M644" s="245"/>
      <c r="N644" s="246"/>
      <c r="O644" s="246"/>
      <c r="P644" s="246"/>
      <c r="Q644" s="246"/>
      <c r="R644" s="246"/>
      <c r="S644" s="246"/>
      <c r="T644" s="247"/>
      <c r="AT644" s="241" t="s">
        <v>182</v>
      </c>
      <c r="AU644" s="241" t="s">
        <v>93</v>
      </c>
      <c r="AV644" s="14" t="s">
        <v>180</v>
      </c>
      <c r="AW644" s="14" t="s">
        <v>36</v>
      </c>
      <c r="AX644" s="14" t="s">
        <v>81</v>
      </c>
      <c r="AY644" s="241" t="s">
        <v>173</v>
      </c>
    </row>
    <row r="645" s="1" customFormat="1" ht="16.5" customHeight="1">
      <c r="B645" s="203"/>
      <c r="C645" s="204" t="s">
        <v>1433</v>
      </c>
      <c r="D645" s="204" t="s">
        <v>176</v>
      </c>
      <c r="E645" s="205" t="s">
        <v>1434</v>
      </c>
      <c r="F645" s="206" t="s">
        <v>1435</v>
      </c>
      <c r="G645" s="207" t="s">
        <v>191</v>
      </c>
      <c r="H645" s="208">
        <v>366.48000000000002</v>
      </c>
      <c r="I645" s="209"/>
      <c r="J645" s="210">
        <f>ROUND(I645*H645,2)</f>
        <v>0</v>
      </c>
      <c r="K645" s="206" t="s">
        <v>5</v>
      </c>
      <c r="L645" s="47"/>
      <c r="M645" s="211" t="s">
        <v>5</v>
      </c>
      <c r="N645" s="212" t="s">
        <v>45</v>
      </c>
      <c r="O645" s="48"/>
      <c r="P645" s="213">
        <f>O645*H645</f>
        <v>0</v>
      </c>
      <c r="Q645" s="213">
        <v>0</v>
      </c>
      <c r="R645" s="213">
        <f>Q645*H645</f>
        <v>0</v>
      </c>
      <c r="S645" s="213">
        <v>0</v>
      </c>
      <c r="T645" s="214">
        <f>S645*H645</f>
        <v>0</v>
      </c>
      <c r="AR645" s="25" t="s">
        <v>263</v>
      </c>
      <c r="AT645" s="25" t="s">
        <v>176</v>
      </c>
      <c r="AU645" s="25" t="s">
        <v>93</v>
      </c>
      <c r="AY645" s="25" t="s">
        <v>173</v>
      </c>
      <c r="BE645" s="215">
        <f>IF(N645="základní",J645,0)</f>
        <v>0</v>
      </c>
      <c r="BF645" s="215">
        <f>IF(N645="snížená",J645,0)</f>
        <v>0</v>
      </c>
      <c r="BG645" s="215">
        <f>IF(N645="zákl. přenesená",J645,0)</f>
        <v>0</v>
      </c>
      <c r="BH645" s="215">
        <f>IF(N645="sníž. přenesená",J645,0)</f>
        <v>0</v>
      </c>
      <c r="BI645" s="215">
        <f>IF(N645="nulová",J645,0)</f>
        <v>0</v>
      </c>
      <c r="BJ645" s="25" t="s">
        <v>93</v>
      </c>
      <c r="BK645" s="215">
        <f>ROUND(I645*H645,2)</f>
        <v>0</v>
      </c>
      <c r="BL645" s="25" t="s">
        <v>263</v>
      </c>
      <c r="BM645" s="25" t="s">
        <v>1436</v>
      </c>
    </row>
    <row r="646" s="12" customFormat="1">
      <c r="B646" s="224"/>
      <c r="D646" s="217" t="s">
        <v>182</v>
      </c>
      <c r="E646" s="225" t="s">
        <v>5</v>
      </c>
      <c r="F646" s="226" t="s">
        <v>845</v>
      </c>
      <c r="H646" s="227">
        <v>366.48000000000002</v>
      </c>
      <c r="I646" s="228"/>
      <c r="L646" s="224"/>
      <c r="M646" s="229"/>
      <c r="N646" s="230"/>
      <c r="O646" s="230"/>
      <c r="P646" s="230"/>
      <c r="Q646" s="230"/>
      <c r="R646" s="230"/>
      <c r="S646" s="230"/>
      <c r="T646" s="231"/>
      <c r="AT646" s="225" t="s">
        <v>182</v>
      </c>
      <c r="AU646" s="225" t="s">
        <v>93</v>
      </c>
      <c r="AV646" s="12" t="s">
        <v>93</v>
      </c>
      <c r="AW646" s="12" t="s">
        <v>36</v>
      </c>
      <c r="AX646" s="12" t="s">
        <v>81</v>
      </c>
      <c r="AY646" s="225" t="s">
        <v>173</v>
      </c>
    </row>
    <row r="647" s="1" customFormat="1" ht="16.5" customHeight="1">
      <c r="B647" s="203"/>
      <c r="C647" s="248" t="s">
        <v>1437</v>
      </c>
      <c r="D647" s="248" t="s">
        <v>197</v>
      </c>
      <c r="E647" s="249" t="s">
        <v>1438</v>
      </c>
      <c r="F647" s="250" t="s">
        <v>1439</v>
      </c>
      <c r="G647" s="251" t="s">
        <v>261</v>
      </c>
      <c r="H647" s="252">
        <v>416</v>
      </c>
      <c r="I647" s="253"/>
      <c r="J647" s="254">
        <f>ROUND(I647*H647,2)</f>
        <v>0</v>
      </c>
      <c r="K647" s="250" t="s">
        <v>5</v>
      </c>
      <c r="L647" s="255"/>
      <c r="M647" s="256" t="s">
        <v>5</v>
      </c>
      <c r="N647" s="257" t="s">
        <v>45</v>
      </c>
      <c r="O647" s="48"/>
      <c r="P647" s="213">
        <f>O647*H647</f>
        <v>0</v>
      </c>
      <c r="Q647" s="213">
        <v>0.00019000000000000001</v>
      </c>
      <c r="R647" s="213">
        <f>Q647*H647</f>
        <v>0.079039999999999999</v>
      </c>
      <c r="S647" s="213">
        <v>0</v>
      </c>
      <c r="T647" s="214">
        <f>S647*H647</f>
        <v>0</v>
      </c>
      <c r="AR647" s="25" t="s">
        <v>343</v>
      </c>
      <c r="AT647" s="25" t="s">
        <v>197</v>
      </c>
      <c r="AU647" s="25" t="s">
        <v>93</v>
      </c>
      <c r="AY647" s="25" t="s">
        <v>173</v>
      </c>
      <c r="BE647" s="215">
        <f>IF(N647="základní",J647,0)</f>
        <v>0</v>
      </c>
      <c r="BF647" s="215">
        <f>IF(N647="snížená",J647,0)</f>
        <v>0</v>
      </c>
      <c r="BG647" s="215">
        <f>IF(N647="zákl. přenesená",J647,0)</f>
        <v>0</v>
      </c>
      <c r="BH647" s="215">
        <f>IF(N647="sníž. přenesená",J647,0)</f>
        <v>0</v>
      </c>
      <c r="BI647" s="215">
        <f>IF(N647="nulová",J647,0)</f>
        <v>0</v>
      </c>
      <c r="BJ647" s="25" t="s">
        <v>93</v>
      </c>
      <c r="BK647" s="215">
        <f>ROUND(I647*H647,2)</f>
        <v>0</v>
      </c>
      <c r="BL647" s="25" t="s">
        <v>263</v>
      </c>
      <c r="BM647" s="25" t="s">
        <v>1440</v>
      </c>
    </row>
    <row r="648" s="10" customFormat="1" ht="29.88" customHeight="1">
      <c r="B648" s="190"/>
      <c r="D648" s="191" t="s">
        <v>72</v>
      </c>
      <c r="E648" s="201" t="s">
        <v>1441</v>
      </c>
      <c r="F648" s="201" t="s">
        <v>1442</v>
      </c>
      <c r="I648" s="193"/>
      <c r="J648" s="202">
        <f>BK648</f>
        <v>0</v>
      </c>
      <c r="L648" s="190"/>
      <c r="M648" s="195"/>
      <c r="N648" s="196"/>
      <c r="O648" s="196"/>
      <c r="P648" s="197">
        <f>SUM(P649:P685)</f>
        <v>0</v>
      </c>
      <c r="Q648" s="196"/>
      <c r="R648" s="197">
        <f>SUM(R649:R685)</f>
        <v>13.160011299999999</v>
      </c>
      <c r="S648" s="196"/>
      <c r="T648" s="198">
        <f>SUM(T649:T685)</f>
        <v>10.94386864</v>
      </c>
      <c r="AR648" s="191" t="s">
        <v>93</v>
      </c>
      <c r="AT648" s="199" t="s">
        <v>72</v>
      </c>
      <c r="AU648" s="199" t="s">
        <v>81</v>
      </c>
      <c r="AY648" s="191" t="s">
        <v>173</v>
      </c>
      <c r="BK648" s="200">
        <f>SUM(BK649:BK685)</f>
        <v>0</v>
      </c>
    </row>
    <row r="649" s="1" customFormat="1" ht="16.5" customHeight="1">
      <c r="B649" s="203"/>
      <c r="C649" s="204" t="s">
        <v>1443</v>
      </c>
      <c r="D649" s="204" t="s">
        <v>176</v>
      </c>
      <c r="E649" s="205" t="s">
        <v>1444</v>
      </c>
      <c r="F649" s="206" t="s">
        <v>1445</v>
      </c>
      <c r="G649" s="207" t="s">
        <v>191</v>
      </c>
      <c r="H649" s="208">
        <v>510.39999999999998</v>
      </c>
      <c r="I649" s="209"/>
      <c r="J649" s="210">
        <f>ROUND(I649*H649,2)</f>
        <v>0</v>
      </c>
      <c r="K649" s="206" t="s">
        <v>192</v>
      </c>
      <c r="L649" s="47"/>
      <c r="M649" s="211" t="s">
        <v>5</v>
      </c>
      <c r="N649" s="212" t="s">
        <v>45</v>
      </c>
      <c r="O649" s="48"/>
      <c r="P649" s="213">
        <f>O649*H649</f>
        <v>0</v>
      </c>
      <c r="Q649" s="213">
        <v>0</v>
      </c>
      <c r="R649" s="213">
        <f>Q649*H649</f>
        <v>0</v>
      </c>
      <c r="S649" s="213">
        <v>0.0032499999999999999</v>
      </c>
      <c r="T649" s="214">
        <f>S649*H649</f>
        <v>1.6587999999999998</v>
      </c>
      <c r="AR649" s="25" t="s">
        <v>263</v>
      </c>
      <c r="AT649" s="25" t="s">
        <v>176</v>
      </c>
      <c r="AU649" s="25" t="s">
        <v>93</v>
      </c>
      <c r="AY649" s="25" t="s">
        <v>173</v>
      </c>
      <c r="BE649" s="215">
        <f>IF(N649="základní",J649,0)</f>
        <v>0</v>
      </c>
      <c r="BF649" s="215">
        <f>IF(N649="snížená",J649,0)</f>
        <v>0</v>
      </c>
      <c r="BG649" s="215">
        <f>IF(N649="zákl. přenesená",J649,0)</f>
        <v>0</v>
      </c>
      <c r="BH649" s="215">
        <f>IF(N649="sníž. přenesená",J649,0)</f>
        <v>0</v>
      </c>
      <c r="BI649" s="215">
        <f>IF(N649="nulová",J649,0)</f>
        <v>0</v>
      </c>
      <c r="BJ649" s="25" t="s">
        <v>93</v>
      </c>
      <c r="BK649" s="215">
        <f>ROUND(I649*H649,2)</f>
        <v>0</v>
      </c>
      <c r="BL649" s="25" t="s">
        <v>263</v>
      </c>
      <c r="BM649" s="25" t="s">
        <v>1446</v>
      </c>
    </row>
    <row r="650" s="12" customFormat="1">
      <c r="B650" s="224"/>
      <c r="D650" s="217" t="s">
        <v>182</v>
      </c>
      <c r="E650" s="225" t="s">
        <v>5</v>
      </c>
      <c r="F650" s="226" t="s">
        <v>1447</v>
      </c>
      <c r="H650" s="227">
        <v>510.39999999999998</v>
      </c>
      <c r="I650" s="228"/>
      <c r="L650" s="224"/>
      <c r="M650" s="229"/>
      <c r="N650" s="230"/>
      <c r="O650" s="230"/>
      <c r="P650" s="230"/>
      <c r="Q650" s="230"/>
      <c r="R650" s="230"/>
      <c r="S650" s="230"/>
      <c r="T650" s="231"/>
      <c r="AT650" s="225" t="s">
        <v>182</v>
      </c>
      <c r="AU650" s="225" t="s">
        <v>93</v>
      </c>
      <c r="AV650" s="12" t="s">
        <v>93</v>
      </c>
      <c r="AW650" s="12" t="s">
        <v>36</v>
      </c>
      <c r="AX650" s="12" t="s">
        <v>81</v>
      </c>
      <c r="AY650" s="225" t="s">
        <v>173</v>
      </c>
    </row>
    <row r="651" s="1" customFormat="1" ht="25.5" customHeight="1">
      <c r="B651" s="203"/>
      <c r="C651" s="204" t="s">
        <v>1448</v>
      </c>
      <c r="D651" s="204" t="s">
        <v>176</v>
      </c>
      <c r="E651" s="205" t="s">
        <v>1449</v>
      </c>
      <c r="F651" s="206" t="s">
        <v>1450</v>
      </c>
      <c r="G651" s="207" t="s">
        <v>191</v>
      </c>
      <c r="H651" s="208">
        <v>510.39999999999998</v>
      </c>
      <c r="I651" s="209"/>
      <c r="J651" s="210">
        <f>ROUND(I651*H651,2)</f>
        <v>0</v>
      </c>
      <c r="K651" s="206" t="s">
        <v>5</v>
      </c>
      <c r="L651" s="47"/>
      <c r="M651" s="211" t="s">
        <v>5</v>
      </c>
      <c r="N651" s="212" t="s">
        <v>45</v>
      </c>
      <c r="O651" s="48"/>
      <c r="P651" s="213">
        <f>O651*H651</f>
        <v>0</v>
      </c>
      <c r="Q651" s="213">
        <v>0.0010300000000000001</v>
      </c>
      <c r="R651" s="213">
        <f>Q651*H651</f>
        <v>0.52571200000000007</v>
      </c>
      <c r="S651" s="213">
        <v>0</v>
      </c>
      <c r="T651" s="214">
        <f>S651*H651</f>
        <v>0</v>
      </c>
      <c r="AR651" s="25" t="s">
        <v>263</v>
      </c>
      <c r="AT651" s="25" t="s">
        <v>176</v>
      </c>
      <c r="AU651" s="25" t="s">
        <v>93</v>
      </c>
      <c r="AY651" s="25" t="s">
        <v>173</v>
      </c>
      <c r="BE651" s="215">
        <f>IF(N651="základní",J651,0)</f>
        <v>0</v>
      </c>
      <c r="BF651" s="215">
        <f>IF(N651="snížená",J651,0)</f>
        <v>0</v>
      </c>
      <c r="BG651" s="215">
        <f>IF(N651="zákl. přenesená",J651,0)</f>
        <v>0</v>
      </c>
      <c r="BH651" s="215">
        <f>IF(N651="sníž. přenesená",J651,0)</f>
        <v>0</v>
      </c>
      <c r="BI651" s="215">
        <f>IF(N651="nulová",J651,0)</f>
        <v>0</v>
      </c>
      <c r="BJ651" s="25" t="s">
        <v>93</v>
      </c>
      <c r="BK651" s="215">
        <f>ROUND(I651*H651,2)</f>
        <v>0</v>
      </c>
      <c r="BL651" s="25" t="s">
        <v>263</v>
      </c>
      <c r="BM651" s="25" t="s">
        <v>1451</v>
      </c>
    </row>
    <row r="652" s="11" customFormat="1">
      <c r="B652" s="216"/>
      <c r="D652" s="217" t="s">
        <v>182</v>
      </c>
      <c r="E652" s="218" t="s">
        <v>5</v>
      </c>
      <c r="F652" s="219" t="s">
        <v>1452</v>
      </c>
      <c r="H652" s="218" t="s">
        <v>5</v>
      </c>
      <c r="I652" s="220"/>
      <c r="L652" s="216"/>
      <c r="M652" s="221"/>
      <c r="N652" s="222"/>
      <c r="O652" s="222"/>
      <c r="P652" s="222"/>
      <c r="Q652" s="222"/>
      <c r="R652" s="222"/>
      <c r="S652" s="222"/>
      <c r="T652" s="223"/>
      <c r="AT652" s="218" t="s">
        <v>182</v>
      </c>
      <c r="AU652" s="218" t="s">
        <v>93</v>
      </c>
      <c r="AV652" s="11" t="s">
        <v>81</v>
      </c>
      <c r="AW652" s="11" t="s">
        <v>36</v>
      </c>
      <c r="AX652" s="11" t="s">
        <v>73</v>
      </c>
      <c r="AY652" s="218" t="s">
        <v>173</v>
      </c>
    </row>
    <row r="653" s="12" customFormat="1">
      <c r="B653" s="224"/>
      <c r="D653" s="217" t="s">
        <v>182</v>
      </c>
      <c r="E653" s="225" t="s">
        <v>5</v>
      </c>
      <c r="F653" s="226" t="s">
        <v>1447</v>
      </c>
      <c r="H653" s="227">
        <v>510.39999999999998</v>
      </c>
      <c r="I653" s="228"/>
      <c r="L653" s="224"/>
      <c r="M653" s="229"/>
      <c r="N653" s="230"/>
      <c r="O653" s="230"/>
      <c r="P653" s="230"/>
      <c r="Q653" s="230"/>
      <c r="R653" s="230"/>
      <c r="S653" s="230"/>
      <c r="T653" s="231"/>
      <c r="AT653" s="225" t="s">
        <v>182</v>
      </c>
      <c r="AU653" s="225" t="s">
        <v>93</v>
      </c>
      <c r="AV653" s="12" t="s">
        <v>93</v>
      </c>
      <c r="AW653" s="12" t="s">
        <v>36</v>
      </c>
      <c r="AX653" s="12" t="s">
        <v>81</v>
      </c>
      <c r="AY653" s="225" t="s">
        <v>173</v>
      </c>
    </row>
    <row r="654" s="1" customFormat="1" ht="16.5" customHeight="1">
      <c r="B654" s="203"/>
      <c r="C654" s="248" t="s">
        <v>1453</v>
      </c>
      <c r="D654" s="248" t="s">
        <v>197</v>
      </c>
      <c r="E654" s="249" t="s">
        <v>1454</v>
      </c>
      <c r="F654" s="250" t="s">
        <v>1455</v>
      </c>
      <c r="G654" s="251" t="s">
        <v>179</v>
      </c>
      <c r="H654" s="252">
        <v>96.329999999999998</v>
      </c>
      <c r="I654" s="253"/>
      <c r="J654" s="254">
        <f>ROUND(I654*H654,2)</f>
        <v>0</v>
      </c>
      <c r="K654" s="250" t="s">
        <v>5</v>
      </c>
      <c r="L654" s="255"/>
      <c r="M654" s="256" t="s">
        <v>5</v>
      </c>
      <c r="N654" s="257" t="s">
        <v>45</v>
      </c>
      <c r="O654" s="48"/>
      <c r="P654" s="213">
        <f>O654*H654</f>
        <v>0</v>
      </c>
      <c r="Q654" s="213">
        <v>0.022499999999999999</v>
      </c>
      <c r="R654" s="213">
        <f>Q654*H654</f>
        <v>2.1674249999999997</v>
      </c>
      <c r="S654" s="213">
        <v>0</v>
      </c>
      <c r="T654" s="214">
        <f>S654*H654</f>
        <v>0</v>
      </c>
      <c r="AR654" s="25" t="s">
        <v>343</v>
      </c>
      <c r="AT654" s="25" t="s">
        <v>197</v>
      </c>
      <c r="AU654" s="25" t="s">
        <v>93</v>
      </c>
      <c r="AY654" s="25" t="s">
        <v>173</v>
      </c>
      <c r="BE654" s="215">
        <f>IF(N654="základní",J654,0)</f>
        <v>0</v>
      </c>
      <c r="BF654" s="215">
        <f>IF(N654="snížená",J654,0)</f>
        <v>0</v>
      </c>
      <c r="BG654" s="215">
        <f>IF(N654="zákl. přenesená",J654,0)</f>
        <v>0</v>
      </c>
      <c r="BH654" s="215">
        <f>IF(N654="sníž. přenesená",J654,0)</f>
        <v>0</v>
      </c>
      <c r="BI654" s="215">
        <f>IF(N654="nulová",J654,0)</f>
        <v>0</v>
      </c>
      <c r="BJ654" s="25" t="s">
        <v>93</v>
      </c>
      <c r="BK654" s="215">
        <f>ROUND(I654*H654,2)</f>
        <v>0</v>
      </c>
      <c r="BL654" s="25" t="s">
        <v>263</v>
      </c>
      <c r="BM654" s="25" t="s">
        <v>1456</v>
      </c>
    </row>
    <row r="655" s="12" customFormat="1">
      <c r="B655" s="224"/>
      <c r="D655" s="217" t="s">
        <v>182</v>
      </c>
      <c r="E655" s="225" t="s">
        <v>5</v>
      </c>
      <c r="F655" s="226" t="s">
        <v>1457</v>
      </c>
      <c r="H655" s="227">
        <v>91.010000000000005</v>
      </c>
      <c r="I655" s="228"/>
      <c r="L655" s="224"/>
      <c r="M655" s="229"/>
      <c r="N655" s="230"/>
      <c r="O655" s="230"/>
      <c r="P655" s="230"/>
      <c r="Q655" s="230"/>
      <c r="R655" s="230"/>
      <c r="S655" s="230"/>
      <c r="T655" s="231"/>
      <c r="AT655" s="225" t="s">
        <v>182</v>
      </c>
      <c r="AU655" s="225" t="s">
        <v>93</v>
      </c>
      <c r="AV655" s="12" t="s">
        <v>93</v>
      </c>
      <c r="AW655" s="12" t="s">
        <v>36</v>
      </c>
      <c r="AX655" s="12" t="s">
        <v>73</v>
      </c>
      <c r="AY655" s="225" t="s">
        <v>173</v>
      </c>
    </row>
    <row r="656" s="12" customFormat="1">
      <c r="B656" s="224"/>
      <c r="D656" s="217" t="s">
        <v>182</v>
      </c>
      <c r="E656" s="225" t="s">
        <v>5</v>
      </c>
      <c r="F656" s="226" t="s">
        <v>1458</v>
      </c>
      <c r="H656" s="227">
        <v>5.3200000000000003</v>
      </c>
      <c r="I656" s="228"/>
      <c r="L656" s="224"/>
      <c r="M656" s="229"/>
      <c r="N656" s="230"/>
      <c r="O656" s="230"/>
      <c r="P656" s="230"/>
      <c r="Q656" s="230"/>
      <c r="R656" s="230"/>
      <c r="S656" s="230"/>
      <c r="T656" s="231"/>
      <c r="AT656" s="225" t="s">
        <v>182</v>
      </c>
      <c r="AU656" s="225" t="s">
        <v>93</v>
      </c>
      <c r="AV656" s="12" t="s">
        <v>93</v>
      </c>
      <c r="AW656" s="12" t="s">
        <v>36</v>
      </c>
      <c r="AX656" s="12" t="s">
        <v>73</v>
      </c>
      <c r="AY656" s="225" t="s">
        <v>173</v>
      </c>
    </row>
    <row r="657" s="14" customFormat="1">
      <c r="B657" s="240"/>
      <c r="D657" s="217" t="s">
        <v>182</v>
      </c>
      <c r="E657" s="241" t="s">
        <v>5</v>
      </c>
      <c r="F657" s="242" t="s">
        <v>188</v>
      </c>
      <c r="H657" s="243">
        <v>96.329999999999998</v>
      </c>
      <c r="I657" s="244"/>
      <c r="L657" s="240"/>
      <c r="M657" s="245"/>
      <c r="N657" s="246"/>
      <c r="O657" s="246"/>
      <c r="P657" s="246"/>
      <c r="Q657" s="246"/>
      <c r="R657" s="246"/>
      <c r="S657" s="246"/>
      <c r="T657" s="247"/>
      <c r="AT657" s="241" t="s">
        <v>182</v>
      </c>
      <c r="AU657" s="241" t="s">
        <v>93</v>
      </c>
      <c r="AV657" s="14" t="s">
        <v>180</v>
      </c>
      <c r="AW657" s="14" t="s">
        <v>36</v>
      </c>
      <c r="AX657" s="14" t="s">
        <v>81</v>
      </c>
      <c r="AY657" s="241" t="s">
        <v>173</v>
      </c>
    </row>
    <row r="658" s="1" customFormat="1" ht="16.5" customHeight="1">
      <c r="B658" s="203"/>
      <c r="C658" s="204" t="s">
        <v>1459</v>
      </c>
      <c r="D658" s="204" t="s">
        <v>176</v>
      </c>
      <c r="E658" s="205" t="s">
        <v>1460</v>
      </c>
      <c r="F658" s="206" t="s">
        <v>1461</v>
      </c>
      <c r="G658" s="207" t="s">
        <v>179</v>
      </c>
      <c r="H658" s="208">
        <v>341.11200000000002</v>
      </c>
      <c r="I658" s="209"/>
      <c r="J658" s="210">
        <f>ROUND(I658*H658,2)</f>
        <v>0</v>
      </c>
      <c r="K658" s="206" t="s">
        <v>192</v>
      </c>
      <c r="L658" s="47"/>
      <c r="M658" s="211" t="s">
        <v>5</v>
      </c>
      <c r="N658" s="212" t="s">
        <v>45</v>
      </c>
      <c r="O658" s="48"/>
      <c r="P658" s="213">
        <f>O658*H658</f>
        <v>0</v>
      </c>
      <c r="Q658" s="213">
        <v>0</v>
      </c>
      <c r="R658" s="213">
        <f>Q658*H658</f>
        <v>0</v>
      </c>
      <c r="S658" s="213">
        <v>0.027220000000000001</v>
      </c>
      <c r="T658" s="214">
        <f>S658*H658</f>
        <v>9.2850686400000004</v>
      </c>
      <c r="AR658" s="25" t="s">
        <v>263</v>
      </c>
      <c r="AT658" s="25" t="s">
        <v>176</v>
      </c>
      <c r="AU658" s="25" t="s">
        <v>93</v>
      </c>
      <c r="AY658" s="25" t="s">
        <v>173</v>
      </c>
      <c r="BE658" s="215">
        <f>IF(N658="základní",J658,0)</f>
        <v>0</v>
      </c>
      <c r="BF658" s="215">
        <f>IF(N658="snížená",J658,0)</f>
        <v>0</v>
      </c>
      <c r="BG658" s="215">
        <f>IF(N658="zákl. přenesená",J658,0)</f>
        <v>0</v>
      </c>
      <c r="BH658" s="215">
        <f>IF(N658="sníž. přenesená",J658,0)</f>
        <v>0</v>
      </c>
      <c r="BI658" s="215">
        <f>IF(N658="nulová",J658,0)</f>
        <v>0</v>
      </c>
      <c r="BJ658" s="25" t="s">
        <v>93</v>
      </c>
      <c r="BK658" s="215">
        <f>ROUND(I658*H658,2)</f>
        <v>0</v>
      </c>
      <c r="BL658" s="25" t="s">
        <v>263</v>
      </c>
      <c r="BM658" s="25" t="s">
        <v>1462</v>
      </c>
    </row>
    <row r="659" s="12" customFormat="1">
      <c r="B659" s="224"/>
      <c r="D659" s="217" t="s">
        <v>182</v>
      </c>
      <c r="E659" s="225" t="s">
        <v>5</v>
      </c>
      <c r="F659" s="226" t="s">
        <v>1219</v>
      </c>
      <c r="H659" s="227">
        <v>341.11200000000002</v>
      </c>
      <c r="I659" s="228"/>
      <c r="L659" s="224"/>
      <c r="M659" s="229"/>
      <c r="N659" s="230"/>
      <c r="O659" s="230"/>
      <c r="P659" s="230"/>
      <c r="Q659" s="230"/>
      <c r="R659" s="230"/>
      <c r="S659" s="230"/>
      <c r="T659" s="231"/>
      <c r="AT659" s="225" t="s">
        <v>182</v>
      </c>
      <c r="AU659" s="225" t="s">
        <v>93</v>
      </c>
      <c r="AV659" s="12" t="s">
        <v>93</v>
      </c>
      <c r="AW659" s="12" t="s">
        <v>36</v>
      </c>
      <c r="AX659" s="12" t="s">
        <v>81</v>
      </c>
      <c r="AY659" s="225" t="s">
        <v>173</v>
      </c>
    </row>
    <row r="660" s="1" customFormat="1" ht="25.5" customHeight="1">
      <c r="B660" s="203"/>
      <c r="C660" s="204" t="s">
        <v>1463</v>
      </c>
      <c r="D660" s="204" t="s">
        <v>176</v>
      </c>
      <c r="E660" s="205" t="s">
        <v>1464</v>
      </c>
      <c r="F660" s="206" t="s">
        <v>1465</v>
      </c>
      <c r="G660" s="207" t="s">
        <v>179</v>
      </c>
      <c r="H660" s="208">
        <v>289.79000000000002</v>
      </c>
      <c r="I660" s="209"/>
      <c r="J660" s="210">
        <f>ROUND(I660*H660,2)</f>
        <v>0</v>
      </c>
      <c r="K660" s="206" t="s">
        <v>5</v>
      </c>
      <c r="L660" s="47"/>
      <c r="M660" s="211" t="s">
        <v>5</v>
      </c>
      <c r="N660" s="212" t="s">
        <v>45</v>
      </c>
      <c r="O660" s="48"/>
      <c r="P660" s="213">
        <f>O660*H660</f>
        <v>0</v>
      </c>
      <c r="Q660" s="213">
        <v>0.0039199999999999999</v>
      </c>
      <c r="R660" s="213">
        <f>Q660*H660</f>
        <v>1.1359768000000001</v>
      </c>
      <c r="S660" s="213">
        <v>0</v>
      </c>
      <c r="T660" s="214">
        <f>S660*H660</f>
        <v>0</v>
      </c>
      <c r="AR660" s="25" t="s">
        <v>263</v>
      </c>
      <c r="AT660" s="25" t="s">
        <v>176</v>
      </c>
      <c r="AU660" s="25" t="s">
        <v>93</v>
      </c>
      <c r="AY660" s="25" t="s">
        <v>173</v>
      </c>
      <c r="BE660" s="215">
        <f>IF(N660="základní",J660,0)</f>
        <v>0</v>
      </c>
      <c r="BF660" s="215">
        <f>IF(N660="snížená",J660,0)</f>
        <v>0</v>
      </c>
      <c r="BG660" s="215">
        <f>IF(N660="zákl. přenesená",J660,0)</f>
        <v>0</v>
      </c>
      <c r="BH660" s="215">
        <f>IF(N660="sníž. přenesená",J660,0)</f>
        <v>0</v>
      </c>
      <c r="BI660" s="215">
        <f>IF(N660="nulová",J660,0)</f>
        <v>0</v>
      </c>
      <c r="BJ660" s="25" t="s">
        <v>93</v>
      </c>
      <c r="BK660" s="215">
        <f>ROUND(I660*H660,2)</f>
        <v>0</v>
      </c>
      <c r="BL660" s="25" t="s">
        <v>263</v>
      </c>
      <c r="BM660" s="25" t="s">
        <v>1466</v>
      </c>
    </row>
    <row r="661" s="11" customFormat="1">
      <c r="B661" s="216"/>
      <c r="D661" s="217" t="s">
        <v>182</v>
      </c>
      <c r="E661" s="218" t="s">
        <v>5</v>
      </c>
      <c r="F661" s="219" t="s">
        <v>1467</v>
      </c>
      <c r="H661" s="218" t="s">
        <v>5</v>
      </c>
      <c r="I661" s="220"/>
      <c r="L661" s="216"/>
      <c r="M661" s="221"/>
      <c r="N661" s="222"/>
      <c r="O661" s="222"/>
      <c r="P661" s="222"/>
      <c r="Q661" s="222"/>
      <c r="R661" s="222"/>
      <c r="S661" s="222"/>
      <c r="T661" s="223"/>
      <c r="AT661" s="218" t="s">
        <v>182</v>
      </c>
      <c r="AU661" s="218" t="s">
        <v>93</v>
      </c>
      <c r="AV661" s="11" t="s">
        <v>81</v>
      </c>
      <c r="AW661" s="11" t="s">
        <v>36</v>
      </c>
      <c r="AX661" s="11" t="s">
        <v>73</v>
      </c>
      <c r="AY661" s="218" t="s">
        <v>173</v>
      </c>
    </row>
    <row r="662" s="12" customFormat="1">
      <c r="B662" s="224"/>
      <c r="D662" s="217" t="s">
        <v>182</v>
      </c>
      <c r="E662" s="225" t="s">
        <v>5</v>
      </c>
      <c r="F662" s="226" t="s">
        <v>1468</v>
      </c>
      <c r="H662" s="227">
        <v>87.936000000000007</v>
      </c>
      <c r="I662" s="228"/>
      <c r="L662" s="224"/>
      <c r="M662" s="229"/>
      <c r="N662" s="230"/>
      <c r="O662" s="230"/>
      <c r="P662" s="230"/>
      <c r="Q662" s="230"/>
      <c r="R662" s="230"/>
      <c r="S662" s="230"/>
      <c r="T662" s="231"/>
      <c r="AT662" s="225" t="s">
        <v>182</v>
      </c>
      <c r="AU662" s="225" t="s">
        <v>93</v>
      </c>
      <c r="AV662" s="12" t="s">
        <v>93</v>
      </c>
      <c r="AW662" s="12" t="s">
        <v>36</v>
      </c>
      <c r="AX662" s="12" t="s">
        <v>73</v>
      </c>
      <c r="AY662" s="225" t="s">
        <v>173</v>
      </c>
    </row>
    <row r="663" s="12" customFormat="1">
      <c r="B663" s="224"/>
      <c r="D663" s="217" t="s">
        <v>182</v>
      </c>
      <c r="E663" s="225" t="s">
        <v>5</v>
      </c>
      <c r="F663" s="226" t="s">
        <v>1469</v>
      </c>
      <c r="H663" s="227">
        <v>25.981999999999999</v>
      </c>
      <c r="I663" s="228"/>
      <c r="L663" s="224"/>
      <c r="M663" s="229"/>
      <c r="N663" s="230"/>
      <c r="O663" s="230"/>
      <c r="P663" s="230"/>
      <c r="Q663" s="230"/>
      <c r="R663" s="230"/>
      <c r="S663" s="230"/>
      <c r="T663" s="231"/>
      <c r="AT663" s="225" t="s">
        <v>182</v>
      </c>
      <c r="AU663" s="225" t="s">
        <v>93</v>
      </c>
      <c r="AV663" s="12" t="s">
        <v>93</v>
      </c>
      <c r="AW663" s="12" t="s">
        <v>36</v>
      </c>
      <c r="AX663" s="12" t="s">
        <v>73</v>
      </c>
      <c r="AY663" s="225" t="s">
        <v>173</v>
      </c>
    </row>
    <row r="664" s="12" customFormat="1">
      <c r="B664" s="224"/>
      <c r="D664" s="217" t="s">
        <v>182</v>
      </c>
      <c r="E664" s="225" t="s">
        <v>5</v>
      </c>
      <c r="F664" s="226" t="s">
        <v>1470</v>
      </c>
      <c r="H664" s="227">
        <v>175.87200000000001</v>
      </c>
      <c r="I664" s="228"/>
      <c r="L664" s="224"/>
      <c r="M664" s="229"/>
      <c r="N664" s="230"/>
      <c r="O664" s="230"/>
      <c r="P664" s="230"/>
      <c r="Q664" s="230"/>
      <c r="R664" s="230"/>
      <c r="S664" s="230"/>
      <c r="T664" s="231"/>
      <c r="AT664" s="225" t="s">
        <v>182</v>
      </c>
      <c r="AU664" s="225" t="s">
        <v>93</v>
      </c>
      <c r="AV664" s="12" t="s">
        <v>93</v>
      </c>
      <c r="AW664" s="12" t="s">
        <v>36</v>
      </c>
      <c r="AX664" s="12" t="s">
        <v>73</v>
      </c>
      <c r="AY664" s="225" t="s">
        <v>173</v>
      </c>
    </row>
    <row r="665" s="13" customFormat="1">
      <c r="B665" s="232"/>
      <c r="D665" s="217" t="s">
        <v>182</v>
      </c>
      <c r="E665" s="233" t="s">
        <v>825</v>
      </c>
      <c r="F665" s="234" t="s">
        <v>186</v>
      </c>
      <c r="H665" s="235">
        <v>289.79000000000002</v>
      </c>
      <c r="I665" s="236"/>
      <c r="L665" s="232"/>
      <c r="M665" s="237"/>
      <c r="N665" s="238"/>
      <c r="O665" s="238"/>
      <c r="P665" s="238"/>
      <c r="Q665" s="238"/>
      <c r="R665" s="238"/>
      <c r="S665" s="238"/>
      <c r="T665" s="239"/>
      <c r="AT665" s="233" t="s">
        <v>182</v>
      </c>
      <c r="AU665" s="233" t="s">
        <v>93</v>
      </c>
      <c r="AV665" s="13" t="s">
        <v>187</v>
      </c>
      <c r="AW665" s="13" t="s">
        <v>36</v>
      </c>
      <c r="AX665" s="13" t="s">
        <v>73</v>
      </c>
      <c r="AY665" s="233" t="s">
        <v>173</v>
      </c>
    </row>
    <row r="666" s="14" customFormat="1">
      <c r="B666" s="240"/>
      <c r="D666" s="217" t="s">
        <v>182</v>
      </c>
      <c r="E666" s="241" t="s">
        <v>5</v>
      </c>
      <c r="F666" s="242" t="s">
        <v>188</v>
      </c>
      <c r="H666" s="243">
        <v>289.79000000000002</v>
      </c>
      <c r="I666" s="244"/>
      <c r="L666" s="240"/>
      <c r="M666" s="245"/>
      <c r="N666" s="246"/>
      <c r="O666" s="246"/>
      <c r="P666" s="246"/>
      <c r="Q666" s="246"/>
      <c r="R666" s="246"/>
      <c r="S666" s="246"/>
      <c r="T666" s="247"/>
      <c r="AT666" s="241" t="s">
        <v>182</v>
      </c>
      <c r="AU666" s="241" t="s">
        <v>93</v>
      </c>
      <c r="AV666" s="14" t="s">
        <v>180</v>
      </c>
      <c r="AW666" s="14" t="s">
        <v>36</v>
      </c>
      <c r="AX666" s="14" t="s">
        <v>81</v>
      </c>
      <c r="AY666" s="241" t="s">
        <v>173</v>
      </c>
    </row>
    <row r="667" s="1" customFormat="1" ht="16.5" customHeight="1">
      <c r="B667" s="203"/>
      <c r="C667" s="248" t="s">
        <v>1471</v>
      </c>
      <c r="D667" s="248" t="s">
        <v>197</v>
      </c>
      <c r="E667" s="249" t="s">
        <v>1472</v>
      </c>
      <c r="F667" s="250" t="s">
        <v>1473</v>
      </c>
      <c r="G667" s="251" t="s">
        <v>179</v>
      </c>
      <c r="H667" s="252">
        <v>318.76900000000001</v>
      </c>
      <c r="I667" s="253"/>
      <c r="J667" s="254">
        <f>ROUND(I667*H667,2)</f>
        <v>0</v>
      </c>
      <c r="K667" s="250" t="s">
        <v>5</v>
      </c>
      <c r="L667" s="255"/>
      <c r="M667" s="256" t="s">
        <v>5</v>
      </c>
      <c r="N667" s="257" t="s">
        <v>45</v>
      </c>
      <c r="O667" s="48"/>
      <c r="P667" s="213">
        <f>O667*H667</f>
        <v>0</v>
      </c>
      <c r="Q667" s="213">
        <v>0.022499999999999999</v>
      </c>
      <c r="R667" s="213">
        <f>Q667*H667</f>
        <v>7.1723024999999998</v>
      </c>
      <c r="S667" s="213">
        <v>0</v>
      </c>
      <c r="T667" s="214">
        <f>S667*H667</f>
        <v>0</v>
      </c>
      <c r="AR667" s="25" t="s">
        <v>343</v>
      </c>
      <c r="AT667" s="25" t="s">
        <v>197</v>
      </c>
      <c r="AU667" s="25" t="s">
        <v>93</v>
      </c>
      <c r="AY667" s="25" t="s">
        <v>173</v>
      </c>
      <c r="BE667" s="215">
        <f>IF(N667="základní",J667,0)</f>
        <v>0</v>
      </c>
      <c r="BF667" s="215">
        <f>IF(N667="snížená",J667,0)</f>
        <v>0</v>
      </c>
      <c r="BG667" s="215">
        <f>IF(N667="zákl. přenesená",J667,0)</f>
        <v>0</v>
      </c>
      <c r="BH667" s="215">
        <f>IF(N667="sníž. přenesená",J667,0)</f>
        <v>0</v>
      </c>
      <c r="BI667" s="215">
        <f>IF(N667="nulová",J667,0)</f>
        <v>0</v>
      </c>
      <c r="BJ667" s="25" t="s">
        <v>93</v>
      </c>
      <c r="BK667" s="215">
        <f>ROUND(I667*H667,2)</f>
        <v>0</v>
      </c>
      <c r="BL667" s="25" t="s">
        <v>263</v>
      </c>
      <c r="BM667" s="25" t="s">
        <v>1474</v>
      </c>
    </row>
    <row r="668" s="12" customFormat="1">
      <c r="B668" s="224"/>
      <c r="D668" s="217" t="s">
        <v>182</v>
      </c>
      <c r="E668" s="225" t="s">
        <v>5</v>
      </c>
      <c r="F668" s="226" t="s">
        <v>1475</v>
      </c>
      <c r="H668" s="227">
        <v>318.76900000000001</v>
      </c>
      <c r="I668" s="228"/>
      <c r="L668" s="224"/>
      <c r="M668" s="229"/>
      <c r="N668" s="230"/>
      <c r="O668" s="230"/>
      <c r="P668" s="230"/>
      <c r="Q668" s="230"/>
      <c r="R668" s="230"/>
      <c r="S668" s="230"/>
      <c r="T668" s="231"/>
      <c r="AT668" s="225" t="s">
        <v>182</v>
      </c>
      <c r="AU668" s="225" t="s">
        <v>93</v>
      </c>
      <c r="AV668" s="12" t="s">
        <v>93</v>
      </c>
      <c r="AW668" s="12" t="s">
        <v>36</v>
      </c>
      <c r="AX668" s="12" t="s">
        <v>81</v>
      </c>
      <c r="AY668" s="225" t="s">
        <v>173</v>
      </c>
    </row>
    <row r="669" s="1" customFormat="1" ht="25.5" customHeight="1">
      <c r="B669" s="203"/>
      <c r="C669" s="204" t="s">
        <v>1476</v>
      </c>
      <c r="D669" s="204" t="s">
        <v>176</v>
      </c>
      <c r="E669" s="205" t="s">
        <v>1477</v>
      </c>
      <c r="F669" s="206" t="s">
        <v>1478</v>
      </c>
      <c r="G669" s="207" t="s">
        <v>179</v>
      </c>
      <c r="H669" s="208">
        <v>289.79000000000002</v>
      </c>
      <c r="I669" s="209"/>
      <c r="J669" s="210">
        <f>ROUND(I669*H669,2)</f>
        <v>0</v>
      </c>
      <c r="K669" s="206" t="s">
        <v>192</v>
      </c>
      <c r="L669" s="47"/>
      <c r="M669" s="211" t="s">
        <v>5</v>
      </c>
      <c r="N669" s="212" t="s">
        <v>45</v>
      </c>
      <c r="O669" s="48"/>
      <c r="P669" s="213">
        <f>O669*H669</f>
        <v>0</v>
      </c>
      <c r="Q669" s="213">
        <v>0</v>
      </c>
      <c r="R669" s="213">
        <f>Q669*H669</f>
        <v>0</v>
      </c>
      <c r="S669" s="213">
        <v>0</v>
      </c>
      <c r="T669" s="214">
        <f>S669*H669</f>
        <v>0</v>
      </c>
      <c r="AR669" s="25" t="s">
        <v>263</v>
      </c>
      <c r="AT669" s="25" t="s">
        <v>176</v>
      </c>
      <c r="AU669" s="25" t="s">
        <v>93</v>
      </c>
      <c r="AY669" s="25" t="s">
        <v>173</v>
      </c>
      <c r="BE669" s="215">
        <f>IF(N669="základní",J669,0)</f>
        <v>0</v>
      </c>
      <c r="BF669" s="215">
        <f>IF(N669="snížená",J669,0)</f>
        <v>0</v>
      </c>
      <c r="BG669" s="215">
        <f>IF(N669="zákl. přenesená",J669,0)</f>
        <v>0</v>
      </c>
      <c r="BH669" s="215">
        <f>IF(N669="sníž. přenesená",J669,0)</f>
        <v>0</v>
      </c>
      <c r="BI669" s="215">
        <f>IF(N669="nulová",J669,0)</f>
        <v>0</v>
      </c>
      <c r="BJ669" s="25" t="s">
        <v>93</v>
      </c>
      <c r="BK669" s="215">
        <f>ROUND(I669*H669,2)</f>
        <v>0</v>
      </c>
      <c r="BL669" s="25" t="s">
        <v>263</v>
      </c>
      <c r="BM669" s="25" t="s">
        <v>1479</v>
      </c>
    </row>
    <row r="670" s="12" customFormat="1">
      <c r="B670" s="224"/>
      <c r="D670" s="217" t="s">
        <v>182</v>
      </c>
      <c r="E670" s="225" t="s">
        <v>5</v>
      </c>
      <c r="F670" s="226" t="s">
        <v>825</v>
      </c>
      <c r="H670" s="227">
        <v>289.79000000000002</v>
      </c>
      <c r="I670" s="228"/>
      <c r="L670" s="224"/>
      <c r="M670" s="229"/>
      <c r="N670" s="230"/>
      <c r="O670" s="230"/>
      <c r="P670" s="230"/>
      <c r="Q670" s="230"/>
      <c r="R670" s="230"/>
      <c r="S670" s="230"/>
      <c r="T670" s="231"/>
      <c r="AT670" s="225" t="s">
        <v>182</v>
      </c>
      <c r="AU670" s="225" t="s">
        <v>93</v>
      </c>
      <c r="AV670" s="12" t="s">
        <v>93</v>
      </c>
      <c r="AW670" s="12" t="s">
        <v>36</v>
      </c>
      <c r="AX670" s="12" t="s">
        <v>81</v>
      </c>
      <c r="AY670" s="225" t="s">
        <v>173</v>
      </c>
    </row>
    <row r="671" s="1" customFormat="1" ht="25.5" customHeight="1">
      <c r="B671" s="203"/>
      <c r="C671" s="204" t="s">
        <v>1480</v>
      </c>
      <c r="D671" s="204" t="s">
        <v>176</v>
      </c>
      <c r="E671" s="205" t="s">
        <v>1481</v>
      </c>
      <c r="F671" s="206" t="s">
        <v>1482</v>
      </c>
      <c r="G671" s="207" t="s">
        <v>179</v>
      </c>
      <c r="H671" s="208">
        <v>341.11200000000002</v>
      </c>
      <c r="I671" s="209"/>
      <c r="J671" s="210">
        <f>ROUND(I671*H671,2)</f>
        <v>0</v>
      </c>
      <c r="K671" s="206" t="s">
        <v>5</v>
      </c>
      <c r="L671" s="47"/>
      <c r="M671" s="211" t="s">
        <v>5</v>
      </c>
      <c r="N671" s="212" t="s">
        <v>45</v>
      </c>
      <c r="O671" s="48"/>
      <c r="P671" s="213">
        <f>O671*H671</f>
        <v>0</v>
      </c>
      <c r="Q671" s="213">
        <v>0.0050000000000000001</v>
      </c>
      <c r="R671" s="213">
        <f>Q671*H671</f>
        <v>1.7055600000000002</v>
      </c>
      <c r="S671" s="213">
        <v>0</v>
      </c>
      <c r="T671" s="214">
        <f>S671*H671</f>
        <v>0</v>
      </c>
      <c r="AR671" s="25" t="s">
        <v>263</v>
      </c>
      <c r="AT671" s="25" t="s">
        <v>176</v>
      </c>
      <c r="AU671" s="25" t="s">
        <v>93</v>
      </c>
      <c r="AY671" s="25" t="s">
        <v>173</v>
      </c>
      <c r="BE671" s="215">
        <f>IF(N671="základní",J671,0)</f>
        <v>0</v>
      </c>
      <c r="BF671" s="215">
        <f>IF(N671="snížená",J671,0)</f>
        <v>0</v>
      </c>
      <c r="BG671" s="215">
        <f>IF(N671="zákl. přenesená",J671,0)</f>
        <v>0</v>
      </c>
      <c r="BH671" s="215">
        <f>IF(N671="sníž. přenesená",J671,0)</f>
        <v>0</v>
      </c>
      <c r="BI671" s="215">
        <f>IF(N671="nulová",J671,0)</f>
        <v>0</v>
      </c>
      <c r="BJ671" s="25" t="s">
        <v>93</v>
      </c>
      <c r="BK671" s="215">
        <f>ROUND(I671*H671,2)</f>
        <v>0</v>
      </c>
      <c r="BL671" s="25" t="s">
        <v>263</v>
      </c>
      <c r="BM671" s="25" t="s">
        <v>1483</v>
      </c>
    </row>
    <row r="672" s="11" customFormat="1">
      <c r="B672" s="216"/>
      <c r="D672" s="217" t="s">
        <v>182</v>
      </c>
      <c r="E672" s="218" t="s">
        <v>5</v>
      </c>
      <c r="F672" s="219" t="s">
        <v>1467</v>
      </c>
      <c r="H672" s="218" t="s">
        <v>5</v>
      </c>
      <c r="I672" s="220"/>
      <c r="L672" s="216"/>
      <c r="M672" s="221"/>
      <c r="N672" s="222"/>
      <c r="O672" s="222"/>
      <c r="P672" s="222"/>
      <c r="Q672" s="222"/>
      <c r="R672" s="222"/>
      <c r="S672" s="222"/>
      <c r="T672" s="223"/>
      <c r="AT672" s="218" t="s">
        <v>182</v>
      </c>
      <c r="AU672" s="218" t="s">
        <v>93</v>
      </c>
      <c r="AV672" s="11" t="s">
        <v>81</v>
      </c>
      <c r="AW672" s="11" t="s">
        <v>36</v>
      </c>
      <c r="AX672" s="11" t="s">
        <v>73</v>
      </c>
      <c r="AY672" s="218" t="s">
        <v>173</v>
      </c>
    </row>
    <row r="673" s="12" customFormat="1">
      <c r="B673" s="224"/>
      <c r="D673" s="217" t="s">
        <v>182</v>
      </c>
      <c r="E673" s="225" t="s">
        <v>5</v>
      </c>
      <c r="F673" s="226" t="s">
        <v>1484</v>
      </c>
      <c r="H673" s="227">
        <v>104.06399999999999</v>
      </c>
      <c r="I673" s="228"/>
      <c r="L673" s="224"/>
      <c r="M673" s="229"/>
      <c r="N673" s="230"/>
      <c r="O673" s="230"/>
      <c r="P673" s="230"/>
      <c r="Q673" s="230"/>
      <c r="R673" s="230"/>
      <c r="S673" s="230"/>
      <c r="T673" s="231"/>
      <c r="AT673" s="225" t="s">
        <v>182</v>
      </c>
      <c r="AU673" s="225" t="s">
        <v>93</v>
      </c>
      <c r="AV673" s="12" t="s">
        <v>93</v>
      </c>
      <c r="AW673" s="12" t="s">
        <v>36</v>
      </c>
      <c r="AX673" s="12" t="s">
        <v>73</v>
      </c>
      <c r="AY673" s="225" t="s">
        <v>173</v>
      </c>
    </row>
    <row r="674" s="12" customFormat="1">
      <c r="B674" s="224"/>
      <c r="D674" s="217" t="s">
        <v>182</v>
      </c>
      <c r="E674" s="225" t="s">
        <v>5</v>
      </c>
      <c r="F674" s="226" t="s">
        <v>1485</v>
      </c>
      <c r="H674" s="227">
        <v>28.920000000000002</v>
      </c>
      <c r="I674" s="228"/>
      <c r="L674" s="224"/>
      <c r="M674" s="229"/>
      <c r="N674" s="230"/>
      <c r="O674" s="230"/>
      <c r="P674" s="230"/>
      <c r="Q674" s="230"/>
      <c r="R674" s="230"/>
      <c r="S674" s="230"/>
      <c r="T674" s="231"/>
      <c r="AT674" s="225" t="s">
        <v>182</v>
      </c>
      <c r="AU674" s="225" t="s">
        <v>93</v>
      </c>
      <c r="AV674" s="12" t="s">
        <v>93</v>
      </c>
      <c r="AW674" s="12" t="s">
        <v>36</v>
      </c>
      <c r="AX674" s="12" t="s">
        <v>73</v>
      </c>
      <c r="AY674" s="225" t="s">
        <v>173</v>
      </c>
    </row>
    <row r="675" s="12" customFormat="1">
      <c r="B675" s="224"/>
      <c r="D675" s="217" t="s">
        <v>182</v>
      </c>
      <c r="E675" s="225" t="s">
        <v>5</v>
      </c>
      <c r="F675" s="226" t="s">
        <v>1486</v>
      </c>
      <c r="H675" s="227">
        <v>208.12799999999999</v>
      </c>
      <c r="I675" s="228"/>
      <c r="L675" s="224"/>
      <c r="M675" s="229"/>
      <c r="N675" s="230"/>
      <c r="O675" s="230"/>
      <c r="P675" s="230"/>
      <c r="Q675" s="230"/>
      <c r="R675" s="230"/>
      <c r="S675" s="230"/>
      <c r="T675" s="231"/>
      <c r="AT675" s="225" t="s">
        <v>182</v>
      </c>
      <c r="AU675" s="225" t="s">
        <v>93</v>
      </c>
      <c r="AV675" s="12" t="s">
        <v>93</v>
      </c>
      <c r="AW675" s="12" t="s">
        <v>36</v>
      </c>
      <c r="AX675" s="12" t="s">
        <v>73</v>
      </c>
      <c r="AY675" s="225" t="s">
        <v>173</v>
      </c>
    </row>
    <row r="676" s="13" customFormat="1">
      <c r="B676" s="232"/>
      <c r="D676" s="217" t="s">
        <v>182</v>
      </c>
      <c r="E676" s="233" t="s">
        <v>827</v>
      </c>
      <c r="F676" s="234" t="s">
        <v>186</v>
      </c>
      <c r="H676" s="235">
        <v>341.11200000000002</v>
      </c>
      <c r="I676" s="236"/>
      <c r="L676" s="232"/>
      <c r="M676" s="237"/>
      <c r="N676" s="238"/>
      <c r="O676" s="238"/>
      <c r="P676" s="238"/>
      <c r="Q676" s="238"/>
      <c r="R676" s="238"/>
      <c r="S676" s="238"/>
      <c r="T676" s="239"/>
      <c r="AT676" s="233" t="s">
        <v>182</v>
      </c>
      <c r="AU676" s="233" t="s">
        <v>93</v>
      </c>
      <c r="AV676" s="13" t="s">
        <v>187</v>
      </c>
      <c r="AW676" s="13" t="s">
        <v>36</v>
      </c>
      <c r="AX676" s="13" t="s">
        <v>73</v>
      </c>
      <c r="AY676" s="233" t="s">
        <v>173</v>
      </c>
    </row>
    <row r="677" s="14" customFormat="1">
      <c r="B677" s="240"/>
      <c r="D677" s="217" t="s">
        <v>182</v>
      </c>
      <c r="E677" s="241" t="s">
        <v>5</v>
      </c>
      <c r="F677" s="242" t="s">
        <v>188</v>
      </c>
      <c r="H677" s="243">
        <v>341.11200000000002</v>
      </c>
      <c r="I677" s="244"/>
      <c r="L677" s="240"/>
      <c r="M677" s="245"/>
      <c r="N677" s="246"/>
      <c r="O677" s="246"/>
      <c r="P677" s="246"/>
      <c r="Q677" s="246"/>
      <c r="R677" s="246"/>
      <c r="S677" s="246"/>
      <c r="T677" s="247"/>
      <c r="AT677" s="241" t="s">
        <v>182</v>
      </c>
      <c r="AU677" s="241" t="s">
        <v>93</v>
      </c>
      <c r="AV677" s="14" t="s">
        <v>180</v>
      </c>
      <c r="AW677" s="14" t="s">
        <v>36</v>
      </c>
      <c r="AX677" s="14" t="s">
        <v>81</v>
      </c>
      <c r="AY677" s="241" t="s">
        <v>173</v>
      </c>
    </row>
    <row r="678" s="1" customFormat="1" ht="25.5" customHeight="1">
      <c r="B678" s="203"/>
      <c r="C678" s="204" t="s">
        <v>1487</v>
      </c>
      <c r="D678" s="204" t="s">
        <v>176</v>
      </c>
      <c r="E678" s="205" t="s">
        <v>1488</v>
      </c>
      <c r="F678" s="206" t="s">
        <v>1489</v>
      </c>
      <c r="G678" s="207" t="s">
        <v>179</v>
      </c>
      <c r="H678" s="208">
        <v>90.606999999999999</v>
      </c>
      <c r="I678" s="209"/>
      <c r="J678" s="210">
        <f>ROUND(I678*H678,2)</f>
        <v>0</v>
      </c>
      <c r="K678" s="206" t="s">
        <v>5</v>
      </c>
      <c r="L678" s="47"/>
      <c r="M678" s="211" t="s">
        <v>5</v>
      </c>
      <c r="N678" s="212" t="s">
        <v>45</v>
      </c>
      <c r="O678" s="48"/>
      <c r="P678" s="213">
        <f>O678*H678</f>
        <v>0</v>
      </c>
      <c r="Q678" s="213">
        <v>0.0050000000000000001</v>
      </c>
      <c r="R678" s="213">
        <f>Q678*H678</f>
        <v>0.45303500000000002</v>
      </c>
      <c r="S678" s="213">
        <v>0</v>
      </c>
      <c r="T678" s="214">
        <f>S678*H678</f>
        <v>0</v>
      </c>
      <c r="AR678" s="25" t="s">
        <v>263</v>
      </c>
      <c r="AT678" s="25" t="s">
        <v>176</v>
      </c>
      <c r="AU678" s="25" t="s">
        <v>93</v>
      </c>
      <c r="AY678" s="25" t="s">
        <v>173</v>
      </c>
      <c r="BE678" s="215">
        <f>IF(N678="základní",J678,0)</f>
        <v>0</v>
      </c>
      <c r="BF678" s="215">
        <f>IF(N678="snížená",J678,0)</f>
        <v>0</v>
      </c>
      <c r="BG678" s="215">
        <f>IF(N678="zákl. přenesená",J678,0)</f>
        <v>0</v>
      </c>
      <c r="BH678" s="215">
        <f>IF(N678="sníž. přenesená",J678,0)</f>
        <v>0</v>
      </c>
      <c r="BI678" s="215">
        <f>IF(N678="nulová",J678,0)</f>
        <v>0</v>
      </c>
      <c r="BJ678" s="25" t="s">
        <v>93</v>
      </c>
      <c r="BK678" s="215">
        <f>ROUND(I678*H678,2)</f>
        <v>0</v>
      </c>
      <c r="BL678" s="25" t="s">
        <v>263</v>
      </c>
      <c r="BM678" s="25" t="s">
        <v>1490</v>
      </c>
    </row>
    <row r="679" s="11" customFormat="1">
      <c r="B679" s="216"/>
      <c r="D679" s="217" t="s">
        <v>182</v>
      </c>
      <c r="E679" s="218" t="s">
        <v>5</v>
      </c>
      <c r="F679" s="219" t="s">
        <v>1491</v>
      </c>
      <c r="H679" s="218" t="s">
        <v>5</v>
      </c>
      <c r="I679" s="220"/>
      <c r="L679" s="216"/>
      <c r="M679" s="221"/>
      <c r="N679" s="222"/>
      <c r="O679" s="222"/>
      <c r="P679" s="222"/>
      <c r="Q679" s="222"/>
      <c r="R679" s="222"/>
      <c r="S679" s="222"/>
      <c r="T679" s="223"/>
      <c r="AT679" s="218" t="s">
        <v>182</v>
      </c>
      <c r="AU679" s="218" t="s">
        <v>93</v>
      </c>
      <c r="AV679" s="11" t="s">
        <v>81</v>
      </c>
      <c r="AW679" s="11" t="s">
        <v>36</v>
      </c>
      <c r="AX679" s="11" t="s">
        <v>73</v>
      </c>
      <c r="AY679" s="218" t="s">
        <v>173</v>
      </c>
    </row>
    <row r="680" s="12" customFormat="1">
      <c r="B680" s="224"/>
      <c r="D680" s="217" t="s">
        <v>182</v>
      </c>
      <c r="E680" s="225" t="s">
        <v>5</v>
      </c>
      <c r="F680" s="226" t="s">
        <v>1492</v>
      </c>
      <c r="H680" s="227">
        <v>84.804000000000002</v>
      </c>
      <c r="I680" s="228"/>
      <c r="L680" s="224"/>
      <c r="M680" s="229"/>
      <c r="N680" s="230"/>
      <c r="O680" s="230"/>
      <c r="P680" s="230"/>
      <c r="Q680" s="230"/>
      <c r="R680" s="230"/>
      <c r="S680" s="230"/>
      <c r="T680" s="231"/>
      <c r="AT680" s="225" t="s">
        <v>182</v>
      </c>
      <c r="AU680" s="225" t="s">
        <v>93</v>
      </c>
      <c r="AV680" s="12" t="s">
        <v>93</v>
      </c>
      <c r="AW680" s="12" t="s">
        <v>36</v>
      </c>
      <c r="AX680" s="12" t="s">
        <v>73</v>
      </c>
      <c r="AY680" s="225" t="s">
        <v>173</v>
      </c>
    </row>
    <row r="681" s="11" customFormat="1">
      <c r="B681" s="216"/>
      <c r="D681" s="217" t="s">
        <v>182</v>
      </c>
      <c r="E681" s="218" t="s">
        <v>5</v>
      </c>
      <c r="F681" s="219" t="s">
        <v>1493</v>
      </c>
      <c r="H681" s="218" t="s">
        <v>5</v>
      </c>
      <c r="I681" s="220"/>
      <c r="L681" s="216"/>
      <c r="M681" s="221"/>
      <c r="N681" s="222"/>
      <c r="O681" s="222"/>
      <c r="P681" s="222"/>
      <c r="Q681" s="222"/>
      <c r="R681" s="222"/>
      <c r="S681" s="222"/>
      <c r="T681" s="223"/>
      <c r="AT681" s="218" t="s">
        <v>182</v>
      </c>
      <c r="AU681" s="218" t="s">
        <v>93</v>
      </c>
      <c r="AV681" s="11" t="s">
        <v>81</v>
      </c>
      <c r="AW681" s="11" t="s">
        <v>36</v>
      </c>
      <c r="AX681" s="11" t="s">
        <v>73</v>
      </c>
      <c r="AY681" s="218" t="s">
        <v>173</v>
      </c>
    </row>
    <row r="682" s="12" customFormat="1">
      <c r="B682" s="224"/>
      <c r="D682" s="217" t="s">
        <v>182</v>
      </c>
      <c r="E682" s="225" t="s">
        <v>5</v>
      </c>
      <c r="F682" s="226" t="s">
        <v>1494</v>
      </c>
      <c r="H682" s="227">
        <v>5.8029999999999999</v>
      </c>
      <c r="I682" s="228"/>
      <c r="L682" s="224"/>
      <c r="M682" s="229"/>
      <c r="N682" s="230"/>
      <c r="O682" s="230"/>
      <c r="P682" s="230"/>
      <c r="Q682" s="230"/>
      <c r="R682" s="230"/>
      <c r="S682" s="230"/>
      <c r="T682" s="231"/>
      <c r="AT682" s="225" t="s">
        <v>182</v>
      </c>
      <c r="AU682" s="225" t="s">
        <v>93</v>
      </c>
      <c r="AV682" s="12" t="s">
        <v>93</v>
      </c>
      <c r="AW682" s="12" t="s">
        <v>36</v>
      </c>
      <c r="AX682" s="12" t="s">
        <v>73</v>
      </c>
      <c r="AY682" s="225" t="s">
        <v>173</v>
      </c>
    </row>
    <row r="683" s="13" customFormat="1">
      <c r="B683" s="232"/>
      <c r="D683" s="217" t="s">
        <v>182</v>
      </c>
      <c r="E683" s="233" t="s">
        <v>1495</v>
      </c>
      <c r="F683" s="234" t="s">
        <v>186</v>
      </c>
      <c r="H683" s="235">
        <v>90.606999999999999</v>
      </c>
      <c r="I683" s="236"/>
      <c r="L683" s="232"/>
      <c r="M683" s="237"/>
      <c r="N683" s="238"/>
      <c r="O683" s="238"/>
      <c r="P683" s="238"/>
      <c r="Q683" s="238"/>
      <c r="R683" s="238"/>
      <c r="S683" s="238"/>
      <c r="T683" s="239"/>
      <c r="AT683" s="233" t="s">
        <v>182</v>
      </c>
      <c r="AU683" s="233" t="s">
        <v>93</v>
      </c>
      <c r="AV683" s="13" t="s">
        <v>187</v>
      </c>
      <c r="AW683" s="13" t="s">
        <v>36</v>
      </c>
      <c r="AX683" s="13" t="s">
        <v>73</v>
      </c>
      <c r="AY683" s="233" t="s">
        <v>173</v>
      </c>
    </row>
    <row r="684" s="14" customFormat="1">
      <c r="B684" s="240"/>
      <c r="D684" s="217" t="s">
        <v>182</v>
      </c>
      <c r="E684" s="241" t="s">
        <v>5</v>
      </c>
      <c r="F684" s="242" t="s">
        <v>188</v>
      </c>
      <c r="H684" s="243">
        <v>90.606999999999999</v>
      </c>
      <c r="I684" s="244"/>
      <c r="L684" s="240"/>
      <c r="M684" s="245"/>
      <c r="N684" s="246"/>
      <c r="O684" s="246"/>
      <c r="P684" s="246"/>
      <c r="Q684" s="246"/>
      <c r="R684" s="246"/>
      <c r="S684" s="246"/>
      <c r="T684" s="247"/>
      <c r="AT684" s="241" t="s">
        <v>182</v>
      </c>
      <c r="AU684" s="241" t="s">
        <v>93</v>
      </c>
      <c r="AV684" s="14" t="s">
        <v>180</v>
      </c>
      <c r="AW684" s="14" t="s">
        <v>36</v>
      </c>
      <c r="AX684" s="14" t="s">
        <v>81</v>
      </c>
      <c r="AY684" s="241" t="s">
        <v>173</v>
      </c>
    </row>
    <row r="685" s="1" customFormat="1" ht="38.25" customHeight="1">
      <c r="B685" s="203"/>
      <c r="C685" s="204" t="s">
        <v>1496</v>
      </c>
      <c r="D685" s="204" t="s">
        <v>176</v>
      </c>
      <c r="E685" s="205" t="s">
        <v>1497</v>
      </c>
      <c r="F685" s="206" t="s">
        <v>1498</v>
      </c>
      <c r="G685" s="207" t="s">
        <v>352</v>
      </c>
      <c r="H685" s="208">
        <v>13.16</v>
      </c>
      <c r="I685" s="209"/>
      <c r="J685" s="210">
        <f>ROUND(I685*H685,2)</f>
        <v>0</v>
      </c>
      <c r="K685" s="206" t="s">
        <v>192</v>
      </c>
      <c r="L685" s="47"/>
      <c r="M685" s="211" t="s">
        <v>5</v>
      </c>
      <c r="N685" s="212" t="s">
        <v>45</v>
      </c>
      <c r="O685" s="48"/>
      <c r="P685" s="213">
        <f>O685*H685</f>
        <v>0</v>
      </c>
      <c r="Q685" s="213">
        <v>0</v>
      </c>
      <c r="R685" s="213">
        <f>Q685*H685</f>
        <v>0</v>
      </c>
      <c r="S685" s="213">
        <v>0</v>
      </c>
      <c r="T685" s="214">
        <f>S685*H685</f>
        <v>0</v>
      </c>
      <c r="AR685" s="25" t="s">
        <v>263</v>
      </c>
      <c r="AT685" s="25" t="s">
        <v>176</v>
      </c>
      <c r="AU685" s="25" t="s">
        <v>93</v>
      </c>
      <c r="AY685" s="25" t="s">
        <v>173</v>
      </c>
      <c r="BE685" s="215">
        <f>IF(N685="základní",J685,0)</f>
        <v>0</v>
      </c>
      <c r="BF685" s="215">
        <f>IF(N685="snížená",J685,0)</f>
        <v>0</v>
      </c>
      <c r="BG685" s="215">
        <f>IF(N685="zákl. přenesená",J685,0)</f>
        <v>0</v>
      </c>
      <c r="BH685" s="215">
        <f>IF(N685="sníž. přenesená",J685,0)</f>
        <v>0</v>
      </c>
      <c r="BI685" s="215">
        <f>IF(N685="nulová",J685,0)</f>
        <v>0</v>
      </c>
      <c r="BJ685" s="25" t="s">
        <v>93</v>
      </c>
      <c r="BK685" s="215">
        <f>ROUND(I685*H685,2)</f>
        <v>0</v>
      </c>
      <c r="BL685" s="25" t="s">
        <v>263</v>
      </c>
      <c r="BM685" s="25" t="s">
        <v>1499</v>
      </c>
    </row>
    <row r="686" s="10" customFormat="1" ht="29.88" customHeight="1">
      <c r="B686" s="190"/>
      <c r="D686" s="191" t="s">
        <v>72</v>
      </c>
      <c r="E686" s="201" t="s">
        <v>1500</v>
      </c>
      <c r="F686" s="201" t="s">
        <v>1501</v>
      </c>
      <c r="I686" s="193"/>
      <c r="J686" s="202">
        <f>BK686</f>
        <v>0</v>
      </c>
      <c r="L686" s="190"/>
      <c r="M686" s="195"/>
      <c r="N686" s="196"/>
      <c r="O686" s="196"/>
      <c r="P686" s="197">
        <f>SUM(P687:P692)</f>
        <v>0</v>
      </c>
      <c r="Q686" s="196"/>
      <c r="R686" s="197">
        <f>SUM(R687:R692)</f>
        <v>0.49120128000000002</v>
      </c>
      <c r="S686" s="196"/>
      <c r="T686" s="198">
        <f>SUM(T687:T692)</f>
        <v>0</v>
      </c>
      <c r="AR686" s="191" t="s">
        <v>93</v>
      </c>
      <c r="AT686" s="199" t="s">
        <v>72</v>
      </c>
      <c r="AU686" s="199" t="s">
        <v>81</v>
      </c>
      <c r="AY686" s="191" t="s">
        <v>173</v>
      </c>
      <c r="BK686" s="200">
        <f>SUM(BK687:BK692)</f>
        <v>0</v>
      </c>
    </row>
    <row r="687" s="1" customFormat="1" ht="25.5" customHeight="1">
      <c r="B687" s="203"/>
      <c r="C687" s="204" t="s">
        <v>1502</v>
      </c>
      <c r="D687" s="204" t="s">
        <v>176</v>
      </c>
      <c r="E687" s="205" t="s">
        <v>1503</v>
      </c>
      <c r="F687" s="206" t="s">
        <v>1504</v>
      </c>
      <c r="G687" s="207" t="s">
        <v>179</v>
      </c>
      <c r="H687" s="208">
        <v>682.22400000000005</v>
      </c>
      <c r="I687" s="209"/>
      <c r="J687" s="210">
        <f>ROUND(I687*H687,2)</f>
        <v>0</v>
      </c>
      <c r="K687" s="206" t="s">
        <v>5</v>
      </c>
      <c r="L687" s="47"/>
      <c r="M687" s="211" t="s">
        <v>5</v>
      </c>
      <c r="N687" s="212" t="s">
        <v>45</v>
      </c>
      <c r="O687" s="48"/>
      <c r="P687" s="213">
        <f>O687*H687</f>
        <v>0</v>
      </c>
      <c r="Q687" s="213">
        <v>0.00048000000000000001</v>
      </c>
      <c r="R687" s="213">
        <f>Q687*H687</f>
        <v>0.32746752000000001</v>
      </c>
      <c r="S687" s="213">
        <v>0</v>
      </c>
      <c r="T687" s="214">
        <f>S687*H687</f>
        <v>0</v>
      </c>
      <c r="AR687" s="25" t="s">
        <v>263</v>
      </c>
      <c r="AT687" s="25" t="s">
        <v>176</v>
      </c>
      <c r="AU687" s="25" t="s">
        <v>93</v>
      </c>
      <c r="AY687" s="25" t="s">
        <v>173</v>
      </c>
      <c r="BE687" s="215">
        <f>IF(N687="základní",J687,0)</f>
        <v>0</v>
      </c>
      <c r="BF687" s="215">
        <f>IF(N687="snížená",J687,0)</f>
        <v>0</v>
      </c>
      <c r="BG687" s="215">
        <f>IF(N687="zákl. přenesená",J687,0)</f>
        <v>0</v>
      </c>
      <c r="BH687" s="215">
        <f>IF(N687="sníž. přenesená",J687,0)</f>
        <v>0</v>
      </c>
      <c r="BI687" s="215">
        <f>IF(N687="nulová",J687,0)</f>
        <v>0</v>
      </c>
      <c r="BJ687" s="25" t="s">
        <v>93</v>
      </c>
      <c r="BK687" s="215">
        <f>ROUND(I687*H687,2)</f>
        <v>0</v>
      </c>
      <c r="BL687" s="25" t="s">
        <v>263</v>
      </c>
      <c r="BM687" s="25" t="s">
        <v>1505</v>
      </c>
    </row>
    <row r="688" s="11" customFormat="1">
      <c r="B688" s="216"/>
      <c r="D688" s="217" t="s">
        <v>182</v>
      </c>
      <c r="E688" s="218" t="s">
        <v>5</v>
      </c>
      <c r="F688" s="219" t="s">
        <v>1108</v>
      </c>
      <c r="H688" s="218" t="s">
        <v>5</v>
      </c>
      <c r="I688" s="220"/>
      <c r="L688" s="216"/>
      <c r="M688" s="221"/>
      <c r="N688" s="222"/>
      <c r="O688" s="222"/>
      <c r="P688" s="222"/>
      <c r="Q688" s="222"/>
      <c r="R688" s="222"/>
      <c r="S688" s="222"/>
      <c r="T688" s="223"/>
      <c r="AT688" s="218" t="s">
        <v>182</v>
      </c>
      <c r="AU688" s="218" t="s">
        <v>93</v>
      </c>
      <c r="AV688" s="11" t="s">
        <v>81</v>
      </c>
      <c r="AW688" s="11" t="s">
        <v>36</v>
      </c>
      <c r="AX688" s="11" t="s">
        <v>73</v>
      </c>
      <c r="AY688" s="218" t="s">
        <v>173</v>
      </c>
    </row>
    <row r="689" s="12" customFormat="1">
      <c r="B689" s="224"/>
      <c r="D689" s="217" t="s">
        <v>182</v>
      </c>
      <c r="E689" s="225" t="s">
        <v>5</v>
      </c>
      <c r="F689" s="226" t="s">
        <v>1506</v>
      </c>
      <c r="H689" s="227">
        <v>682.22400000000005</v>
      </c>
      <c r="I689" s="228"/>
      <c r="L689" s="224"/>
      <c r="M689" s="229"/>
      <c r="N689" s="230"/>
      <c r="O689" s="230"/>
      <c r="P689" s="230"/>
      <c r="Q689" s="230"/>
      <c r="R689" s="230"/>
      <c r="S689" s="230"/>
      <c r="T689" s="231"/>
      <c r="AT689" s="225" t="s">
        <v>182</v>
      </c>
      <c r="AU689" s="225" t="s">
        <v>93</v>
      </c>
      <c r="AV689" s="12" t="s">
        <v>93</v>
      </c>
      <c r="AW689" s="12" t="s">
        <v>36</v>
      </c>
      <c r="AX689" s="12" t="s">
        <v>81</v>
      </c>
      <c r="AY689" s="225" t="s">
        <v>173</v>
      </c>
    </row>
    <row r="690" s="1" customFormat="1" ht="16.5" customHeight="1">
      <c r="B690" s="203"/>
      <c r="C690" s="204" t="s">
        <v>1507</v>
      </c>
      <c r="D690" s="204" t="s">
        <v>176</v>
      </c>
      <c r="E690" s="205" t="s">
        <v>1508</v>
      </c>
      <c r="F690" s="206" t="s">
        <v>1509</v>
      </c>
      <c r="G690" s="207" t="s">
        <v>179</v>
      </c>
      <c r="H690" s="208">
        <v>341.11200000000002</v>
      </c>
      <c r="I690" s="209"/>
      <c r="J690" s="210">
        <f>ROUND(I690*H690,2)</f>
        <v>0</v>
      </c>
      <c r="K690" s="206" t="s">
        <v>5</v>
      </c>
      <c r="L690" s="47"/>
      <c r="M690" s="211" t="s">
        <v>5</v>
      </c>
      <c r="N690" s="212" t="s">
        <v>45</v>
      </c>
      <c r="O690" s="48"/>
      <c r="P690" s="213">
        <f>O690*H690</f>
        <v>0</v>
      </c>
      <c r="Q690" s="213">
        <v>0.00048000000000000001</v>
      </c>
      <c r="R690" s="213">
        <f>Q690*H690</f>
        <v>0.16373376000000001</v>
      </c>
      <c r="S690" s="213">
        <v>0</v>
      </c>
      <c r="T690" s="214">
        <f>S690*H690</f>
        <v>0</v>
      </c>
      <c r="AR690" s="25" t="s">
        <v>263</v>
      </c>
      <c r="AT690" s="25" t="s">
        <v>176</v>
      </c>
      <c r="AU690" s="25" t="s">
        <v>93</v>
      </c>
      <c r="AY690" s="25" t="s">
        <v>173</v>
      </c>
      <c r="BE690" s="215">
        <f>IF(N690="základní",J690,0)</f>
        <v>0</v>
      </c>
      <c r="BF690" s="215">
        <f>IF(N690="snížená",J690,0)</f>
        <v>0</v>
      </c>
      <c r="BG690" s="215">
        <f>IF(N690="zákl. přenesená",J690,0)</f>
        <v>0</v>
      </c>
      <c r="BH690" s="215">
        <f>IF(N690="sníž. přenesená",J690,0)</f>
        <v>0</v>
      </c>
      <c r="BI690" s="215">
        <f>IF(N690="nulová",J690,0)</f>
        <v>0</v>
      </c>
      <c r="BJ690" s="25" t="s">
        <v>93</v>
      </c>
      <c r="BK690" s="215">
        <f>ROUND(I690*H690,2)</f>
        <v>0</v>
      </c>
      <c r="BL690" s="25" t="s">
        <v>263</v>
      </c>
      <c r="BM690" s="25" t="s">
        <v>1510</v>
      </c>
    </row>
    <row r="691" s="11" customFormat="1">
      <c r="B691" s="216"/>
      <c r="D691" s="217" t="s">
        <v>182</v>
      </c>
      <c r="E691" s="218" t="s">
        <v>5</v>
      </c>
      <c r="F691" s="219" t="s">
        <v>1108</v>
      </c>
      <c r="H691" s="218" t="s">
        <v>5</v>
      </c>
      <c r="I691" s="220"/>
      <c r="L691" s="216"/>
      <c r="M691" s="221"/>
      <c r="N691" s="222"/>
      <c r="O691" s="222"/>
      <c r="P691" s="222"/>
      <c r="Q691" s="222"/>
      <c r="R691" s="222"/>
      <c r="S691" s="222"/>
      <c r="T691" s="223"/>
      <c r="AT691" s="218" t="s">
        <v>182</v>
      </c>
      <c r="AU691" s="218" t="s">
        <v>93</v>
      </c>
      <c r="AV691" s="11" t="s">
        <v>81</v>
      </c>
      <c r="AW691" s="11" t="s">
        <v>36</v>
      </c>
      <c r="AX691" s="11" t="s">
        <v>73</v>
      </c>
      <c r="AY691" s="218" t="s">
        <v>173</v>
      </c>
    </row>
    <row r="692" s="12" customFormat="1">
      <c r="B692" s="224"/>
      <c r="D692" s="217" t="s">
        <v>182</v>
      </c>
      <c r="E692" s="225" t="s">
        <v>5</v>
      </c>
      <c r="F692" s="226" t="s">
        <v>1219</v>
      </c>
      <c r="H692" s="227">
        <v>341.11200000000002</v>
      </c>
      <c r="I692" s="228"/>
      <c r="L692" s="224"/>
      <c r="M692" s="229"/>
      <c r="N692" s="230"/>
      <c r="O692" s="230"/>
      <c r="P692" s="230"/>
      <c r="Q692" s="230"/>
      <c r="R692" s="230"/>
      <c r="S692" s="230"/>
      <c r="T692" s="231"/>
      <c r="AT692" s="225" t="s">
        <v>182</v>
      </c>
      <c r="AU692" s="225" t="s">
        <v>93</v>
      </c>
      <c r="AV692" s="12" t="s">
        <v>93</v>
      </c>
      <c r="AW692" s="12" t="s">
        <v>36</v>
      </c>
      <c r="AX692" s="12" t="s">
        <v>81</v>
      </c>
      <c r="AY692" s="225" t="s">
        <v>173</v>
      </c>
    </row>
    <row r="693" s="10" customFormat="1" ht="29.88" customHeight="1">
      <c r="B693" s="190"/>
      <c r="D693" s="191" t="s">
        <v>72</v>
      </c>
      <c r="E693" s="201" t="s">
        <v>1511</v>
      </c>
      <c r="F693" s="201" t="s">
        <v>1512</v>
      </c>
      <c r="I693" s="193"/>
      <c r="J693" s="202">
        <f>BK693</f>
        <v>0</v>
      </c>
      <c r="L693" s="190"/>
      <c r="M693" s="195"/>
      <c r="N693" s="196"/>
      <c r="O693" s="196"/>
      <c r="P693" s="197">
        <f>SUM(P694:P698)</f>
        <v>0</v>
      </c>
      <c r="Q693" s="196"/>
      <c r="R693" s="197">
        <f>SUM(R694:R698)</f>
        <v>0.018211860000000003</v>
      </c>
      <c r="S693" s="196"/>
      <c r="T693" s="198">
        <f>SUM(T694:T698)</f>
        <v>0</v>
      </c>
      <c r="AR693" s="191" t="s">
        <v>93</v>
      </c>
      <c r="AT693" s="199" t="s">
        <v>72</v>
      </c>
      <c r="AU693" s="199" t="s">
        <v>81</v>
      </c>
      <c r="AY693" s="191" t="s">
        <v>173</v>
      </c>
      <c r="BK693" s="200">
        <f>SUM(BK694:BK698)</f>
        <v>0</v>
      </c>
    </row>
    <row r="694" s="1" customFormat="1" ht="16.5" customHeight="1">
      <c r="B694" s="203"/>
      <c r="C694" s="204" t="s">
        <v>1513</v>
      </c>
      <c r="D694" s="204" t="s">
        <v>176</v>
      </c>
      <c r="E694" s="205" t="s">
        <v>1514</v>
      </c>
      <c r="F694" s="206" t="s">
        <v>1515</v>
      </c>
      <c r="G694" s="207" t="s">
        <v>179</v>
      </c>
      <c r="H694" s="208">
        <v>34.362000000000002</v>
      </c>
      <c r="I694" s="209"/>
      <c r="J694" s="210">
        <f>ROUND(I694*H694,2)</f>
        <v>0</v>
      </c>
      <c r="K694" s="206" t="s">
        <v>192</v>
      </c>
      <c r="L694" s="47"/>
      <c r="M694" s="211" t="s">
        <v>5</v>
      </c>
      <c r="N694" s="212" t="s">
        <v>45</v>
      </c>
      <c r="O694" s="48"/>
      <c r="P694" s="213">
        <f>O694*H694</f>
        <v>0</v>
      </c>
      <c r="Q694" s="213">
        <v>0.00020000000000000001</v>
      </c>
      <c r="R694" s="213">
        <f>Q694*H694</f>
        <v>0.0068724000000000007</v>
      </c>
      <c r="S694" s="213">
        <v>0</v>
      </c>
      <c r="T694" s="214">
        <f>S694*H694</f>
        <v>0</v>
      </c>
      <c r="AR694" s="25" t="s">
        <v>263</v>
      </c>
      <c r="AT694" s="25" t="s">
        <v>176</v>
      </c>
      <c r="AU694" s="25" t="s">
        <v>93</v>
      </c>
      <c r="AY694" s="25" t="s">
        <v>173</v>
      </c>
      <c r="BE694" s="215">
        <f>IF(N694="základní",J694,0)</f>
        <v>0</v>
      </c>
      <c r="BF694" s="215">
        <f>IF(N694="snížená",J694,0)</f>
        <v>0</v>
      </c>
      <c r="BG694" s="215">
        <f>IF(N694="zákl. přenesená",J694,0)</f>
        <v>0</v>
      </c>
      <c r="BH694" s="215">
        <f>IF(N694="sníž. přenesená",J694,0)</f>
        <v>0</v>
      </c>
      <c r="BI694" s="215">
        <f>IF(N694="nulová",J694,0)</f>
        <v>0</v>
      </c>
      <c r="BJ694" s="25" t="s">
        <v>93</v>
      </c>
      <c r="BK694" s="215">
        <f>ROUND(I694*H694,2)</f>
        <v>0</v>
      </c>
      <c r="BL694" s="25" t="s">
        <v>263</v>
      </c>
      <c r="BM694" s="25" t="s">
        <v>1516</v>
      </c>
    </row>
    <row r="695" s="12" customFormat="1">
      <c r="B695" s="224"/>
      <c r="D695" s="217" t="s">
        <v>182</v>
      </c>
      <c r="E695" s="225" t="s">
        <v>5</v>
      </c>
      <c r="F695" s="226" t="s">
        <v>1517</v>
      </c>
      <c r="H695" s="227">
        <v>34.362000000000002</v>
      </c>
      <c r="I695" s="228"/>
      <c r="L695" s="224"/>
      <c r="M695" s="229"/>
      <c r="N695" s="230"/>
      <c r="O695" s="230"/>
      <c r="P695" s="230"/>
      <c r="Q695" s="230"/>
      <c r="R695" s="230"/>
      <c r="S695" s="230"/>
      <c r="T695" s="231"/>
      <c r="AT695" s="225" t="s">
        <v>182</v>
      </c>
      <c r="AU695" s="225" t="s">
        <v>93</v>
      </c>
      <c r="AV695" s="12" t="s">
        <v>93</v>
      </c>
      <c r="AW695" s="12" t="s">
        <v>36</v>
      </c>
      <c r="AX695" s="12" t="s">
        <v>81</v>
      </c>
      <c r="AY695" s="225" t="s">
        <v>173</v>
      </c>
    </row>
    <row r="696" s="1" customFormat="1" ht="16.5" customHeight="1">
      <c r="B696" s="203"/>
      <c r="C696" s="204" t="s">
        <v>1518</v>
      </c>
      <c r="D696" s="204" t="s">
        <v>176</v>
      </c>
      <c r="E696" s="205" t="s">
        <v>1519</v>
      </c>
      <c r="F696" s="206" t="s">
        <v>1520</v>
      </c>
      <c r="G696" s="207" t="s">
        <v>179</v>
      </c>
      <c r="H696" s="208">
        <v>34.362000000000002</v>
      </c>
      <c r="I696" s="209"/>
      <c r="J696" s="210">
        <f>ROUND(I696*H696,2)</f>
        <v>0</v>
      </c>
      <c r="K696" s="206" t="s">
        <v>5</v>
      </c>
      <c r="L696" s="47"/>
      <c r="M696" s="211" t="s">
        <v>5</v>
      </c>
      <c r="N696" s="212" t="s">
        <v>45</v>
      </c>
      <c r="O696" s="48"/>
      <c r="P696" s="213">
        <f>O696*H696</f>
        <v>0</v>
      </c>
      <c r="Q696" s="213">
        <v>0.00033</v>
      </c>
      <c r="R696" s="213">
        <f>Q696*H696</f>
        <v>0.011339460000000001</v>
      </c>
      <c r="S696" s="213">
        <v>0</v>
      </c>
      <c r="T696" s="214">
        <f>S696*H696</f>
        <v>0</v>
      </c>
      <c r="AR696" s="25" t="s">
        <v>263</v>
      </c>
      <c r="AT696" s="25" t="s">
        <v>176</v>
      </c>
      <c r="AU696" s="25" t="s">
        <v>93</v>
      </c>
      <c r="AY696" s="25" t="s">
        <v>173</v>
      </c>
      <c r="BE696" s="215">
        <f>IF(N696="základní",J696,0)</f>
        <v>0</v>
      </c>
      <c r="BF696" s="215">
        <f>IF(N696="snížená",J696,0)</f>
        <v>0</v>
      </c>
      <c r="BG696" s="215">
        <f>IF(N696="zákl. přenesená",J696,0)</f>
        <v>0</v>
      </c>
      <c r="BH696" s="215">
        <f>IF(N696="sníž. přenesená",J696,0)</f>
        <v>0</v>
      </c>
      <c r="BI696" s="215">
        <f>IF(N696="nulová",J696,0)</f>
        <v>0</v>
      </c>
      <c r="BJ696" s="25" t="s">
        <v>93</v>
      </c>
      <c r="BK696" s="215">
        <f>ROUND(I696*H696,2)</f>
        <v>0</v>
      </c>
      <c r="BL696" s="25" t="s">
        <v>263</v>
      </c>
      <c r="BM696" s="25" t="s">
        <v>1521</v>
      </c>
    </row>
    <row r="697" s="11" customFormat="1">
      <c r="B697" s="216"/>
      <c r="D697" s="217" t="s">
        <v>182</v>
      </c>
      <c r="E697" s="218" t="s">
        <v>5</v>
      </c>
      <c r="F697" s="219" t="s">
        <v>1522</v>
      </c>
      <c r="H697" s="218" t="s">
        <v>5</v>
      </c>
      <c r="I697" s="220"/>
      <c r="L697" s="216"/>
      <c r="M697" s="221"/>
      <c r="N697" s="222"/>
      <c r="O697" s="222"/>
      <c r="P697" s="222"/>
      <c r="Q697" s="222"/>
      <c r="R697" s="222"/>
      <c r="S697" s="222"/>
      <c r="T697" s="223"/>
      <c r="AT697" s="218" t="s">
        <v>182</v>
      </c>
      <c r="AU697" s="218" t="s">
        <v>93</v>
      </c>
      <c r="AV697" s="11" t="s">
        <v>81</v>
      </c>
      <c r="AW697" s="11" t="s">
        <v>36</v>
      </c>
      <c r="AX697" s="11" t="s">
        <v>73</v>
      </c>
      <c r="AY697" s="218" t="s">
        <v>173</v>
      </c>
    </row>
    <row r="698" s="12" customFormat="1">
      <c r="B698" s="224"/>
      <c r="D698" s="217" t="s">
        <v>182</v>
      </c>
      <c r="E698" s="225" t="s">
        <v>5</v>
      </c>
      <c r="F698" s="226" t="s">
        <v>1517</v>
      </c>
      <c r="H698" s="227">
        <v>34.362000000000002</v>
      </c>
      <c r="I698" s="228"/>
      <c r="L698" s="224"/>
      <c r="M698" s="229"/>
      <c r="N698" s="230"/>
      <c r="O698" s="230"/>
      <c r="P698" s="230"/>
      <c r="Q698" s="230"/>
      <c r="R698" s="230"/>
      <c r="S698" s="230"/>
      <c r="T698" s="231"/>
      <c r="AT698" s="225" t="s">
        <v>182</v>
      </c>
      <c r="AU698" s="225" t="s">
        <v>93</v>
      </c>
      <c r="AV698" s="12" t="s">
        <v>93</v>
      </c>
      <c r="AW698" s="12" t="s">
        <v>36</v>
      </c>
      <c r="AX698" s="12" t="s">
        <v>81</v>
      </c>
      <c r="AY698" s="225" t="s">
        <v>173</v>
      </c>
    </row>
    <row r="699" s="10" customFormat="1" ht="37.44001" customHeight="1">
      <c r="B699" s="190"/>
      <c r="D699" s="191" t="s">
        <v>72</v>
      </c>
      <c r="E699" s="192" t="s">
        <v>727</v>
      </c>
      <c r="F699" s="192" t="s">
        <v>728</v>
      </c>
      <c r="I699" s="193"/>
      <c r="J699" s="194">
        <f>BK699</f>
        <v>0</v>
      </c>
      <c r="L699" s="190"/>
      <c r="M699" s="195"/>
      <c r="N699" s="196"/>
      <c r="O699" s="196"/>
      <c r="P699" s="197">
        <f>P700+P702+P704+P712+P714</f>
        <v>0</v>
      </c>
      <c r="Q699" s="196"/>
      <c r="R699" s="197">
        <f>R700+R702+R704+R712+R714</f>
        <v>0</v>
      </c>
      <c r="S699" s="196"/>
      <c r="T699" s="198">
        <f>T700+T702+T704+T712+T714</f>
        <v>0</v>
      </c>
      <c r="AR699" s="191" t="s">
        <v>206</v>
      </c>
      <c r="AT699" s="199" t="s">
        <v>72</v>
      </c>
      <c r="AU699" s="199" t="s">
        <v>73</v>
      </c>
      <c r="AY699" s="191" t="s">
        <v>173</v>
      </c>
      <c r="BK699" s="200">
        <f>BK700+BK702+BK704+BK712+BK714</f>
        <v>0</v>
      </c>
    </row>
    <row r="700" s="10" customFormat="1" ht="19.92" customHeight="1">
      <c r="B700" s="190"/>
      <c r="D700" s="191" t="s">
        <v>72</v>
      </c>
      <c r="E700" s="201" t="s">
        <v>729</v>
      </c>
      <c r="F700" s="201" t="s">
        <v>730</v>
      </c>
      <c r="I700" s="193"/>
      <c r="J700" s="202">
        <f>BK700</f>
        <v>0</v>
      </c>
      <c r="L700" s="190"/>
      <c r="M700" s="195"/>
      <c r="N700" s="196"/>
      <c r="O700" s="196"/>
      <c r="P700" s="197">
        <f>P701</f>
        <v>0</v>
      </c>
      <c r="Q700" s="196"/>
      <c r="R700" s="197">
        <f>R701</f>
        <v>0</v>
      </c>
      <c r="S700" s="196"/>
      <c r="T700" s="198">
        <f>T701</f>
        <v>0</v>
      </c>
      <c r="AR700" s="191" t="s">
        <v>206</v>
      </c>
      <c r="AT700" s="199" t="s">
        <v>72</v>
      </c>
      <c r="AU700" s="199" t="s">
        <v>81</v>
      </c>
      <c r="AY700" s="191" t="s">
        <v>173</v>
      </c>
      <c r="BK700" s="200">
        <f>BK701</f>
        <v>0</v>
      </c>
    </row>
    <row r="701" s="1" customFormat="1" ht="16.5" customHeight="1">
      <c r="B701" s="203"/>
      <c r="C701" s="204" t="s">
        <v>1523</v>
      </c>
      <c r="D701" s="204" t="s">
        <v>176</v>
      </c>
      <c r="E701" s="205" t="s">
        <v>732</v>
      </c>
      <c r="F701" s="206" t="s">
        <v>733</v>
      </c>
      <c r="G701" s="207" t="s">
        <v>734</v>
      </c>
      <c r="H701" s="208">
        <v>1</v>
      </c>
      <c r="I701" s="209"/>
      <c r="J701" s="210">
        <f>ROUND(I701*H701,2)</f>
        <v>0</v>
      </c>
      <c r="K701" s="206" t="s">
        <v>192</v>
      </c>
      <c r="L701" s="47"/>
      <c r="M701" s="211" t="s">
        <v>5</v>
      </c>
      <c r="N701" s="212" t="s">
        <v>45</v>
      </c>
      <c r="O701" s="48"/>
      <c r="P701" s="213">
        <f>O701*H701</f>
        <v>0</v>
      </c>
      <c r="Q701" s="213">
        <v>0</v>
      </c>
      <c r="R701" s="213">
        <f>Q701*H701</f>
        <v>0</v>
      </c>
      <c r="S701" s="213">
        <v>0</v>
      </c>
      <c r="T701" s="214">
        <f>S701*H701</f>
        <v>0</v>
      </c>
      <c r="AR701" s="25" t="s">
        <v>735</v>
      </c>
      <c r="AT701" s="25" t="s">
        <v>176</v>
      </c>
      <c r="AU701" s="25" t="s">
        <v>93</v>
      </c>
      <c r="AY701" s="25" t="s">
        <v>173</v>
      </c>
      <c r="BE701" s="215">
        <f>IF(N701="základní",J701,0)</f>
        <v>0</v>
      </c>
      <c r="BF701" s="215">
        <f>IF(N701="snížená",J701,0)</f>
        <v>0</v>
      </c>
      <c r="BG701" s="215">
        <f>IF(N701="zákl. přenesená",J701,0)</f>
        <v>0</v>
      </c>
      <c r="BH701" s="215">
        <f>IF(N701="sníž. přenesená",J701,0)</f>
        <v>0</v>
      </c>
      <c r="BI701" s="215">
        <f>IF(N701="nulová",J701,0)</f>
        <v>0</v>
      </c>
      <c r="BJ701" s="25" t="s">
        <v>93</v>
      </c>
      <c r="BK701" s="215">
        <f>ROUND(I701*H701,2)</f>
        <v>0</v>
      </c>
      <c r="BL701" s="25" t="s">
        <v>735</v>
      </c>
      <c r="BM701" s="25" t="s">
        <v>1524</v>
      </c>
    </row>
    <row r="702" s="10" customFormat="1" ht="29.88" customHeight="1">
      <c r="B702" s="190"/>
      <c r="D702" s="191" t="s">
        <v>72</v>
      </c>
      <c r="E702" s="201" t="s">
        <v>737</v>
      </c>
      <c r="F702" s="201" t="s">
        <v>738</v>
      </c>
      <c r="I702" s="193"/>
      <c r="J702" s="202">
        <f>BK702</f>
        <v>0</v>
      </c>
      <c r="L702" s="190"/>
      <c r="M702" s="195"/>
      <c r="N702" s="196"/>
      <c r="O702" s="196"/>
      <c r="P702" s="197">
        <f>P703</f>
        <v>0</v>
      </c>
      <c r="Q702" s="196"/>
      <c r="R702" s="197">
        <f>R703</f>
        <v>0</v>
      </c>
      <c r="S702" s="196"/>
      <c r="T702" s="198">
        <f>T703</f>
        <v>0</v>
      </c>
      <c r="AR702" s="191" t="s">
        <v>206</v>
      </c>
      <c r="AT702" s="199" t="s">
        <v>72</v>
      </c>
      <c r="AU702" s="199" t="s">
        <v>81</v>
      </c>
      <c r="AY702" s="191" t="s">
        <v>173</v>
      </c>
      <c r="BK702" s="200">
        <f>BK703</f>
        <v>0</v>
      </c>
    </row>
    <row r="703" s="1" customFormat="1" ht="16.5" customHeight="1">
      <c r="B703" s="203"/>
      <c r="C703" s="204" t="s">
        <v>1525</v>
      </c>
      <c r="D703" s="204" t="s">
        <v>176</v>
      </c>
      <c r="E703" s="205" t="s">
        <v>740</v>
      </c>
      <c r="F703" s="206" t="s">
        <v>741</v>
      </c>
      <c r="G703" s="207" t="s">
        <v>734</v>
      </c>
      <c r="H703" s="208">
        <v>1</v>
      </c>
      <c r="I703" s="209"/>
      <c r="J703" s="210">
        <f>ROUND(I703*H703,2)</f>
        <v>0</v>
      </c>
      <c r="K703" s="206" t="s">
        <v>5</v>
      </c>
      <c r="L703" s="47"/>
      <c r="M703" s="211" t="s">
        <v>5</v>
      </c>
      <c r="N703" s="212" t="s">
        <v>45</v>
      </c>
      <c r="O703" s="48"/>
      <c r="P703" s="213">
        <f>O703*H703</f>
        <v>0</v>
      </c>
      <c r="Q703" s="213">
        <v>0</v>
      </c>
      <c r="R703" s="213">
        <f>Q703*H703</f>
        <v>0</v>
      </c>
      <c r="S703" s="213">
        <v>0</v>
      </c>
      <c r="T703" s="214">
        <f>S703*H703</f>
        <v>0</v>
      </c>
      <c r="AR703" s="25" t="s">
        <v>735</v>
      </c>
      <c r="AT703" s="25" t="s">
        <v>176</v>
      </c>
      <c r="AU703" s="25" t="s">
        <v>93</v>
      </c>
      <c r="AY703" s="25" t="s">
        <v>173</v>
      </c>
      <c r="BE703" s="215">
        <f>IF(N703="základní",J703,0)</f>
        <v>0</v>
      </c>
      <c r="BF703" s="215">
        <f>IF(N703="snížená",J703,0)</f>
        <v>0</v>
      </c>
      <c r="BG703" s="215">
        <f>IF(N703="zákl. přenesená",J703,0)</f>
        <v>0</v>
      </c>
      <c r="BH703" s="215">
        <f>IF(N703="sníž. přenesená",J703,0)</f>
        <v>0</v>
      </c>
      <c r="BI703" s="215">
        <f>IF(N703="nulová",J703,0)</f>
        <v>0</v>
      </c>
      <c r="BJ703" s="25" t="s">
        <v>93</v>
      </c>
      <c r="BK703" s="215">
        <f>ROUND(I703*H703,2)</f>
        <v>0</v>
      </c>
      <c r="BL703" s="25" t="s">
        <v>735</v>
      </c>
      <c r="BM703" s="25" t="s">
        <v>1526</v>
      </c>
    </row>
    <row r="704" s="10" customFormat="1" ht="29.88" customHeight="1">
      <c r="B704" s="190"/>
      <c r="D704" s="191" t="s">
        <v>72</v>
      </c>
      <c r="E704" s="201" t="s">
        <v>743</v>
      </c>
      <c r="F704" s="201" t="s">
        <v>744</v>
      </c>
      <c r="I704" s="193"/>
      <c r="J704" s="202">
        <f>BK704</f>
        <v>0</v>
      </c>
      <c r="L704" s="190"/>
      <c r="M704" s="195"/>
      <c r="N704" s="196"/>
      <c r="O704" s="196"/>
      <c r="P704" s="197">
        <f>SUM(P705:P711)</f>
        <v>0</v>
      </c>
      <c r="Q704" s="196"/>
      <c r="R704" s="197">
        <f>SUM(R705:R711)</f>
        <v>0</v>
      </c>
      <c r="S704" s="196"/>
      <c r="T704" s="198">
        <f>SUM(T705:T711)</f>
        <v>0</v>
      </c>
      <c r="AR704" s="191" t="s">
        <v>206</v>
      </c>
      <c r="AT704" s="199" t="s">
        <v>72</v>
      </c>
      <c r="AU704" s="199" t="s">
        <v>81</v>
      </c>
      <c r="AY704" s="191" t="s">
        <v>173</v>
      </c>
      <c r="BK704" s="200">
        <f>SUM(BK705:BK711)</f>
        <v>0</v>
      </c>
    </row>
    <row r="705" s="1" customFormat="1" ht="16.5" customHeight="1">
      <c r="B705" s="203"/>
      <c r="C705" s="204" t="s">
        <v>1527</v>
      </c>
      <c r="D705" s="204" t="s">
        <v>176</v>
      </c>
      <c r="E705" s="205" t="s">
        <v>746</v>
      </c>
      <c r="F705" s="206" t="s">
        <v>744</v>
      </c>
      <c r="G705" s="207" t="s">
        <v>734</v>
      </c>
      <c r="H705" s="208">
        <v>1</v>
      </c>
      <c r="I705" s="209"/>
      <c r="J705" s="210">
        <f>ROUND(I705*H705,2)</f>
        <v>0</v>
      </c>
      <c r="K705" s="206" t="s">
        <v>192</v>
      </c>
      <c r="L705" s="47"/>
      <c r="M705" s="211" t="s">
        <v>5</v>
      </c>
      <c r="N705" s="212" t="s">
        <v>45</v>
      </c>
      <c r="O705" s="48"/>
      <c r="P705" s="213">
        <f>O705*H705</f>
        <v>0</v>
      </c>
      <c r="Q705" s="213">
        <v>0</v>
      </c>
      <c r="R705" s="213">
        <f>Q705*H705</f>
        <v>0</v>
      </c>
      <c r="S705" s="213">
        <v>0</v>
      </c>
      <c r="T705" s="214">
        <f>S705*H705</f>
        <v>0</v>
      </c>
      <c r="AR705" s="25" t="s">
        <v>735</v>
      </c>
      <c r="AT705" s="25" t="s">
        <v>176</v>
      </c>
      <c r="AU705" s="25" t="s">
        <v>93</v>
      </c>
      <c r="AY705" s="25" t="s">
        <v>173</v>
      </c>
      <c r="BE705" s="215">
        <f>IF(N705="základní",J705,0)</f>
        <v>0</v>
      </c>
      <c r="BF705" s="215">
        <f>IF(N705="snížená",J705,0)</f>
        <v>0</v>
      </c>
      <c r="BG705" s="215">
        <f>IF(N705="zákl. přenesená",J705,0)</f>
        <v>0</v>
      </c>
      <c r="BH705" s="215">
        <f>IF(N705="sníž. přenesená",J705,0)</f>
        <v>0</v>
      </c>
      <c r="BI705" s="215">
        <f>IF(N705="nulová",J705,0)</f>
        <v>0</v>
      </c>
      <c r="BJ705" s="25" t="s">
        <v>93</v>
      </c>
      <c r="BK705" s="215">
        <f>ROUND(I705*H705,2)</f>
        <v>0</v>
      </c>
      <c r="BL705" s="25" t="s">
        <v>735</v>
      </c>
      <c r="BM705" s="25" t="s">
        <v>1528</v>
      </c>
    </row>
    <row r="706" s="1" customFormat="1" ht="16.5" customHeight="1">
      <c r="B706" s="203"/>
      <c r="C706" s="204" t="s">
        <v>1529</v>
      </c>
      <c r="D706" s="204" t="s">
        <v>176</v>
      </c>
      <c r="E706" s="205" t="s">
        <v>749</v>
      </c>
      <c r="F706" s="206" t="s">
        <v>750</v>
      </c>
      <c r="G706" s="207" t="s">
        <v>734</v>
      </c>
      <c r="H706" s="208">
        <v>1</v>
      </c>
      <c r="I706" s="209"/>
      <c r="J706" s="210">
        <f>ROUND(I706*H706,2)</f>
        <v>0</v>
      </c>
      <c r="K706" s="206" t="s">
        <v>192</v>
      </c>
      <c r="L706" s="47"/>
      <c r="M706" s="211" t="s">
        <v>5</v>
      </c>
      <c r="N706" s="212" t="s">
        <v>45</v>
      </c>
      <c r="O706" s="48"/>
      <c r="P706" s="213">
        <f>O706*H706</f>
        <v>0</v>
      </c>
      <c r="Q706" s="213">
        <v>0</v>
      </c>
      <c r="R706" s="213">
        <f>Q706*H706</f>
        <v>0</v>
      </c>
      <c r="S706" s="213">
        <v>0</v>
      </c>
      <c r="T706" s="214">
        <f>S706*H706</f>
        <v>0</v>
      </c>
      <c r="AR706" s="25" t="s">
        <v>735</v>
      </c>
      <c r="AT706" s="25" t="s">
        <v>176</v>
      </c>
      <c r="AU706" s="25" t="s">
        <v>93</v>
      </c>
      <c r="AY706" s="25" t="s">
        <v>173</v>
      </c>
      <c r="BE706" s="215">
        <f>IF(N706="základní",J706,0)</f>
        <v>0</v>
      </c>
      <c r="BF706" s="215">
        <f>IF(N706="snížená",J706,0)</f>
        <v>0</v>
      </c>
      <c r="BG706" s="215">
        <f>IF(N706="zákl. přenesená",J706,0)</f>
        <v>0</v>
      </c>
      <c r="BH706" s="215">
        <f>IF(N706="sníž. přenesená",J706,0)</f>
        <v>0</v>
      </c>
      <c r="BI706" s="215">
        <f>IF(N706="nulová",J706,0)</f>
        <v>0</v>
      </c>
      <c r="BJ706" s="25" t="s">
        <v>93</v>
      </c>
      <c r="BK706" s="215">
        <f>ROUND(I706*H706,2)</f>
        <v>0</v>
      </c>
      <c r="BL706" s="25" t="s">
        <v>735</v>
      </c>
      <c r="BM706" s="25" t="s">
        <v>1530</v>
      </c>
    </row>
    <row r="707" s="1" customFormat="1" ht="16.5" customHeight="1">
      <c r="B707" s="203"/>
      <c r="C707" s="204" t="s">
        <v>1531</v>
      </c>
      <c r="D707" s="204" t="s">
        <v>176</v>
      </c>
      <c r="E707" s="205" t="s">
        <v>753</v>
      </c>
      <c r="F707" s="206" t="s">
        <v>754</v>
      </c>
      <c r="G707" s="207" t="s">
        <v>734</v>
      </c>
      <c r="H707" s="208">
        <v>1</v>
      </c>
      <c r="I707" s="209"/>
      <c r="J707" s="210">
        <f>ROUND(I707*H707,2)</f>
        <v>0</v>
      </c>
      <c r="K707" s="206" t="s">
        <v>192</v>
      </c>
      <c r="L707" s="47"/>
      <c r="M707" s="211" t="s">
        <v>5</v>
      </c>
      <c r="N707" s="212" t="s">
        <v>45</v>
      </c>
      <c r="O707" s="48"/>
      <c r="P707" s="213">
        <f>O707*H707</f>
        <v>0</v>
      </c>
      <c r="Q707" s="213">
        <v>0</v>
      </c>
      <c r="R707" s="213">
        <f>Q707*H707</f>
        <v>0</v>
      </c>
      <c r="S707" s="213">
        <v>0</v>
      </c>
      <c r="T707" s="214">
        <f>S707*H707</f>
        <v>0</v>
      </c>
      <c r="AR707" s="25" t="s">
        <v>735</v>
      </c>
      <c r="AT707" s="25" t="s">
        <v>176</v>
      </c>
      <c r="AU707" s="25" t="s">
        <v>93</v>
      </c>
      <c r="AY707" s="25" t="s">
        <v>173</v>
      </c>
      <c r="BE707" s="215">
        <f>IF(N707="základní",J707,0)</f>
        <v>0</v>
      </c>
      <c r="BF707" s="215">
        <f>IF(N707="snížená",J707,0)</f>
        <v>0</v>
      </c>
      <c r="BG707" s="215">
        <f>IF(N707="zákl. přenesená",J707,0)</f>
        <v>0</v>
      </c>
      <c r="BH707" s="215">
        <f>IF(N707="sníž. přenesená",J707,0)</f>
        <v>0</v>
      </c>
      <c r="BI707" s="215">
        <f>IF(N707="nulová",J707,0)</f>
        <v>0</v>
      </c>
      <c r="BJ707" s="25" t="s">
        <v>93</v>
      </c>
      <c r="BK707" s="215">
        <f>ROUND(I707*H707,2)</f>
        <v>0</v>
      </c>
      <c r="BL707" s="25" t="s">
        <v>735</v>
      </c>
      <c r="BM707" s="25" t="s">
        <v>1532</v>
      </c>
    </row>
    <row r="708" s="1" customFormat="1" ht="16.5" customHeight="1">
      <c r="B708" s="203"/>
      <c r="C708" s="204" t="s">
        <v>1533</v>
      </c>
      <c r="D708" s="204" t="s">
        <v>176</v>
      </c>
      <c r="E708" s="205" t="s">
        <v>757</v>
      </c>
      <c r="F708" s="206" t="s">
        <v>758</v>
      </c>
      <c r="G708" s="207" t="s">
        <v>734</v>
      </c>
      <c r="H708" s="208">
        <v>1</v>
      </c>
      <c r="I708" s="209"/>
      <c r="J708" s="210">
        <f>ROUND(I708*H708,2)</f>
        <v>0</v>
      </c>
      <c r="K708" s="206" t="s">
        <v>192</v>
      </c>
      <c r="L708" s="47"/>
      <c r="M708" s="211" t="s">
        <v>5</v>
      </c>
      <c r="N708" s="212" t="s">
        <v>45</v>
      </c>
      <c r="O708" s="48"/>
      <c r="P708" s="213">
        <f>O708*H708</f>
        <v>0</v>
      </c>
      <c r="Q708" s="213">
        <v>0</v>
      </c>
      <c r="R708" s="213">
        <f>Q708*H708</f>
        <v>0</v>
      </c>
      <c r="S708" s="213">
        <v>0</v>
      </c>
      <c r="T708" s="214">
        <f>S708*H708</f>
        <v>0</v>
      </c>
      <c r="AR708" s="25" t="s">
        <v>735</v>
      </c>
      <c r="AT708" s="25" t="s">
        <v>176</v>
      </c>
      <c r="AU708" s="25" t="s">
        <v>93</v>
      </c>
      <c r="AY708" s="25" t="s">
        <v>173</v>
      </c>
      <c r="BE708" s="215">
        <f>IF(N708="základní",J708,0)</f>
        <v>0</v>
      </c>
      <c r="BF708" s="215">
        <f>IF(N708="snížená",J708,0)</f>
        <v>0</v>
      </c>
      <c r="BG708" s="215">
        <f>IF(N708="zákl. přenesená",J708,0)</f>
        <v>0</v>
      </c>
      <c r="BH708" s="215">
        <f>IF(N708="sníž. přenesená",J708,0)</f>
        <v>0</v>
      </c>
      <c r="BI708" s="215">
        <f>IF(N708="nulová",J708,0)</f>
        <v>0</v>
      </c>
      <c r="BJ708" s="25" t="s">
        <v>93</v>
      </c>
      <c r="BK708" s="215">
        <f>ROUND(I708*H708,2)</f>
        <v>0</v>
      </c>
      <c r="BL708" s="25" t="s">
        <v>735</v>
      </c>
      <c r="BM708" s="25" t="s">
        <v>1534</v>
      </c>
    </row>
    <row r="709" s="1" customFormat="1" ht="16.5" customHeight="1">
      <c r="B709" s="203"/>
      <c r="C709" s="204" t="s">
        <v>1535</v>
      </c>
      <c r="D709" s="204" t="s">
        <v>176</v>
      </c>
      <c r="E709" s="205" t="s">
        <v>761</v>
      </c>
      <c r="F709" s="206" t="s">
        <v>762</v>
      </c>
      <c r="G709" s="207" t="s">
        <v>734</v>
      </c>
      <c r="H709" s="208">
        <v>1</v>
      </c>
      <c r="I709" s="209"/>
      <c r="J709" s="210">
        <f>ROUND(I709*H709,2)</f>
        <v>0</v>
      </c>
      <c r="K709" s="206" t="s">
        <v>192</v>
      </c>
      <c r="L709" s="47"/>
      <c r="M709" s="211" t="s">
        <v>5</v>
      </c>
      <c r="N709" s="212" t="s">
        <v>45</v>
      </c>
      <c r="O709" s="48"/>
      <c r="P709" s="213">
        <f>O709*H709</f>
        <v>0</v>
      </c>
      <c r="Q709" s="213">
        <v>0</v>
      </c>
      <c r="R709" s="213">
        <f>Q709*H709</f>
        <v>0</v>
      </c>
      <c r="S709" s="213">
        <v>0</v>
      </c>
      <c r="T709" s="214">
        <f>S709*H709</f>
        <v>0</v>
      </c>
      <c r="AR709" s="25" t="s">
        <v>735</v>
      </c>
      <c r="AT709" s="25" t="s">
        <v>176</v>
      </c>
      <c r="AU709" s="25" t="s">
        <v>93</v>
      </c>
      <c r="AY709" s="25" t="s">
        <v>173</v>
      </c>
      <c r="BE709" s="215">
        <f>IF(N709="základní",J709,0)</f>
        <v>0</v>
      </c>
      <c r="BF709" s="215">
        <f>IF(N709="snížená",J709,0)</f>
        <v>0</v>
      </c>
      <c r="BG709" s="215">
        <f>IF(N709="zákl. přenesená",J709,0)</f>
        <v>0</v>
      </c>
      <c r="BH709" s="215">
        <f>IF(N709="sníž. přenesená",J709,0)</f>
        <v>0</v>
      </c>
      <c r="BI709" s="215">
        <f>IF(N709="nulová",J709,0)</f>
        <v>0</v>
      </c>
      <c r="BJ709" s="25" t="s">
        <v>93</v>
      </c>
      <c r="BK709" s="215">
        <f>ROUND(I709*H709,2)</f>
        <v>0</v>
      </c>
      <c r="BL709" s="25" t="s">
        <v>735</v>
      </c>
      <c r="BM709" s="25" t="s">
        <v>1536</v>
      </c>
    </row>
    <row r="710" s="1" customFormat="1" ht="16.5" customHeight="1">
      <c r="B710" s="203"/>
      <c r="C710" s="204" t="s">
        <v>1537</v>
      </c>
      <c r="D710" s="204" t="s">
        <v>176</v>
      </c>
      <c r="E710" s="205" t="s">
        <v>765</v>
      </c>
      <c r="F710" s="206" t="s">
        <v>766</v>
      </c>
      <c r="G710" s="207" t="s">
        <v>734</v>
      </c>
      <c r="H710" s="208">
        <v>1</v>
      </c>
      <c r="I710" s="209"/>
      <c r="J710" s="210">
        <f>ROUND(I710*H710,2)</f>
        <v>0</v>
      </c>
      <c r="K710" s="206" t="s">
        <v>192</v>
      </c>
      <c r="L710" s="47"/>
      <c r="M710" s="211" t="s">
        <v>5</v>
      </c>
      <c r="N710" s="212" t="s">
        <v>45</v>
      </c>
      <c r="O710" s="48"/>
      <c r="P710" s="213">
        <f>O710*H710</f>
        <v>0</v>
      </c>
      <c r="Q710" s="213">
        <v>0</v>
      </c>
      <c r="R710" s="213">
        <f>Q710*H710</f>
        <v>0</v>
      </c>
      <c r="S710" s="213">
        <v>0</v>
      </c>
      <c r="T710" s="214">
        <f>S710*H710</f>
        <v>0</v>
      </c>
      <c r="AR710" s="25" t="s">
        <v>735</v>
      </c>
      <c r="AT710" s="25" t="s">
        <v>176</v>
      </c>
      <c r="AU710" s="25" t="s">
        <v>93</v>
      </c>
      <c r="AY710" s="25" t="s">
        <v>173</v>
      </c>
      <c r="BE710" s="215">
        <f>IF(N710="základní",J710,0)</f>
        <v>0</v>
      </c>
      <c r="BF710" s="215">
        <f>IF(N710="snížená",J710,0)</f>
        <v>0</v>
      </c>
      <c r="BG710" s="215">
        <f>IF(N710="zákl. přenesená",J710,0)</f>
        <v>0</v>
      </c>
      <c r="BH710" s="215">
        <f>IF(N710="sníž. přenesená",J710,0)</f>
        <v>0</v>
      </c>
      <c r="BI710" s="215">
        <f>IF(N710="nulová",J710,0)</f>
        <v>0</v>
      </c>
      <c r="BJ710" s="25" t="s">
        <v>93</v>
      </c>
      <c r="BK710" s="215">
        <f>ROUND(I710*H710,2)</f>
        <v>0</v>
      </c>
      <c r="BL710" s="25" t="s">
        <v>735</v>
      </c>
      <c r="BM710" s="25" t="s">
        <v>1538</v>
      </c>
    </row>
    <row r="711" s="1" customFormat="1" ht="16.5" customHeight="1">
      <c r="B711" s="203"/>
      <c r="C711" s="204" t="s">
        <v>1539</v>
      </c>
      <c r="D711" s="204" t="s">
        <v>176</v>
      </c>
      <c r="E711" s="205" t="s">
        <v>769</v>
      </c>
      <c r="F711" s="206" t="s">
        <v>770</v>
      </c>
      <c r="G711" s="207" t="s">
        <v>734</v>
      </c>
      <c r="H711" s="208">
        <v>1</v>
      </c>
      <c r="I711" s="209"/>
      <c r="J711" s="210">
        <f>ROUND(I711*H711,2)</f>
        <v>0</v>
      </c>
      <c r="K711" s="206" t="s">
        <v>192</v>
      </c>
      <c r="L711" s="47"/>
      <c r="M711" s="211" t="s">
        <v>5</v>
      </c>
      <c r="N711" s="212" t="s">
        <v>45</v>
      </c>
      <c r="O711" s="48"/>
      <c r="P711" s="213">
        <f>O711*H711</f>
        <v>0</v>
      </c>
      <c r="Q711" s="213">
        <v>0</v>
      </c>
      <c r="R711" s="213">
        <f>Q711*H711</f>
        <v>0</v>
      </c>
      <c r="S711" s="213">
        <v>0</v>
      </c>
      <c r="T711" s="214">
        <f>S711*H711</f>
        <v>0</v>
      </c>
      <c r="AR711" s="25" t="s">
        <v>735</v>
      </c>
      <c r="AT711" s="25" t="s">
        <v>176</v>
      </c>
      <c r="AU711" s="25" t="s">
        <v>93</v>
      </c>
      <c r="AY711" s="25" t="s">
        <v>173</v>
      </c>
      <c r="BE711" s="215">
        <f>IF(N711="základní",J711,0)</f>
        <v>0</v>
      </c>
      <c r="BF711" s="215">
        <f>IF(N711="snížená",J711,0)</f>
        <v>0</v>
      </c>
      <c r="BG711" s="215">
        <f>IF(N711="zákl. přenesená",J711,0)</f>
        <v>0</v>
      </c>
      <c r="BH711" s="215">
        <f>IF(N711="sníž. přenesená",J711,0)</f>
        <v>0</v>
      </c>
      <c r="BI711" s="215">
        <f>IF(N711="nulová",J711,0)</f>
        <v>0</v>
      </c>
      <c r="BJ711" s="25" t="s">
        <v>93</v>
      </c>
      <c r="BK711" s="215">
        <f>ROUND(I711*H711,2)</f>
        <v>0</v>
      </c>
      <c r="BL711" s="25" t="s">
        <v>735</v>
      </c>
      <c r="BM711" s="25" t="s">
        <v>1540</v>
      </c>
    </row>
    <row r="712" s="10" customFormat="1" ht="29.88" customHeight="1">
      <c r="B712" s="190"/>
      <c r="D712" s="191" t="s">
        <v>72</v>
      </c>
      <c r="E712" s="201" t="s">
        <v>772</v>
      </c>
      <c r="F712" s="201" t="s">
        <v>773</v>
      </c>
      <c r="I712" s="193"/>
      <c r="J712" s="202">
        <f>BK712</f>
        <v>0</v>
      </c>
      <c r="L712" s="190"/>
      <c r="M712" s="195"/>
      <c r="N712" s="196"/>
      <c r="O712" s="196"/>
      <c r="P712" s="197">
        <f>P713</f>
        <v>0</v>
      </c>
      <c r="Q712" s="196"/>
      <c r="R712" s="197">
        <f>R713</f>
        <v>0</v>
      </c>
      <c r="S712" s="196"/>
      <c r="T712" s="198">
        <f>T713</f>
        <v>0</v>
      </c>
      <c r="AR712" s="191" t="s">
        <v>206</v>
      </c>
      <c r="AT712" s="199" t="s">
        <v>72</v>
      </c>
      <c r="AU712" s="199" t="s">
        <v>81</v>
      </c>
      <c r="AY712" s="191" t="s">
        <v>173</v>
      </c>
      <c r="BK712" s="200">
        <f>BK713</f>
        <v>0</v>
      </c>
    </row>
    <row r="713" s="1" customFormat="1" ht="16.5" customHeight="1">
      <c r="B713" s="203"/>
      <c r="C713" s="204" t="s">
        <v>1541</v>
      </c>
      <c r="D713" s="204" t="s">
        <v>176</v>
      </c>
      <c r="E713" s="205" t="s">
        <v>775</v>
      </c>
      <c r="F713" s="206" t="s">
        <v>776</v>
      </c>
      <c r="G713" s="207" t="s">
        <v>734</v>
      </c>
      <c r="H713" s="208">
        <v>1</v>
      </c>
      <c r="I713" s="209"/>
      <c r="J713" s="210">
        <f>ROUND(I713*H713,2)</f>
        <v>0</v>
      </c>
      <c r="K713" s="206" t="s">
        <v>192</v>
      </c>
      <c r="L713" s="47"/>
      <c r="M713" s="211" t="s">
        <v>5</v>
      </c>
      <c r="N713" s="212" t="s">
        <v>45</v>
      </c>
      <c r="O713" s="48"/>
      <c r="P713" s="213">
        <f>O713*H713</f>
        <v>0</v>
      </c>
      <c r="Q713" s="213">
        <v>0</v>
      </c>
      <c r="R713" s="213">
        <f>Q713*H713</f>
        <v>0</v>
      </c>
      <c r="S713" s="213">
        <v>0</v>
      </c>
      <c r="T713" s="214">
        <f>S713*H713</f>
        <v>0</v>
      </c>
      <c r="AR713" s="25" t="s">
        <v>735</v>
      </c>
      <c r="AT713" s="25" t="s">
        <v>176</v>
      </c>
      <c r="AU713" s="25" t="s">
        <v>93</v>
      </c>
      <c r="AY713" s="25" t="s">
        <v>173</v>
      </c>
      <c r="BE713" s="215">
        <f>IF(N713="základní",J713,0)</f>
        <v>0</v>
      </c>
      <c r="BF713" s="215">
        <f>IF(N713="snížená",J713,0)</f>
        <v>0</v>
      </c>
      <c r="BG713" s="215">
        <f>IF(N713="zákl. přenesená",J713,0)</f>
        <v>0</v>
      </c>
      <c r="BH713" s="215">
        <f>IF(N713="sníž. přenesená",J713,0)</f>
        <v>0</v>
      </c>
      <c r="BI713" s="215">
        <f>IF(N713="nulová",J713,0)</f>
        <v>0</v>
      </c>
      <c r="BJ713" s="25" t="s">
        <v>93</v>
      </c>
      <c r="BK713" s="215">
        <f>ROUND(I713*H713,2)</f>
        <v>0</v>
      </c>
      <c r="BL713" s="25" t="s">
        <v>735</v>
      </c>
      <c r="BM713" s="25" t="s">
        <v>1542</v>
      </c>
    </row>
    <row r="714" s="10" customFormat="1" ht="29.88" customHeight="1">
      <c r="B714" s="190"/>
      <c r="D714" s="191" t="s">
        <v>72</v>
      </c>
      <c r="E714" s="201" t="s">
        <v>778</v>
      </c>
      <c r="F714" s="201" t="s">
        <v>779</v>
      </c>
      <c r="I714" s="193"/>
      <c r="J714" s="202">
        <f>BK714</f>
        <v>0</v>
      </c>
      <c r="L714" s="190"/>
      <c r="M714" s="195"/>
      <c r="N714" s="196"/>
      <c r="O714" s="196"/>
      <c r="P714" s="197">
        <f>P715</f>
        <v>0</v>
      </c>
      <c r="Q714" s="196"/>
      <c r="R714" s="197">
        <f>R715</f>
        <v>0</v>
      </c>
      <c r="S714" s="196"/>
      <c r="T714" s="198">
        <f>T715</f>
        <v>0</v>
      </c>
      <c r="AR714" s="191" t="s">
        <v>206</v>
      </c>
      <c r="AT714" s="199" t="s">
        <v>72</v>
      </c>
      <c r="AU714" s="199" t="s">
        <v>81</v>
      </c>
      <c r="AY714" s="191" t="s">
        <v>173</v>
      </c>
      <c r="BK714" s="200">
        <f>BK715</f>
        <v>0</v>
      </c>
    </row>
    <row r="715" s="1" customFormat="1" ht="16.5" customHeight="1">
      <c r="B715" s="203"/>
      <c r="C715" s="204" t="s">
        <v>1543</v>
      </c>
      <c r="D715" s="204" t="s">
        <v>176</v>
      </c>
      <c r="E715" s="205" t="s">
        <v>781</v>
      </c>
      <c r="F715" s="206" t="s">
        <v>779</v>
      </c>
      <c r="G715" s="207" t="s">
        <v>734</v>
      </c>
      <c r="H715" s="208">
        <v>1</v>
      </c>
      <c r="I715" s="209"/>
      <c r="J715" s="210">
        <f>ROUND(I715*H715,2)</f>
        <v>0</v>
      </c>
      <c r="K715" s="206" t="s">
        <v>192</v>
      </c>
      <c r="L715" s="47"/>
      <c r="M715" s="211" t="s">
        <v>5</v>
      </c>
      <c r="N715" s="258" t="s">
        <v>45</v>
      </c>
      <c r="O715" s="259"/>
      <c r="P715" s="260">
        <f>O715*H715</f>
        <v>0</v>
      </c>
      <c r="Q715" s="260">
        <v>0</v>
      </c>
      <c r="R715" s="260">
        <f>Q715*H715</f>
        <v>0</v>
      </c>
      <c r="S715" s="260">
        <v>0</v>
      </c>
      <c r="T715" s="261">
        <f>S715*H715</f>
        <v>0</v>
      </c>
      <c r="AR715" s="25" t="s">
        <v>735</v>
      </c>
      <c r="AT715" s="25" t="s">
        <v>176</v>
      </c>
      <c r="AU715" s="25" t="s">
        <v>93</v>
      </c>
      <c r="AY715" s="25" t="s">
        <v>173</v>
      </c>
      <c r="BE715" s="215">
        <f>IF(N715="základní",J715,0)</f>
        <v>0</v>
      </c>
      <c r="BF715" s="215">
        <f>IF(N715="snížená",J715,0)</f>
        <v>0</v>
      </c>
      <c r="BG715" s="215">
        <f>IF(N715="zákl. přenesená",J715,0)</f>
        <v>0</v>
      </c>
      <c r="BH715" s="215">
        <f>IF(N715="sníž. přenesená",J715,0)</f>
        <v>0</v>
      </c>
      <c r="BI715" s="215">
        <f>IF(N715="nulová",J715,0)</f>
        <v>0</v>
      </c>
      <c r="BJ715" s="25" t="s">
        <v>93</v>
      </c>
      <c r="BK715" s="215">
        <f>ROUND(I715*H715,2)</f>
        <v>0</v>
      </c>
      <c r="BL715" s="25" t="s">
        <v>735</v>
      </c>
      <c r="BM715" s="25" t="s">
        <v>1544</v>
      </c>
    </row>
    <row r="716" s="1" customFormat="1" ht="6.96" customHeight="1">
      <c r="B716" s="68"/>
      <c r="C716" s="69"/>
      <c r="D716" s="69"/>
      <c r="E716" s="69"/>
      <c r="F716" s="69"/>
      <c r="G716" s="69"/>
      <c r="H716" s="69"/>
      <c r="I716" s="154"/>
      <c r="J716" s="69"/>
      <c r="K716" s="69"/>
      <c r="L716" s="47"/>
    </row>
  </sheetData>
  <autoFilter ref="C99:K715"/>
  <mergeCells count="10">
    <mergeCell ref="E7:H7"/>
    <mergeCell ref="E9:H9"/>
    <mergeCell ref="E24:H24"/>
    <mergeCell ref="E45:H45"/>
    <mergeCell ref="E47:H47"/>
    <mergeCell ref="J51:J52"/>
    <mergeCell ref="E90:H90"/>
    <mergeCell ref="E92:H92"/>
    <mergeCell ref="G1:H1"/>
    <mergeCell ref="L2:V2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3" customWidth="1"/>
    <col min="2" max="2" width="1.664063" style="263" customWidth="1"/>
    <col min="3" max="4" width="5" style="263" customWidth="1"/>
    <col min="5" max="5" width="11.67" style="263" customWidth="1"/>
    <col min="6" max="6" width="9.17" style="263" customWidth="1"/>
    <col min="7" max="7" width="5" style="263" customWidth="1"/>
    <col min="8" max="8" width="77.83" style="263" customWidth="1"/>
    <col min="9" max="10" width="20" style="263" customWidth="1"/>
    <col min="11" max="11" width="1.664063" style="263" customWidth="1"/>
  </cols>
  <sheetData>
    <row r="1" ht="37.5" customHeight="1"/>
    <row r="2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1545</v>
      </c>
      <c r="D3" s="268"/>
      <c r="E3" s="268"/>
      <c r="F3" s="268"/>
      <c r="G3" s="268"/>
      <c r="H3" s="268"/>
      <c r="I3" s="268"/>
      <c r="J3" s="268"/>
      <c r="K3" s="269"/>
    </row>
    <row r="4" ht="25.5" customHeight="1">
      <c r="B4" s="270"/>
      <c r="C4" s="271" t="s">
        <v>1546</v>
      </c>
      <c r="D4" s="271"/>
      <c r="E4" s="271"/>
      <c r="F4" s="271"/>
      <c r="G4" s="271"/>
      <c r="H4" s="271"/>
      <c r="I4" s="271"/>
      <c r="J4" s="271"/>
      <c r="K4" s="272"/>
    </row>
    <row r="5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ht="15" customHeight="1">
      <c r="B6" s="270"/>
      <c r="C6" s="274" t="s">
        <v>1547</v>
      </c>
      <c r="D6" s="274"/>
      <c r="E6" s="274"/>
      <c r="F6" s="274"/>
      <c r="G6" s="274"/>
      <c r="H6" s="274"/>
      <c r="I6" s="274"/>
      <c r="J6" s="274"/>
      <c r="K6" s="272"/>
    </row>
    <row r="7" ht="15" customHeight="1">
      <c r="B7" s="275"/>
      <c r="C7" s="274" t="s">
        <v>1548</v>
      </c>
      <c r="D7" s="274"/>
      <c r="E7" s="274"/>
      <c r="F7" s="274"/>
      <c r="G7" s="274"/>
      <c r="H7" s="274"/>
      <c r="I7" s="274"/>
      <c r="J7" s="274"/>
      <c r="K7" s="272"/>
    </row>
    <row r="8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ht="15" customHeight="1">
      <c r="B9" s="275"/>
      <c r="C9" s="274" t="s">
        <v>1549</v>
      </c>
      <c r="D9" s="274"/>
      <c r="E9" s="274"/>
      <c r="F9" s="274"/>
      <c r="G9" s="274"/>
      <c r="H9" s="274"/>
      <c r="I9" s="274"/>
      <c r="J9" s="274"/>
      <c r="K9" s="272"/>
    </row>
    <row r="10" ht="15" customHeight="1">
      <c r="B10" s="275"/>
      <c r="C10" s="274"/>
      <c r="D10" s="274" t="s">
        <v>1550</v>
      </c>
      <c r="E10" s="274"/>
      <c r="F10" s="274"/>
      <c r="G10" s="274"/>
      <c r="H10" s="274"/>
      <c r="I10" s="274"/>
      <c r="J10" s="274"/>
      <c r="K10" s="272"/>
    </row>
    <row r="11" ht="15" customHeight="1">
      <c r="B11" s="275"/>
      <c r="C11" s="276"/>
      <c r="D11" s="274" t="s">
        <v>1551</v>
      </c>
      <c r="E11" s="274"/>
      <c r="F11" s="274"/>
      <c r="G11" s="274"/>
      <c r="H11" s="274"/>
      <c r="I11" s="274"/>
      <c r="J11" s="274"/>
      <c r="K11" s="272"/>
    </row>
    <row r="12" ht="12.75" customHeight="1">
      <c r="B12" s="275"/>
      <c r="C12" s="276"/>
      <c r="D12" s="276"/>
      <c r="E12" s="276"/>
      <c r="F12" s="276"/>
      <c r="G12" s="276"/>
      <c r="H12" s="276"/>
      <c r="I12" s="276"/>
      <c r="J12" s="276"/>
      <c r="K12" s="272"/>
    </row>
    <row r="13" ht="15" customHeight="1">
      <c r="B13" s="275"/>
      <c r="C13" s="276"/>
      <c r="D13" s="274" t="s">
        <v>1552</v>
      </c>
      <c r="E13" s="274"/>
      <c r="F13" s="274"/>
      <c r="G13" s="274"/>
      <c r="H13" s="274"/>
      <c r="I13" s="274"/>
      <c r="J13" s="274"/>
      <c r="K13" s="272"/>
    </row>
    <row r="14" ht="15" customHeight="1">
      <c r="B14" s="275"/>
      <c r="C14" s="276"/>
      <c r="D14" s="274" t="s">
        <v>1553</v>
      </c>
      <c r="E14" s="274"/>
      <c r="F14" s="274"/>
      <c r="G14" s="274"/>
      <c r="H14" s="274"/>
      <c r="I14" s="274"/>
      <c r="J14" s="274"/>
      <c r="K14" s="272"/>
    </row>
    <row r="15" ht="15" customHeight="1">
      <c r="B15" s="275"/>
      <c r="C15" s="276"/>
      <c r="D15" s="274" t="s">
        <v>1554</v>
      </c>
      <c r="E15" s="274"/>
      <c r="F15" s="274"/>
      <c r="G15" s="274"/>
      <c r="H15" s="274"/>
      <c r="I15" s="274"/>
      <c r="J15" s="274"/>
      <c r="K15" s="272"/>
    </row>
    <row r="16" ht="15" customHeight="1">
      <c r="B16" s="275"/>
      <c r="C16" s="276"/>
      <c r="D16" s="276"/>
      <c r="E16" s="277" t="s">
        <v>80</v>
      </c>
      <c r="F16" s="274" t="s">
        <v>1555</v>
      </c>
      <c r="G16" s="274"/>
      <c r="H16" s="274"/>
      <c r="I16" s="274"/>
      <c r="J16" s="274"/>
      <c r="K16" s="272"/>
    </row>
    <row r="17" ht="15" customHeight="1">
      <c r="B17" s="275"/>
      <c r="C17" s="276"/>
      <c r="D17" s="276"/>
      <c r="E17" s="277" t="s">
        <v>1556</v>
      </c>
      <c r="F17" s="274" t="s">
        <v>1557</v>
      </c>
      <c r="G17" s="274"/>
      <c r="H17" s="274"/>
      <c r="I17" s="274"/>
      <c r="J17" s="274"/>
      <c r="K17" s="272"/>
    </row>
    <row r="18" ht="15" customHeight="1">
      <c r="B18" s="275"/>
      <c r="C18" s="276"/>
      <c r="D18" s="276"/>
      <c r="E18" s="277" t="s">
        <v>1558</v>
      </c>
      <c r="F18" s="274" t="s">
        <v>1559</v>
      </c>
      <c r="G18" s="274"/>
      <c r="H18" s="274"/>
      <c r="I18" s="274"/>
      <c r="J18" s="274"/>
      <c r="K18" s="272"/>
    </row>
    <row r="19" ht="15" customHeight="1">
      <c r="B19" s="275"/>
      <c r="C19" s="276"/>
      <c r="D19" s="276"/>
      <c r="E19" s="277" t="s">
        <v>1560</v>
      </c>
      <c r="F19" s="274" t="s">
        <v>1561</v>
      </c>
      <c r="G19" s="274"/>
      <c r="H19" s="274"/>
      <c r="I19" s="274"/>
      <c r="J19" s="274"/>
      <c r="K19" s="272"/>
    </row>
    <row r="20" ht="15" customHeight="1">
      <c r="B20" s="275"/>
      <c r="C20" s="276"/>
      <c r="D20" s="276"/>
      <c r="E20" s="277" t="s">
        <v>1562</v>
      </c>
      <c r="F20" s="274" t="s">
        <v>1563</v>
      </c>
      <c r="G20" s="274"/>
      <c r="H20" s="274"/>
      <c r="I20" s="274"/>
      <c r="J20" s="274"/>
      <c r="K20" s="272"/>
    </row>
    <row r="21" ht="15" customHeight="1">
      <c r="B21" s="275"/>
      <c r="C21" s="276"/>
      <c r="D21" s="276"/>
      <c r="E21" s="277" t="s">
        <v>1564</v>
      </c>
      <c r="F21" s="274" t="s">
        <v>1565</v>
      </c>
      <c r="G21" s="274"/>
      <c r="H21" s="274"/>
      <c r="I21" s="274"/>
      <c r="J21" s="274"/>
      <c r="K21" s="272"/>
    </row>
    <row r="22" ht="12.75" customHeight="1">
      <c r="B22" s="275"/>
      <c r="C22" s="276"/>
      <c r="D22" s="276"/>
      <c r="E22" s="276"/>
      <c r="F22" s="276"/>
      <c r="G22" s="276"/>
      <c r="H22" s="276"/>
      <c r="I22" s="276"/>
      <c r="J22" s="276"/>
      <c r="K22" s="272"/>
    </row>
    <row r="23" ht="15" customHeight="1">
      <c r="B23" s="275"/>
      <c r="C23" s="274" t="s">
        <v>1566</v>
      </c>
      <c r="D23" s="274"/>
      <c r="E23" s="274"/>
      <c r="F23" s="274"/>
      <c r="G23" s="274"/>
      <c r="H23" s="274"/>
      <c r="I23" s="274"/>
      <c r="J23" s="274"/>
      <c r="K23" s="272"/>
    </row>
    <row r="24" ht="15" customHeight="1">
      <c r="B24" s="275"/>
      <c r="C24" s="274" t="s">
        <v>1567</v>
      </c>
      <c r="D24" s="274"/>
      <c r="E24" s="274"/>
      <c r="F24" s="274"/>
      <c r="G24" s="274"/>
      <c r="H24" s="274"/>
      <c r="I24" s="274"/>
      <c r="J24" s="274"/>
      <c r="K24" s="272"/>
    </row>
    <row r="25" ht="15" customHeight="1">
      <c r="B25" s="275"/>
      <c r="C25" s="274"/>
      <c r="D25" s="274" t="s">
        <v>1568</v>
      </c>
      <c r="E25" s="274"/>
      <c r="F25" s="274"/>
      <c r="G25" s="274"/>
      <c r="H25" s="274"/>
      <c r="I25" s="274"/>
      <c r="J25" s="274"/>
      <c r="K25" s="272"/>
    </row>
    <row r="26" ht="15" customHeight="1">
      <c r="B26" s="275"/>
      <c r="C26" s="276"/>
      <c r="D26" s="274" t="s">
        <v>1569</v>
      </c>
      <c r="E26" s="274"/>
      <c r="F26" s="274"/>
      <c r="G26" s="274"/>
      <c r="H26" s="274"/>
      <c r="I26" s="274"/>
      <c r="J26" s="274"/>
      <c r="K26" s="272"/>
    </row>
    <row r="27" ht="12.75" customHeight="1">
      <c r="B27" s="275"/>
      <c r="C27" s="276"/>
      <c r="D27" s="276"/>
      <c r="E27" s="276"/>
      <c r="F27" s="276"/>
      <c r="G27" s="276"/>
      <c r="H27" s="276"/>
      <c r="I27" s="276"/>
      <c r="J27" s="276"/>
      <c r="K27" s="272"/>
    </row>
    <row r="28" ht="15" customHeight="1">
      <c r="B28" s="275"/>
      <c r="C28" s="276"/>
      <c r="D28" s="274" t="s">
        <v>1570</v>
      </c>
      <c r="E28" s="274"/>
      <c r="F28" s="274"/>
      <c r="G28" s="274"/>
      <c r="H28" s="274"/>
      <c r="I28" s="274"/>
      <c r="J28" s="274"/>
      <c r="K28" s="272"/>
    </row>
    <row r="29" ht="15" customHeight="1">
      <c r="B29" s="275"/>
      <c r="C29" s="276"/>
      <c r="D29" s="274" t="s">
        <v>1571</v>
      </c>
      <c r="E29" s="274"/>
      <c r="F29" s="274"/>
      <c r="G29" s="274"/>
      <c r="H29" s="274"/>
      <c r="I29" s="274"/>
      <c r="J29" s="274"/>
      <c r="K29" s="272"/>
    </row>
    <row r="30" ht="12.75" customHeight="1">
      <c r="B30" s="275"/>
      <c r="C30" s="276"/>
      <c r="D30" s="276"/>
      <c r="E30" s="276"/>
      <c r="F30" s="276"/>
      <c r="G30" s="276"/>
      <c r="H30" s="276"/>
      <c r="I30" s="276"/>
      <c r="J30" s="276"/>
      <c r="K30" s="272"/>
    </row>
    <row r="31" ht="15" customHeight="1">
      <c r="B31" s="275"/>
      <c r="C31" s="276"/>
      <c r="D31" s="274" t="s">
        <v>1572</v>
      </c>
      <c r="E31" s="274"/>
      <c r="F31" s="274"/>
      <c r="G31" s="274"/>
      <c r="H31" s="274"/>
      <c r="I31" s="274"/>
      <c r="J31" s="274"/>
      <c r="K31" s="272"/>
    </row>
    <row r="32" ht="15" customHeight="1">
      <c r="B32" s="275"/>
      <c r="C32" s="276"/>
      <c r="D32" s="274" t="s">
        <v>1573</v>
      </c>
      <c r="E32" s="274"/>
      <c r="F32" s="274"/>
      <c r="G32" s="274"/>
      <c r="H32" s="274"/>
      <c r="I32" s="274"/>
      <c r="J32" s="274"/>
      <c r="K32" s="272"/>
    </row>
    <row r="33" ht="15" customHeight="1">
      <c r="B33" s="275"/>
      <c r="C33" s="276"/>
      <c r="D33" s="274" t="s">
        <v>1574</v>
      </c>
      <c r="E33" s="274"/>
      <c r="F33" s="274"/>
      <c r="G33" s="274"/>
      <c r="H33" s="274"/>
      <c r="I33" s="274"/>
      <c r="J33" s="274"/>
      <c r="K33" s="272"/>
    </row>
    <row r="34" ht="15" customHeight="1">
      <c r="B34" s="275"/>
      <c r="C34" s="276"/>
      <c r="D34" s="274"/>
      <c r="E34" s="278" t="s">
        <v>158</v>
      </c>
      <c r="F34" s="274"/>
      <c r="G34" s="274" t="s">
        <v>1575</v>
      </c>
      <c r="H34" s="274"/>
      <c r="I34" s="274"/>
      <c r="J34" s="274"/>
      <c r="K34" s="272"/>
    </row>
    <row r="35" ht="30.75" customHeight="1">
      <c r="B35" s="275"/>
      <c r="C35" s="276"/>
      <c r="D35" s="274"/>
      <c r="E35" s="278" t="s">
        <v>1576</v>
      </c>
      <c r="F35" s="274"/>
      <c r="G35" s="274" t="s">
        <v>1577</v>
      </c>
      <c r="H35" s="274"/>
      <c r="I35" s="274"/>
      <c r="J35" s="274"/>
      <c r="K35" s="272"/>
    </row>
    <row r="36" ht="15" customHeight="1">
      <c r="B36" s="275"/>
      <c r="C36" s="276"/>
      <c r="D36" s="274"/>
      <c r="E36" s="278" t="s">
        <v>54</v>
      </c>
      <c r="F36" s="274"/>
      <c r="G36" s="274" t="s">
        <v>1578</v>
      </c>
      <c r="H36" s="274"/>
      <c r="I36" s="274"/>
      <c r="J36" s="274"/>
      <c r="K36" s="272"/>
    </row>
    <row r="37" ht="15" customHeight="1">
      <c r="B37" s="275"/>
      <c r="C37" s="276"/>
      <c r="D37" s="274"/>
      <c r="E37" s="278" t="s">
        <v>159</v>
      </c>
      <c r="F37" s="274"/>
      <c r="G37" s="274" t="s">
        <v>1579</v>
      </c>
      <c r="H37" s="274"/>
      <c r="I37" s="274"/>
      <c r="J37" s="274"/>
      <c r="K37" s="272"/>
    </row>
    <row r="38" ht="15" customHeight="1">
      <c r="B38" s="275"/>
      <c r="C38" s="276"/>
      <c r="D38" s="274"/>
      <c r="E38" s="278" t="s">
        <v>160</v>
      </c>
      <c r="F38" s="274"/>
      <c r="G38" s="274" t="s">
        <v>1580</v>
      </c>
      <c r="H38" s="274"/>
      <c r="I38" s="274"/>
      <c r="J38" s="274"/>
      <c r="K38" s="272"/>
    </row>
    <row r="39" ht="15" customHeight="1">
      <c r="B39" s="275"/>
      <c r="C39" s="276"/>
      <c r="D39" s="274"/>
      <c r="E39" s="278" t="s">
        <v>161</v>
      </c>
      <c r="F39" s="274"/>
      <c r="G39" s="274" t="s">
        <v>1581</v>
      </c>
      <c r="H39" s="274"/>
      <c r="I39" s="274"/>
      <c r="J39" s="274"/>
      <c r="K39" s="272"/>
    </row>
    <row r="40" ht="15" customHeight="1">
      <c r="B40" s="275"/>
      <c r="C40" s="276"/>
      <c r="D40" s="274"/>
      <c r="E40" s="278" t="s">
        <v>1582</v>
      </c>
      <c r="F40" s="274"/>
      <c r="G40" s="274" t="s">
        <v>1583</v>
      </c>
      <c r="H40" s="274"/>
      <c r="I40" s="274"/>
      <c r="J40" s="274"/>
      <c r="K40" s="272"/>
    </row>
    <row r="41" ht="15" customHeight="1">
      <c r="B41" s="275"/>
      <c r="C41" s="276"/>
      <c r="D41" s="274"/>
      <c r="E41" s="278"/>
      <c r="F41" s="274"/>
      <c r="G41" s="274" t="s">
        <v>1584</v>
      </c>
      <c r="H41" s="274"/>
      <c r="I41" s="274"/>
      <c r="J41" s="274"/>
      <c r="K41" s="272"/>
    </row>
    <row r="42" ht="15" customHeight="1">
      <c r="B42" s="275"/>
      <c r="C42" s="276"/>
      <c r="D42" s="274"/>
      <c r="E42" s="278" t="s">
        <v>1585</v>
      </c>
      <c r="F42" s="274"/>
      <c r="G42" s="274" t="s">
        <v>1586</v>
      </c>
      <c r="H42" s="274"/>
      <c r="I42" s="274"/>
      <c r="J42" s="274"/>
      <c r="K42" s="272"/>
    </row>
    <row r="43" ht="15" customHeight="1">
      <c r="B43" s="275"/>
      <c r="C43" s="276"/>
      <c r="D43" s="274"/>
      <c r="E43" s="278" t="s">
        <v>163</v>
      </c>
      <c r="F43" s="274"/>
      <c r="G43" s="274" t="s">
        <v>1587</v>
      </c>
      <c r="H43" s="274"/>
      <c r="I43" s="274"/>
      <c r="J43" s="274"/>
      <c r="K43" s="272"/>
    </row>
    <row r="44" ht="12.75" customHeight="1">
      <c r="B44" s="275"/>
      <c r="C44" s="276"/>
      <c r="D44" s="274"/>
      <c r="E44" s="274"/>
      <c r="F44" s="274"/>
      <c r="G44" s="274"/>
      <c r="H44" s="274"/>
      <c r="I44" s="274"/>
      <c r="J44" s="274"/>
      <c r="K44" s="272"/>
    </row>
    <row r="45" ht="15" customHeight="1">
      <c r="B45" s="275"/>
      <c r="C45" s="276"/>
      <c r="D45" s="274" t="s">
        <v>1588</v>
      </c>
      <c r="E45" s="274"/>
      <c r="F45" s="274"/>
      <c r="G45" s="274"/>
      <c r="H45" s="274"/>
      <c r="I45" s="274"/>
      <c r="J45" s="274"/>
      <c r="K45" s="272"/>
    </row>
    <row r="46" ht="15" customHeight="1">
      <c r="B46" s="275"/>
      <c r="C46" s="276"/>
      <c r="D46" s="276"/>
      <c r="E46" s="274" t="s">
        <v>1589</v>
      </c>
      <c r="F46" s="274"/>
      <c r="G46" s="274"/>
      <c r="H46" s="274"/>
      <c r="I46" s="274"/>
      <c r="J46" s="274"/>
      <c r="K46" s="272"/>
    </row>
    <row r="47" ht="15" customHeight="1">
      <c r="B47" s="275"/>
      <c r="C47" s="276"/>
      <c r="D47" s="276"/>
      <c r="E47" s="274" t="s">
        <v>1590</v>
      </c>
      <c r="F47" s="274"/>
      <c r="G47" s="274"/>
      <c r="H47" s="274"/>
      <c r="I47" s="274"/>
      <c r="J47" s="274"/>
      <c r="K47" s="272"/>
    </row>
    <row r="48" ht="15" customHeight="1">
      <c r="B48" s="275"/>
      <c r="C48" s="276"/>
      <c r="D48" s="276"/>
      <c r="E48" s="274" t="s">
        <v>1591</v>
      </c>
      <c r="F48" s="274"/>
      <c r="G48" s="274"/>
      <c r="H48" s="274"/>
      <c r="I48" s="274"/>
      <c r="J48" s="274"/>
      <c r="K48" s="272"/>
    </row>
    <row r="49" ht="15" customHeight="1">
      <c r="B49" s="275"/>
      <c r="C49" s="276"/>
      <c r="D49" s="274" t="s">
        <v>1592</v>
      </c>
      <c r="E49" s="274"/>
      <c r="F49" s="274"/>
      <c r="G49" s="274"/>
      <c r="H49" s="274"/>
      <c r="I49" s="274"/>
      <c r="J49" s="274"/>
      <c r="K49" s="272"/>
    </row>
    <row r="50" ht="25.5" customHeight="1">
      <c r="B50" s="270"/>
      <c r="C50" s="271" t="s">
        <v>1593</v>
      </c>
      <c r="D50" s="271"/>
      <c r="E50" s="271"/>
      <c r="F50" s="271"/>
      <c r="G50" s="271"/>
      <c r="H50" s="271"/>
      <c r="I50" s="271"/>
      <c r="J50" s="271"/>
      <c r="K50" s="272"/>
    </row>
    <row r="51" ht="5.25" customHeight="1">
      <c r="B51" s="270"/>
      <c r="C51" s="273"/>
      <c r="D51" s="273"/>
      <c r="E51" s="273"/>
      <c r="F51" s="273"/>
      <c r="G51" s="273"/>
      <c r="H51" s="273"/>
      <c r="I51" s="273"/>
      <c r="J51" s="273"/>
      <c r="K51" s="272"/>
    </row>
    <row r="52" ht="15" customHeight="1">
      <c r="B52" s="270"/>
      <c r="C52" s="274" t="s">
        <v>1594</v>
      </c>
      <c r="D52" s="274"/>
      <c r="E52" s="274"/>
      <c r="F52" s="274"/>
      <c r="G52" s="274"/>
      <c r="H52" s="274"/>
      <c r="I52" s="274"/>
      <c r="J52" s="274"/>
      <c r="K52" s="272"/>
    </row>
    <row r="53" ht="15" customHeight="1">
      <c r="B53" s="270"/>
      <c r="C53" s="274" t="s">
        <v>1595</v>
      </c>
      <c r="D53" s="274"/>
      <c r="E53" s="274"/>
      <c r="F53" s="274"/>
      <c r="G53" s="274"/>
      <c r="H53" s="274"/>
      <c r="I53" s="274"/>
      <c r="J53" s="274"/>
      <c r="K53" s="272"/>
    </row>
    <row r="54" ht="12.75" customHeight="1">
      <c r="B54" s="270"/>
      <c r="C54" s="274"/>
      <c r="D54" s="274"/>
      <c r="E54" s="274"/>
      <c r="F54" s="274"/>
      <c r="G54" s="274"/>
      <c r="H54" s="274"/>
      <c r="I54" s="274"/>
      <c r="J54" s="274"/>
      <c r="K54" s="272"/>
    </row>
    <row r="55" ht="15" customHeight="1">
      <c r="B55" s="270"/>
      <c r="C55" s="274" t="s">
        <v>1596</v>
      </c>
      <c r="D55" s="274"/>
      <c r="E55" s="274"/>
      <c r="F55" s="274"/>
      <c r="G55" s="274"/>
      <c r="H55" s="274"/>
      <c r="I55" s="274"/>
      <c r="J55" s="274"/>
      <c r="K55" s="272"/>
    </row>
    <row r="56" ht="15" customHeight="1">
      <c r="B56" s="270"/>
      <c r="C56" s="276"/>
      <c r="D56" s="274" t="s">
        <v>1597</v>
      </c>
      <c r="E56" s="274"/>
      <c r="F56" s="274"/>
      <c r="G56" s="274"/>
      <c r="H56" s="274"/>
      <c r="I56" s="274"/>
      <c r="J56" s="274"/>
      <c r="K56" s="272"/>
    </row>
    <row r="57" ht="15" customHeight="1">
      <c r="B57" s="270"/>
      <c r="C57" s="276"/>
      <c r="D57" s="274" t="s">
        <v>1598</v>
      </c>
      <c r="E57" s="274"/>
      <c r="F57" s="274"/>
      <c r="G57" s="274"/>
      <c r="H57" s="274"/>
      <c r="I57" s="274"/>
      <c r="J57" s="274"/>
      <c r="K57" s="272"/>
    </row>
    <row r="58" ht="15" customHeight="1">
      <c r="B58" s="270"/>
      <c r="C58" s="276"/>
      <c r="D58" s="274" t="s">
        <v>1599</v>
      </c>
      <c r="E58" s="274"/>
      <c r="F58" s="274"/>
      <c r="G58" s="274"/>
      <c r="H58" s="274"/>
      <c r="I58" s="274"/>
      <c r="J58" s="274"/>
      <c r="K58" s="272"/>
    </row>
    <row r="59" ht="15" customHeight="1">
      <c r="B59" s="270"/>
      <c r="C59" s="276"/>
      <c r="D59" s="274" t="s">
        <v>1600</v>
      </c>
      <c r="E59" s="274"/>
      <c r="F59" s="274"/>
      <c r="G59" s="274"/>
      <c r="H59" s="274"/>
      <c r="I59" s="274"/>
      <c r="J59" s="274"/>
      <c r="K59" s="272"/>
    </row>
    <row r="60" ht="15" customHeight="1">
      <c r="B60" s="270"/>
      <c r="C60" s="276"/>
      <c r="D60" s="279" t="s">
        <v>1601</v>
      </c>
      <c r="E60" s="279"/>
      <c r="F60" s="279"/>
      <c r="G60" s="279"/>
      <c r="H60" s="279"/>
      <c r="I60" s="279"/>
      <c r="J60" s="279"/>
      <c r="K60" s="272"/>
    </row>
    <row r="61" ht="15" customHeight="1">
      <c r="B61" s="270"/>
      <c r="C61" s="276"/>
      <c r="D61" s="274" t="s">
        <v>1602</v>
      </c>
      <c r="E61" s="274"/>
      <c r="F61" s="274"/>
      <c r="G61" s="274"/>
      <c r="H61" s="274"/>
      <c r="I61" s="274"/>
      <c r="J61" s="274"/>
      <c r="K61" s="272"/>
    </row>
    <row r="62" ht="12.75" customHeight="1">
      <c r="B62" s="270"/>
      <c r="C62" s="276"/>
      <c r="D62" s="276"/>
      <c r="E62" s="280"/>
      <c r="F62" s="276"/>
      <c r="G62" s="276"/>
      <c r="H62" s="276"/>
      <c r="I62" s="276"/>
      <c r="J62" s="276"/>
      <c r="K62" s="272"/>
    </row>
    <row r="63" ht="15" customHeight="1">
      <c r="B63" s="270"/>
      <c r="C63" s="276"/>
      <c r="D63" s="274" t="s">
        <v>1603</v>
      </c>
      <c r="E63" s="274"/>
      <c r="F63" s="274"/>
      <c r="G63" s="274"/>
      <c r="H63" s="274"/>
      <c r="I63" s="274"/>
      <c r="J63" s="274"/>
      <c r="K63" s="272"/>
    </row>
    <row r="64" ht="15" customHeight="1">
      <c r="B64" s="270"/>
      <c r="C64" s="276"/>
      <c r="D64" s="279" t="s">
        <v>1604</v>
      </c>
      <c r="E64" s="279"/>
      <c r="F64" s="279"/>
      <c r="G64" s="279"/>
      <c r="H64" s="279"/>
      <c r="I64" s="279"/>
      <c r="J64" s="279"/>
      <c r="K64" s="272"/>
    </row>
    <row r="65" ht="15" customHeight="1">
      <c r="B65" s="270"/>
      <c r="C65" s="276"/>
      <c r="D65" s="274" t="s">
        <v>1605</v>
      </c>
      <c r="E65" s="274"/>
      <c r="F65" s="274"/>
      <c r="G65" s="274"/>
      <c r="H65" s="274"/>
      <c r="I65" s="274"/>
      <c r="J65" s="274"/>
      <c r="K65" s="272"/>
    </row>
    <row r="66" ht="15" customHeight="1">
      <c r="B66" s="270"/>
      <c r="C66" s="276"/>
      <c r="D66" s="274" t="s">
        <v>1606</v>
      </c>
      <c r="E66" s="274"/>
      <c r="F66" s="274"/>
      <c r="G66" s="274"/>
      <c r="H66" s="274"/>
      <c r="I66" s="274"/>
      <c r="J66" s="274"/>
      <c r="K66" s="272"/>
    </row>
    <row r="67" ht="15" customHeight="1">
      <c r="B67" s="270"/>
      <c r="C67" s="276"/>
      <c r="D67" s="274" t="s">
        <v>1607</v>
      </c>
      <c r="E67" s="274"/>
      <c r="F67" s="274"/>
      <c r="G67" s="274"/>
      <c r="H67" s="274"/>
      <c r="I67" s="274"/>
      <c r="J67" s="274"/>
      <c r="K67" s="272"/>
    </row>
    <row r="68" ht="15" customHeight="1">
      <c r="B68" s="270"/>
      <c r="C68" s="276"/>
      <c r="D68" s="274" t="s">
        <v>1608</v>
      </c>
      <c r="E68" s="274"/>
      <c r="F68" s="274"/>
      <c r="G68" s="274"/>
      <c r="H68" s="274"/>
      <c r="I68" s="274"/>
      <c r="J68" s="274"/>
      <c r="K68" s="272"/>
    </row>
    <row r="69" ht="12.75" customHeight="1">
      <c r="B69" s="281"/>
      <c r="C69" s="282"/>
      <c r="D69" s="282"/>
      <c r="E69" s="282"/>
      <c r="F69" s="282"/>
      <c r="G69" s="282"/>
      <c r="H69" s="282"/>
      <c r="I69" s="282"/>
      <c r="J69" s="282"/>
      <c r="K69" s="283"/>
    </row>
    <row r="70" ht="18.75" customHeight="1">
      <c r="B70" s="284"/>
      <c r="C70" s="284"/>
      <c r="D70" s="284"/>
      <c r="E70" s="284"/>
      <c r="F70" s="284"/>
      <c r="G70" s="284"/>
      <c r="H70" s="284"/>
      <c r="I70" s="284"/>
      <c r="J70" s="284"/>
      <c r="K70" s="285"/>
    </row>
    <row r="71" ht="18.75" customHeight="1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ht="7.5" customHeight="1">
      <c r="B72" s="286"/>
      <c r="C72" s="287"/>
      <c r="D72" s="287"/>
      <c r="E72" s="287"/>
      <c r="F72" s="287"/>
      <c r="G72" s="287"/>
      <c r="H72" s="287"/>
      <c r="I72" s="287"/>
      <c r="J72" s="287"/>
      <c r="K72" s="288"/>
    </row>
    <row r="73" ht="45" customHeight="1">
      <c r="B73" s="289"/>
      <c r="C73" s="290" t="s">
        <v>90</v>
      </c>
      <c r="D73" s="290"/>
      <c r="E73" s="290"/>
      <c r="F73" s="290"/>
      <c r="G73" s="290"/>
      <c r="H73" s="290"/>
      <c r="I73" s="290"/>
      <c r="J73" s="290"/>
      <c r="K73" s="291"/>
    </row>
    <row r="74" ht="17.25" customHeight="1">
      <c r="B74" s="289"/>
      <c r="C74" s="292" t="s">
        <v>1609</v>
      </c>
      <c r="D74" s="292"/>
      <c r="E74" s="292"/>
      <c r="F74" s="292" t="s">
        <v>1610</v>
      </c>
      <c r="G74" s="293"/>
      <c r="H74" s="292" t="s">
        <v>159</v>
      </c>
      <c r="I74" s="292" t="s">
        <v>58</v>
      </c>
      <c r="J74" s="292" t="s">
        <v>1611</v>
      </c>
      <c r="K74" s="291"/>
    </row>
    <row r="75" ht="17.25" customHeight="1">
      <c r="B75" s="289"/>
      <c r="C75" s="294" t="s">
        <v>1612</v>
      </c>
      <c r="D75" s="294"/>
      <c r="E75" s="294"/>
      <c r="F75" s="295" t="s">
        <v>1613</v>
      </c>
      <c r="G75" s="296"/>
      <c r="H75" s="294"/>
      <c r="I75" s="294"/>
      <c r="J75" s="294" t="s">
        <v>1614</v>
      </c>
      <c r="K75" s="291"/>
    </row>
    <row r="76" ht="5.25" customHeight="1">
      <c r="B76" s="289"/>
      <c r="C76" s="297"/>
      <c r="D76" s="297"/>
      <c r="E76" s="297"/>
      <c r="F76" s="297"/>
      <c r="G76" s="298"/>
      <c r="H76" s="297"/>
      <c r="I76" s="297"/>
      <c r="J76" s="297"/>
      <c r="K76" s="291"/>
    </row>
    <row r="77" ht="15" customHeight="1">
      <c r="B77" s="289"/>
      <c r="C77" s="278" t="s">
        <v>54</v>
      </c>
      <c r="D77" s="297"/>
      <c r="E77" s="297"/>
      <c r="F77" s="299" t="s">
        <v>1615</v>
      </c>
      <c r="G77" s="298"/>
      <c r="H77" s="278" t="s">
        <v>1616</v>
      </c>
      <c r="I77" s="278" t="s">
        <v>1617</v>
      </c>
      <c r="J77" s="278">
        <v>20</v>
      </c>
      <c r="K77" s="291"/>
    </row>
    <row r="78" ht="15" customHeight="1">
      <c r="B78" s="289"/>
      <c r="C78" s="278" t="s">
        <v>1618</v>
      </c>
      <c r="D78" s="278"/>
      <c r="E78" s="278"/>
      <c r="F78" s="299" t="s">
        <v>1615</v>
      </c>
      <c r="G78" s="298"/>
      <c r="H78" s="278" t="s">
        <v>1619</v>
      </c>
      <c r="I78" s="278" t="s">
        <v>1617</v>
      </c>
      <c r="J78" s="278">
        <v>120</v>
      </c>
      <c r="K78" s="291"/>
    </row>
    <row r="79" ht="15" customHeight="1">
      <c r="B79" s="300"/>
      <c r="C79" s="278" t="s">
        <v>1620</v>
      </c>
      <c r="D79" s="278"/>
      <c r="E79" s="278"/>
      <c r="F79" s="299" t="s">
        <v>1621</v>
      </c>
      <c r="G79" s="298"/>
      <c r="H79" s="278" t="s">
        <v>1622</v>
      </c>
      <c r="I79" s="278" t="s">
        <v>1617</v>
      </c>
      <c r="J79" s="278">
        <v>50</v>
      </c>
      <c r="K79" s="291"/>
    </row>
    <row r="80" ht="15" customHeight="1">
      <c r="B80" s="300"/>
      <c r="C80" s="278" t="s">
        <v>1623</v>
      </c>
      <c r="D80" s="278"/>
      <c r="E80" s="278"/>
      <c r="F80" s="299" t="s">
        <v>1615</v>
      </c>
      <c r="G80" s="298"/>
      <c r="H80" s="278" t="s">
        <v>1624</v>
      </c>
      <c r="I80" s="278" t="s">
        <v>1625</v>
      </c>
      <c r="J80" s="278"/>
      <c r="K80" s="291"/>
    </row>
    <row r="81" ht="15" customHeight="1">
      <c r="B81" s="300"/>
      <c r="C81" s="301" t="s">
        <v>1626</v>
      </c>
      <c r="D81" s="301"/>
      <c r="E81" s="301"/>
      <c r="F81" s="302" t="s">
        <v>1621</v>
      </c>
      <c r="G81" s="301"/>
      <c r="H81" s="301" t="s">
        <v>1627</v>
      </c>
      <c r="I81" s="301" t="s">
        <v>1617</v>
      </c>
      <c r="J81" s="301">
        <v>15</v>
      </c>
      <c r="K81" s="291"/>
    </row>
    <row r="82" ht="15" customHeight="1">
      <c r="B82" s="300"/>
      <c r="C82" s="301" t="s">
        <v>1628</v>
      </c>
      <c r="D82" s="301"/>
      <c r="E82" s="301"/>
      <c r="F82" s="302" t="s">
        <v>1621</v>
      </c>
      <c r="G82" s="301"/>
      <c r="H82" s="301" t="s">
        <v>1629</v>
      </c>
      <c r="I82" s="301" t="s">
        <v>1617</v>
      </c>
      <c r="J82" s="301">
        <v>15</v>
      </c>
      <c r="K82" s="291"/>
    </row>
    <row r="83" ht="15" customHeight="1">
      <c r="B83" s="300"/>
      <c r="C83" s="301" t="s">
        <v>1630</v>
      </c>
      <c r="D83" s="301"/>
      <c r="E83" s="301"/>
      <c r="F83" s="302" t="s">
        <v>1621</v>
      </c>
      <c r="G83" s="301"/>
      <c r="H83" s="301" t="s">
        <v>1631</v>
      </c>
      <c r="I83" s="301" t="s">
        <v>1617</v>
      </c>
      <c r="J83" s="301">
        <v>20</v>
      </c>
      <c r="K83" s="291"/>
    </row>
    <row r="84" ht="15" customHeight="1">
      <c r="B84" s="300"/>
      <c r="C84" s="301" t="s">
        <v>1632</v>
      </c>
      <c r="D84" s="301"/>
      <c r="E84" s="301"/>
      <c r="F84" s="302" t="s">
        <v>1621</v>
      </c>
      <c r="G84" s="301"/>
      <c r="H84" s="301" t="s">
        <v>1633</v>
      </c>
      <c r="I84" s="301" t="s">
        <v>1617</v>
      </c>
      <c r="J84" s="301">
        <v>20</v>
      </c>
      <c r="K84" s="291"/>
    </row>
    <row r="85" ht="15" customHeight="1">
      <c r="B85" s="300"/>
      <c r="C85" s="278" t="s">
        <v>1634</v>
      </c>
      <c r="D85" s="278"/>
      <c r="E85" s="278"/>
      <c r="F85" s="299" t="s">
        <v>1621</v>
      </c>
      <c r="G85" s="298"/>
      <c r="H85" s="278" t="s">
        <v>1635</v>
      </c>
      <c r="I85" s="278" t="s">
        <v>1617</v>
      </c>
      <c r="J85" s="278">
        <v>50</v>
      </c>
      <c r="K85" s="291"/>
    </row>
    <row r="86" ht="15" customHeight="1">
      <c r="B86" s="300"/>
      <c r="C86" s="278" t="s">
        <v>1636</v>
      </c>
      <c r="D86" s="278"/>
      <c r="E86" s="278"/>
      <c r="F86" s="299" t="s">
        <v>1621</v>
      </c>
      <c r="G86" s="298"/>
      <c r="H86" s="278" t="s">
        <v>1637</v>
      </c>
      <c r="I86" s="278" t="s">
        <v>1617</v>
      </c>
      <c r="J86" s="278">
        <v>20</v>
      </c>
      <c r="K86" s="291"/>
    </row>
    <row r="87" ht="15" customHeight="1">
      <c r="B87" s="300"/>
      <c r="C87" s="278" t="s">
        <v>1638</v>
      </c>
      <c r="D87" s="278"/>
      <c r="E87" s="278"/>
      <c r="F87" s="299" t="s">
        <v>1621</v>
      </c>
      <c r="G87" s="298"/>
      <c r="H87" s="278" t="s">
        <v>1639</v>
      </c>
      <c r="I87" s="278" t="s">
        <v>1617</v>
      </c>
      <c r="J87" s="278">
        <v>20</v>
      </c>
      <c r="K87" s="291"/>
    </row>
    <row r="88" ht="15" customHeight="1">
      <c r="B88" s="300"/>
      <c r="C88" s="278" t="s">
        <v>1640</v>
      </c>
      <c r="D88" s="278"/>
      <c r="E88" s="278"/>
      <c r="F88" s="299" t="s">
        <v>1621</v>
      </c>
      <c r="G88" s="298"/>
      <c r="H88" s="278" t="s">
        <v>1641</v>
      </c>
      <c r="I88" s="278" t="s">
        <v>1617</v>
      </c>
      <c r="J88" s="278">
        <v>50</v>
      </c>
      <c r="K88" s="291"/>
    </row>
    <row r="89" ht="15" customHeight="1">
      <c r="B89" s="300"/>
      <c r="C89" s="278" t="s">
        <v>1642</v>
      </c>
      <c r="D89" s="278"/>
      <c r="E89" s="278"/>
      <c r="F89" s="299" t="s">
        <v>1621</v>
      </c>
      <c r="G89" s="298"/>
      <c r="H89" s="278" t="s">
        <v>1642</v>
      </c>
      <c r="I89" s="278" t="s">
        <v>1617</v>
      </c>
      <c r="J89" s="278">
        <v>50</v>
      </c>
      <c r="K89" s="291"/>
    </row>
    <row r="90" ht="15" customHeight="1">
      <c r="B90" s="300"/>
      <c r="C90" s="278" t="s">
        <v>164</v>
      </c>
      <c r="D90" s="278"/>
      <c r="E90" s="278"/>
      <c r="F90" s="299" t="s">
        <v>1621</v>
      </c>
      <c r="G90" s="298"/>
      <c r="H90" s="278" t="s">
        <v>1643</v>
      </c>
      <c r="I90" s="278" t="s">
        <v>1617</v>
      </c>
      <c r="J90" s="278">
        <v>255</v>
      </c>
      <c r="K90" s="291"/>
    </row>
    <row r="91" ht="15" customHeight="1">
      <c r="B91" s="300"/>
      <c r="C91" s="278" t="s">
        <v>1644</v>
      </c>
      <c r="D91" s="278"/>
      <c r="E91" s="278"/>
      <c r="F91" s="299" t="s">
        <v>1615</v>
      </c>
      <c r="G91" s="298"/>
      <c r="H91" s="278" t="s">
        <v>1645</v>
      </c>
      <c r="I91" s="278" t="s">
        <v>1646</v>
      </c>
      <c r="J91" s="278"/>
      <c r="K91" s="291"/>
    </row>
    <row r="92" ht="15" customHeight="1">
      <c r="B92" s="300"/>
      <c r="C92" s="278" t="s">
        <v>1647</v>
      </c>
      <c r="D92" s="278"/>
      <c r="E92" s="278"/>
      <c r="F92" s="299" t="s">
        <v>1615</v>
      </c>
      <c r="G92" s="298"/>
      <c r="H92" s="278" t="s">
        <v>1648</v>
      </c>
      <c r="I92" s="278" t="s">
        <v>1649</v>
      </c>
      <c r="J92" s="278"/>
      <c r="K92" s="291"/>
    </row>
    <row r="93" ht="15" customHeight="1">
      <c r="B93" s="300"/>
      <c r="C93" s="278" t="s">
        <v>1650</v>
      </c>
      <c r="D93" s="278"/>
      <c r="E93" s="278"/>
      <c r="F93" s="299" t="s">
        <v>1615</v>
      </c>
      <c r="G93" s="298"/>
      <c r="H93" s="278" t="s">
        <v>1650</v>
      </c>
      <c r="I93" s="278" t="s">
        <v>1649</v>
      </c>
      <c r="J93" s="278"/>
      <c r="K93" s="291"/>
    </row>
    <row r="94" ht="15" customHeight="1">
      <c r="B94" s="300"/>
      <c r="C94" s="278" t="s">
        <v>39</v>
      </c>
      <c r="D94" s="278"/>
      <c r="E94" s="278"/>
      <c r="F94" s="299" t="s">
        <v>1615</v>
      </c>
      <c r="G94" s="298"/>
      <c r="H94" s="278" t="s">
        <v>1651</v>
      </c>
      <c r="I94" s="278" t="s">
        <v>1649</v>
      </c>
      <c r="J94" s="278"/>
      <c r="K94" s="291"/>
    </row>
    <row r="95" ht="15" customHeight="1">
      <c r="B95" s="300"/>
      <c r="C95" s="278" t="s">
        <v>49</v>
      </c>
      <c r="D95" s="278"/>
      <c r="E95" s="278"/>
      <c r="F95" s="299" t="s">
        <v>1615</v>
      </c>
      <c r="G95" s="298"/>
      <c r="H95" s="278" t="s">
        <v>1652</v>
      </c>
      <c r="I95" s="278" t="s">
        <v>1649</v>
      </c>
      <c r="J95" s="278"/>
      <c r="K95" s="291"/>
    </row>
    <row r="96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ht="18.75" customHeight="1">
      <c r="B98" s="285"/>
      <c r="C98" s="285"/>
      <c r="D98" s="285"/>
      <c r="E98" s="285"/>
      <c r="F98" s="285"/>
      <c r="G98" s="285"/>
      <c r="H98" s="285"/>
      <c r="I98" s="285"/>
      <c r="J98" s="285"/>
      <c r="K98" s="285"/>
    </row>
    <row r="99" ht="7.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8"/>
    </row>
    <row r="100" ht="45" customHeight="1">
      <c r="B100" s="289"/>
      <c r="C100" s="290" t="s">
        <v>1653</v>
      </c>
      <c r="D100" s="290"/>
      <c r="E100" s="290"/>
      <c r="F100" s="290"/>
      <c r="G100" s="290"/>
      <c r="H100" s="290"/>
      <c r="I100" s="290"/>
      <c r="J100" s="290"/>
      <c r="K100" s="291"/>
    </row>
    <row r="101" ht="17.25" customHeight="1">
      <c r="B101" s="289"/>
      <c r="C101" s="292" t="s">
        <v>1609</v>
      </c>
      <c r="D101" s="292"/>
      <c r="E101" s="292"/>
      <c r="F101" s="292" t="s">
        <v>1610</v>
      </c>
      <c r="G101" s="293"/>
      <c r="H101" s="292" t="s">
        <v>159</v>
      </c>
      <c r="I101" s="292" t="s">
        <v>58</v>
      </c>
      <c r="J101" s="292" t="s">
        <v>1611</v>
      </c>
      <c r="K101" s="291"/>
    </row>
    <row r="102" ht="17.25" customHeight="1">
      <c r="B102" s="289"/>
      <c r="C102" s="294" t="s">
        <v>1612</v>
      </c>
      <c r="D102" s="294"/>
      <c r="E102" s="294"/>
      <c r="F102" s="295" t="s">
        <v>1613</v>
      </c>
      <c r="G102" s="296"/>
      <c r="H102" s="294"/>
      <c r="I102" s="294"/>
      <c r="J102" s="294" t="s">
        <v>1614</v>
      </c>
      <c r="K102" s="291"/>
    </row>
    <row r="103" ht="5.25" customHeight="1">
      <c r="B103" s="289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ht="15" customHeight="1">
      <c r="B104" s="289"/>
      <c r="C104" s="278" t="s">
        <v>54</v>
      </c>
      <c r="D104" s="297"/>
      <c r="E104" s="297"/>
      <c r="F104" s="299" t="s">
        <v>1615</v>
      </c>
      <c r="G104" s="308"/>
      <c r="H104" s="278" t="s">
        <v>1654</v>
      </c>
      <c r="I104" s="278" t="s">
        <v>1617</v>
      </c>
      <c r="J104" s="278">
        <v>20</v>
      </c>
      <c r="K104" s="291"/>
    </row>
    <row r="105" ht="15" customHeight="1">
      <c r="B105" s="289"/>
      <c r="C105" s="278" t="s">
        <v>1618</v>
      </c>
      <c r="D105" s="278"/>
      <c r="E105" s="278"/>
      <c r="F105" s="299" t="s">
        <v>1615</v>
      </c>
      <c r="G105" s="278"/>
      <c r="H105" s="278" t="s">
        <v>1654</v>
      </c>
      <c r="I105" s="278" t="s">
        <v>1617</v>
      </c>
      <c r="J105" s="278">
        <v>120</v>
      </c>
      <c r="K105" s="291"/>
    </row>
    <row r="106" ht="15" customHeight="1">
      <c r="B106" s="300"/>
      <c r="C106" s="278" t="s">
        <v>1620</v>
      </c>
      <c r="D106" s="278"/>
      <c r="E106" s="278"/>
      <c r="F106" s="299" t="s">
        <v>1621</v>
      </c>
      <c r="G106" s="278"/>
      <c r="H106" s="278" t="s">
        <v>1654</v>
      </c>
      <c r="I106" s="278" t="s">
        <v>1617</v>
      </c>
      <c r="J106" s="278">
        <v>50</v>
      </c>
      <c r="K106" s="291"/>
    </row>
    <row r="107" ht="15" customHeight="1">
      <c r="B107" s="300"/>
      <c r="C107" s="278" t="s">
        <v>1623</v>
      </c>
      <c r="D107" s="278"/>
      <c r="E107" s="278"/>
      <c r="F107" s="299" t="s">
        <v>1615</v>
      </c>
      <c r="G107" s="278"/>
      <c r="H107" s="278" t="s">
        <v>1654</v>
      </c>
      <c r="I107" s="278" t="s">
        <v>1625</v>
      </c>
      <c r="J107" s="278"/>
      <c r="K107" s="291"/>
    </row>
    <row r="108" ht="15" customHeight="1">
      <c r="B108" s="300"/>
      <c r="C108" s="278" t="s">
        <v>1634</v>
      </c>
      <c r="D108" s="278"/>
      <c r="E108" s="278"/>
      <c r="F108" s="299" t="s">
        <v>1621</v>
      </c>
      <c r="G108" s="278"/>
      <c r="H108" s="278" t="s">
        <v>1654</v>
      </c>
      <c r="I108" s="278" t="s">
        <v>1617</v>
      </c>
      <c r="J108" s="278">
        <v>50</v>
      </c>
      <c r="K108" s="291"/>
    </row>
    <row r="109" ht="15" customHeight="1">
      <c r="B109" s="300"/>
      <c r="C109" s="278" t="s">
        <v>1642</v>
      </c>
      <c r="D109" s="278"/>
      <c r="E109" s="278"/>
      <c r="F109" s="299" t="s">
        <v>1621</v>
      </c>
      <c r="G109" s="278"/>
      <c r="H109" s="278" t="s">
        <v>1654</v>
      </c>
      <c r="I109" s="278" t="s">
        <v>1617</v>
      </c>
      <c r="J109" s="278">
        <v>50</v>
      </c>
      <c r="K109" s="291"/>
    </row>
    <row r="110" ht="15" customHeight="1">
      <c r="B110" s="300"/>
      <c r="C110" s="278" t="s">
        <v>1640</v>
      </c>
      <c r="D110" s="278"/>
      <c r="E110" s="278"/>
      <c r="F110" s="299" t="s">
        <v>1621</v>
      </c>
      <c r="G110" s="278"/>
      <c r="H110" s="278" t="s">
        <v>1654</v>
      </c>
      <c r="I110" s="278" t="s">
        <v>1617</v>
      </c>
      <c r="J110" s="278">
        <v>50</v>
      </c>
      <c r="K110" s="291"/>
    </row>
    <row r="111" ht="15" customHeight="1">
      <c r="B111" s="300"/>
      <c r="C111" s="278" t="s">
        <v>54</v>
      </c>
      <c r="D111" s="278"/>
      <c r="E111" s="278"/>
      <c r="F111" s="299" t="s">
        <v>1615</v>
      </c>
      <c r="G111" s="278"/>
      <c r="H111" s="278" t="s">
        <v>1655</v>
      </c>
      <c r="I111" s="278" t="s">
        <v>1617</v>
      </c>
      <c r="J111" s="278">
        <v>20</v>
      </c>
      <c r="K111" s="291"/>
    </row>
    <row r="112" ht="15" customHeight="1">
      <c r="B112" s="300"/>
      <c r="C112" s="278" t="s">
        <v>1656</v>
      </c>
      <c r="D112" s="278"/>
      <c r="E112" s="278"/>
      <c r="F112" s="299" t="s">
        <v>1615</v>
      </c>
      <c r="G112" s="278"/>
      <c r="H112" s="278" t="s">
        <v>1657</v>
      </c>
      <c r="I112" s="278" t="s">
        <v>1617</v>
      </c>
      <c r="J112" s="278">
        <v>120</v>
      </c>
      <c r="K112" s="291"/>
    </row>
    <row r="113" ht="15" customHeight="1">
      <c r="B113" s="300"/>
      <c r="C113" s="278" t="s">
        <v>39</v>
      </c>
      <c r="D113" s="278"/>
      <c r="E113" s="278"/>
      <c r="F113" s="299" t="s">
        <v>1615</v>
      </c>
      <c r="G113" s="278"/>
      <c r="H113" s="278" t="s">
        <v>1658</v>
      </c>
      <c r="I113" s="278" t="s">
        <v>1649</v>
      </c>
      <c r="J113" s="278"/>
      <c r="K113" s="291"/>
    </row>
    <row r="114" ht="15" customHeight="1">
      <c r="B114" s="300"/>
      <c r="C114" s="278" t="s">
        <v>49</v>
      </c>
      <c r="D114" s="278"/>
      <c r="E114" s="278"/>
      <c r="F114" s="299" t="s">
        <v>1615</v>
      </c>
      <c r="G114" s="278"/>
      <c r="H114" s="278" t="s">
        <v>1659</v>
      </c>
      <c r="I114" s="278" t="s">
        <v>1649</v>
      </c>
      <c r="J114" s="278"/>
      <c r="K114" s="291"/>
    </row>
    <row r="115" ht="15" customHeight="1">
      <c r="B115" s="300"/>
      <c r="C115" s="278" t="s">
        <v>58</v>
      </c>
      <c r="D115" s="278"/>
      <c r="E115" s="278"/>
      <c r="F115" s="299" t="s">
        <v>1615</v>
      </c>
      <c r="G115" s="278"/>
      <c r="H115" s="278" t="s">
        <v>1660</v>
      </c>
      <c r="I115" s="278" t="s">
        <v>1661</v>
      </c>
      <c r="J115" s="278"/>
      <c r="K115" s="291"/>
    </row>
    <row r="116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ht="18.75" customHeight="1">
      <c r="B117" s="310"/>
      <c r="C117" s="274"/>
      <c r="D117" s="274"/>
      <c r="E117" s="274"/>
      <c r="F117" s="311"/>
      <c r="G117" s="274"/>
      <c r="H117" s="274"/>
      <c r="I117" s="274"/>
      <c r="J117" s="274"/>
      <c r="K117" s="310"/>
    </row>
    <row r="118" ht="18.75" customHeight="1"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</row>
    <row r="119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ht="45" customHeight="1">
      <c r="B120" s="315"/>
      <c r="C120" s="268" t="s">
        <v>1662</v>
      </c>
      <c r="D120" s="268"/>
      <c r="E120" s="268"/>
      <c r="F120" s="268"/>
      <c r="G120" s="268"/>
      <c r="H120" s="268"/>
      <c r="I120" s="268"/>
      <c r="J120" s="268"/>
      <c r="K120" s="316"/>
    </row>
    <row r="121" ht="17.25" customHeight="1">
      <c r="B121" s="317"/>
      <c r="C121" s="292" t="s">
        <v>1609</v>
      </c>
      <c r="D121" s="292"/>
      <c r="E121" s="292"/>
      <c r="F121" s="292" t="s">
        <v>1610</v>
      </c>
      <c r="G121" s="293"/>
      <c r="H121" s="292" t="s">
        <v>159</v>
      </c>
      <c r="I121" s="292" t="s">
        <v>58</v>
      </c>
      <c r="J121" s="292" t="s">
        <v>1611</v>
      </c>
      <c r="K121" s="318"/>
    </row>
    <row r="122" ht="17.25" customHeight="1">
      <c r="B122" s="317"/>
      <c r="C122" s="294" t="s">
        <v>1612</v>
      </c>
      <c r="D122" s="294"/>
      <c r="E122" s="294"/>
      <c r="F122" s="295" t="s">
        <v>1613</v>
      </c>
      <c r="G122" s="296"/>
      <c r="H122" s="294"/>
      <c r="I122" s="294"/>
      <c r="J122" s="294" t="s">
        <v>1614</v>
      </c>
      <c r="K122" s="318"/>
    </row>
    <row r="123" ht="5.25" customHeight="1">
      <c r="B123" s="319"/>
      <c r="C123" s="297"/>
      <c r="D123" s="297"/>
      <c r="E123" s="297"/>
      <c r="F123" s="297"/>
      <c r="G123" s="278"/>
      <c r="H123" s="297"/>
      <c r="I123" s="297"/>
      <c r="J123" s="297"/>
      <c r="K123" s="320"/>
    </row>
    <row r="124" ht="15" customHeight="1">
      <c r="B124" s="319"/>
      <c r="C124" s="278" t="s">
        <v>1618</v>
      </c>
      <c r="D124" s="297"/>
      <c r="E124" s="297"/>
      <c r="F124" s="299" t="s">
        <v>1615</v>
      </c>
      <c r="G124" s="278"/>
      <c r="H124" s="278" t="s">
        <v>1654</v>
      </c>
      <c r="I124" s="278" t="s">
        <v>1617</v>
      </c>
      <c r="J124" s="278">
        <v>120</v>
      </c>
      <c r="K124" s="321"/>
    </row>
    <row r="125" ht="15" customHeight="1">
      <c r="B125" s="319"/>
      <c r="C125" s="278" t="s">
        <v>1663</v>
      </c>
      <c r="D125" s="278"/>
      <c r="E125" s="278"/>
      <c r="F125" s="299" t="s">
        <v>1615</v>
      </c>
      <c r="G125" s="278"/>
      <c r="H125" s="278" t="s">
        <v>1664</v>
      </c>
      <c r="I125" s="278" t="s">
        <v>1617</v>
      </c>
      <c r="J125" s="278" t="s">
        <v>1665</v>
      </c>
      <c r="K125" s="321"/>
    </row>
    <row r="126" ht="15" customHeight="1">
      <c r="B126" s="319"/>
      <c r="C126" s="278" t="s">
        <v>1564</v>
      </c>
      <c r="D126" s="278"/>
      <c r="E126" s="278"/>
      <c r="F126" s="299" t="s">
        <v>1615</v>
      </c>
      <c r="G126" s="278"/>
      <c r="H126" s="278" t="s">
        <v>1666</v>
      </c>
      <c r="I126" s="278" t="s">
        <v>1617</v>
      </c>
      <c r="J126" s="278" t="s">
        <v>1665</v>
      </c>
      <c r="K126" s="321"/>
    </row>
    <row r="127" ht="15" customHeight="1">
      <c r="B127" s="319"/>
      <c r="C127" s="278" t="s">
        <v>1626</v>
      </c>
      <c r="D127" s="278"/>
      <c r="E127" s="278"/>
      <c r="F127" s="299" t="s">
        <v>1621</v>
      </c>
      <c r="G127" s="278"/>
      <c r="H127" s="278" t="s">
        <v>1627</v>
      </c>
      <c r="I127" s="278" t="s">
        <v>1617</v>
      </c>
      <c r="J127" s="278">
        <v>15</v>
      </c>
      <c r="K127" s="321"/>
    </row>
    <row r="128" ht="15" customHeight="1">
      <c r="B128" s="319"/>
      <c r="C128" s="301" t="s">
        <v>1628</v>
      </c>
      <c r="D128" s="301"/>
      <c r="E128" s="301"/>
      <c r="F128" s="302" t="s">
        <v>1621</v>
      </c>
      <c r="G128" s="301"/>
      <c r="H128" s="301" t="s">
        <v>1629</v>
      </c>
      <c r="I128" s="301" t="s">
        <v>1617</v>
      </c>
      <c r="J128" s="301">
        <v>15</v>
      </c>
      <c r="K128" s="321"/>
    </row>
    <row r="129" ht="15" customHeight="1">
      <c r="B129" s="319"/>
      <c r="C129" s="301" t="s">
        <v>1630</v>
      </c>
      <c r="D129" s="301"/>
      <c r="E129" s="301"/>
      <c r="F129" s="302" t="s">
        <v>1621</v>
      </c>
      <c r="G129" s="301"/>
      <c r="H129" s="301" t="s">
        <v>1631</v>
      </c>
      <c r="I129" s="301" t="s">
        <v>1617</v>
      </c>
      <c r="J129" s="301">
        <v>20</v>
      </c>
      <c r="K129" s="321"/>
    </row>
    <row r="130" ht="15" customHeight="1">
      <c r="B130" s="319"/>
      <c r="C130" s="301" t="s">
        <v>1632</v>
      </c>
      <c r="D130" s="301"/>
      <c r="E130" s="301"/>
      <c r="F130" s="302" t="s">
        <v>1621</v>
      </c>
      <c r="G130" s="301"/>
      <c r="H130" s="301" t="s">
        <v>1633</v>
      </c>
      <c r="I130" s="301" t="s">
        <v>1617</v>
      </c>
      <c r="J130" s="301">
        <v>20</v>
      </c>
      <c r="K130" s="321"/>
    </row>
    <row r="131" ht="15" customHeight="1">
      <c r="B131" s="319"/>
      <c r="C131" s="278" t="s">
        <v>1620</v>
      </c>
      <c r="D131" s="278"/>
      <c r="E131" s="278"/>
      <c r="F131" s="299" t="s">
        <v>1621</v>
      </c>
      <c r="G131" s="278"/>
      <c r="H131" s="278" t="s">
        <v>1654</v>
      </c>
      <c r="I131" s="278" t="s">
        <v>1617</v>
      </c>
      <c r="J131" s="278">
        <v>50</v>
      </c>
      <c r="K131" s="321"/>
    </row>
    <row r="132" ht="15" customHeight="1">
      <c r="B132" s="319"/>
      <c r="C132" s="278" t="s">
        <v>1634</v>
      </c>
      <c r="D132" s="278"/>
      <c r="E132" s="278"/>
      <c r="F132" s="299" t="s">
        <v>1621</v>
      </c>
      <c r="G132" s="278"/>
      <c r="H132" s="278" t="s">
        <v>1654</v>
      </c>
      <c r="I132" s="278" t="s">
        <v>1617</v>
      </c>
      <c r="J132" s="278">
        <v>50</v>
      </c>
      <c r="K132" s="321"/>
    </row>
    <row r="133" ht="15" customHeight="1">
      <c r="B133" s="319"/>
      <c r="C133" s="278" t="s">
        <v>1640</v>
      </c>
      <c r="D133" s="278"/>
      <c r="E133" s="278"/>
      <c r="F133" s="299" t="s">
        <v>1621</v>
      </c>
      <c r="G133" s="278"/>
      <c r="H133" s="278" t="s">
        <v>1654</v>
      </c>
      <c r="I133" s="278" t="s">
        <v>1617</v>
      </c>
      <c r="J133" s="278">
        <v>50</v>
      </c>
      <c r="K133" s="321"/>
    </row>
    <row r="134" ht="15" customHeight="1">
      <c r="B134" s="319"/>
      <c r="C134" s="278" t="s">
        <v>1642</v>
      </c>
      <c r="D134" s="278"/>
      <c r="E134" s="278"/>
      <c r="F134" s="299" t="s">
        <v>1621</v>
      </c>
      <c r="G134" s="278"/>
      <c r="H134" s="278" t="s">
        <v>1654</v>
      </c>
      <c r="I134" s="278" t="s">
        <v>1617</v>
      </c>
      <c r="J134" s="278">
        <v>50</v>
      </c>
      <c r="K134" s="321"/>
    </row>
    <row r="135" ht="15" customHeight="1">
      <c r="B135" s="319"/>
      <c r="C135" s="278" t="s">
        <v>164</v>
      </c>
      <c r="D135" s="278"/>
      <c r="E135" s="278"/>
      <c r="F135" s="299" t="s">
        <v>1621</v>
      </c>
      <c r="G135" s="278"/>
      <c r="H135" s="278" t="s">
        <v>1667</v>
      </c>
      <c r="I135" s="278" t="s">
        <v>1617</v>
      </c>
      <c r="J135" s="278">
        <v>255</v>
      </c>
      <c r="K135" s="321"/>
    </row>
    <row r="136" ht="15" customHeight="1">
      <c r="B136" s="319"/>
      <c r="C136" s="278" t="s">
        <v>1644</v>
      </c>
      <c r="D136" s="278"/>
      <c r="E136" s="278"/>
      <c r="F136" s="299" t="s">
        <v>1615</v>
      </c>
      <c r="G136" s="278"/>
      <c r="H136" s="278" t="s">
        <v>1668</v>
      </c>
      <c r="I136" s="278" t="s">
        <v>1646</v>
      </c>
      <c r="J136" s="278"/>
      <c r="K136" s="321"/>
    </row>
    <row r="137" ht="15" customHeight="1">
      <c r="B137" s="319"/>
      <c r="C137" s="278" t="s">
        <v>1647</v>
      </c>
      <c r="D137" s="278"/>
      <c r="E137" s="278"/>
      <c r="F137" s="299" t="s">
        <v>1615</v>
      </c>
      <c r="G137" s="278"/>
      <c r="H137" s="278" t="s">
        <v>1669</v>
      </c>
      <c r="I137" s="278" t="s">
        <v>1649</v>
      </c>
      <c r="J137" s="278"/>
      <c r="K137" s="321"/>
    </row>
    <row r="138" ht="15" customHeight="1">
      <c r="B138" s="319"/>
      <c r="C138" s="278" t="s">
        <v>1650</v>
      </c>
      <c r="D138" s="278"/>
      <c r="E138" s="278"/>
      <c r="F138" s="299" t="s">
        <v>1615</v>
      </c>
      <c r="G138" s="278"/>
      <c r="H138" s="278" t="s">
        <v>1650</v>
      </c>
      <c r="I138" s="278" t="s">
        <v>1649</v>
      </c>
      <c r="J138" s="278"/>
      <c r="K138" s="321"/>
    </row>
    <row r="139" ht="15" customHeight="1">
      <c r="B139" s="319"/>
      <c r="C139" s="278" t="s">
        <v>39</v>
      </c>
      <c r="D139" s="278"/>
      <c r="E139" s="278"/>
      <c r="F139" s="299" t="s">
        <v>1615</v>
      </c>
      <c r="G139" s="278"/>
      <c r="H139" s="278" t="s">
        <v>1670</v>
      </c>
      <c r="I139" s="278" t="s">
        <v>1649</v>
      </c>
      <c r="J139" s="278"/>
      <c r="K139" s="321"/>
    </row>
    <row r="140" ht="15" customHeight="1">
      <c r="B140" s="319"/>
      <c r="C140" s="278" t="s">
        <v>1671</v>
      </c>
      <c r="D140" s="278"/>
      <c r="E140" s="278"/>
      <c r="F140" s="299" t="s">
        <v>1615</v>
      </c>
      <c r="G140" s="278"/>
      <c r="H140" s="278" t="s">
        <v>1672</v>
      </c>
      <c r="I140" s="278" t="s">
        <v>1649</v>
      </c>
      <c r="J140" s="278"/>
      <c r="K140" s="321"/>
    </row>
    <row r="14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ht="18.75" customHeight="1">
      <c r="B142" s="274"/>
      <c r="C142" s="274"/>
      <c r="D142" s="274"/>
      <c r="E142" s="274"/>
      <c r="F142" s="311"/>
      <c r="G142" s="274"/>
      <c r="H142" s="274"/>
      <c r="I142" s="274"/>
      <c r="J142" s="274"/>
      <c r="K142" s="274"/>
    </row>
    <row r="143" ht="18.75" customHeight="1">
      <c r="B143" s="285"/>
      <c r="C143" s="285"/>
      <c r="D143" s="285"/>
      <c r="E143" s="285"/>
      <c r="F143" s="285"/>
      <c r="G143" s="285"/>
      <c r="H143" s="285"/>
      <c r="I143" s="285"/>
      <c r="J143" s="285"/>
      <c r="K143" s="285"/>
    </row>
    <row r="144" ht="7.5" customHeight="1">
      <c r="B144" s="286"/>
      <c r="C144" s="287"/>
      <c r="D144" s="287"/>
      <c r="E144" s="287"/>
      <c r="F144" s="287"/>
      <c r="G144" s="287"/>
      <c r="H144" s="287"/>
      <c r="I144" s="287"/>
      <c r="J144" s="287"/>
      <c r="K144" s="288"/>
    </row>
    <row r="145" ht="45" customHeight="1">
      <c r="B145" s="289"/>
      <c r="C145" s="290" t="s">
        <v>1673</v>
      </c>
      <c r="D145" s="290"/>
      <c r="E145" s="290"/>
      <c r="F145" s="290"/>
      <c r="G145" s="290"/>
      <c r="H145" s="290"/>
      <c r="I145" s="290"/>
      <c r="J145" s="290"/>
      <c r="K145" s="291"/>
    </row>
    <row r="146" ht="17.25" customHeight="1">
      <c r="B146" s="289"/>
      <c r="C146" s="292" t="s">
        <v>1609</v>
      </c>
      <c r="D146" s="292"/>
      <c r="E146" s="292"/>
      <c r="F146" s="292" t="s">
        <v>1610</v>
      </c>
      <c r="G146" s="293"/>
      <c r="H146" s="292" t="s">
        <v>159</v>
      </c>
      <c r="I146" s="292" t="s">
        <v>58</v>
      </c>
      <c r="J146" s="292" t="s">
        <v>1611</v>
      </c>
      <c r="K146" s="291"/>
    </row>
    <row r="147" ht="17.25" customHeight="1">
      <c r="B147" s="289"/>
      <c r="C147" s="294" t="s">
        <v>1612</v>
      </c>
      <c r="D147" s="294"/>
      <c r="E147" s="294"/>
      <c r="F147" s="295" t="s">
        <v>1613</v>
      </c>
      <c r="G147" s="296"/>
      <c r="H147" s="294"/>
      <c r="I147" s="294"/>
      <c r="J147" s="294" t="s">
        <v>1614</v>
      </c>
      <c r="K147" s="291"/>
    </row>
    <row r="148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ht="15" customHeight="1">
      <c r="B149" s="300"/>
      <c r="C149" s="325" t="s">
        <v>1618</v>
      </c>
      <c r="D149" s="278"/>
      <c r="E149" s="278"/>
      <c r="F149" s="326" t="s">
        <v>1615</v>
      </c>
      <c r="G149" s="278"/>
      <c r="H149" s="325" t="s">
        <v>1654</v>
      </c>
      <c r="I149" s="325" t="s">
        <v>1617</v>
      </c>
      <c r="J149" s="325">
        <v>120</v>
      </c>
      <c r="K149" s="321"/>
    </row>
    <row r="150" ht="15" customHeight="1">
      <c r="B150" s="300"/>
      <c r="C150" s="325" t="s">
        <v>1663</v>
      </c>
      <c r="D150" s="278"/>
      <c r="E150" s="278"/>
      <c r="F150" s="326" t="s">
        <v>1615</v>
      </c>
      <c r="G150" s="278"/>
      <c r="H150" s="325" t="s">
        <v>1674</v>
      </c>
      <c r="I150" s="325" t="s">
        <v>1617</v>
      </c>
      <c r="J150" s="325" t="s">
        <v>1665</v>
      </c>
      <c r="K150" s="321"/>
    </row>
    <row r="151" ht="15" customHeight="1">
      <c r="B151" s="300"/>
      <c r="C151" s="325" t="s">
        <v>1564</v>
      </c>
      <c r="D151" s="278"/>
      <c r="E151" s="278"/>
      <c r="F151" s="326" t="s">
        <v>1615</v>
      </c>
      <c r="G151" s="278"/>
      <c r="H151" s="325" t="s">
        <v>1675</v>
      </c>
      <c r="I151" s="325" t="s">
        <v>1617</v>
      </c>
      <c r="J151" s="325" t="s">
        <v>1665</v>
      </c>
      <c r="K151" s="321"/>
    </row>
    <row r="152" ht="15" customHeight="1">
      <c r="B152" s="300"/>
      <c r="C152" s="325" t="s">
        <v>1620</v>
      </c>
      <c r="D152" s="278"/>
      <c r="E152" s="278"/>
      <c r="F152" s="326" t="s">
        <v>1621</v>
      </c>
      <c r="G152" s="278"/>
      <c r="H152" s="325" t="s">
        <v>1654</v>
      </c>
      <c r="I152" s="325" t="s">
        <v>1617</v>
      </c>
      <c r="J152" s="325">
        <v>50</v>
      </c>
      <c r="K152" s="321"/>
    </row>
    <row r="153" ht="15" customHeight="1">
      <c r="B153" s="300"/>
      <c r="C153" s="325" t="s">
        <v>1623</v>
      </c>
      <c r="D153" s="278"/>
      <c r="E153" s="278"/>
      <c r="F153" s="326" t="s">
        <v>1615</v>
      </c>
      <c r="G153" s="278"/>
      <c r="H153" s="325" t="s">
        <v>1654</v>
      </c>
      <c r="I153" s="325" t="s">
        <v>1625</v>
      </c>
      <c r="J153" s="325"/>
      <c r="K153" s="321"/>
    </row>
    <row r="154" ht="15" customHeight="1">
      <c r="B154" s="300"/>
      <c r="C154" s="325" t="s">
        <v>1634</v>
      </c>
      <c r="D154" s="278"/>
      <c r="E154" s="278"/>
      <c r="F154" s="326" t="s">
        <v>1621</v>
      </c>
      <c r="G154" s="278"/>
      <c r="H154" s="325" t="s">
        <v>1654</v>
      </c>
      <c r="I154" s="325" t="s">
        <v>1617</v>
      </c>
      <c r="J154" s="325">
        <v>50</v>
      </c>
      <c r="K154" s="321"/>
    </row>
    <row r="155" ht="15" customHeight="1">
      <c r="B155" s="300"/>
      <c r="C155" s="325" t="s">
        <v>1642</v>
      </c>
      <c r="D155" s="278"/>
      <c r="E155" s="278"/>
      <c r="F155" s="326" t="s">
        <v>1621</v>
      </c>
      <c r="G155" s="278"/>
      <c r="H155" s="325" t="s">
        <v>1654</v>
      </c>
      <c r="I155" s="325" t="s">
        <v>1617</v>
      </c>
      <c r="J155" s="325">
        <v>50</v>
      </c>
      <c r="K155" s="321"/>
    </row>
    <row r="156" ht="15" customHeight="1">
      <c r="B156" s="300"/>
      <c r="C156" s="325" t="s">
        <v>1640</v>
      </c>
      <c r="D156" s="278"/>
      <c r="E156" s="278"/>
      <c r="F156" s="326" t="s">
        <v>1621</v>
      </c>
      <c r="G156" s="278"/>
      <c r="H156" s="325" t="s">
        <v>1654</v>
      </c>
      <c r="I156" s="325" t="s">
        <v>1617</v>
      </c>
      <c r="J156" s="325">
        <v>50</v>
      </c>
      <c r="K156" s="321"/>
    </row>
    <row r="157" ht="15" customHeight="1">
      <c r="B157" s="300"/>
      <c r="C157" s="325" t="s">
        <v>134</v>
      </c>
      <c r="D157" s="278"/>
      <c r="E157" s="278"/>
      <c r="F157" s="326" t="s">
        <v>1615</v>
      </c>
      <c r="G157" s="278"/>
      <c r="H157" s="325" t="s">
        <v>1676</v>
      </c>
      <c r="I157" s="325" t="s">
        <v>1617</v>
      </c>
      <c r="J157" s="325" t="s">
        <v>1677</v>
      </c>
      <c r="K157" s="321"/>
    </row>
    <row r="158" ht="15" customHeight="1">
      <c r="B158" s="300"/>
      <c r="C158" s="325" t="s">
        <v>1678</v>
      </c>
      <c r="D158" s="278"/>
      <c r="E158" s="278"/>
      <c r="F158" s="326" t="s">
        <v>1615</v>
      </c>
      <c r="G158" s="278"/>
      <c r="H158" s="325" t="s">
        <v>1679</v>
      </c>
      <c r="I158" s="325" t="s">
        <v>1649</v>
      </c>
      <c r="J158" s="325"/>
      <c r="K158" s="321"/>
    </row>
    <row r="159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ht="18.75" customHeight="1">
      <c r="B160" s="274"/>
      <c r="C160" s="278"/>
      <c r="D160" s="278"/>
      <c r="E160" s="278"/>
      <c r="F160" s="299"/>
      <c r="G160" s="278"/>
      <c r="H160" s="278"/>
      <c r="I160" s="278"/>
      <c r="J160" s="278"/>
      <c r="K160" s="274"/>
    </row>
    <row r="161" ht="18.75" customHeight="1">
      <c r="B161" s="285"/>
      <c r="C161" s="285"/>
      <c r="D161" s="285"/>
      <c r="E161" s="285"/>
      <c r="F161" s="285"/>
      <c r="G161" s="285"/>
      <c r="H161" s="285"/>
      <c r="I161" s="285"/>
      <c r="J161" s="285"/>
      <c r="K161" s="285"/>
    </row>
    <row r="162" ht="7.5" customHeight="1">
      <c r="B162" s="264"/>
      <c r="C162" s="265"/>
      <c r="D162" s="265"/>
      <c r="E162" s="265"/>
      <c r="F162" s="265"/>
      <c r="G162" s="265"/>
      <c r="H162" s="265"/>
      <c r="I162" s="265"/>
      <c r="J162" s="265"/>
      <c r="K162" s="266"/>
    </row>
    <row r="163" ht="45" customHeight="1">
      <c r="B163" s="267"/>
      <c r="C163" s="268" t="s">
        <v>1680</v>
      </c>
      <c r="D163" s="268"/>
      <c r="E163" s="268"/>
      <c r="F163" s="268"/>
      <c r="G163" s="268"/>
      <c r="H163" s="268"/>
      <c r="I163" s="268"/>
      <c r="J163" s="268"/>
      <c r="K163" s="269"/>
    </row>
    <row r="164" ht="17.25" customHeight="1">
      <c r="B164" s="267"/>
      <c r="C164" s="292" t="s">
        <v>1609</v>
      </c>
      <c r="D164" s="292"/>
      <c r="E164" s="292"/>
      <c r="F164" s="292" t="s">
        <v>1610</v>
      </c>
      <c r="G164" s="329"/>
      <c r="H164" s="330" t="s">
        <v>159</v>
      </c>
      <c r="I164" s="330" t="s">
        <v>58</v>
      </c>
      <c r="J164" s="292" t="s">
        <v>1611</v>
      </c>
      <c r="K164" s="269"/>
    </row>
    <row r="165" ht="17.25" customHeight="1">
      <c r="B165" s="270"/>
      <c r="C165" s="294" t="s">
        <v>1612</v>
      </c>
      <c r="D165" s="294"/>
      <c r="E165" s="294"/>
      <c r="F165" s="295" t="s">
        <v>1613</v>
      </c>
      <c r="G165" s="331"/>
      <c r="H165" s="332"/>
      <c r="I165" s="332"/>
      <c r="J165" s="294" t="s">
        <v>1614</v>
      </c>
      <c r="K165" s="272"/>
    </row>
    <row r="166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ht="15" customHeight="1">
      <c r="B167" s="300"/>
      <c r="C167" s="278" t="s">
        <v>1618</v>
      </c>
      <c r="D167" s="278"/>
      <c r="E167" s="278"/>
      <c r="F167" s="299" t="s">
        <v>1615</v>
      </c>
      <c r="G167" s="278"/>
      <c r="H167" s="278" t="s">
        <v>1654</v>
      </c>
      <c r="I167" s="278" t="s">
        <v>1617</v>
      </c>
      <c r="J167" s="278">
        <v>120</v>
      </c>
      <c r="K167" s="321"/>
    </row>
    <row r="168" ht="15" customHeight="1">
      <c r="B168" s="300"/>
      <c r="C168" s="278" t="s">
        <v>1663</v>
      </c>
      <c r="D168" s="278"/>
      <c r="E168" s="278"/>
      <c r="F168" s="299" t="s">
        <v>1615</v>
      </c>
      <c r="G168" s="278"/>
      <c r="H168" s="278" t="s">
        <v>1664</v>
      </c>
      <c r="I168" s="278" t="s">
        <v>1617</v>
      </c>
      <c r="J168" s="278" t="s">
        <v>1665</v>
      </c>
      <c r="K168" s="321"/>
    </row>
    <row r="169" ht="15" customHeight="1">
      <c r="B169" s="300"/>
      <c r="C169" s="278" t="s">
        <v>1564</v>
      </c>
      <c r="D169" s="278"/>
      <c r="E169" s="278"/>
      <c r="F169" s="299" t="s">
        <v>1615</v>
      </c>
      <c r="G169" s="278"/>
      <c r="H169" s="278" t="s">
        <v>1681</v>
      </c>
      <c r="I169" s="278" t="s">
        <v>1617</v>
      </c>
      <c r="J169" s="278" t="s">
        <v>1665</v>
      </c>
      <c r="K169" s="321"/>
    </row>
    <row r="170" ht="15" customHeight="1">
      <c r="B170" s="300"/>
      <c r="C170" s="278" t="s">
        <v>1620</v>
      </c>
      <c r="D170" s="278"/>
      <c r="E170" s="278"/>
      <c r="F170" s="299" t="s">
        <v>1621</v>
      </c>
      <c r="G170" s="278"/>
      <c r="H170" s="278" t="s">
        <v>1681</v>
      </c>
      <c r="I170" s="278" t="s">
        <v>1617</v>
      </c>
      <c r="J170" s="278">
        <v>50</v>
      </c>
      <c r="K170" s="321"/>
    </row>
    <row r="171" ht="15" customHeight="1">
      <c r="B171" s="300"/>
      <c r="C171" s="278" t="s">
        <v>1623</v>
      </c>
      <c r="D171" s="278"/>
      <c r="E171" s="278"/>
      <c r="F171" s="299" t="s">
        <v>1615</v>
      </c>
      <c r="G171" s="278"/>
      <c r="H171" s="278" t="s">
        <v>1681</v>
      </c>
      <c r="I171" s="278" t="s">
        <v>1625</v>
      </c>
      <c r="J171" s="278"/>
      <c r="K171" s="321"/>
    </row>
    <row r="172" ht="15" customHeight="1">
      <c r="B172" s="300"/>
      <c r="C172" s="278" t="s">
        <v>1634</v>
      </c>
      <c r="D172" s="278"/>
      <c r="E172" s="278"/>
      <c r="F172" s="299" t="s">
        <v>1621</v>
      </c>
      <c r="G172" s="278"/>
      <c r="H172" s="278" t="s">
        <v>1681</v>
      </c>
      <c r="I172" s="278" t="s">
        <v>1617</v>
      </c>
      <c r="J172" s="278">
        <v>50</v>
      </c>
      <c r="K172" s="321"/>
    </row>
    <row r="173" ht="15" customHeight="1">
      <c r="B173" s="300"/>
      <c r="C173" s="278" t="s">
        <v>1642</v>
      </c>
      <c r="D173" s="278"/>
      <c r="E173" s="278"/>
      <c r="F173" s="299" t="s">
        <v>1621</v>
      </c>
      <c r="G173" s="278"/>
      <c r="H173" s="278" t="s">
        <v>1681</v>
      </c>
      <c r="I173" s="278" t="s">
        <v>1617</v>
      </c>
      <c r="J173" s="278">
        <v>50</v>
      </c>
      <c r="K173" s="321"/>
    </row>
    <row r="174" ht="15" customHeight="1">
      <c r="B174" s="300"/>
      <c r="C174" s="278" t="s">
        <v>1640</v>
      </c>
      <c r="D174" s="278"/>
      <c r="E174" s="278"/>
      <c r="F174" s="299" t="s">
        <v>1621</v>
      </c>
      <c r="G174" s="278"/>
      <c r="H174" s="278" t="s">
        <v>1681</v>
      </c>
      <c r="I174" s="278" t="s">
        <v>1617</v>
      </c>
      <c r="J174" s="278">
        <v>50</v>
      </c>
      <c r="K174" s="321"/>
    </row>
    <row r="175" ht="15" customHeight="1">
      <c r="B175" s="300"/>
      <c r="C175" s="278" t="s">
        <v>158</v>
      </c>
      <c r="D175" s="278"/>
      <c r="E175" s="278"/>
      <c r="F175" s="299" t="s">
        <v>1615</v>
      </c>
      <c r="G175" s="278"/>
      <c r="H175" s="278" t="s">
        <v>1682</v>
      </c>
      <c r="I175" s="278" t="s">
        <v>1683</v>
      </c>
      <c r="J175" s="278"/>
      <c r="K175" s="321"/>
    </row>
    <row r="176" ht="15" customHeight="1">
      <c r="B176" s="300"/>
      <c r="C176" s="278" t="s">
        <v>58</v>
      </c>
      <c r="D176" s="278"/>
      <c r="E176" s="278"/>
      <c r="F176" s="299" t="s">
        <v>1615</v>
      </c>
      <c r="G176" s="278"/>
      <c r="H176" s="278" t="s">
        <v>1684</v>
      </c>
      <c r="I176" s="278" t="s">
        <v>1685</v>
      </c>
      <c r="J176" s="278">
        <v>1</v>
      </c>
      <c r="K176" s="321"/>
    </row>
    <row r="177" ht="15" customHeight="1">
      <c r="B177" s="300"/>
      <c r="C177" s="278" t="s">
        <v>54</v>
      </c>
      <c r="D177" s="278"/>
      <c r="E177" s="278"/>
      <c r="F177" s="299" t="s">
        <v>1615</v>
      </c>
      <c r="G177" s="278"/>
      <c r="H177" s="278" t="s">
        <v>1686</v>
      </c>
      <c r="I177" s="278" t="s">
        <v>1617</v>
      </c>
      <c r="J177" s="278">
        <v>20</v>
      </c>
      <c r="K177" s="321"/>
    </row>
    <row r="178" ht="15" customHeight="1">
      <c r="B178" s="300"/>
      <c r="C178" s="278" t="s">
        <v>159</v>
      </c>
      <c r="D178" s="278"/>
      <c r="E178" s="278"/>
      <c r="F178" s="299" t="s">
        <v>1615</v>
      </c>
      <c r="G178" s="278"/>
      <c r="H178" s="278" t="s">
        <v>1687</v>
      </c>
      <c r="I178" s="278" t="s">
        <v>1617</v>
      </c>
      <c r="J178" s="278">
        <v>255</v>
      </c>
      <c r="K178" s="321"/>
    </row>
    <row r="179" ht="15" customHeight="1">
      <c r="B179" s="300"/>
      <c r="C179" s="278" t="s">
        <v>160</v>
      </c>
      <c r="D179" s="278"/>
      <c r="E179" s="278"/>
      <c r="F179" s="299" t="s">
        <v>1615</v>
      </c>
      <c r="G179" s="278"/>
      <c r="H179" s="278" t="s">
        <v>1580</v>
      </c>
      <c r="I179" s="278" t="s">
        <v>1617</v>
      </c>
      <c r="J179" s="278">
        <v>10</v>
      </c>
      <c r="K179" s="321"/>
    </row>
    <row r="180" ht="15" customHeight="1">
      <c r="B180" s="300"/>
      <c r="C180" s="278" t="s">
        <v>161</v>
      </c>
      <c r="D180" s="278"/>
      <c r="E180" s="278"/>
      <c r="F180" s="299" t="s">
        <v>1615</v>
      </c>
      <c r="G180" s="278"/>
      <c r="H180" s="278" t="s">
        <v>1688</v>
      </c>
      <c r="I180" s="278" t="s">
        <v>1649</v>
      </c>
      <c r="J180" s="278"/>
      <c r="K180" s="321"/>
    </row>
    <row r="181" ht="15" customHeight="1">
      <c r="B181" s="300"/>
      <c r="C181" s="278" t="s">
        <v>1689</v>
      </c>
      <c r="D181" s="278"/>
      <c r="E181" s="278"/>
      <c r="F181" s="299" t="s">
        <v>1615</v>
      </c>
      <c r="G181" s="278"/>
      <c r="H181" s="278" t="s">
        <v>1690</v>
      </c>
      <c r="I181" s="278" t="s">
        <v>1649</v>
      </c>
      <c r="J181" s="278"/>
      <c r="K181" s="321"/>
    </row>
    <row r="182" ht="15" customHeight="1">
      <c r="B182" s="300"/>
      <c r="C182" s="278" t="s">
        <v>1678</v>
      </c>
      <c r="D182" s="278"/>
      <c r="E182" s="278"/>
      <c r="F182" s="299" t="s">
        <v>1615</v>
      </c>
      <c r="G182" s="278"/>
      <c r="H182" s="278" t="s">
        <v>1691</v>
      </c>
      <c r="I182" s="278" t="s">
        <v>1649</v>
      </c>
      <c r="J182" s="278"/>
      <c r="K182" s="321"/>
    </row>
    <row r="183" ht="15" customHeight="1">
      <c r="B183" s="300"/>
      <c r="C183" s="278" t="s">
        <v>163</v>
      </c>
      <c r="D183" s="278"/>
      <c r="E183" s="278"/>
      <c r="F183" s="299" t="s">
        <v>1621</v>
      </c>
      <c r="G183" s="278"/>
      <c r="H183" s="278" t="s">
        <v>1692</v>
      </c>
      <c r="I183" s="278" t="s">
        <v>1617</v>
      </c>
      <c r="J183" s="278">
        <v>50</v>
      </c>
      <c r="K183" s="321"/>
    </row>
    <row r="184" ht="15" customHeight="1">
      <c r="B184" s="300"/>
      <c r="C184" s="278" t="s">
        <v>1693</v>
      </c>
      <c r="D184" s="278"/>
      <c r="E184" s="278"/>
      <c r="F184" s="299" t="s">
        <v>1621</v>
      </c>
      <c r="G184" s="278"/>
      <c r="H184" s="278" t="s">
        <v>1694</v>
      </c>
      <c r="I184" s="278" t="s">
        <v>1695</v>
      </c>
      <c r="J184" s="278"/>
      <c r="K184" s="321"/>
    </row>
    <row r="185" ht="15" customHeight="1">
      <c r="B185" s="300"/>
      <c r="C185" s="278" t="s">
        <v>1696</v>
      </c>
      <c r="D185" s="278"/>
      <c r="E185" s="278"/>
      <c r="F185" s="299" t="s">
        <v>1621</v>
      </c>
      <c r="G185" s="278"/>
      <c r="H185" s="278" t="s">
        <v>1697</v>
      </c>
      <c r="I185" s="278" t="s">
        <v>1695</v>
      </c>
      <c r="J185" s="278"/>
      <c r="K185" s="321"/>
    </row>
    <row r="186" ht="15" customHeight="1">
      <c r="B186" s="300"/>
      <c r="C186" s="278" t="s">
        <v>1698</v>
      </c>
      <c r="D186" s="278"/>
      <c r="E186" s="278"/>
      <c r="F186" s="299" t="s">
        <v>1621</v>
      </c>
      <c r="G186" s="278"/>
      <c r="H186" s="278" t="s">
        <v>1699</v>
      </c>
      <c r="I186" s="278" t="s">
        <v>1695</v>
      </c>
      <c r="J186" s="278"/>
      <c r="K186" s="321"/>
    </row>
    <row r="187" ht="15" customHeight="1">
      <c r="B187" s="300"/>
      <c r="C187" s="333" t="s">
        <v>1700</v>
      </c>
      <c r="D187" s="278"/>
      <c r="E187" s="278"/>
      <c r="F187" s="299" t="s">
        <v>1621</v>
      </c>
      <c r="G187" s="278"/>
      <c r="H187" s="278" t="s">
        <v>1701</v>
      </c>
      <c r="I187" s="278" t="s">
        <v>1702</v>
      </c>
      <c r="J187" s="334" t="s">
        <v>1703</v>
      </c>
      <c r="K187" s="321"/>
    </row>
    <row r="188" ht="15" customHeight="1">
      <c r="B188" s="300"/>
      <c r="C188" s="284" t="s">
        <v>43</v>
      </c>
      <c r="D188" s="278"/>
      <c r="E188" s="278"/>
      <c r="F188" s="299" t="s">
        <v>1615</v>
      </c>
      <c r="G188" s="278"/>
      <c r="H188" s="274" t="s">
        <v>1704</v>
      </c>
      <c r="I188" s="278" t="s">
        <v>1705</v>
      </c>
      <c r="J188" s="278"/>
      <c r="K188" s="321"/>
    </row>
    <row r="189" ht="15" customHeight="1">
      <c r="B189" s="300"/>
      <c r="C189" s="284" t="s">
        <v>1706</v>
      </c>
      <c r="D189" s="278"/>
      <c r="E189" s="278"/>
      <c r="F189" s="299" t="s">
        <v>1615</v>
      </c>
      <c r="G189" s="278"/>
      <c r="H189" s="278" t="s">
        <v>1707</v>
      </c>
      <c r="I189" s="278" t="s">
        <v>1649</v>
      </c>
      <c r="J189" s="278"/>
      <c r="K189" s="321"/>
    </row>
    <row r="190" ht="15" customHeight="1">
      <c r="B190" s="300"/>
      <c r="C190" s="284" t="s">
        <v>1708</v>
      </c>
      <c r="D190" s="278"/>
      <c r="E190" s="278"/>
      <c r="F190" s="299" t="s">
        <v>1615</v>
      </c>
      <c r="G190" s="278"/>
      <c r="H190" s="278" t="s">
        <v>1709</v>
      </c>
      <c r="I190" s="278" t="s">
        <v>1649</v>
      </c>
      <c r="J190" s="278"/>
      <c r="K190" s="321"/>
    </row>
    <row r="191" ht="15" customHeight="1">
      <c r="B191" s="300"/>
      <c r="C191" s="284" t="s">
        <v>1710</v>
      </c>
      <c r="D191" s="278"/>
      <c r="E191" s="278"/>
      <c r="F191" s="299" t="s">
        <v>1621</v>
      </c>
      <c r="G191" s="278"/>
      <c r="H191" s="278" t="s">
        <v>1711</v>
      </c>
      <c r="I191" s="278" t="s">
        <v>1649</v>
      </c>
      <c r="J191" s="278"/>
      <c r="K191" s="321"/>
    </row>
    <row r="192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ht="18.75" customHeight="1">
      <c r="B193" s="274"/>
      <c r="C193" s="278"/>
      <c r="D193" s="278"/>
      <c r="E193" s="278"/>
      <c r="F193" s="299"/>
      <c r="G193" s="278"/>
      <c r="H193" s="278"/>
      <c r="I193" s="278"/>
      <c r="J193" s="278"/>
      <c r="K193" s="274"/>
    </row>
    <row r="194" ht="18.75" customHeight="1">
      <c r="B194" s="274"/>
      <c r="C194" s="278"/>
      <c r="D194" s="278"/>
      <c r="E194" s="278"/>
      <c r="F194" s="299"/>
      <c r="G194" s="278"/>
      <c r="H194" s="278"/>
      <c r="I194" s="278"/>
      <c r="J194" s="278"/>
      <c r="K194" s="274"/>
    </row>
    <row r="195" ht="18.75" customHeight="1">
      <c r="B195" s="285"/>
      <c r="C195" s="285"/>
      <c r="D195" s="285"/>
      <c r="E195" s="285"/>
      <c r="F195" s="285"/>
      <c r="G195" s="285"/>
      <c r="H195" s="285"/>
      <c r="I195" s="285"/>
      <c r="J195" s="285"/>
      <c r="K195" s="285"/>
    </row>
    <row r="196" ht="13.5">
      <c r="B196" s="264"/>
      <c r="C196" s="265"/>
      <c r="D196" s="265"/>
      <c r="E196" s="265"/>
      <c r="F196" s="265"/>
      <c r="G196" s="265"/>
      <c r="H196" s="265"/>
      <c r="I196" s="265"/>
      <c r="J196" s="265"/>
      <c r="K196" s="266"/>
    </row>
    <row r="197" ht="21">
      <c r="B197" s="267"/>
      <c r="C197" s="268" t="s">
        <v>1712</v>
      </c>
      <c r="D197" s="268"/>
      <c r="E197" s="268"/>
      <c r="F197" s="268"/>
      <c r="G197" s="268"/>
      <c r="H197" s="268"/>
      <c r="I197" s="268"/>
      <c r="J197" s="268"/>
      <c r="K197" s="269"/>
    </row>
    <row r="198" ht="25.5" customHeight="1">
      <c r="B198" s="267"/>
      <c r="C198" s="336" t="s">
        <v>1713</v>
      </c>
      <c r="D198" s="336"/>
      <c r="E198" s="336"/>
      <c r="F198" s="336" t="s">
        <v>1714</v>
      </c>
      <c r="G198" s="337"/>
      <c r="H198" s="336" t="s">
        <v>1715</v>
      </c>
      <c r="I198" s="336"/>
      <c r="J198" s="336"/>
      <c r="K198" s="269"/>
    </row>
    <row r="199" ht="5.25" customHeight="1">
      <c r="B199" s="300"/>
      <c r="C199" s="297"/>
      <c r="D199" s="297"/>
      <c r="E199" s="297"/>
      <c r="F199" s="297"/>
      <c r="G199" s="278"/>
      <c r="H199" s="297"/>
      <c r="I199" s="297"/>
      <c r="J199" s="297"/>
      <c r="K199" s="321"/>
    </row>
    <row r="200" ht="15" customHeight="1">
      <c r="B200" s="300"/>
      <c r="C200" s="278" t="s">
        <v>1705</v>
      </c>
      <c r="D200" s="278"/>
      <c r="E200" s="278"/>
      <c r="F200" s="299" t="s">
        <v>44</v>
      </c>
      <c r="G200" s="278"/>
      <c r="H200" s="278" t="s">
        <v>1716</v>
      </c>
      <c r="I200" s="278"/>
      <c r="J200" s="278"/>
      <c r="K200" s="321"/>
    </row>
    <row r="201" ht="15" customHeight="1">
      <c r="B201" s="300"/>
      <c r="C201" s="306"/>
      <c r="D201" s="278"/>
      <c r="E201" s="278"/>
      <c r="F201" s="299" t="s">
        <v>45</v>
      </c>
      <c r="G201" s="278"/>
      <c r="H201" s="278" t="s">
        <v>1717</v>
      </c>
      <c r="I201" s="278"/>
      <c r="J201" s="278"/>
      <c r="K201" s="321"/>
    </row>
    <row r="202" ht="15" customHeight="1">
      <c r="B202" s="300"/>
      <c r="C202" s="306"/>
      <c r="D202" s="278"/>
      <c r="E202" s="278"/>
      <c r="F202" s="299" t="s">
        <v>48</v>
      </c>
      <c r="G202" s="278"/>
      <c r="H202" s="278" t="s">
        <v>1718</v>
      </c>
      <c r="I202" s="278"/>
      <c r="J202" s="278"/>
      <c r="K202" s="321"/>
    </row>
    <row r="203" ht="15" customHeight="1">
      <c r="B203" s="300"/>
      <c r="C203" s="278"/>
      <c r="D203" s="278"/>
      <c r="E203" s="278"/>
      <c r="F203" s="299" t="s">
        <v>46</v>
      </c>
      <c r="G203" s="278"/>
      <c r="H203" s="278" t="s">
        <v>1719</v>
      </c>
      <c r="I203" s="278"/>
      <c r="J203" s="278"/>
      <c r="K203" s="321"/>
    </row>
    <row r="204" ht="15" customHeight="1">
      <c r="B204" s="300"/>
      <c r="C204" s="278"/>
      <c r="D204" s="278"/>
      <c r="E204" s="278"/>
      <c r="F204" s="299" t="s">
        <v>47</v>
      </c>
      <c r="G204" s="278"/>
      <c r="H204" s="278" t="s">
        <v>1720</v>
      </c>
      <c r="I204" s="278"/>
      <c r="J204" s="278"/>
      <c r="K204" s="321"/>
    </row>
    <row r="205" ht="15" customHeight="1">
      <c r="B205" s="300"/>
      <c r="C205" s="278"/>
      <c r="D205" s="278"/>
      <c r="E205" s="278"/>
      <c r="F205" s="299"/>
      <c r="G205" s="278"/>
      <c r="H205" s="278"/>
      <c r="I205" s="278"/>
      <c r="J205" s="278"/>
      <c r="K205" s="321"/>
    </row>
    <row r="206" ht="15" customHeight="1">
      <c r="B206" s="300"/>
      <c r="C206" s="278" t="s">
        <v>1661</v>
      </c>
      <c r="D206" s="278"/>
      <c r="E206" s="278"/>
      <c r="F206" s="299" t="s">
        <v>80</v>
      </c>
      <c r="G206" s="278"/>
      <c r="H206" s="278" t="s">
        <v>1721</v>
      </c>
      <c r="I206" s="278"/>
      <c r="J206" s="278"/>
      <c r="K206" s="321"/>
    </row>
    <row r="207" ht="15" customHeight="1">
      <c r="B207" s="300"/>
      <c r="C207" s="306"/>
      <c r="D207" s="278"/>
      <c r="E207" s="278"/>
      <c r="F207" s="299" t="s">
        <v>1558</v>
      </c>
      <c r="G207" s="278"/>
      <c r="H207" s="278" t="s">
        <v>1559</v>
      </c>
      <c r="I207" s="278"/>
      <c r="J207" s="278"/>
      <c r="K207" s="321"/>
    </row>
    <row r="208" ht="15" customHeight="1">
      <c r="B208" s="300"/>
      <c r="C208" s="278"/>
      <c r="D208" s="278"/>
      <c r="E208" s="278"/>
      <c r="F208" s="299" t="s">
        <v>1556</v>
      </c>
      <c r="G208" s="278"/>
      <c r="H208" s="278" t="s">
        <v>1722</v>
      </c>
      <c r="I208" s="278"/>
      <c r="J208" s="278"/>
      <c r="K208" s="321"/>
    </row>
    <row r="209" ht="15" customHeight="1">
      <c r="B209" s="338"/>
      <c r="C209" s="306"/>
      <c r="D209" s="306"/>
      <c r="E209" s="306"/>
      <c r="F209" s="299" t="s">
        <v>1560</v>
      </c>
      <c r="G209" s="284"/>
      <c r="H209" s="325" t="s">
        <v>1561</v>
      </c>
      <c r="I209" s="325"/>
      <c r="J209" s="325"/>
      <c r="K209" s="339"/>
    </row>
    <row r="210" ht="15" customHeight="1">
      <c r="B210" s="338"/>
      <c r="C210" s="306"/>
      <c r="D210" s="306"/>
      <c r="E210" s="306"/>
      <c r="F210" s="299" t="s">
        <v>1562</v>
      </c>
      <c r="G210" s="284"/>
      <c r="H210" s="325" t="s">
        <v>1723</v>
      </c>
      <c r="I210" s="325"/>
      <c r="J210" s="325"/>
      <c r="K210" s="339"/>
    </row>
    <row r="211" ht="15" customHeight="1">
      <c r="B211" s="338"/>
      <c r="C211" s="306"/>
      <c r="D211" s="306"/>
      <c r="E211" s="306"/>
      <c r="F211" s="340"/>
      <c r="G211" s="284"/>
      <c r="H211" s="341"/>
      <c r="I211" s="341"/>
      <c r="J211" s="341"/>
      <c r="K211" s="339"/>
    </row>
    <row r="212" ht="15" customHeight="1">
      <c r="B212" s="338"/>
      <c r="C212" s="278" t="s">
        <v>1685</v>
      </c>
      <c r="D212" s="306"/>
      <c r="E212" s="306"/>
      <c r="F212" s="299">
        <v>1</v>
      </c>
      <c r="G212" s="284"/>
      <c r="H212" s="325" t="s">
        <v>1724</v>
      </c>
      <c r="I212" s="325"/>
      <c r="J212" s="325"/>
      <c r="K212" s="339"/>
    </row>
    <row r="213" ht="15" customHeight="1">
      <c r="B213" s="338"/>
      <c r="C213" s="306"/>
      <c r="D213" s="306"/>
      <c r="E213" s="306"/>
      <c r="F213" s="299">
        <v>2</v>
      </c>
      <c r="G213" s="284"/>
      <c r="H213" s="325" t="s">
        <v>1725</v>
      </c>
      <c r="I213" s="325"/>
      <c r="J213" s="325"/>
      <c r="K213" s="339"/>
    </row>
    <row r="214" ht="15" customHeight="1">
      <c r="B214" s="338"/>
      <c r="C214" s="306"/>
      <c r="D214" s="306"/>
      <c r="E214" s="306"/>
      <c r="F214" s="299">
        <v>3</v>
      </c>
      <c r="G214" s="284"/>
      <c r="H214" s="325" t="s">
        <v>1726</v>
      </c>
      <c r="I214" s="325"/>
      <c r="J214" s="325"/>
      <c r="K214" s="339"/>
    </row>
    <row r="215" ht="15" customHeight="1">
      <c r="B215" s="338"/>
      <c r="C215" s="306"/>
      <c r="D215" s="306"/>
      <c r="E215" s="306"/>
      <c r="F215" s="299">
        <v>4</v>
      </c>
      <c r="G215" s="284"/>
      <c r="H215" s="325" t="s">
        <v>1727</v>
      </c>
      <c r="I215" s="325"/>
      <c r="J215" s="325"/>
      <c r="K215" s="339"/>
    </row>
    <row r="216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2019-11-06T15:10:05Z</dcterms:created>
  <dcterms:modified xsi:type="dcterms:W3CDTF">2019-11-06T15:10:10Z</dcterms:modified>
</cp:coreProperties>
</file>