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645" windowHeight="10650" activeTab="1"/>
  </bookViews>
  <sheets>
    <sheet name="Rekapitulace stavby" sheetId="1" r:id="rId1"/>
    <sheet name="A - Střecha A" sheetId="2" r:id="rId2"/>
    <sheet name="B - Střecha B" sheetId="3" r:id="rId3"/>
    <sheet name="C - Střecha C" sheetId="4" r:id="rId4"/>
  </sheets>
  <definedNames>
    <definedName name="_xlnm.Print_Area" localSheetId="1">'A - Střecha A'!$C$4:$Q$70,'A - Střecha A'!$C$76:$Q$121,'A - Střecha A'!$C$127:$Q$552</definedName>
    <definedName name="_xlnm.Print_Area" localSheetId="2">'B - Střecha B'!$C$4:$Q$70,'B - Střecha B'!$C$76:$Q$119,'B - Střecha B'!$C$125:$Q$550</definedName>
    <definedName name="_xlnm.Print_Area" localSheetId="3">'C - Střecha C'!$C$4:$Q$70,'C - Střecha C'!$C$76:$Q$119,'C - Střecha C'!$C$125:$Q$655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'A - Střecha A'!$137:$137</definedName>
    <definedName name="_xlnm.Print_Titles" localSheetId="2">'B - Střecha B'!$135:$135</definedName>
    <definedName name="_xlnm.Print_Titles" localSheetId="3">'C - Střecha C'!$135:$135</definedName>
  </definedNames>
  <calcPr calcId="152511"/>
</workbook>
</file>

<file path=xl/sharedStrings.xml><?xml version="1.0" encoding="utf-8"?>
<sst xmlns="http://schemas.openxmlformats.org/spreadsheetml/2006/main" count="13240" uniqueCount="1081">
  <si>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</si>
  <si>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</si>
  <si>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</si>
  <si>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</si>
  <si>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</si>
  <si>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</si>
  <si>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</si>
  <si>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</si>
  <si>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</si>
  <si>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</si>
  <si>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</si>
  <si>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</si>
  <si>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</si>
  <si>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</si>
  <si>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</si>
  <si>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SK17122-2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</si>
  <si>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</si>
  <si>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</si>
  <si>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</si>
  <si>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</si>
  <si>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</si>
  <si>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</si>
  <si>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</si>
  <si>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>p.p.č. 856/2</t>
  </si>
  <si>
    <t>Datum:</t>
  </si>
  <si>
    <t>29.9.2017</t>
  </si>
  <si>
    <t>10</t>
  </si>
  <si>
    <t>100</t>
  </si>
  <si>
    <t>Objednatel:</t>
  </si>
  <si>
    <t>IČ:</t>
  </si>
  <si>
    <t>Město  Turnov</t>
  </si>
  <si>
    <t>DIČ:</t>
  </si>
  <si>
    <t>Zhotovitel:</t>
  </si>
  <si>
    <t>Vyplň údaj</t>
  </si>
  <si>
    <t>Projektant:</t>
  </si>
  <si>
    <t>ACTIV Projekce, s.r.o.</t>
  </si>
  <si>
    <t>True</t>
  </si>
  <si>
    <t>Zpracovatel:</t>
  </si>
  <si>
    <t>Martin Škrabal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</si>
  <si>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</si>
  <si>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</si>
  <si>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</si>
  <si>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</si>
  <si>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</si>
  <si>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</si>
  <si>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</si>
  <si>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</si>
  <si>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</si>
  <si>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</si>
  <si>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</si>
  <si>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</si>
  <si>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</si>
  <si>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</si>
  <si>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</si>
  <si>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</si>
  <si>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</si>
  <si>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</si>
  <si>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</si>
  <si>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</si>
  <si>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</si>
  <si>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</si>
  <si>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</si>
  <si>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</si>
  <si>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</si>
  <si>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</si>
  <si>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</si>
  <si>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</si>
  <si>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</si>
  <si>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</si>
  <si>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</si>
  <si>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</si>
  <si>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</si>
  <si>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</si>
  <si>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</si>
  <si>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</si>
  <si>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</si>
  <si>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</si>
  <si>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</si>
  <si>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</si>
  <si>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</si>
  <si>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</si>
  <si>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</si>
  <si>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{0cf934aa-bc8b-4907-ab54-5c5d671e4287}</t>
  </si>
  <si>
    <t>{00000000-0000-0000-0000-000000000000}</t>
  </si>
  <si>
    <t>A</t>
  </si>
  <si>
    <t>Střecha A</t>
  </si>
  <si>
    <t>{db7a2814-d2c5-4192-9ab6-5598c9a27d5c}</t>
  </si>
  <si>
    <t>B</t>
  </si>
  <si>
    <t>Střecha B</t>
  </si>
  <si>
    <t>{bebb9852-c6c6-4f52-a563-d1c0b2f501b4}</t>
  </si>
  <si>
    <t>C</t>
  </si>
  <si>
    <t>Střecha C</t>
  </si>
  <si>
    <t>{dc6b4324-07c4-4832-92b8-180f739261c3}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</si>
  <si>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</si>
  <si>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</si>
  <si>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</si>
  <si>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</si>
  <si>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</si>
  <si>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</si>
  <si>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</si>
  <si>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</si>
  <si>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</si>
  <si>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</si>
  <si>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</si>
  <si>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</si>
  <si>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</si>
  <si>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A - Střecha 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</si>
  <si>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</si>
  <si>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</si>
  <si>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</si>
  <si>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</si>
  <si>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</si>
  <si>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</si>
  <si>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</si>
  <si>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</si>
  <si>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</si>
  <si>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</si>
  <si>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</si>
  <si>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</si>
  <si>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</si>
  <si>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</si>
  <si>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</si>
  <si>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</si>
  <si>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</si>
  <si>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</si>
  <si>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</si>
  <si>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</si>
  <si>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</si>
  <si>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</si>
  <si>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</si>
  <si>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</si>
  <si>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</si>
  <si>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</si>
  <si>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</si>
  <si>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</si>
  <si>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</si>
  <si>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</si>
  <si>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</si>
  <si>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</si>
  <si>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</si>
  <si>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</si>
  <si>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</si>
  <si>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</si>
  <si>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</si>
  <si>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</si>
  <si>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</si>
  <si>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</si>
  <si>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</si>
  <si>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</si>
  <si>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</si>
  <si>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</si>
  <si>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</si>
  <si>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</si>
  <si>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</si>
  <si>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</si>
  <si>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</si>
  <si>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</si>
  <si>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</si>
  <si>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</si>
  <si>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</si>
  <si>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</si>
  <si>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316381115</t>
  </si>
  <si>
    <t>Komínové krycí desky tl do 80 mm z betonu tř. C 12/15 až C 16/20 s přesahy do 70 mm</t>
  </si>
  <si>
    <t>m2</t>
  </si>
  <si>
    <t>4</t>
  </si>
  <si>
    <t>-840299319</t>
  </si>
  <si>
    <t>2,95*0,85</t>
  </si>
  <si>
    <t>VV</t>
  </si>
  <si>
    <t>Součet</t>
  </si>
  <si>
    <t>622325203</t>
  </si>
  <si>
    <t>Oprava vnější vápenocementové štukové omítky složitosti 1 stěn v rozsahu do 50%</t>
  </si>
  <si>
    <t>-2050868429</t>
  </si>
  <si>
    <t>"komínové zdivo" (2,75+0,65)*2*1,15</t>
  </si>
  <si>
    <t>3</t>
  </si>
  <si>
    <t>629995101</t>
  </si>
  <si>
    <t>Očištění vnějších ploch tlakovou vodou</t>
  </si>
  <si>
    <t>2028447257</t>
  </si>
  <si>
    <t>900000001</t>
  </si>
  <si>
    <t>Kontrola průduchů ubouraných komínových těles s případným zazděním</t>
  </si>
  <si>
    <t>ks</t>
  </si>
  <si>
    <t>-463788857</t>
  </si>
  <si>
    <t>"odhad" 5+3</t>
  </si>
  <si>
    <t>5</t>
  </si>
  <si>
    <t>952901111</t>
  </si>
  <si>
    <t>Vyčištění budov bytové a občanské výstavby při výšce podlaží do 4 m</t>
  </si>
  <si>
    <t>-449290753</t>
  </si>
  <si>
    <t>"půda" 195</t>
  </si>
  <si>
    <t>6</t>
  </si>
  <si>
    <t>953312123</t>
  </si>
  <si>
    <t>Vložky do svislých dilatačních spár z extrudovaných polystyrénových desek tl 30 mm</t>
  </si>
  <si>
    <t>-17784958</t>
  </si>
  <si>
    <t>"kolem zhlaví trámu" 0,4*0,4*3*14</t>
  </si>
  <si>
    <t>7</t>
  </si>
  <si>
    <t>963012510</t>
  </si>
  <si>
    <t>Bourání stropů z ŽB desek š do 300 mm tl do 140 mm</t>
  </si>
  <si>
    <t>m3</t>
  </si>
  <si>
    <t>16</t>
  </si>
  <si>
    <t>800641480</t>
  </si>
  <si>
    <t>"komínové desky" 2,7*0,65*0,08</t>
  </si>
  <si>
    <t>8</t>
  </si>
  <si>
    <t>967031132</t>
  </si>
  <si>
    <t>Přisekání rovných ostění v cihelném zdivu na MV nebo MVC</t>
  </si>
  <si>
    <t>-1201094886</t>
  </si>
  <si>
    <t>9</t>
  </si>
  <si>
    <t>973031345</t>
  </si>
  <si>
    <t>Vysekání kapes ve zdivu cihelném na MV nebo MVC pl do 0,25 m2 hl do 300 mm</t>
  </si>
  <si>
    <t>kus</t>
  </si>
  <si>
    <t>1900268508</t>
  </si>
  <si>
    <t>"vysekání zdiva kolem zhlaví vazných támů" 14</t>
  </si>
  <si>
    <t>975073111</t>
  </si>
  <si>
    <t>Jednostranné podchycení střešních vazníků v do 3,5 m pro zatížení do 1000 kg/m</t>
  </si>
  <si>
    <t>m</t>
  </si>
  <si>
    <t>-1447519289</t>
  </si>
  <si>
    <t>"odhad" 20</t>
  </si>
  <si>
    <t>11</t>
  </si>
  <si>
    <t>978011191</t>
  </si>
  <si>
    <t>Otlučení vnitřní vápenné nebo vápenocementové omítky stropů v rozsahu do 100 %</t>
  </si>
  <si>
    <t>-1525734542</t>
  </si>
  <si>
    <t>"vysekání zdiva kolem zhlaví vazných támů" (0,5*0,4-0,2*0,27)*14</t>
  </si>
  <si>
    <t>12</t>
  </si>
  <si>
    <t>997013003x</t>
  </si>
  <si>
    <t>Vyklizení prostorů půdy od holubího trusu</t>
  </si>
  <si>
    <t>1836345921</t>
  </si>
  <si>
    <t>13</t>
  </si>
  <si>
    <t>997013004x</t>
  </si>
  <si>
    <t>Vyklizení a sestěhování  prostorů půdy</t>
  </si>
  <si>
    <t>649609919</t>
  </si>
  <si>
    <t>14</t>
  </si>
  <si>
    <t>997013154</t>
  </si>
  <si>
    <t>t</t>
  </si>
  <si>
    <t>-1019629261</t>
  </si>
  <si>
    <t>997013312</t>
  </si>
  <si>
    <t>Montáž a demontáž shozu suti v do 20 m</t>
  </si>
  <si>
    <t>1959056362</t>
  </si>
  <si>
    <t>997013321</t>
  </si>
  <si>
    <t>14842382</t>
  </si>
  <si>
    <t>17</t>
  </si>
  <si>
    <t>997013501</t>
  </si>
  <si>
    <t>Odvoz suti a vybouraných hmot na skládku nebo meziskládku do 1 km se složením</t>
  </si>
  <si>
    <t>-659814235</t>
  </si>
  <si>
    <t>18</t>
  </si>
  <si>
    <t>997013509</t>
  </si>
  <si>
    <t>Příplatek k odvozu suti a vybouraných hmot na skládku ZKD 1 km přes 1 km</t>
  </si>
  <si>
    <t>1840763222</t>
  </si>
  <si>
    <t>19</t>
  </si>
  <si>
    <t>997013814</t>
  </si>
  <si>
    <t>Poplatek za uložení stavebního odpadu z izolačních hmot na skládce (skládkovné)</t>
  </si>
  <si>
    <t>-162280738</t>
  </si>
  <si>
    <t>1,651</t>
  </si>
  <si>
    <t>20</t>
  </si>
  <si>
    <t>997013831</t>
  </si>
  <si>
    <t>Poplatek za uložení stavebního směsného odpadu na skládce (skládkovné)</t>
  </si>
  <si>
    <t>-760967096</t>
  </si>
  <si>
    <t>998011003</t>
  </si>
  <si>
    <t>Přesun hmot pro budovy zděné v do 24 m</t>
  </si>
  <si>
    <t>-928389188</t>
  </si>
  <si>
    <t>22</t>
  </si>
  <si>
    <t>711131101</t>
  </si>
  <si>
    <t>Provedení izolace proti zemní vlhkosti pásy na sucho vodorovné AIP nebo tkaninou</t>
  </si>
  <si>
    <t>-1119645194</t>
  </si>
  <si>
    <t>"pozednice 180x160" 53,637*0,2</t>
  </si>
  <si>
    <t>23</t>
  </si>
  <si>
    <t>M</t>
  </si>
  <si>
    <t>628212280</t>
  </si>
  <si>
    <t>pás asfaltovaný dle specifikace</t>
  </si>
  <si>
    <t>32</t>
  </si>
  <si>
    <t>-155789166</t>
  </si>
  <si>
    <t>24</t>
  </si>
  <si>
    <t>998711103</t>
  </si>
  <si>
    <t>Přesun hmot tonážní pro izolace proti vodě, vlhkosti a plynům v objektech výšky do 60 m</t>
  </si>
  <si>
    <t>1953200561</t>
  </si>
  <si>
    <t>25</t>
  </si>
  <si>
    <t>712600831</t>
  </si>
  <si>
    <t>Odstranění povlakové krytiny střech přes 30° jednovrstvé</t>
  </si>
  <si>
    <t>-623048696</t>
  </si>
  <si>
    <t xml:space="preserve"> (280,71-0,5*6-2,7*0,65-0,5*0,5*3)</t>
  </si>
  <si>
    <t>26</t>
  </si>
  <si>
    <t>712631101</t>
  </si>
  <si>
    <t>Provedení povlakové krytiny střech přes 30° pásy na sucho AIP nebo NAIP</t>
  </si>
  <si>
    <t>615456763</t>
  </si>
  <si>
    <t>27</t>
  </si>
  <si>
    <t>628322800</t>
  </si>
  <si>
    <t>pás těžký asfaltovaný dle specifikace</t>
  </si>
  <si>
    <t>-113895156</t>
  </si>
  <si>
    <t>28</t>
  </si>
  <si>
    <t>712691687</t>
  </si>
  <si>
    <t>Provedení povlakové krytiny střech přes 30° přibití AIP nebo NAIP hřebíky</t>
  </si>
  <si>
    <t>1864549938</t>
  </si>
  <si>
    <t>29</t>
  </si>
  <si>
    <t>314221810</t>
  </si>
  <si>
    <t>hřebík měděný D 2,8 L 32 mm</t>
  </si>
  <si>
    <t>kg</t>
  </si>
  <si>
    <t>948067246</t>
  </si>
  <si>
    <t>30</t>
  </si>
  <si>
    <t>998712103</t>
  </si>
  <si>
    <t>Přesun hmot tonážní tonážní pro krytiny povlakové v objektech v do 24 m</t>
  </si>
  <si>
    <t>723123485</t>
  </si>
  <si>
    <t>31</t>
  </si>
  <si>
    <t>721174063</t>
  </si>
  <si>
    <t>Potrubí kanalizační z PP větrací systém HT DN 110</t>
  </si>
  <si>
    <t>-133367423</t>
  </si>
  <si>
    <t>"odhad bude fakturováno na základě skutečnosti" 3*1</t>
  </si>
  <si>
    <t>998721103</t>
  </si>
  <si>
    <t>Přesun hmot tonážní pro vnitřní kanalizace v objektech v do 24 m</t>
  </si>
  <si>
    <t>245266195</t>
  </si>
  <si>
    <t>33</t>
  </si>
  <si>
    <t>740991100</t>
  </si>
  <si>
    <t>Celková prohlídka elektrického rozvodu a zařízení do 100 000,- Kč</t>
  </si>
  <si>
    <t>-130148903</t>
  </si>
  <si>
    <t>34</t>
  </si>
  <si>
    <t>743621110</t>
  </si>
  <si>
    <t>Montáž drát nebo lano hromosvodné svodové D do 10 mm s podpěrou</t>
  </si>
  <si>
    <t>812823200</t>
  </si>
  <si>
    <t>"H1-1" 30,29</t>
  </si>
  <si>
    <t>"H1-3" 2,6</t>
  </si>
  <si>
    <t>35</t>
  </si>
  <si>
    <t>354410730</t>
  </si>
  <si>
    <t>drát průměr 10 mm FeZn</t>
  </si>
  <si>
    <t>1484111447</t>
  </si>
  <si>
    <t>32,89*0,62</t>
  </si>
  <si>
    <t>36</t>
  </si>
  <si>
    <t>354417100x</t>
  </si>
  <si>
    <t>podpěry vedení hromosvodu PH nerez</t>
  </si>
  <si>
    <t>1775203237</t>
  </si>
  <si>
    <t>37</t>
  </si>
  <si>
    <t>743621110-D</t>
  </si>
  <si>
    <t>Demontáž drát nebo lano hromosvodné svodové D do 10 mm s podpěrou</t>
  </si>
  <si>
    <t>767445185</t>
  </si>
  <si>
    <t>38</t>
  </si>
  <si>
    <t>743622200</t>
  </si>
  <si>
    <t>Montáž svorka hromosvodná typ ST, SJ, SK, SZ, SR01, 02 se 3 šrouby</t>
  </si>
  <si>
    <t>1720658846</t>
  </si>
  <si>
    <t>"H1" 1</t>
  </si>
  <si>
    <t>"H1´" 1</t>
  </si>
  <si>
    <t>39</t>
  </si>
  <si>
    <t>354420220</t>
  </si>
  <si>
    <t>svorka uzemnění  SO a Cu na okapové žlaby</t>
  </si>
  <si>
    <t>-1198529779</t>
  </si>
  <si>
    <t>40</t>
  </si>
  <si>
    <t>743622200-D</t>
  </si>
  <si>
    <t>Demontáž svorka hromosvodná typ ST, SJ, SK, SZ, SR01, 02 se 3 šrouby</t>
  </si>
  <si>
    <t>-84391389</t>
  </si>
  <si>
    <t>41</t>
  </si>
  <si>
    <t>743631400</t>
  </si>
  <si>
    <t>Montáž tyč jímací délky do 3 m na střešní hřeben</t>
  </si>
  <si>
    <t>1752168033</t>
  </si>
  <si>
    <t>"H1-2" 1</t>
  </si>
  <si>
    <t>42</t>
  </si>
  <si>
    <t>354411290</t>
  </si>
  <si>
    <t>tyč jímací s kovaným hrotem JK 2,0 nerez</t>
  </si>
  <si>
    <t>-388054545</t>
  </si>
  <si>
    <t>43</t>
  </si>
  <si>
    <t>743631400-D</t>
  </si>
  <si>
    <t>Demontáž tyč jímací délky do 3 m na střešní hřeben</t>
  </si>
  <si>
    <t>-1448923574</t>
  </si>
  <si>
    <t>44</t>
  </si>
  <si>
    <t>762083111</t>
  </si>
  <si>
    <t>Impregnace řeziva proti dřevokaznému hmyzu a houbám máčením třída ohrožení 1 a 2</t>
  </si>
  <si>
    <t>1965549160</t>
  </si>
  <si>
    <t>"nové řezivo" 1,546+0,148+1,746+1,065</t>
  </si>
  <si>
    <t>"nové bednění" 6,33</t>
  </si>
  <si>
    <t>45</t>
  </si>
  <si>
    <t>762331913</t>
  </si>
  <si>
    <t>Vyřezání části střešní vazby průřezové plochy řeziva do 120 cm2 délky do 8 m</t>
  </si>
  <si>
    <t>-725179350</t>
  </si>
  <si>
    <t>viz TZ - výpis řeziva</t>
  </si>
  <si>
    <t>"kleštiny 60x150" 65,265*0,2</t>
  </si>
  <si>
    <t>"krokve 100x120" 297,623*0,4</t>
  </si>
  <si>
    <t>Mezisoučet</t>
  </si>
  <si>
    <t>46</t>
  </si>
  <si>
    <t>762331923</t>
  </si>
  <si>
    <t>Vyřezání části střešní vazby průřezové plochy řeziva do 224 cm2 délky do 8 m</t>
  </si>
  <si>
    <t>1595589392</t>
  </si>
  <si>
    <t>"pásek 120x140" 22,335*0,1</t>
  </si>
  <si>
    <t>"šikmé vzpěry" 21,78*0,3</t>
  </si>
  <si>
    <t>47</t>
  </si>
  <si>
    <t>762331933</t>
  </si>
  <si>
    <t>Vyřezání části střešní vazby průřezové plochy řeziva do 288 cm2 délky do 8 m</t>
  </si>
  <si>
    <t>1076665646</t>
  </si>
  <si>
    <t>"nárožní krokev 140x180" 16,544*0,5</t>
  </si>
  <si>
    <t>"úžlabní krokev 140x180" 6,664*0,5</t>
  </si>
  <si>
    <t>"nárožní krokev 140x190" 8,763*0,5</t>
  </si>
  <si>
    <t>"pozednice 180x160" 53,637*0,5</t>
  </si>
  <si>
    <t>"sloupek 150x150" 27,506*0,2</t>
  </si>
  <si>
    <t>"vaznice 160x180" 50,995*0,3</t>
  </si>
  <si>
    <t>48</t>
  </si>
  <si>
    <t>762331943</t>
  </si>
  <si>
    <t>Vyřezání části střešní vazby průřezové plochy řeziva do 450 cm2 délky do 8 m</t>
  </si>
  <si>
    <t>1836841426</t>
  </si>
  <si>
    <t>"vazný trám 200x270" 65,723*0,3</t>
  </si>
  <si>
    <t>49</t>
  </si>
  <si>
    <t>762332931</t>
  </si>
  <si>
    <t>Montáž doplnění části střešní vazby z hranolů průřezové plochy do 120 cm2</t>
  </si>
  <si>
    <t>620581122</t>
  </si>
  <si>
    <t>50</t>
  </si>
  <si>
    <t>605121210</t>
  </si>
  <si>
    <t>řezivo jehličnaté hranol jakost I-II délka 4 - 5 m</t>
  </si>
  <si>
    <t>-1416734699</t>
  </si>
  <si>
    <t>"kleštiny 60x150" 65,265*0,2*0,06*0,15</t>
  </si>
  <si>
    <t>"krokve 100x120" 297,623*0,4*0,1*0,12</t>
  </si>
  <si>
    <t>51</t>
  </si>
  <si>
    <t>762332932</t>
  </si>
  <si>
    <t>Montáž doplnění části střešní vazby z hranolů průřezové plochy do 224 cm2</t>
  </si>
  <si>
    <t>-583836372</t>
  </si>
  <si>
    <t>52</t>
  </si>
  <si>
    <t>1522766293</t>
  </si>
  <si>
    <t>"pásek 120x140" 22,335*0,1*0,12*0,14</t>
  </si>
  <si>
    <t>"šikmé vzpěry" 21,78*0,3*0,12*0,14</t>
  </si>
  <si>
    <t>53</t>
  </si>
  <si>
    <t>762332933</t>
  </si>
  <si>
    <t>Montáž doplnění části střešní vazby z hranolů průřezové plochy do 288 cm2</t>
  </si>
  <si>
    <t>1082849098</t>
  </si>
  <si>
    <t>54</t>
  </si>
  <si>
    <t>314033302</t>
  </si>
  <si>
    <t>"nárožní krokev 140x180" 16,544*0,5*0,14*0,18</t>
  </si>
  <si>
    <t>"úžlabní krokev 140x180" 6,664*0,5*0,14*0,18</t>
  </si>
  <si>
    <t>"nárožní krokev 140x190" 8,763*0,5*0,14*0,19</t>
  </si>
  <si>
    <t>"pozednice 180x160" 53,637*0,5*0,18*0,16</t>
  </si>
  <si>
    <t>"sloupek 150x150" 27,506*0,2*0,15*0,15</t>
  </si>
  <si>
    <t>"vaznice 160x180" 50,995*0,3*0,16*0,18</t>
  </si>
  <si>
    <t>55</t>
  </si>
  <si>
    <t>762332935</t>
  </si>
  <si>
    <t>Montáž doplnění části střešní vazby z hranolů průřezové plochy do 600 cm2</t>
  </si>
  <si>
    <t>-1863333798</t>
  </si>
  <si>
    <t>56</t>
  </si>
  <si>
    <t>876608850</t>
  </si>
  <si>
    <t>"vazný trám 200x270" 65,723*0,3*0,2*0,27</t>
  </si>
  <si>
    <t>57</t>
  </si>
  <si>
    <t>762341011</t>
  </si>
  <si>
    <t>Bednění střech rovných z desek OSB tl 10 mm na sraz šroubovaných na krokve</t>
  </si>
  <si>
    <t>-1364215896</t>
  </si>
  <si>
    <t>"kraje střechy" 58,3*0,625</t>
  </si>
  <si>
    <t>58</t>
  </si>
  <si>
    <t>762341013x</t>
  </si>
  <si>
    <t>Bednění střech rovných z desek OSB tl 15 mm na sraz šroubovaných na krokve a lepených</t>
  </si>
  <si>
    <t>12424527</t>
  </si>
  <si>
    <t>59</t>
  </si>
  <si>
    <t>762341210</t>
  </si>
  <si>
    <t>Montáž bednění střech rovných a šikmých sklonu do 60° z hrubých prken na sraz</t>
  </si>
  <si>
    <t>388272033</t>
  </si>
  <si>
    <t>"bednění" (280,71-0,5*4-2,7*0,65-0,5*0,5*3)</t>
  </si>
  <si>
    <t>"kraje střechy" -58,3*0,625</t>
  </si>
  <si>
    <t>60</t>
  </si>
  <si>
    <t>605151210</t>
  </si>
  <si>
    <t>řezivo jehličnaté boční prkno jakost I.-II. 4 - 6 cm</t>
  </si>
  <si>
    <t>-1753463501</t>
  </si>
  <si>
    <t>239,767*0,024*1,1</t>
  </si>
  <si>
    <t>61</t>
  </si>
  <si>
    <t>762341811</t>
  </si>
  <si>
    <t>Demontáž bednění střech z prken</t>
  </si>
  <si>
    <t>-752345841</t>
  </si>
  <si>
    <t>"bednění" (280,71-0,5*6-2,7*0,65-0,5*0,5*3)</t>
  </si>
  <si>
    <t>62</t>
  </si>
  <si>
    <t>762395000x</t>
  </si>
  <si>
    <t>Spojovací prostředky pro montáž krovu, bednění, laťování, světlíky, klíny včetně svorníků, buldog</t>
  </si>
  <si>
    <t>421307687</t>
  </si>
  <si>
    <t>1,546+0,148+1,746+1,065</t>
  </si>
  <si>
    <t>36,438*0,01+36,438*0,015</t>
  </si>
  <si>
    <t>6,33</t>
  </si>
  <si>
    <t>63</t>
  </si>
  <si>
    <t>998762103</t>
  </si>
  <si>
    <t>Přesun hmot tonážní pro kce tesařské v objektech v do 24 m</t>
  </si>
  <si>
    <t>-1661767963</t>
  </si>
  <si>
    <t>64</t>
  </si>
  <si>
    <t>764001821</t>
  </si>
  <si>
    <t>Demontáž krytiny ze svitků nebo tabulí do suti</t>
  </si>
  <si>
    <t>589916059</t>
  </si>
  <si>
    <t>(280,71-0,5*6-2,7*0,65-0,5*0,5*3)</t>
  </si>
  <si>
    <t>65</t>
  </si>
  <si>
    <t>764001851</t>
  </si>
  <si>
    <t>Demontáž hřebene s větrací mřížkou nebo hřebenovým plechem do suti</t>
  </si>
  <si>
    <t>-1952625201</t>
  </si>
  <si>
    <t>18,8</t>
  </si>
  <si>
    <t>66</t>
  </si>
  <si>
    <t>764001881</t>
  </si>
  <si>
    <t>Demontáž nároží z hřebenáčů do suti</t>
  </si>
  <si>
    <t>160319161</t>
  </si>
  <si>
    <t>24,9</t>
  </si>
  <si>
    <t>67</t>
  </si>
  <si>
    <t>764001891</t>
  </si>
  <si>
    <t>Demontáž úžlabí do suti</t>
  </si>
  <si>
    <t>1569462536</t>
  </si>
  <si>
    <t>6,58</t>
  </si>
  <si>
    <t>68</t>
  </si>
  <si>
    <t>764002812</t>
  </si>
  <si>
    <t>Demontáž okapového plechu do suti v krytině skládané</t>
  </si>
  <si>
    <t>-237102044</t>
  </si>
  <si>
    <t>57,67</t>
  </si>
  <si>
    <t>69</t>
  </si>
  <si>
    <t>764002821</t>
  </si>
  <si>
    <t>Demontáž střešního výlezu do suti</t>
  </si>
  <si>
    <t>-333505892</t>
  </si>
  <si>
    <t>70</t>
  </si>
  <si>
    <t>764002871</t>
  </si>
  <si>
    <t>Demontáž lemování zdí do suti</t>
  </si>
  <si>
    <t>385984917</t>
  </si>
  <si>
    <t>9,46</t>
  </si>
  <si>
    <t>71</t>
  </si>
  <si>
    <t>764002881</t>
  </si>
  <si>
    <t>Demontáž lemování střešních prostupů do suti</t>
  </si>
  <si>
    <t>-1472431679</t>
  </si>
  <si>
    <t>7,67*0,5</t>
  </si>
  <si>
    <t>72</t>
  </si>
  <si>
    <t>764004801</t>
  </si>
  <si>
    <t>Demontáž podokapního žlabu do suti</t>
  </si>
  <si>
    <t>378915919</t>
  </si>
  <si>
    <t>19,23+18,43+21,7</t>
  </si>
  <si>
    <t>73</t>
  </si>
  <si>
    <t>764101133</t>
  </si>
  <si>
    <t>Montáž krytiny střechy rovné drážkováním z tabulí sklonu do 60°</t>
  </si>
  <si>
    <t>1475705343</t>
  </si>
  <si>
    <t>"nová krytina" (280,71-0,5*4-2,7*0,65-0,5*0,5*3)</t>
  </si>
  <si>
    <t>74</t>
  </si>
  <si>
    <t>764-1</t>
  </si>
  <si>
    <t>1101274370</t>
  </si>
  <si>
    <t>75</t>
  </si>
  <si>
    <t>764203152</t>
  </si>
  <si>
    <t>Montáž střešního výlezu pro krytinu skládanou nebo plechovou</t>
  </si>
  <si>
    <t>287326497</t>
  </si>
  <si>
    <t>"P2" 4</t>
  </si>
  <si>
    <t>76</t>
  </si>
  <si>
    <t>P2</t>
  </si>
  <si>
    <t>Střešní výlez 600x600 dle specifikace včetně oplechování</t>
  </si>
  <si>
    <t>-1399871883</t>
  </si>
  <si>
    <t>77</t>
  </si>
  <si>
    <t>764211636x</t>
  </si>
  <si>
    <t>Oplechování nevětraného hřebene z Pz s povrchovou úpravou s hřebenovým plechem rš 660 mm</t>
  </si>
  <si>
    <t>-1782371050</t>
  </si>
  <si>
    <t>"KL3" 18,8</t>
  </si>
  <si>
    <t>78</t>
  </si>
  <si>
    <t>764211676x</t>
  </si>
  <si>
    <t>Oplechování nevětraného nároží s nárožním plechem z Pz s povrchovou úpravou rš 660 mm</t>
  </si>
  <si>
    <t>319594900</t>
  </si>
  <si>
    <t>"KL4" 24,9</t>
  </si>
  <si>
    <t>79</t>
  </si>
  <si>
    <t>764212607x</t>
  </si>
  <si>
    <t>Oplechování úžlabí z Pz s povrchovou úpravou rš 660 mm</t>
  </si>
  <si>
    <t>1975211799</t>
  </si>
  <si>
    <t>"KL5" 6,58</t>
  </si>
  <si>
    <t>80</t>
  </si>
  <si>
    <t>764212621</t>
  </si>
  <si>
    <t>Příplatek za provedení úžlabí z Pz s povrchovou úpravou v plechové krytině</t>
  </si>
  <si>
    <t>-865550938</t>
  </si>
  <si>
    <t>81</t>
  </si>
  <si>
    <t>764212664</t>
  </si>
  <si>
    <t>Oplechování rovné okapové hrany z Pz s povrchovou úpravou rš 330 mm</t>
  </si>
  <si>
    <t>1279588462</t>
  </si>
  <si>
    <t>"KL1" 57,67</t>
  </si>
  <si>
    <t>82</t>
  </si>
  <si>
    <t>764213456</t>
  </si>
  <si>
    <t>Sněhový zachytávač krytiny z Pz plechu průběžný dvoutrubkový</t>
  </si>
  <si>
    <t>-2031184792</t>
  </si>
  <si>
    <t>"S01" 7</t>
  </si>
  <si>
    <t>"S02" 24</t>
  </si>
  <si>
    <t>"S03" 9</t>
  </si>
  <si>
    <t>"S04" 13</t>
  </si>
  <si>
    <t>83</t>
  </si>
  <si>
    <t>764311614</t>
  </si>
  <si>
    <t>Lemování rovných zdí střech s krytinou skládanou z Pz s povrchovou úpravou rš 330 mm</t>
  </si>
  <si>
    <t>663481907</t>
  </si>
  <si>
    <t>"KL7" 9,46</t>
  </si>
  <si>
    <t>84</t>
  </si>
  <si>
    <t>764314612</t>
  </si>
  <si>
    <t>Lemování prostupů střech s krytinou skládanou nebo plechovou bez lišty z Pz s povrchovou úpravou</t>
  </si>
  <si>
    <t>1057124557</t>
  </si>
  <si>
    <t>"KL9" 7,67*0,5</t>
  </si>
  <si>
    <t>85</t>
  </si>
  <si>
    <t>764316623</t>
  </si>
  <si>
    <t>Lemování ventilačních nástavců z Pz s povrch úpravou na skládané krytině D do 150 mm</t>
  </si>
  <si>
    <t>1346965425</t>
  </si>
  <si>
    <t>"odhad bude fakturováno na základě skutečnosti" 3</t>
  </si>
  <si>
    <t>"P1" 2</t>
  </si>
  <si>
    <t>86</t>
  </si>
  <si>
    <t>764316643x</t>
  </si>
  <si>
    <t>Větrací komínek izolovaný s průchodkou na skládané krytině s povrch úprav D 110mm</t>
  </si>
  <si>
    <t>-1802184532</t>
  </si>
  <si>
    <t>87</t>
  </si>
  <si>
    <t>764511602</t>
  </si>
  <si>
    <t>Žlab podokapní půlkruhový z Pz s povrchovou úpravou rš 330 mm</t>
  </si>
  <si>
    <t>-907426976</t>
  </si>
  <si>
    <t>"K01" 19,23</t>
  </si>
  <si>
    <t>"K02" 18,43</t>
  </si>
  <si>
    <t>"K03" 21,7</t>
  </si>
  <si>
    <t>88</t>
  </si>
  <si>
    <t>764511622</t>
  </si>
  <si>
    <t>Roh nebo kout půlkruhového podokapního žlabu z Pz s povrchovou úpravou rš 330 mm</t>
  </si>
  <si>
    <t>-260387347</t>
  </si>
  <si>
    <t>89</t>
  </si>
  <si>
    <t>764511642</t>
  </si>
  <si>
    <t>Kotlík oválný (trychtýřový) pro podokapní žlaby z Pz s povrchovou úpravou 330/100 mm</t>
  </si>
  <si>
    <t>1520303708</t>
  </si>
  <si>
    <t>"K04-K07" 4</t>
  </si>
  <si>
    <t>90</t>
  </si>
  <si>
    <t>764518622</t>
  </si>
  <si>
    <t>Svody kruhové včetně objímek, kolen, odskoků z Pz s povrchovou úpravou průměru 100 mm</t>
  </si>
  <si>
    <t>-1948364093</t>
  </si>
  <si>
    <t>"K04-K07 - dopojení" 4*1</t>
  </si>
  <si>
    <t>91</t>
  </si>
  <si>
    <t>998764103</t>
  </si>
  <si>
    <t>Přesun hmot tonážní pro konstrukce klempířské v objektech v do 24 m</t>
  </si>
  <si>
    <t>2113482063</t>
  </si>
  <si>
    <t>92</t>
  </si>
  <si>
    <t>767851101x</t>
  </si>
  <si>
    <t>Montáž nášlapů komínových</t>
  </si>
  <si>
    <t>-537385280</t>
  </si>
  <si>
    <t>"P4" 4</t>
  </si>
  <si>
    <t>93</t>
  </si>
  <si>
    <t>P4</t>
  </si>
  <si>
    <t>Střešní nášlap včetně konzoly pro dvojitou drážku</t>
  </si>
  <si>
    <t>1730954569</t>
  </si>
  <si>
    <t>94</t>
  </si>
  <si>
    <t>767851104</t>
  </si>
  <si>
    <t>Montáž lávek komínových - kompletní celé lávky</t>
  </si>
  <si>
    <t>-1293578799</t>
  </si>
  <si>
    <t>"P3" 1,1*2</t>
  </si>
  <si>
    <t>95</t>
  </si>
  <si>
    <t>P3</t>
  </si>
  <si>
    <t>Manipulační plošina 1100mm se zábradlím včetně konzoly pro dvojitou drážku</t>
  </si>
  <si>
    <t>1654273195</t>
  </si>
  <si>
    <t>96</t>
  </si>
  <si>
    <t>767881144x</t>
  </si>
  <si>
    <t>Montáž bodů záchytného systému do dvojité drážky přítlačnými šrouby</t>
  </si>
  <si>
    <t>-286625879</t>
  </si>
  <si>
    <t>97</t>
  </si>
  <si>
    <t>Z1</t>
  </si>
  <si>
    <t>Kotevní bod nerezový</t>
  </si>
  <si>
    <t>-1906687750</t>
  </si>
  <si>
    <t>98</t>
  </si>
  <si>
    <t>767995117</t>
  </si>
  <si>
    <t>Montáž atypických zámečnických konstrukcí hmotnosti do 500 kg</t>
  </si>
  <si>
    <t>-836195119</t>
  </si>
  <si>
    <t>"U 180" 10*22</t>
  </si>
  <si>
    <t>"kotvící prvky"  220*0,15</t>
  </si>
  <si>
    <t>99</t>
  </si>
  <si>
    <t>Z2</t>
  </si>
  <si>
    <t>Ztužení střešní konstrukce ocelovými profily včetně spojovacích materiálů a povrchvoé úpravy</t>
  </si>
  <si>
    <t>-1068385066</t>
  </si>
  <si>
    <t>"prořez" 220*0,1</t>
  </si>
  <si>
    <t>998767103</t>
  </si>
  <si>
    <t>Přesun hmot tonážní pro zámečnické konstrukce v objektech v do 24 m</t>
  </si>
  <si>
    <t>1077150055</t>
  </si>
  <si>
    <t>101</t>
  </si>
  <si>
    <t>783000103</t>
  </si>
  <si>
    <t>Ochrana podlah nebo vodorovných ploch při provádění nátěrů položením fólie</t>
  </si>
  <si>
    <t>-1423035910</t>
  </si>
  <si>
    <t>102</t>
  </si>
  <si>
    <t>283231500</t>
  </si>
  <si>
    <t>fólie separační PE bal. 100 m2</t>
  </si>
  <si>
    <t>-1457672248</t>
  </si>
  <si>
    <t>103</t>
  </si>
  <si>
    <t>783201201</t>
  </si>
  <si>
    <t>Obroušení tesařských konstrukcí před provedením nátěru</t>
  </si>
  <si>
    <t>43496332</t>
  </si>
  <si>
    <t>"stávající krov"</t>
  </si>
  <si>
    <t>"kleštiny 60x150" 65,265*0,8*(0,06+0,15)*2*1,05</t>
  </si>
  <si>
    <t>"krokve 100x120" 297,623*0,6*(0,1+0,12)*2*1,05</t>
  </si>
  <si>
    <t>"pásek 120x140" 22,335*0,9*(0,12+0,14)*2*1,05</t>
  </si>
  <si>
    <t>"šikmé vzpěry" 21,78*0,7*(0,12+0,14)*2*1,05</t>
  </si>
  <si>
    <t>"nárožní krokev 140x180" 16,544*0,5*(0,14+0,18)*2*1,05</t>
  </si>
  <si>
    <t>"úžlabní krokev 140x180" 6,664*0,5*(0,14+0,18)*2*1,05</t>
  </si>
  <si>
    <t>"nárožní krokev 140x190" 8,763*0,5*(0,14+0,18)*2*1,05</t>
  </si>
  <si>
    <t>"pozednice 180x160" 53,637*0,5*(0,18+0,16)*2*1,05</t>
  </si>
  <si>
    <t>"sloupek 150x150" 27,506*0,8*(0,15+0,15)*2*1,05</t>
  </si>
  <si>
    <t>"vaznice 160x180" 50,995*0,7*(0,16+0,18)*2*1,05</t>
  </si>
  <si>
    <t>"vazný trám 200x270" 65,723*0,7*(0,2+0,27)*2*1,05</t>
  </si>
  <si>
    <t>104</t>
  </si>
  <si>
    <t>783201401</t>
  </si>
  <si>
    <t>Ometení tesařských konstrukcí před provedením nátěru</t>
  </si>
  <si>
    <t>476500301</t>
  </si>
  <si>
    <t>105</t>
  </si>
  <si>
    <t>783201403</t>
  </si>
  <si>
    <t>Oprášení tesařských konstrukcí před provedením nátěru</t>
  </si>
  <si>
    <t>1218657461</t>
  </si>
  <si>
    <t>106</t>
  </si>
  <si>
    <t>783213121</t>
  </si>
  <si>
    <t>Napouštěcí dvojnásobný syntetický fungicidní nátěr tesařských konstrukcí zabudovaných do konstrukce</t>
  </si>
  <si>
    <t>64392138</t>
  </si>
  <si>
    <t>107</t>
  </si>
  <si>
    <t>784141001</t>
  </si>
  <si>
    <t>Ošetření plísní napadených ploch včetně odstranění plísní v místnostech výšky do 3,80 m</t>
  </si>
  <si>
    <t>597765911</t>
  </si>
  <si>
    <t>" likvidace plísne zdiva otlučením dle TZ /odhad 10m2/" 10</t>
  </si>
  <si>
    <t>108</t>
  </si>
  <si>
    <t>011503000</t>
  </si>
  <si>
    <t>Stavební průzkum bez rozlišení - odborná činnost diagnostika rozsahu poškození při provádění stavebních prací</t>
  </si>
  <si>
    <t>soubor</t>
  </si>
  <si>
    <t>1024</t>
  </si>
  <si>
    <t>608445912</t>
  </si>
  <si>
    <t>109</t>
  </si>
  <si>
    <t>011514000</t>
  </si>
  <si>
    <t>Stavebně-statický průzkum - Statický dozor při provádění staveb</t>
  </si>
  <si>
    <t>1912499040</t>
  </si>
  <si>
    <t>110</t>
  </si>
  <si>
    <t>013254000</t>
  </si>
  <si>
    <t>Dokumentace skutečného provedení stavby</t>
  </si>
  <si>
    <t>405009709</t>
  </si>
  <si>
    <t>111</t>
  </si>
  <si>
    <t>013264000</t>
  </si>
  <si>
    <t>Dokumentace bouracích prací</t>
  </si>
  <si>
    <t>1982150894</t>
  </si>
  <si>
    <t>112</t>
  </si>
  <si>
    <t>030001000</t>
  </si>
  <si>
    <t>-363050518</t>
  </si>
  <si>
    <t>113</t>
  </si>
  <si>
    <t>045203000</t>
  </si>
  <si>
    <t>-520338028</t>
  </si>
  <si>
    <t>114</t>
  </si>
  <si>
    <t>079002000</t>
  </si>
  <si>
    <t>Ostatní provozní vlivy - protiprachová opatření</t>
  </si>
  <si>
    <t>154081281</t>
  </si>
  <si>
    <t>115</t>
  </si>
  <si>
    <t>090001000</t>
  </si>
  <si>
    <t>Ostatní náklady - vzorkování</t>
  </si>
  <si>
    <t>-26658202</t>
  </si>
  <si>
    <t>VP - Vícepráce</t>
  </si>
  <si>
    <t>PN</t>
  </si>
  <si>
    <t>B - Střecha B</t>
  </si>
  <si>
    <t>-1817032779</t>
  </si>
  <si>
    <t>"odhad" 3+4+4+3+7+7+2</t>
  </si>
  <si>
    <t>448971786</t>
  </si>
  <si>
    <t>"půda" 586</t>
  </si>
  <si>
    <t>-1300752178</t>
  </si>
  <si>
    <t>"kolem zhlaví trámu" 0,4*0,4*3*18</t>
  </si>
  <si>
    <t>-2001582215</t>
  </si>
  <si>
    <t>-807838045</t>
  </si>
  <si>
    <t>"vysekání zdiva kolem zhlaví vazných támů" 18</t>
  </si>
  <si>
    <t>1931798665</t>
  </si>
  <si>
    <t>"odhad" 75</t>
  </si>
  <si>
    <t>1769354981</t>
  </si>
  <si>
    <t>"vysekání zdiva kolem zhlaví vazných támů" (0,5*0,4-0,2*0,27)*18</t>
  </si>
  <si>
    <t>Vyklizení prostorů půdy od holubího trusu a mrtvol holubů</t>
  </si>
  <si>
    <t>1496678140</t>
  </si>
  <si>
    <t xml:space="preserve">Vyklizení a sestěhování  prostorů půdy </t>
  </si>
  <si>
    <t>63206289</t>
  </si>
  <si>
    <t>-879352893</t>
  </si>
  <si>
    <t>-1312897123</t>
  </si>
  <si>
    <t>-915857336</t>
  </si>
  <si>
    <t>946222281</t>
  </si>
  <si>
    <t>1481789325</t>
  </si>
  <si>
    <t>1047733158</t>
  </si>
  <si>
    <t>4,469</t>
  </si>
  <si>
    <t>490223644</t>
  </si>
  <si>
    <t>-512319940</t>
  </si>
  <si>
    <t>-2107105200</t>
  </si>
  <si>
    <t>"pozednice 180x160" 132,44*0,2</t>
  </si>
  <si>
    <t>558056533</t>
  </si>
  <si>
    <t>-198586437</t>
  </si>
  <si>
    <t>-2093923735</t>
  </si>
  <si>
    <t>749,79-0,5*7-0,5*0,5*4-0,75*0,5</t>
  </si>
  <si>
    <t>456741823</t>
  </si>
  <si>
    <t>-1843974500</t>
  </si>
  <si>
    <t>-1615037441</t>
  </si>
  <si>
    <t>1681158278</t>
  </si>
  <si>
    <t>2104756695</t>
  </si>
  <si>
    <t>-1986813957</t>
  </si>
  <si>
    <t>"odhad bude fakturováno na základě skutečnosti" 6*1</t>
  </si>
  <si>
    <t>305293284</t>
  </si>
  <si>
    <t>783696268</t>
  </si>
  <si>
    <t>-81314680</t>
  </si>
  <si>
    <t>"H5-1" 14,23</t>
  </si>
  <si>
    <t>"H6-1" 12,15</t>
  </si>
  <si>
    <t>"H7-1" 53,16</t>
  </si>
  <si>
    <t>371524807</t>
  </si>
  <si>
    <t>79,54*0,62</t>
  </si>
  <si>
    <t>1134949505</t>
  </si>
  <si>
    <t>-1142660600</t>
  </si>
  <si>
    <t>1944091294</t>
  </si>
  <si>
    <t>"H5" 1</t>
  </si>
  <si>
    <t>"H6" 2</t>
  </si>
  <si>
    <t>-536275815</t>
  </si>
  <si>
    <t>-1092515512</t>
  </si>
  <si>
    <t>1354941186</t>
  </si>
  <si>
    <t>"H6-2" 1</t>
  </si>
  <si>
    <t>"H7-2" 1</t>
  </si>
  <si>
    <t>"H7-3" 1</t>
  </si>
  <si>
    <t>1694521131</t>
  </si>
  <si>
    <t>-1094224521</t>
  </si>
  <si>
    <t>1063545602</t>
  </si>
  <si>
    <t>"nové řezivo" 4,232+0,025+3,498+1,625</t>
  </si>
  <si>
    <t>"nové bednění" 17,854</t>
  </si>
  <si>
    <t>366103243</t>
  </si>
  <si>
    <t>"kleštiny 60x150" 188,356*0,8</t>
  </si>
  <si>
    <t>"výměny 60x150" 4,198*0,8</t>
  </si>
  <si>
    <t xml:space="preserve">"krokve 100x120" 760,221*0,3 </t>
  </si>
  <si>
    <t>"výměny 100x120" 11,358*0,8</t>
  </si>
  <si>
    <t>-1343813553</t>
  </si>
  <si>
    <t>"pásky 120x140" 14,64*0,1</t>
  </si>
  <si>
    <t>475743364</t>
  </si>
  <si>
    <t>"nárožní krokev 140x180" 55,702*0,4</t>
  </si>
  <si>
    <t>"úžlabní krokev 140x180" 38,672*0,4</t>
  </si>
  <si>
    <t>"pozednice 180x160" 132,44*0,5</t>
  </si>
  <si>
    <t>"sloupek 160x160" 27,234*0,2</t>
  </si>
  <si>
    <t>"vaznice 160x180" 57,975*0,3</t>
  </si>
  <si>
    <t>-1662038347</t>
  </si>
  <si>
    <t>"vazný trám 200x260" 104,185*0,3</t>
  </si>
  <si>
    <t>-955504255</t>
  </si>
  <si>
    <t>-239059046</t>
  </si>
  <si>
    <t>"kleštiny 60x150" 188,356*0,8*0,06*0,15</t>
  </si>
  <si>
    <t>"výměny 60x150" 4,198*0,8*0,06*0,15</t>
  </si>
  <si>
    <t>"krokve 100x120" 760,221*0,3*0,1*0,12</t>
  </si>
  <si>
    <t>"výměny 100x120" 11,358*0,8*0,1*0,12</t>
  </si>
  <si>
    <t>690200194</t>
  </si>
  <si>
    <t>-944434023</t>
  </si>
  <si>
    <t>"pásky 120x140" 14,64*0,1*0,12*0,14</t>
  </si>
  <si>
    <t>-1793244949</t>
  </si>
  <si>
    <t>-540660188</t>
  </si>
  <si>
    <t>"nárožní krokev 140x180" 55,702*0,4*0,14*0,18</t>
  </si>
  <si>
    <t>"úžlabní krokev 140x180" 38,672*0,4*0,14*0,18</t>
  </si>
  <si>
    <t>"pozednice 180x160" 132,44*0,5*0,18*0,16</t>
  </si>
  <si>
    <t>"sloupek 160x160" 27,234*0,2*0,16*0,16</t>
  </si>
  <si>
    <t>"vaznice 160x180" 57,975*0,3*0,16*0,18</t>
  </si>
  <si>
    <t>-740728999</t>
  </si>
  <si>
    <t>423701797</t>
  </si>
  <si>
    <t>"vazný trám 200x260" 104,185*0,3*0,2*0,26</t>
  </si>
  <si>
    <t>-1075529434</t>
  </si>
  <si>
    <t>"kraje střechy" (67,4+18,5+26,3)*0,625</t>
  </si>
  <si>
    <t>1792457121</t>
  </si>
  <si>
    <t>745910895</t>
  </si>
  <si>
    <t>"bednění"  749,79-0,5*4-0,5*0,5*4-0,75*0,5</t>
  </si>
  <si>
    <t>"kraje střechy" -(67,4+18,5+26,3)*0,625</t>
  </si>
  <si>
    <t>-1466923981</t>
  </si>
  <si>
    <t>676,29*0,024*1,1</t>
  </si>
  <si>
    <t>1828922000</t>
  </si>
  <si>
    <t>"bednění"  749,79-0,5*7-0,5*0,5*4-0,75*0,5</t>
  </si>
  <si>
    <t>-1523467476</t>
  </si>
  <si>
    <t>4,232+0,025+3,498+1,625</t>
  </si>
  <si>
    <t>70,125*0,01+70,125*0,015</t>
  </si>
  <si>
    <t>17,854</t>
  </si>
  <si>
    <t>-1016105757</t>
  </si>
  <si>
    <t>1685843630</t>
  </si>
  <si>
    <t>1091194222</t>
  </si>
  <si>
    <t>51,3</t>
  </si>
  <si>
    <t>-669294228</t>
  </si>
  <si>
    <t>69,97</t>
  </si>
  <si>
    <t>1078447892</t>
  </si>
  <si>
    <t>37,85</t>
  </si>
  <si>
    <t>764002801</t>
  </si>
  <si>
    <t>Demontáž závětrné lišty do suti</t>
  </si>
  <si>
    <t>2042485025</t>
  </si>
  <si>
    <t>13,85</t>
  </si>
  <si>
    <t>-721842665</t>
  </si>
  <si>
    <t>3,2+23,66+19,62+3,25+7,75+6,1+7,75+6,1+1+17,14+15,7+3,23</t>
  </si>
  <si>
    <t>-385788442</t>
  </si>
  <si>
    <t>764002841</t>
  </si>
  <si>
    <t>-1639014648</t>
  </si>
  <si>
    <t>12,46</t>
  </si>
  <si>
    <t>1798190018</t>
  </si>
  <si>
    <t>26,2</t>
  </si>
  <si>
    <t>-829326382</t>
  </si>
  <si>
    <t>68+19+26,9</t>
  </si>
  <si>
    <t>-1742630544</t>
  </si>
  <si>
    <t>"nová krytina"  749,79-0,5*4-0,5*0,5*4-0,75*0,5</t>
  </si>
  <si>
    <t>1846037211</t>
  </si>
  <si>
    <t>-1276293505</t>
  </si>
  <si>
    <t>-126515429</t>
  </si>
  <si>
    <t>275110647</t>
  </si>
  <si>
    <t>"KL3" 51,3</t>
  </si>
  <si>
    <t>-124344403</t>
  </si>
  <si>
    <t>"KL4" 69,97</t>
  </si>
  <si>
    <t>-1086208278</t>
  </si>
  <si>
    <t>"KL5" 37,85</t>
  </si>
  <si>
    <t>1830651736</t>
  </si>
  <si>
    <t>764212634</t>
  </si>
  <si>
    <t>Oplechování štítu závětrnou lištou z Pz s povrchovou úpravou rš 330 mm</t>
  </si>
  <si>
    <t>6944395</t>
  </si>
  <si>
    <t>"KL2" 13,85</t>
  </si>
  <si>
    <t>-1254023531</t>
  </si>
  <si>
    <t>"KL1" 114,79</t>
  </si>
  <si>
    <t>838645416</t>
  </si>
  <si>
    <t>"S01" 23</t>
  </si>
  <si>
    <t>"S02" 3</t>
  </si>
  <si>
    <t>"S03" 3</t>
  </si>
  <si>
    <t>"S04" 19</t>
  </si>
  <si>
    <t>"S05" 5</t>
  </si>
  <si>
    <t>"S06" 13</t>
  </si>
  <si>
    <t>"S07" 5</t>
  </si>
  <si>
    <t>"S08" 16</t>
  </si>
  <si>
    <t>"S09" 2</t>
  </si>
  <si>
    <t>"S10" 3</t>
  </si>
  <si>
    <t>"S11" 15</t>
  </si>
  <si>
    <t>"S12" 3</t>
  </si>
  <si>
    <t>"S13" 3</t>
  </si>
  <si>
    <t>764214606x</t>
  </si>
  <si>
    <t>Oplechování horních ploch a atik bez rohů z Pz s povrch úpravou mechanicky kotvené rš 450 mm</t>
  </si>
  <si>
    <t>436761589</t>
  </si>
  <si>
    <t>"KL8" 12,46</t>
  </si>
  <si>
    <t>1705871779</t>
  </si>
  <si>
    <t>"KL7" 26,2</t>
  </si>
  <si>
    <t>-370293644</t>
  </si>
  <si>
    <t>"odhad bude fakturováno na základě skutečnosti" 6</t>
  </si>
  <si>
    <t>"P1" 7</t>
  </si>
  <si>
    <t>2081610230</t>
  </si>
  <si>
    <t>-523961283</t>
  </si>
  <si>
    <t>"K01" 3,2+23,66</t>
  </si>
  <si>
    <t>"K02" 19,62+3,25</t>
  </si>
  <si>
    <t>"K03" 7,75+6,1</t>
  </si>
  <si>
    <t>"K04" 6,1+7,75</t>
  </si>
  <si>
    <t>"K05" 1+17,14</t>
  </si>
  <si>
    <t>"K06" 15,7+3,23</t>
  </si>
  <si>
    <t>-1403539709</t>
  </si>
  <si>
    <t>-2032155185</t>
  </si>
  <si>
    <t>"K07-K11" 5</t>
  </si>
  <si>
    <t>-49066572</t>
  </si>
  <si>
    <t>"K07-K11" 5*1</t>
  </si>
  <si>
    <t>-173702311</t>
  </si>
  <si>
    <t>343503318</t>
  </si>
  <si>
    <t>203515913</t>
  </si>
  <si>
    <t>-11384580</t>
  </si>
  <si>
    <t>-1795447310</t>
  </si>
  <si>
    <t>930224424</t>
  </si>
  <si>
    <t>68942788</t>
  </si>
  <si>
    <t>"kleštiny 60x150" 188,356*0,2*(0,06+0,15)*2*1,05</t>
  </si>
  <si>
    <t>"výměny 60x150" 4,198*0,2*(0,06+0,15)*2*1,05</t>
  </si>
  <si>
    <t>"krokve 100x120" 760,221*0,7*(0,1+0,12)*2*1,05</t>
  </si>
  <si>
    <t>"výměny 100x120" 11,358*0,2*(0,1+0,12)*2*1,05</t>
  </si>
  <si>
    <t>"pásky 120x140" 14,64*0,9*(0,12+0,14)*2*1,05</t>
  </si>
  <si>
    <t>"nárožní krokev 140x180" 55,702*0,6*(0,14+0,18)*2*1,05</t>
  </si>
  <si>
    <t>"úžlabní krokev 140x180" 38,672*0,6*(0,14+0,18)*2*1,05</t>
  </si>
  <si>
    <t>"pozednice 180x160" 132,44*0,5*(0,16+0,18)*2*1,05</t>
  </si>
  <si>
    <t>"sloupek 160x160" 27,234*0,8*(0,16+0,16)*2*1,05</t>
  </si>
  <si>
    <t>"vaznice 160x180" 57,975*0,7*(0,16+0,18)*2*1,05</t>
  </si>
  <si>
    <t>"vazný trám 200x260" 104,185*0,7*(0,2+0,26)*2*1,05</t>
  </si>
  <si>
    <t>-796091214</t>
  </si>
  <si>
    <t>-446661574</t>
  </si>
  <si>
    <t>-117751210</t>
  </si>
  <si>
    <t>1592137133</t>
  </si>
  <si>
    <t>435303590</t>
  </si>
  <si>
    <t>386479671</t>
  </si>
  <si>
    <t>1992408097</t>
  </si>
  <si>
    <t>1053797018</t>
  </si>
  <si>
    <t>-1374948408</t>
  </si>
  <si>
    <t>-1334276267</t>
  </si>
  <si>
    <t>-699430376</t>
  </si>
  <si>
    <t>1501814103</t>
  </si>
  <si>
    <t>C - Střecha C</t>
  </si>
  <si>
    <t>"odhad" 7+7+4+4+2+2+1</t>
  </si>
  <si>
    <t>"půda" 478,5</t>
  </si>
  <si>
    <t>"kolem zhlaví trámu" 0,4*0,4*3*20</t>
  </si>
  <si>
    <t>"vysekání zdiva kolem zhlaví vazných támů" 20</t>
  </si>
  <si>
    <t>"vysekání zdiva kolem zhlaví vazných támů" (0,5*0,4-0,2*0,27)*20</t>
  </si>
  <si>
    <t>4,243</t>
  </si>
  <si>
    <t>"hlavní budova část C"</t>
  </si>
  <si>
    <t>"pozednice 180x160" 116,627*0,2</t>
  </si>
  <si>
    <t>"hlavní budova - čát C - pultová</t>
  </si>
  <si>
    <t>"pozednice 180x160"  9,662*0,2</t>
  </si>
  <si>
    <t>712331101</t>
  </si>
  <si>
    <t>Provedení povlakové krytiny střech do 10° podkladní vrstvy pásy na sucho AIP nebo NAIP</t>
  </si>
  <si>
    <t>-1605912967</t>
  </si>
  <si>
    <t>"pultová střecha"</t>
  </si>
  <si>
    <t>"bednění" 15,47+13,48</t>
  </si>
  <si>
    <t>724792984</t>
  </si>
  <si>
    <t>712400831</t>
  </si>
  <si>
    <t>Odstranění povlakové krytiny střech do 30° jednovrstvé</t>
  </si>
  <si>
    <t>1228110584</t>
  </si>
  <si>
    <t>"valbová střecha"</t>
  </si>
  <si>
    <t>"bednění"  684,29-0,5*11-0,5*0,5*2</t>
  </si>
  <si>
    <t>"bednění"  684,29-0,5*5-0,5*0,5*2</t>
  </si>
  <si>
    <t>"odhad bude fakturováno na základě skutečnosti" 5*1</t>
  </si>
  <si>
    <t>"H2-1" 53,07</t>
  </si>
  <si>
    <t>"H2-3" 5,26</t>
  </si>
  <si>
    <t>"H3-1" 53,16</t>
  </si>
  <si>
    <t>"H4-1" 12,75</t>
  </si>
  <si>
    <t>124,24*0,62</t>
  </si>
  <si>
    <t>130</t>
  </si>
  <si>
    <t>"H2" 1</t>
  </si>
  <si>
    <t>"H2´" 1</t>
  </si>
  <si>
    <t>"H3" 1</t>
  </si>
  <si>
    <t>"H4" 1</t>
  </si>
  <si>
    <t>"H2-2" 1</t>
  </si>
  <si>
    <t>"H4-2" 1</t>
  </si>
  <si>
    <t>"nové řezivo" 3,842+0,503+3,987+1,964</t>
  </si>
  <si>
    <t>"nové bednění" 16,604</t>
  </si>
  <si>
    <t>"kleštiny 60x150" 80,264*0,3</t>
  </si>
  <si>
    <t>"krokve 100x120" 662,693*0,4</t>
  </si>
  <si>
    <t>"krokve 100x120" 37,018*1</t>
  </si>
  <si>
    <t>"pásek 120x140" 72,071*0,1</t>
  </si>
  <si>
    <t>"šikmé vzpěry 120x140" 41,748*0,3</t>
  </si>
  <si>
    <t>"nárožní krokev 140x160" 7,659*1</t>
  </si>
  <si>
    <t>"nárožní krokev 140x183" 8,971*0,5</t>
  </si>
  <si>
    <t>"nárožní krokev 140x180" 26,9*0,5</t>
  </si>
  <si>
    <t>"úžlabní krokev 140x180" 18,574*0,5</t>
  </si>
  <si>
    <t>"pozednice 180x160" 116,627*0,5</t>
  </si>
  <si>
    <t>"sloupek 150x150" 82,37*0,3</t>
  </si>
  <si>
    <t>"vaznice 160x180" 90,944*0,3</t>
  </si>
  <si>
    <t>"pozednice 180x160"  9,662*1</t>
  </si>
  <si>
    <t>"vazný trám 200x270" 121,228*0,3</t>
  </si>
  <si>
    <t>"kleštiny 60x150" 80,264*0,3*0,06*0,15</t>
  </si>
  <si>
    <t>"krokve 100x120" 662,693*0,4*0,1*0,12</t>
  </si>
  <si>
    <t>"krokve 100x120" 37,018*1*0,1*0,12</t>
  </si>
  <si>
    <t>"pásek 120x140" 72,071*0,1*0,12*0,14</t>
  </si>
  <si>
    <t>"šikmé vzpěry" 41,748*0,3*0,12*0,14</t>
  </si>
  <si>
    <t>"nárožní krokev 140x160" 7,659*1*0,14*0,16</t>
  </si>
  <si>
    <t>"nárožní krokev 140x183" 8,971*0,5*0,14*0,183</t>
  </si>
  <si>
    <t>"nárožní krokev 140x180" 26,9*0,5*0,14*0,18</t>
  </si>
  <si>
    <t>"úžlabní krokev 140x180" 18,574*0,5*0,14*0,18</t>
  </si>
  <si>
    <t>"pozednice 180x160" 116,627*0,5*0,18*0,16</t>
  </si>
  <si>
    <t>"sloupek 150x150" 82,37*0,3*0,15*0,15</t>
  </si>
  <si>
    <t>"vaznice 160x180" 90,944*0,3*0,16*0,18</t>
  </si>
  <si>
    <t>"pozednice 180x160"  9,662*1*0,18*0,16</t>
  </si>
  <si>
    <t>"vazný trám" 121,228*0,3*0,2*0,27</t>
  </si>
  <si>
    <t>"kraje střechy - valbová" (93,3+20+6,8)*0,625</t>
  </si>
  <si>
    <t>"kraje střechy - pultová" 9,95*0,625</t>
  </si>
  <si>
    <t>"kraje střechy - sedlová" -(93,3+20+6,8)*0,625</t>
  </si>
  <si>
    <t>"kraje střechy - pultová" -9,95*0,625</t>
  </si>
  <si>
    <t>628,958*0,024*1,1</t>
  </si>
  <si>
    <t>3,842+0,503+3,987+1,964</t>
  </si>
  <si>
    <t>81,282*0,01+81,282*0,015</t>
  </si>
  <si>
    <t>16,604</t>
  </si>
  <si>
    <t>49,93</t>
  </si>
  <si>
    <t>43,26</t>
  </si>
  <si>
    <t>17,98</t>
  </si>
  <si>
    <t>1,02</t>
  </si>
  <si>
    <t>131,44</t>
  </si>
  <si>
    <t>47,23</t>
  </si>
  <si>
    <t>28,03+10,87+5,08+29,25+5,23+16,33+6,8+10,28+10,28+10,25</t>
  </si>
  <si>
    <t>764101131</t>
  </si>
  <si>
    <t>Montáž krytiny střechy rovné drážkováním z tabulí sklonu do 30°</t>
  </si>
  <si>
    <t>719654306</t>
  </si>
  <si>
    <t>-449647559</t>
  </si>
  <si>
    <t>"P2" 5</t>
  </si>
  <si>
    <t>"KL3" 49,93</t>
  </si>
  <si>
    <t>"KL4" 43,26</t>
  </si>
  <si>
    <t>"KL5" 17,98</t>
  </si>
  <si>
    <t>"KL2" 1,02</t>
  </si>
  <si>
    <t>"KL1" 131,44</t>
  </si>
  <si>
    <t>"S01" 10</t>
  </si>
  <si>
    <t>"S02" 8</t>
  </si>
  <si>
    <t>"S03" 17</t>
  </si>
  <si>
    <t>"S04" 14</t>
  </si>
  <si>
    <t>"S05" 8</t>
  </si>
  <si>
    <t>"S06" 10</t>
  </si>
  <si>
    <t>"S07" 21</t>
  </si>
  <si>
    <t>"S08" 7</t>
  </si>
  <si>
    <t>"S09" 7</t>
  </si>
  <si>
    <t>"S10" 5</t>
  </si>
  <si>
    <t>"S11" 7</t>
  </si>
  <si>
    <t>"KL8" 13</t>
  </si>
  <si>
    <t>"KL7" 47,23</t>
  </si>
  <si>
    <t>"odhad bude fakturováno na základě skutečnosti" 5</t>
  </si>
  <si>
    <t>"K08" 28,03</t>
  </si>
  <si>
    <t>"K09" 10,87</t>
  </si>
  <si>
    <t>"K10" 5,08</t>
  </si>
  <si>
    <t>"K11" 29,25</t>
  </si>
  <si>
    <t>"K12" 5,23</t>
  </si>
  <si>
    <t>"K13" 16,33</t>
  </si>
  <si>
    <t>"K14" 6,8</t>
  </si>
  <si>
    <t>"K15" 10,28</t>
  </si>
  <si>
    <t>"K16" 10,28</t>
  </si>
  <si>
    <t>"K17" 10,28</t>
  </si>
  <si>
    <t>"K01-K07" 7</t>
  </si>
  <si>
    <t>"K01-K07" 7*1</t>
  </si>
  <si>
    <t>"kleštiny 60x150" 80,264*0,7*(0,06+0,15)*2*1,05</t>
  </si>
  <si>
    <t>"krokve 100x120" 662,693*0,6*(0,1+0,12)*2*1,05</t>
  </si>
  <si>
    <t>"pásek 120x140" 72,071*0,9*(0,12+0,14)*2*1,05</t>
  </si>
  <si>
    <t>"šikmé vzpěry 120x140" 41,748*0,7*(0,12+0,14)*2*1,05</t>
  </si>
  <si>
    <t>"nárožní krokev 140x183" 8,971*0,5*(0,1+0,183)*2*1,05</t>
  </si>
  <si>
    <t>"nárožní krokev 140x180" 26,9*0,5*(0,1+0,18)*2*1,05</t>
  </si>
  <si>
    <t>"úžlabní krokev 140x180" 18,574*0,5*(0,1+0,18)*2*1,05</t>
  </si>
  <si>
    <t>"pozednice 180x160" 116,627*0,5*(0,18+0,16)*2*1,05</t>
  </si>
  <si>
    <t>"sloupek 150x150" 82,37*0,7*(0,15+0,15)*2*1,05</t>
  </si>
  <si>
    <t>"vaznice 160x180" 90,944*0,7*(0,16+0,18)*2*1,05</t>
  </si>
  <si>
    <t>"vazný trám 200x270" 121,228*0,7*(0,2+0,27)*2*1,05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</si>
  <si>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</si>
  <si>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</si>
  <si>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</si>
  <si>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</si>
  <si>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</si>
  <si>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</si>
  <si>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</si>
  <si>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Příplatek k shozu suti v do 20 m za první a ZKD den použití</t>
  </si>
  <si>
    <t>10*20</t>
  </si>
  <si>
    <t>Vnitrostaveništní doprava suti a vybouraných hmot pro budovy v do 20 m s omezením mechanizace</t>
  </si>
  <si>
    <t>Krytina plechová, drážkovaná, FeZn plech + PES 25 mikrometrů včetně systémových doplňků. V položce není zahrnutý prořez materiálu, zhotovitel je povinen prořez zohlednit do jednotkové ceny.</t>
  </si>
  <si>
    <t>Krytina plechová, drážkovaná, FeZn plech + PES 25 mikrometrů včetně systémových. V položce není zahrnutý prořez materiálu, zhotovitel je povinen prořez zohlednit do jednotkové ceny.doplňků</t>
  </si>
  <si>
    <t xml:space="preserve">Demontáž oplechování horních ploch zdí a nadezdívek do suti, vč. úpravy atik. zdiva dle TZ </t>
  </si>
  <si>
    <t xml:space="preserve">Oplechování horních ploch a atik bez rohů z Pz s povrch úpravou mechanicky kotvené rš 450 mm, vč. úpravy atik. zdiva dle TZ </t>
  </si>
  <si>
    <t>91.1</t>
  </si>
  <si>
    <t>91.2</t>
  </si>
  <si>
    <t>96.1</t>
  </si>
  <si>
    <t>96.2</t>
  </si>
  <si>
    <t>ZŠ Turnov, Žižkova č.p. 525 - Rekonstrukce střešní krytiny na p.p.č. 856/2 v k.ú. Turnov - varianta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</si>
</sst>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7" fillId="0" borderId="0" xfId="20" applyFont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4" fontId="26" fillId="5" borderId="0" xfId="0" applyNumberFormat="1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7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9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5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workbookViewId="0" topLeftCell="A1">
      <pane ySplit="1" topLeftCell="A41" activePane="bottomLeft" state="frozen"/>
      <selection pane="bottomLeft" activeCell="Z11" sqref="Z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1062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1063</v>
      </c>
      <c r="X1" s="210"/>
      <c r="Y1" s="210"/>
      <c r="Z1" s="210"/>
      <c r="AA1" s="210"/>
      <c r="AB1" s="210"/>
      <c r="AC1" s="210"/>
      <c r="AD1" s="210"/>
      <c r="AE1" s="210"/>
      <c r="AF1" s="210"/>
      <c r="AG1" s="208"/>
      <c r="AH1" s="208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95" customHeight="1">
      <c r="C2" s="242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R2" s="213" t="s">
        <v>6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218" t="s">
        <v>10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3"/>
      <c r="AS4" s="24" t="s">
        <v>11</v>
      </c>
      <c r="BE4" s="25" t="s">
        <v>12</v>
      </c>
      <c r="BS4" s="17" t="s">
        <v>13</v>
      </c>
    </row>
    <row r="5" spans="2:71" ht="14.45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47" t="s">
        <v>15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2"/>
      <c r="AQ5" s="23"/>
      <c r="BE5" s="244" t="s">
        <v>16</v>
      </c>
      <c r="BS5" s="17" t="s">
        <v>7</v>
      </c>
    </row>
    <row r="6" spans="2:71" ht="36.9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48" t="s">
        <v>1080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2"/>
      <c r="AQ6" s="23"/>
      <c r="BE6" s="214"/>
      <c r="BS6" s="17" t="s">
        <v>18</v>
      </c>
    </row>
    <row r="7" spans="2:71" ht="14.45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3</v>
      </c>
      <c r="AO7" s="22"/>
      <c r="AP7" s="22"/>
      <c r="AQ7" s="23"/>
      <c r="BE7" s="214"/>
      <c r="BS7" s="17" t="s">
        <v>21</v>
      </c>
    </row>
    <row r="8" spans="2:71" ht="14.45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3"/>
      <c r="BE8" s="214"/>
      <c r="BS8" s="17" t="s">
        <v>26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E9" s="214"/>
      <c r="BS9" s="17" t="s">
        <v>27</v>
      </c>
    </row>
    <row r="10" spans="2:71" ht="14.45" customHeight="1">
      <c r="B10" s="21"/>
      <c r="C10" s="22"/>
      <c r="D10" s="29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29</v>
      </c>
      <c r="AL10" s="22"/>
      <c r="AM10" s="22"/>
      <c r="AN10" s="27" t="s">
        <v>3</v>
      </c>
      <c r="AO10" s="22"/>
      <c r="AP10" s="22"/>
      <c r="AQ10" s="23"/>
      <c r="BE10" s="214"/>
      <c r="BS10" s="17" t="s">
        <v>18</v>
      </c>
    </row>
    <row r="11" spans="2:71" ht="18.4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31</v>
      </c>
      <c r="AL11" s="22"/>
      <c r="AM11" s="22"/>
      <c r="AN11" s="27" t="s">
        <v>3</v>
      </c>
      <c r="AO11" s="22"/>
      <c r="AP11" s="22"/>
      <c r="AQ11" s="23"/>
      <c r="BE11" s="214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14"/>
      <c r="BS12" s="17" t="s">
        <v>18</v>
      </c>
    </row>
    <row r="13" spans="2:71" ht="14.45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29</v>
      </c>
      <c r="AL13" s="22"/>
      <c r="AM13" s="22"/>
      <c r="AN13" s="31" t="s">
        <v>33</v>
      </c>
      <c r="AO13" s="22"/>
      <c r="AP13" s="22"/>
      <c r="AQ13" s="23"/>
      <c r="BE13" s="214"/>
      <c r="BS13" s="17" t="s">
        <v>18</v>
      </c>
    </row>
    <row r="14" spans="2:71" ht="15">
      <c r="B14" s="21"/>
      <c r="C14" s="22"/>
      <c r="D14" s="22"/>
      <c r="E14" s="249" t="s">
        <v>33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9" t="s">
        <v>31</v>
      </c>
      <c r="AL14" s="22"/>
      <c r="AM14" s="22"/>
      <c r="AN14" s="31" t="s">
        <v>33</v>
      </c>
      <c r="AO14" s="22"/>
      <c r="AP14" s="22"/>
      <c r="AQ14" s="23"/>
      <c r="BE14" s="214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14"/>
      <c r="BS15" s="17" t="s">
        <v>4</v>
      </c>
    </row>
    <row r="16" spans="2:71" ht="14.45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29</v>
      </c>
      <c r="AL16" s="22"/>
      <c r="AM16" s="22"/>
      <c r="AN16" s="27" t="s">
        <v>3</v>
      </c>
      <c r="AO16" s="22"/>
      <c r="AP16" s="22"/>
      <c r="AQ16" s="23"/>
      <c r="BE16" s="214"/>
      <c r="BS16" s="17" t="s">
        <v>4</v>
      </c>
    </row>
    <row r="17" spans="2:71" ht="18.4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31</v>
      </c>
      <c r="AL17" s="22"/>
      <c r="AM17" s="22"/>
      <c r="AN17" s="27" t="s">
        <v>3</v>
      </c>
      <c r="AO17" s="22"/>
      <c r="AP17" s="22"/>
      <c r="AQ17" s="23"/>
      <c r="BE17" s="214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14"/>
      <c r="BS18" s="17" t="s">
        <v>7</v>
      </c>
    </row>
    <row r="19" spans="2:71" ht="14.45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29</v>
      </c>
      <c r="AL19" s="22"/>
      <c r="AM19" s="22"/>
      <c r="AN19" s="27" t="s">
        <v>3</v>
      </c>
      <c r="AO19" s="22"/>
      <c r="AP19" s="22"/>
      <c r="AQ19" s="23"/>
      <c r="BE19" s="214"/>
      <c r="BS19" s="17" t="s">
        <v>7</v>
      </c>
    </row>
    <row r="20" spans="2:57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31</v>
      </c>
      <c r="AL20" s="22"/>
      <c r="AM20" s="22"/>
      <c r="AN20" s="27" t="s">
        <v>3</v>
      </c>
      <c r="AO20" s="22"/>
      <c r="AP20" s="22"/>
      <c r="AQ20" s="23"/>
      <c r="BE20" s="214"/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14"/>
    </row>
    <row r="22" spans="2:57" ht="15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14"/>
    </row>
    <row r="23" spans="2:57" ht="22.5" customHeight="1">
      <c r="B23" s="21"/>
      <c r="C23" s="22"/>
      <c r="D23" s="22"/>
      <c r="E23" s="250" t="s">
        <v>3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2"/>
      <c r="AP23" s="22"/>
      <c r="AQ23" s="23"/>
      <c r="BE23" s="214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14"/>
    </row>
    <row r="25" spans="2:57" ht="6.95" customHeight="1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3"/>
      <c r="BE25" s="214"/>
    </row>
    <row r="26" spans="2:57" ht="14.45" customHeight="1">
      <c r="B26" s="21"/>
      <c r="C26" s="22"/>
      <c r="D26" s="33" t="s">
        <v>40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51">
        <f>ROUND(AG87,2)</f>
        <v>0</v>
      </c>
      <c r="AL26" s="243"/>
      <c r="AM26" s="243"/>
      <c r="AN26" s="243"/>
      <c r="AO26" s="243"/>
      <c r="AP26" s="22"/>
      <c r="AQ26" s="23"/>
      <c r="BE26" s="214"/>
    </row>
    <row r="27" spans="2:57" ht="14.45" customHeight="1">
      <c r="B27" s="21"/>
      <c r="C27" s="22"/>
      <c r="D27" s="33" t="s">
        <v>41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51">
        <f>ROUND(AG92,2)</f>
        <v>0</v>
      </c>
      <c r="AL27" s="243"/>
      <c r="AM27" s="243"/>
      <c r="AN27" s="243"/>
      <c r="AO27" s="243"/>
      <c r="AP27" s="22"/>
      <c r="AQ27" s="23"/>
      <c r="BE27" s="214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45"/>
    </row>
    <row r="29" spans="2:57" s="1" customFormat="1" ht="25.9" customHeight="1">
      <c r="B29" s="34"/>
      <c r="C29" s="35"/>
      <c r="D29" s="37" t="s">
        <v>42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52">
        <f>ROUND(AK26+AK27,2)</f>
        <v>0</v>
      </c>
      <c r="AL29" s="253"/>
      <c r="AM29" s="253"/>
      <c r="AN29" s="253"/>
      <c r="AO29" s="253"/>
      <c r="AP29" s="35"/>
      <c r="AQ29" s="36"/>
      <c r="BE29" s="245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45"/>
    </row>
    <row r="31" spans="2:57" s="2" customFormat="1" ht="14.45" customHeight="1">
      <c r="B31" s="39"/>
      <c r="C31" s="40"/>
      <c r="D31" s="41" t="s">
        <v>43</v>
      </c>
      <c r="E31" s="40"/>
      <c r="F31" s="41" t="s">
        <v>44</v>
      </c>
      <c r="G31" s="40"/>
      <c r="H31" s="40"/>
      <c r="I31" s="40"/>
      <c r="J31" s="40"/>
      <c r="K31" s="40"/>
      <c r="L31" s="225">
        <v>0.21</v>
      </c>
      <c r="M31" s="226"/>
      <c r="N31" s="226"/>
      <c r="O31" s="226"/>
      <c r="P31" s="40"/>
      <c r="Q31" s="40"/>
      <c r="R31" s="40"/>
      <c r="S31" s="40"/>
      <c r="T31" s="43" t="s">
        <v>45</v>
      </c>
      <c r="U31" s="40"/>
      <c r="V31" s="40"/>
      <c r="W31" s="227">
        <f>ROUND(AZ87+SUM(CD93:CD97),2)</f>
        <v>0</v>
      </c>
      <c r="X31" s="226"/>
      <c r="Y31" s="226"/>
      <c r="Z31" s="226"/>
      <c r="AA31" s="226"/>
      <c r="AB31" s="226"/>
      <c r="AC31" s="226"/>
      <c r="AD31" s="226"/>
      <c r="AE31" s="226"/>
      <c r="AF31" s="40"/>
      <c r="AG31" s="40"/>
      <c r="AH31" s="40"/>
      <c r="AI31" s="40"/>
      <c r="AJ31" s="40"/>
      <c r="AK31" s="227">
        <f>ROUND(AV87+SUM(BY93:BY97),2)</f>
        <v>0</v>
      </c>
      <c r="AL31" s="226"/>
      <c r="AM31" s="226"/>
      <c r="AN31" s="226"/>
      <c r="AO31" s="226"/>
      <c r="AP31" s="40"/>
      <c r="AQ31" s="44"/>
      <c r="BE31" s="246"/>
    </row>
    <row r="32" spans="2:57" s="2" customFormat="1" ht="14.45" customHeight="1">
      <c r="B32" s="39"/>
      <c r="C32" s="40"/>
      <c r="D32" s="40"/>
      <c r="E32" s="40"/>
      <c r="F32" s="41" t="s">
        <v>46</v>
      </c>
      <c r="G32" s="40"/>
      <c r="H32" s="40"/>
      <c r="I32" s="40"/>
      <c r="J32" s="40"/>
      <c r="K32" s="40"/>
      <c r="L32" s="225">
        <v>0.15</v>
      </c>
      <c r="M32" s="226"/>
      <c r="N32" s="226"/>
      <c r="O32" s="226"/>
      <c r="P32" s="40"/>
      <c r="Q32" s="40"/>
      <c r="R32" s="40"/>
      <c r="S32" s="40"/>
      <c r="T32" s="43" t="s">
        <v>45</v>
      </c>
      <c r="U32" s="40"/>
      <c r="V32" s="40"/>
      <c r="W32" s="227">
        <f>ROUND(BA87+SUM(CE93:CE97),2)</f>
        <v>0</v>
      </c>
      <c r="X32" s="226"/>
      <c r="Y32" s="226"/>
      <c r="Z32" s="226"/>
      <c r="AA32" s="226"/>
      <c r="AB32" s="226"/>
      <c r="AC32" s="226"/>
      <c r="AD32" s="226"/>
      <c r="AE32" s="226"/>
      <c r="AF32" s="40"/>
      <c r="AG32" s="40"/>
      <c r="AH32" s="40"/>
      <c r="AI32" s="40"/>
      <c r="AJ32" s="40"/>
      <c r="AK32" s="227">
        <f>ROUND(AW87+SUM(BZ93:BZ97),2)</f>
        <v>0</v>
      </c>
      <c r="AL32" s="226"/>
      <c r="AM32" s="226"/>
      <c r="AN32" s="226"/>
      <c r="AO32" s="226"/>
      <c r="AP32" s="40"/>
      <c r="AQ32" s="44"/>
      <c r="BE32" s="246"/>
    </row>
    <row r="33" spans="2:57" s="2" customFormat="1" ht="14.45" customHeight="1" hidden="1">
      <c r="B33" s="39"/>
      <c r="C33" s="40"/>
      <c r="D33" s="40"/>
      <c r="E33" s="40"/>
      <c r="F33" s="41" t="s">
        <v>47</v>
      </c>
      <c r="G33" s="40"/>
      <c r="H33" s="40"/>
      <c r="I33" s="40"/>
      <c r="J33" s="40"/>
      <c r="K33" s="40"/>
      <c r="L33" s="225">
        <v>0.21</v>
      </c>
      <c r="M33" s="226"/>
      <c r="N33" s="226"/>
      <c r="O33" s="226"/>
      <c r="P33" s="40"/>
      <c r="Q33" s="40"/>
      <c r="R33" s="40"/>
      <c r="S33" s="40"/>
      <c r="T33" s="43" t="s">
        <v>45</v>
      </c>
      <c r="U33" s="40"/>
      <c r="V33" s="40"/>
      <c r="W33" s="227">
        <f>ROUND(BB87+SUM(CF93:CF97),2)</f>
        <v>0</v>
      </c>
      <c r="X33" s="226"/>
      <c r="Y33" s="226"/>
      <c r="Z33" s="226"/>
      <c r="AA33" s="226"/>
      <c r="AB33" s="226"/>
      <c r="AC33" s="226"/>
      <c r="AD33" s="226"/>
      <c r="AE33" s="226"/>
      <c r="AF33" s="40"/>
      <c r="AG33" s="40"/>
      <c r="AH33" s="40"/>
      <c r="AI33" s="40"/>
      <c r="AJ33" s="40"/>
      <c r="AK33" s="227">
        <v>0</v>
      </c>
      <c r="AL33" s="226"/>
      <c r="AM33" s="226"/>
      <c r="AN33" s="226"/>
      <c r="AO33" s="226"/>
      <c r="AP33" s="40"/>
      <c r="AQ33" s="44"/>
      <c r="BE33" s="246"/>
    </row>
    <row r="34" spans="2:57" s="2" customFormat="1" ht="14.45" customHeight="1" hidden="1">
      <c r="B34" s="39"/>
      <c r="C34" s="40"/>
      <c r="D34" s="40"/>
      <c r="E34" s="40"/>
      <c r="F34" s="41" t="s">
        <v>48</v>
      </c>
      <c r="G34" s="40"/>
      <c r="H34" s="40"/>
      <c r="I34" s="40"/>
      <c r="J34" s="40"/>
      <c r="K34" s="40"/>
      <c r="L34" s="225">
        <v>0.15</v>
      </c>
      <c r="M34" s="226"/>
      <c r="N34" s="226"/>
      <c r="O34" s="226"/>
      <c r="P34" s="40"/>
      <c r="Q34" s="40"/>
      <c r="R34" s="40"/>
      <c r="S34" s="40"/>
      <c r="T34" s="43" t="s">
        <v>45</v>
      </c>
      <c r="U34" s="40"/>
      <c r="V34" s="40"/>
      <c r="W34" s="227">
        <f>ROUND(BC87+SUM(CG93:CG97),2)</f>
        <v>0</v>
      </c>
      <c r="X34" s="226"/>
      <c r="Y34" s="226"/>
      <c r="Z34" s="226"/>
      <c r="AA34" s="226"/>
      <c r="AB34" s="226"/>
      <c r="AC34" s="226"/>
      <c r="AD34" s="226"/>
      <c r="AE34" s="226"/>
      <c r="AF34" s="40"/>
      <c r="AG34" s="40"/>
      <c r="AH34" s="40"/>
      <c r="AI34" s="40"/>
      <c r="AJ34" s="40"/>
      <c r="AK34" s="227">
        <v>0</v>
      </c>
      <c r="AL34" s="226"/>
      <c r="AM34" s="226"/>
      <c r="AN34" s="226"/>
      <c r="AO34" s="226"/>
      <c r="AP34" s="40"/>
      <c r="AQ34" s="44"/>
      <c r="BE34" s="246"/>
    </row>
    <row r="35" spans="2:43" s="2" customFormat="1" ht="14.45" customHeight="1" hidden="1">
      <c r="B35" s="39"/>
      <c r="C35" s="40"/>
      <c r="D35" s="40"/>
      <c r="E35" s="40"/>
      <c r="F35" s="41" t="s">
        <v>49</v>
      </c>
      <c r="G35" s="40"/>
      <c r="H35" s="40"/>
      <c r="I35" s="40"/>
      <c r="J35" s="40"/>
      <c r="K35" s="40"/>
      <c r="L35" s="225">
        <v>0</v>
      </c>
      <c r="M35" s="226"/>
      <c r="N35" s="226"/>
      <c r="O35" s="226"/>
      <c r="P35" s="40"/>
      <c r="Q35" s="40"/>
      <c r="R35" s="40"/>
      <c r="S35" s="40"/>
      <c r="T35" s="43" t="s">
        <v>45</v>
      </c>
      <c r="U35" s="40"/>
      <c r="V35" s="40"/>
      <c r="W35" s="227">
        <f>ROUND(BD87+SUM(CH93:CH97),2)</f>
        <v>0</v>
      </c>
      <c r="X35" s="226"/>
      <c r="Y35" s="226"/>
      <c r="Z35" s="226"/>
      <c r="AA35" s="226"/>
      <c r="AB35" s="226"/>
      <c r="AC35" s="226"/>
      <c r="AD35" s="226"/>
      <c r="AE35" s="226"/>
      <c r="AF35" s="40"/>
      <c r="AG35" s="40"/>
      <c r="AH35" s="40"/>
      <c r="AI35" s="40"/>
      <c r="AJ35" s="40"/>
      <c r="AK35" s="227">
        <v>0</v>
      </c>
      <c r="AL35" s="226"/>
      <c r="AM35" s="226"/>
      <c r="AN35" s="226"/>
      <c r="AO35" s="226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51</v>
      </c>
      <c r="U37" s="47"/>
      <c r="V37" s="47"/>
      <c r="W37" s="47"/>
      <c r="X37" s="228" t="s">
        <v>52</v>
      </c>
      <c r="Y37" s="229"/>
      <c r="Z37" s="229"/>
      <c r="AA37" s="229"/>
      <c r="AB37" s="229"/>
      <c r="AC37" s="47"/>
      <c r="AD37" s="47"/>
      <c r="AE37" s="47"/>
      <c r="AF37" s="47"/>
      <c r="AG37" s="47"/>
      <c r="AH37" s="47"/>
      <c r="AI37" s="47"/>
      <c r="AJ37" s="47"/>
      <c r="AK37" s="240">
        <f>SUM(AK29:AK35)</f>
        <v>0</v>
      </c>
      <c r="AL37" s="229"/>
      <c r="AM37" s="229"/>
      <c r="AN37" s="229"/>
      <c r="AO37" s="241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3.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5">
      <c r="B49" s="34"/>
      <c r="C49" s="35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2"/>
      <c r="D50" s="5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3"/>
      <c r="AA50" s="22"/>
      <c r="AB50" s="22"/>
      <c r="AC50" s="5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3"/>
      <c r="AP50" s="22"/>
      <c r="AQ50" s="23"/>
    </row>
    <row r="51" spans="2:43" ht="13.5">
      <c r="B51" s="21"/>
      <c r="C51" s="22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3"/>
      <c r="AA51" s="22"/>
      <c r="AB51" s="22"/>
      <c r="AC51" s="5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3"/>
      <c r="AP51" s="22"/>
      <c r="AQ51" s="23"/>
    </row>
    <row r="52" spans="2:43" ht="13.5">
      <c r="B52" s="21"/>
      <c r="C52" s="22"/>
      <c r="D52" s="5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3"/>
      <c r="AA52" s="22"/>
      <c r="AB52" s="22"/>
      <c r="AC52" s="5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3"/>
      <c r="AP52" s="22"/>
      <c r="AQ52" s="23"/>
    </row>
    <row r="53" spans="2:43" ht="13.5">
      <c r="B53" s="21"/>
      <c r="C53" s="22"/>
      <c r="D53" s="5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3"/>
      <c r="AA53" s="22"/>
      <c r="AB53" s="22"/>
      <c r="AC53" s="5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3"/>
      <c r="AP53" s="22"/>
      <c r="AQ53" s="23"/>
    </row>
    <row r="54" spans="2:43" ht="13.5">
      <c r="B54" s="21"/>
      <c r="C54" s="22"/>
      <c r="D54" s="5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3"/>
      <c r="AA54" s="22"/>
      <c r="AB54" s="22"/>
      <c r="AC54" s="5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3"/>
      <c r="AP54" s="22"/>
      <c r="AQ54" s="23"/>
    </row>
    <row r="55" spans="2:43" ht="13.5">
      <c r="B55" s="21"/>
      <c r="C55" s="2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3"/>
      <c r="AA55" s="22"/>
      <c r="AB55" s="22"/>
      <c r="AC55" s="5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3"/>
      <c r="AP55" s="22"/>
      <c r="AQ55" s="23"/>
    </row>
    <row r="56" spans="2:43" ht="13.5">
      <c r="B56" s="21"/>
      <c r="C56" s="22"/>
      <c r="D56" s="5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3"/>
      <c r="AA56" s="22"/>
      <c r="AB56" s="22"/>
      <c r="AC56" s="5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3"/>
      <c r="AP56" s="22"/>
      <c r="AQ56" s="23"/>
    </row>
    <row r="57" spans="2:43" ht="13.5">
      <c r="B57" s="21"/>
      <c r="C57" s="22"/>
      <c r="D57" s="5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3"/>
      <c r="AA57" s="22"/>
      <c r="AB57" s="22"/>
      <c r="AC57" s="5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3"/>
      <c r="AP57" s="22"/>
      <c r="AQ57" s="23"/>
    </row>
    <row r="58" spans="2:43" s="1" customFormat="1" ht="15">
      <c r="B58" s="34"/>
      <c r="C58" s="35"/>
      <c r="D58" s="54" t="s">
        <v>55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56</v>
      </c>
      <c r="AN58" s="55"/>
      <c r="AO58" s="57"/>
      <c r="AP58" s="35"/>
      <c r="AQ58" s="36"/>
    </row>
    <row r="59" spans="2:43" ht="13.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5">
      <c r="B60" s="34"/>
      <c r="C60" s="35"/>
      <c r="D60" s="49" t="s">
        <v>57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2"/>
      <c r="D61" s="5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3"/>
      <c r="AA61" s="22"/>
      <c r="AB61" s="22"/>
      <c r="AC61" s="5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3"/>
      <c r="AP61" s="22"/>
      <c r="AQ61" s="23"/>
    </row>
    <row r="62" spans="2:43" ht="13.5">
      <c r="B62" s="21"/>
      <c r="C62" s="22"/>
      <c r="D62" s="5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3"/>
      <c r="AA62" s="22"/>
      <c r="AB62" s="22"/>
      <c r="AC62" s="5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3"/>
      <c r="AP62" s="22"/>
      <c r="AQ62" s="23"/>
    </row>
    <row r="63" spans="2:43" ht="13.5">
      <c r="B63" s="21"/>
      <c r="C63" s="22"/>
      <c r="D63" s="5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3"/>
      <c r="AA63" s="22"/>
      <c r="AB63" s="22"/>
      <c r="AC63" s="5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3"/>
      <c r="AP63" s="22"/>
      <c r="AQ63" s="23"/>
    </row>
    <row r="64" spans="2:43" ht="13.5">
      <c r="B64" s="21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3"/>
      <c r="AA64" s="22"/>
      <c r="AB64" s="22"/>
      <c r="AC64" s="5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3"/>
      <c r="AP64" s="22"/>
      <c r="AQ64" s="23"/>
    </row>
    <row r="65" spans="2:43" ht="13.5">
      <c r="B65" s="21"/>
      <c r="C65" s="22"/>
      <c r="D65" s="5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3"/>
      <c r="AA65" s="22"/>
      <c r="AB65" s="22"/>
      <c r="AC65" s="5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3"/>
      <c r="AP65" s="22"/>
      <c r="AQ65" s="23"/>
    </row>
    <row r="66" spans="2:43" ht="13.5">
      <c r="B66" s="21"/>
      <c r="C66" s="22"/>
      <c r="D66" s="5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3"/>
      <c r="AA66" s="22"/>
      <c r="AB66" s="22"/>
      <c r="AC66" s="5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3"/>
      <c r="AP66" s="22"/>
      <c r="AQ66" s="23"/>
    </row>
    <row r="67" spans="2:43" ht="13.5">
      <c r="B67" s="21"/>
      <c r="C67" s="22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3"/>
      <c r="AA67" s="22"/>
      <c r="AB67" s="22"/>
      <c r="AC67" s="5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3"/>
      <c r="AP67" s="22"/>
      <c r="AQ67" s="23"/>
    </row>
    <row r="68" spans="2:43" ht="13.5">
      <c r="B68" s="21"/>
      <c r="C68" s="22"/>
      <c r="D68" s="5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3"/>
      <c r="AA68" s="22"/>
      <c r="AB68" s="22"/>
      <c r="AC68" s="5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3"/>
      <c r="AP68" s="22"/>
      <c r="AQ68" s="23"/>
    </row>
    <row r="69" spans="2:43" s="1" customFormat="1" ht="15">
      <c r="B69" s="34"/>
      <c r="C69" s="35"/>
      <c r="D69" s="54" t="s">
        <v>55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56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218" t="s">
        <v>59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SK17122-2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19" t="str">
        <f>K6</f>
        <v>ZŠ Turnov, Žižkova č.p. 525 - Rekonstrukce střešní krytiny na p.p.č. 856/2 v k.ú. Turnov - varianta 1.</v>
      </c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p.p.č. 856/2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IF(AN8="","",AN8)</f>
        <v>29.9.2017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 Turnov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221" t="str">
        <f>IF(E17="","",E17)</f>
        <v>ACTIV Projekce, s.r.o.</v>
      </c>
      <c r="AN82" s="216"/>
      <c r="AO82" s="216"/>
      <c r="AP82" s="216"/>
      <c r="AQ82" s="36"/>
      <c r="AS82" s="222" t="s">
        <v>60</v>
      </c>
      <c r="AT82" s="223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37</v>
      </c>
      <c r="AJ83" s="35"/>
      <c r="AK83" s="35"/>
      <c r="AL83" s="35"/>
      <c r="AM83" s="221" t="str">
        <f>IF(E20="","",E20)</f>
        <v>Martin Škrabal</v>
      </c>
      <c r="AN83" s="216"/>
      <c r="AO83" s="216"/>
      <c r="AP83" s="216"/>
      <c r="AQ83" s="36"/>
      <c r="AS83" s="224"/>
      <c r="AT83" s="216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24"/>
      <c r="AT84" s="216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35" t="s">
        <v>61</v>
      </c>
      <c r="D85" s="236"/>
      <c r="E85" s="236"/>
      <c r="F85" s="236"/>
      <c r="G85" s="236"/>
      <c r="H85" s="74"/>
      <c r="I85" s="237" t="s">
        <v>62</v>
      </c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7" t="s">
        <v>63</v>
      </c>
      <c r="AH85" s="236"/>
      <c r="AI85" s="236"/>
      <c r="AJ85" s="236"/>
      <c r="AK85" s="236"/>
      <c r="AL85" s="236"/>
      <c r="AM85" s="236"/>
      <c r="AN85" s="237" t="s">
        <v>64</v>
      </c>
      <c r="AO85" s="236"/>
      <c r="AP85" s="238"/>
      <c r="AQ85" s="36"/>
      <c r="AS85" s="75" t="s">
        <v>65</v>
      </c>
      <c r="AT85" s="76" t="s">
        <v>66</v>
      </c>
      <c r="AU85" s="76" t="s">
        <v>67</v>
      </c>
      <c r="AV85" s="76" t="s">
        <v>68</v>
      </c>
      <c r="AW85" s="76" t="s">
        <v>69</v>
      </c>
      <c r="AX85" s="76" t="s">
        <v>70</v>
      </c>
      <c r="AY85" s="76" t="s">
        <v>71</v>
      </c>
      <c r="AZ85" s="76" t="s">
        <v>72</v>
      </c>
      <c r="BA85" s="76" t="s">
        <v>73</v>
      </c>
      <c r="BB85" s="76" t="s">
        <v>74</v>
      </c>
      <c r="BC85" s="76" t="s">
        <v>75</v>
      </c>
      <c r="BD85" s="77" t="s">
        <v>76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77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39">
        <f>ROUND(SUM(AG88:AG90),2)</f>
        <v>0</v>
      </c>
      <c r="AH87" s="239"/>
      <c r="AI87" s="239"/>
      <c r="AJ87" s="239"/>
      <c r="AK87" s="239"/>
      <c r="AL87" s="239"/>
      <c r="AM87" s="239"/>
      <c r="AN87" s="234">
        <f>SUM(AG87,AT87)</f>
        <v>0</v>
      </c>
      <c r="AO87" s="234"/>
      <c r="AP87" s="234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78</v>
      </c>
      <c r="BT87" s="85" t="s">
        <v>79</v>
      </c>
      <c r="BU87" s="86" t="s">
        <v>80</v>
      </c>
      <c r="BV87" s="85" t="s">
        <v>81</v>
      </c>
      <c r="BW87" s="85" t="s">
        <v>82</v>
      </c>
      <c r="BX87" s="85" t="s">
        <v>83</v>
      </c>
    </row>
    <row r="88" spans="1:76" s="5" customFormat="1" ht="22.5" customHeight="1">
      <c r="A88" s="206" t="s">
        <v>1064</v>
      </c>
      <c r="B88" s="87"/>
      <c r="C88" s="88"/>
      <c r="D88" s="233" t="s">
        <v>84</v>
      </c>
      <c r="E88" s="232"/>
      <c r="F88" s="232"/>
      <c r="G88" s="232"/>
      <c r="H88" s="232"/>
      <c r="I88" s="89"/>
      <c r="J88" s="233" t="s">
        <v>85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1">
        <f>'A - Střecha A'!M30</f>
        <v>0</v>
      </c>
      <c r="AH88" s="232"/>
      <c r="AI88" s="232"/>
      <c r="AJ88" s="232"/>
      <c r="AK88" s="232"/>
      <c r="AL88" s="232"/>
      <c r="AM88" s="232"/>
      <c r="AN88" s="231">
        <f>SUM(AG88,AT88)</f>
        <v>0</v>
      </c>
      <c r="AO88" s="232"/>
      <c r="AP88" s="232"/>
      <c r="AQ88" s="90"/>
      <c r="AS88" s="91">
        <f>'A - Střecha A'!M28</f>
        <v>0</v>
      </c>
      <c r="AT88" s="92">
        <f>ROUND(SUM(AV88:AW88),2)</f>
        <v>0</v>
      </c>
      <c r="AU88" s="93">
        <f>'A - Střecha A'!W138</f>
        <v>0</v>
      </c>
      <c r="AV88" s="92">
        <f>'A - Střecha A'!M32</f>
        <v>0</v>
      </c>
      <c r="AW88" s="92">
        <f>'A - Střecha A'!M33</f>
        <v>0</v>
      </c>
      <c r="AX88" s="92">
        <f>'A - Střecha A'!M34</f>
        <v>0</v>
      </c>
      <c r="AY88" s="92">
        <f>'A - Střecha A'!M35</f>
        <v>0</v>
      </c>
      <c r="AZ88" s="92">
        <f>'A - Střecha A'!H32</f>
        <v>0</v>
      </c>
      <c r="BA88" s="92">
        <f>'A - Střecha A'!H33</f>
        <v>0</v>
      </c>
      <c r="BB88" s="92">
        <f>'A - Střecha A'!H34</f>
        <v>0</v>
      </c>
      <c r="BC88" s="92">
        <f>'A - Střecha A'!H35</f>
        <v>0</v>
      </c>
      <c r="BD88" s="94">
        <f>'A - Střecha A'!H36</f>
        <v>0</v>
      </c>
      <c r="BT88" s="95" t="s">
        <v>21</v>
      </c>
      <c r="BV88" s="95" t="s">
        <v>81</v>
      </c>
      <c r="BW88" s="95" t="s">
        <v>86</v>
      </c>
      <c r="BX88" s="95" t="s">
        <v>82</v>
      </c>
    </row>
    <row r="89" spans="1:76" s="5" customFormat="1" ht="22.5" customHeight="1">
      <c r="A89" s="206" t="s">
        <v>1064</v>
      </c>
      <c r="B89" s="87"/>
      <c r="C89" s="88"/>
      <c r="D89" s="233" t="s">
        <v>87</v>
      </c>
      <c r="E89" s="232"/>
      <c r="F89" s="232"/>
      <c r="G89" s="232"/>
      <c r="H89" s="232"/>
      <c r="I89" s="89"/>
      <c r="J89" s="233" t="s">
        <v>88</v>
      </c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1">
        <f>'B - Střecha B'!M30</f>
        <v>0</v>
      </c>
      <c r="AH89" s="232"/>
      <c r="AI89" s="232"/>
      <c r="AJ89" s="232"/>
      <c r="AK89" s="232"/>
      <c r="AL89" s="232"/>
      <c r="AM89" s="232"/>
      <c r="AN89" s="231">
        <f>SUM(AG89,AT89)</f>
        <v>0</v>
      </c>
      <c r="AO89" s="232"/>
      <c r="AP89" s="232"/>
      <c r="AQ89" s="90"/>
      <c r="AS89" s="91">
        <f>'B - Střecha B'!M28</f>
        <v>0</v>
      </c>
      <c r="AT89" s="92">
        <f>ROUND(SUM(AV89:AW89),2)</f>
        <v>0</v>
      </c>
      <c r="AU89" s="93">
        <f>'B - Střecha B'!W136</f>
        <v>0</v>
      </c>
      <c r="AV89" s="92">
        <f>'B - Střecha B'!M32</f>
        <v>0</v>
      </c>
      <c r="AW89" s="92">
        <f>'B - Střecha B'!M33</f>
        <v>0</v>
      </c>
      <c r="AX89" s="92">
        <f>'B - Střecha B'!M34</f>
        <v>0</v>
      </c>
      <c r="AY89" s="92">
        <f>'B - Střecha B'!M35</f>
        <v>0</v>
      </c>
      <c r="AZ89" s="92">
        <f>'B - Střecha B'!H32</f>
        <v>0</v>
      </c>
      <c r="BA89" s="92">
        <f>'B - Střecha B'!H33</f>
        <v>0</v>
      </c>
      <c r="BB89" s="92">
        <f>'B - Střecha B'!H34</f>
        <v>0</v>
      </c>
      <c r="BC89" s="92">
        <f>'B - Střecha B'!H35</f>
        <v>0</v>
      </c>
      <c r="BD89" s="94">
        <f>'B - Střecha B'!H36</f>
        <v>0</v>
      </c>
      <c r="BT89" s="95" t="s">
        <v>21</v>
      </c>
      <c r="BV89" s="95" t="s">
        <v>81</v>
      </c>
      <c r="BW89" s="95" t="s">
        <v>89</v>
      </c>
      <c r="BX89" s="95" t="s">
        <v>82</v>
      </c>
    </row>
    <row r="90" spans="1:76" s="5" customFormat="1" ht="22.5" customHeight="1">
      <c r="A90" s="206" t="s">
        <v>1064</v>
      </c>
      <c r="B90" s="87"/>
      <c r="C90" s="88"/>
      <c r="D90" s="233" t="s">
        <v>90</v>
      </c>
      <c r="E90" s="232"/>
      <c r="F90" s="232"/>
      <c r="G90" s="232"/>
      <c r="H90" s="232"/>
      <c r="I90" s="89"/>
      <c r="J90" s="233" t="s">
        <v>91</v>
      </c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1">
        <f>'C - Střecha C'!M30</f>
        <v>0</v>
      </c>
      <c r="AH90" s="232"/>
      <c r="AI90" s="232"/>
      <c r="AJ90" s="232"/>
      <c r="AK90" s="232"/>
      <c r="AL90" s="232"/>
      <c r="AM90" s="232"/>
      <c r="AN90" s="231">
        <f>SUM(AG90,AT90)</f>
        <v>0</v>
      </c>
      <c r="AO90" s="232"/>
      <c r="AP90" s="232"/>
      <c r="AQ90" s="90"/>
      <c r="AS90" s="96">
        <f>'C - Střecha C'!M28</f>
        <v>0</v>
      </c>
      <c r="AT90" s="97">
        <f>ROUND(SUM(AV90:AW90),2)</f>
        <v>0</v>
      </c>
      <c r="AU90" s="98">
        <f>'C - Střecha C'!W136</f>
        <v>0</v>
      </c>
      <c r="AV90" s="97">
        <f>'C - Střecha C'!M32</f>
        <v>0</v>
      </c>
      <c r="AW90" s="97">
        <f>'C - Střecha C'!M33</f>
        <v>0</v>
      </c>
      <c r="AX90" s="97">
        <f>'C - Střecha C'!M34</f>
        <v>0</v>
      </c>
      <c r="AY90" s="97">
        <f>'C - Střecha C'!M35</f>
        <v>0</v>
      </c>
      <c r="AZ90" s="97">
        <f>'C - Střecha C'!H32</f>
        <v>0</v>
      </c>
      <c r="BA90" s="97">
        <f>'C - Střecha C'!H33</f>
        <v>0</v>
      </c>
      <c r="BB90" s="97">
        <f>'C - Střecha C'!H34</f>
        <v>0</v>
      </c>
      <c r="BC90" s="97">
        <f>'C - Střecha C'!H35</f>
        <v>0</v>
      </c>
      <c r="BD90" s="99">
        <f>'C - Střecha C'!H36</f>
        <v>0</v>
      </c>
      <c r="BT90" s="95" t="s">
        <v>21</v>
      </c>
      <c r="BV90" s="95" t="s">
        <v>81</v>
      </c>
      <c r="BW90" s="95" t="s">
        <v>92</v>
      </c>
      <c r="BX90" s="95" t="s">
        <v>82</v>
      </c>
    </row>
    <row r="91" spans="2:43" ht="13.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3"/>
    </row>
    <row r="92" spans="2:48" s="1" customFormat="1" ht="30" customHeight="1">
      <c r="B92" s="34"/>
      <c r="C92" s="79" t="s">
        <v>93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34">
        <f>ROUND(SUM(AG93:AG96),2)</f>
        <v>0</v>
      </c>
      <c r="AH92" s="216"/>
      <c r="AI92" s="216"/>
      <c r="AJ92" s="216"/>
      <c r="AK92" s="216"/>
      <c r="AL92" s="216"/>
      <c r="AM92" s="216"/>
      <c r="AN92" s="234">
        <f>ROUND(SUM(AN93:AN96),2)</f>
        <v>0</v>
      </c>
      <c r="AO92" s="216"/>
      <c r="AP92" s="216"/>
      <c r="AQ92" s="36"/>
      <c r="AS92" s="75" t="s">
        <v>94</v>
      </c>
      <c r="AT92" s="76" t="s">
        <v>95</v>
      </c>
      <c r="AU92" s="76" t="s">
        <v>43</v>
      </c>
      <c r="AV92" s="77" t="s">
        <v>66</v>
      </c>
    </row>
    <row r="93" spans="2:89" s="1" customFormat="1" ht="19.9" customHeight="1">
      <c r="B93" s="34"/>
      <c r="C93" s="35"/>
      <c r="D93" s="100" t="s">
        <v>96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15">
        <f>ROUND(AG87*AS93,2)</f>
        <v>0</v>
      </c>
      <c r="AH93" s="216"/>
      <c r="AI93" s="216"/>
      <c r="AJ93" s="216"/>
      <c r="AK93" s="216"/>
      <c r="AL93" s="216"/>
      <c r="AM93" s="216"/>
      <c r="AN93" s="217">
        <f>ROUND(AG93+AV93,2)</f>
        <v>0</v>
      </c>
      <c r="AO93" s="216"/>
      <c r="AP93" s="216"/>
      <c r="AQ93" s="36"/>
      <c r="AS93" s="101">
        <v>0</v>
      </c>
      <c r="AT93" s="102" t="s">
        <v>97</v>
      </c>
      <c r="AU93" s="102" t="s">
        <v>44</v>
      </c>
      <c r="AV93" s="103">
        <f>ROUND(IF(AU93="základní",AG93*L31,IF(AU93="snížená",AG93*L32,0)),2)</f>
        <v>0</v>
      </c>
      <c r="BV93" s="17" t="s">
        <v>98</v>
      </c>
      <c r="BY93" s="104">
        <f>IF(AU93="základní",AV93,0)</f>
        <v>0</v>
      </c>
      <c r="BZ93" s="104">
        <f>IF(AU93="snížená",AV93,0)</f>
        <v>0</v>
      </c>
      <c r="CA93" s="104">
        <v>0</v>
      </c>
      <c r="CB93" s="104">
        <v>0</v>
      </c>
      <c r="CC93" s="104"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>x</v>
      </c>
    </row>
    <row r="94" spans="2:89" s="1" customFormat="1" ht="19.9" customHeight="1">
      <c r="B94" s="34"/>
      <c r="C94" s="35"/>
      <c r="D94" s="230" t="s">
        <v>99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35"/>
      <c r="AD94" s="35"/>
      <c r="AE94" s="35"/>
      <c r="AF94" s="35"/>
      <c r="AG94" s="215">
        <f>AG87*AS94</f>
        <v>0</v>
      </c>
      <c r="AH94" s="216"/>
      <c r="AI94" s="216"/>
      <c r="AJ94" s="216"/>
      <c r="AK94" s="216"/>
      <c r="AL94" s="216"/>
      <c r="AM94" s="216"/>
      <c r="AN94" s="217">
        <f>AG94+AV94</f>
        <v>0</v>
      </c>
      <c r="AO94" s="216"/>
      <c r="AP94" s="216"/>
      <c r="AQ94" s="36"/>
      <c r="AS94" s="105">
        <v>0</v>
      </c>
      <c r="AT94" s="106" t="s">
        <v>97</v>
      </c>
      <c r="AU94" s="106" t="s">
        <v>44</v>
      </c>
      <c r="AV94" s="107">
        <f>ROUND(IF(AU94="nulová",0,IF(OR(AU94="základní",AU94="zákl. přenesená"),AG94*L31,AG94*L32)),2)</f>
        <v>0</v>
      </c>
      <c r="BV94" s="17" t="s">
        <v>100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89" s="1" customFormat="1" ht="19.9" customHeight="1">
      <c r="B95" s="34"/>
      <c r="C95" s="35"/>
      <c r="D95" s="230" t="s">
        <v>99</v>
      </c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35"/>
      <c r="AD95" s="35"/>
      <c r="AE95" s="35"/>
      <c r="AF95" s="35"/>
      <c r="AG95" s="215">
        <f>AG87*AS95</f>
        <v>0</v>
      </c>
      <c r="AH95" s="216"/>
      <c r="AI95" s="216"/>
      <c r="AJ95" s="216"/>
      <c r="AK95" s="216"/>
      <c r="AL95" s="216"/>
      <c r="AM95" s="216"/>
      <c r="AN95" s="217">
        <f>AG95+AV95</f>
        <v>0</v>
      </c>
      <c r="AO95" s="216"/>
      <c r="AP95" s="216"/>
      <c r="AQ95" s="36"/>
      <c r="AS95" s="105">
        <v>0</v>
      </c>
      <c r="AT95" s="106" t="s">
        <v>97</v>
      </c>
      <c r="AU95" s="106" t="s">
        <v>44</v>
      </c>
      <c r="AV95" s="107">
        <f>ROUND(IF(AU95="nulová",0,IF(OR(AU95="základní",AU95="zákl. přenesená"),AG95*L31,AG95*L32)),2)</f>
        <v>0</v>
      </c>
      <c r="BV95" s="17" t="s">
        <v>100</v>
      </c>
      <c r="BY95" s="104">
        <f>IF(AU95="základní",AV95,0)</f>
        <v>0</v>
      </c>
      <c r="BZ95" s="104">
        <f>IF(AU95="snížená",AV95,0)</f>
        <v>0</v>
      </c>
      <c r="CA95" s="104">
        <f>IF(AU95="zákl. přenesená",AV95,0)</f>
        <v>0</v>
      </c>
      <c r="CB95" s="104">
        <f>IF(AU95="sníž. přenesená",AV95,0)</f>
        <v>0</v>
      </c>
      <c r="CC95" s="104">
        <f>IF(AU95="nulová",AV95,0)</f>
        <v>0</v>
      </c>
      <c r="CD95" s="104">
        <f>IF(AU95="základní",AG95,0)</f>
        <v>0</v>
      </c>
      <c r="CE95" s="104">
        <f>IF(AU95="snížená",AG95,0)</f>
        <v>0</v>
      </c>
      <c r="CF95" s="104">
        <f>IF(AU95="zákl. přenesená",AG95,0)</f>
        <v>0</v>
      </c>
      <c r="CG95" s="104">
        <f>IF(AU95="sníž. přenesená",AG95,0)</f>
        <v>0</v>
      </c>
      <c r="CH95" s="104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/>
      </c>
    </row>
    <row r="96" spans="2:89" s="1" customFormat="1" ht="19.9" customHeight="1">
      <c r="B96" s="34"/>
      <c r="C96" s="35"/>
      <c r="D96" s="230" t="s">
        <v>99</v>
      </c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35"/>
      <c r="AD96" s="35"/>
      <c r="AE96" s="35"/>
      <c r="AF96" s="35"/>
      <c r="AG96" s="215">
        <f>AG87*AS96</f>
        <v>0</v>
      </c>
      <c r="AH96" s="216"/>
      <c r="AI96" s="216"/>
      <c r="AJ96" s="216"/>
      <c r="AK96" s="216"/>
      <c r="AL96" s="216"/>
      <c r="AM96" s="216"/>
      <c r="AN96" s="217">
        <f>AG96+AV96</f>
        <v>0</v>
      </c>
      <c r="AO96" s="216"/>
      <c r="AP96" s="216"/>
      <c r="AQ96" s="36"/>
      <c r="AS96" s="108">
        <v>0</v>
      </c>
      <c r="AT96" s="109" t="s">
        <v>97</v>
      </c>
      <c r="AU96" s="109" t="s">
        <v>44</v>
      </c>
      <c r="AV96" s="110">
        <f>ROUND(IF(AU96="nulová",0,IF(OR(AU96="základní",AU96="zákl. přenesená"),AG96*L31,AG96*L32)),2)</f>
        <v>0</v>
      </c>
      <c r="BV96" s="17" t="s">
        <v>100</v>
      </c>
      <c r="BY96" s="104">
        <f>IF(AU96="základní",AV96,0)</f>
        <v>0</v>
      </c>
      <c r="BZ96" s="104">
        <f>IF(AU96="snížená",AV96,0)</f>
        <v>0</v>
      </c>
      <c r="CA96" s="104">
        <f>IF(AU96="zákl. přenesená",AV96,0)</f>
        <v>0</v>
      </c>
      <c r="CB96" s="104">
        <f>IF(AU96="sníž. přenesená",AV96,0)</f>
        <v>0</v>
      </c>
      <c r="CC96" s="104">
        <f>IF(AU96="nulová",AV96,0)</f>
        <v>0</v>
      </c>
      <c r="CD96" s="104">
        <f>IF(AU96="základní",AG96,0)</f>
        <v>0</v>
      </c>
      <c r="CE96" s="104">
        <f>IF(AU96="snížená",AG96,0)</f>
        <v>0</v>
      </c>
      <c r="CF96" s="104">
        <f>IF(AU96="zákl. přenesená",AG96,0)</f>
        <v>0</v>
      </c>
      <c r="CG96" s="104">
        <f>IF(AU96="sníž. přenesená",AG96,0)</f>
        <v>0</v>
      </c>
      <c r="CH96" s="104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/>
      </c>
    </row>
    <row r="97" spans="2:43" s="1" customFormat="1" ht="10.9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>
      <c r="B98" s="34"/>
      <c r="C98" s="111" t="s">
        <v>101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212">
        <f>ROUND(AG87+AG92,2)</f>
        <v>0</v>
      </c>
      <c r="AH98" s="212"/>
      <c r="AI98" s="212"/>
      <c r="AJ98" s="212"/>
      <c r="AK98" s="212"/>
      <c r="AL98" s="212"/>
      <c r="AM98" s="212"/>
      <c r="AN98" s="212">
        <f>AN87+AN92</f>
        <v>0</v>
      </c>
      <c r="AO98" s="212"/>
      <c r="AP98" s="212"/>
      <c r="AQ98" s="36"/>
    </row>
    <row r="99" spans="2:4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5:AP95"/>
    <mergeCell ref="D96:AB96"/>
    <mergeCell ref="AG96:AM96"/>
    <mergeCell ref="AN96:AP96"/>
    <mergeCell ref="D94:AB94"/>
    <mergeCell ref="AG94:AM94"/>
    <mergeCell ref="AN94:AP94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A - Střecha A'!C2" tooltip="A - Střecha A" display="/"/>
    <hyperlink ref="A89" location="'B - Střecha B'!C2" tooltip="B - Střecha B" display="/"/>
    <hyperlink ref="A90" location="'C - Střecha C'!C2" tooltip="C - Střecha C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3"/>
  <sheetViews>
    <sheetView showGridLines="0" tabSelected="1" workbookViewId="0" topLeftCell="A1">
      <pane ySplit="1" topLeftCell="A391" activePane="bottomLeft" state="frozen"/>
      <selection pane="bottomLeft" activeCell="AE397" sqref="AE3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211"/>
      <c r="B1" s="208"/>
      <c r="C1" s="208"/>
      <c r="D1" s="209" t="s">
        <v>1</v>
      </c>
      <c r="E1" s="208"/>
      <c r="F1" s="210" t="s">
        <v>1065</v>
      </c>
      <c r="G1" s="210"/>
      <c r="H1" s="258" t="s">
        <v>1066</v>
      </c>
      <c r="I1" s="258"/>
      <c r="J1" s="258"/>
      <c r="K1" s="258"/>
      <c r="L1" s="210" t="s">
        <v>1067</v>
      </c>
      <c r="M1" s="208"/>
      <c r="N1" s="208"/>
      <c r="O1" s="209" t="s">
        <v>102</v>
      </c>
      <c r="P1" s="208"/>
      <c r="Q1" s="208"/>
      <c r="R1" s="208"/>
      <c r="S1" s="210" t="s">
        <v>1068</v>
      </c>
      <c r="T1" s="210"/>
      <c r="U1" s="211"/>
      <c r="V1" s="21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42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13" t="s">
        <v>6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218" t="s">
        <v>104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82" t="str">
        <f>'Rekapitulace stavby'!K6</f>
        <v>ZŠ Turnov, Žižkova č.p. 525 - Rekonstrukce střešní krytiny na p.p.č. 856/2 v k.ú. Turnov - varianta 1.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2"/>
      <c r="R6" s="23"/>
    </row>
    <row r="7" spans="2:18" s="1" customFormat="1" ht="32.85" customHeight="1">
      <c r="B7" s="34"/>
      <c r="C7" s="35"/>
      <c r="D7" s="28" t="s">
        <v>105</v>
      </c>
      <c r="E7" s="35"/>
      <c r="F7" s="248" t="s">
        <v>106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5"/>
      <c r="R7" s="36"/>
    </row>
    <row r="8" spans="2:18" s="1" customFormat="1" ht="14.45" customHeight="1">
      <c r="B8" s="34"/>
      <c r="C8" s="35"/>
      <c r="D8" s="29" t="s">
        <v>19</v>
      </c>
      <c r="E8" s="35"/>
      <c r="F8" s="27" t="s">
        <v>3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3</v>
      </c>
      <c r="P8" s="35"/>
      <c r="Q8" s="35"/>
      <c r="R8" s="36"/>
    </row>
    <row r="9" spans="2:18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97" t="str">
        <f>'Rekapitulace stavby'!AN8</f>
        <v>29.9.2017</v>
      </c>
      <c r="P9" s="216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247" t="s">
        <v>3</v>
      </c>
      <c r="P11" s="216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247" t="s">
        <v>3</v>
      </c>
      <c r="P12" s="21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32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98" t="str">
        <f>IF('Rekapitulace stavby'!AN13="","",'Rekapitulace stavby'!AN13)</f>
        <v>Vyplň údaj</v>
      </c>
      <c r="P14" s="216"/>
      <c r="Q14" s="35"/>
      <c r="R14" s="36"/>
    </row>
    <row r="15" spans="2:18" s="1" customFormat="1" ht="18" customHeight="1">
      <c r="B15" s="34"/>
      <c r="C15" s="35"/>
      <c r="D15" s="35"/>
      <c r="E15" s="298" t="str">
        <f>IF('Rekapitulace stavby'!E14="","",'Rekapitulace stavby'!E14)</f>
        <v>Vyplň údaj</v>
      </c>
      <c r="F15" s="216"/>
      <c r="G15" s="216"/>
      <c r="H15" s="216"/>
      <c r="I15" s="216"/>
      <c r="J15" s="216"/>
      <c r="K15" s="216"/>
      <c r="L15" s="216"/>
      <c r="M15" s="29" t="s">
        <v>31</v>
      </c>
      <c r="N15" s="35"/>
      <c r="O15" s="298" t="str">
        <f>IF('Rekapitulace stavby'!AN14="","",'Rekapitulace stavby'!AN14)</f>
        <v>Vyplň údaj</v>
      </c>
      <c r="P15" s="21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34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247" t="s">
        <v>3</v>
      </c>
      <c r="P17" s="216"/>
      <c r="Q17" s="35"/>
      <c r="R17" s="36"/>
    </row>
    <row r="18" spans="2:18" s="1" customFormat="1" ht="18" customHeight="1">
      <c r="B18" s="34"/>
      <c r="C18" s="35"/>
      <c r="D18" s="35"/>
      <c r="E18" s="27" t="s">
        <v>35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247" t="s">
        <v>3</v>
      </c>
      <c r="P18" s="21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247" t="s">
        <v>3</v>
      </c>
      <c r="P20" s="216"/>
      <c r="Q20" s="35"/>
      <c r="R20" s="36"/>
    </row>
    <row r="21" spans="2:18" s="1" customFormat="1" ht="18" customHeight="1">
      <c r="B21" s="34"/>
      <c r="C21" s="35"/>
      <c r="D21" s="35"/>
      <c r="E21" s="27" t="s">
        <v>38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247" t="s">
        <v>3</v>
      </c>
      <c r="P21" s="21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50" t="s">
        <v>3</v>
      </c>
      <c r="F24" s="216"/>
      <c r="G24" s="216"/>
      <c r="H24" s="216"/>
      <c r="I24" s="216"/>
      <c r="J24" s="216"/>
      <c r="K24" s="216"/>
      <c r="L24" s="21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3" t="s">
        <v>107</v>
      </c>
      <c r="E27" s="35"/>
      <c r="F27" s="35"/>
      <c r="G27" s="35"/>
      <c r="H27" s="35"/>
      <c r="I27" s="35"/>
      <c r="J27" s="35"/>
      <c r="K27" s="35"/>
      <c r="L27" s="35"/>
      <c r="M27" s="251">
        <f>N88</f>
        <v>0</v>
      </c>
      <c r="N27" s="216"/>
      <c r="O27" s="216"/>
      <c r="P27" s="216"/>
      <c r="Q27" s="35"/>
      <c r="R27" s="36"/>
    </row>
    <row r="28" spans="2:18" s="1" customFormat="1" ht="14.45" customHeight="1">
      <c r="B28" s="34"/>
      <c r="C28" s="35"/>
      <c r="D28" s="33" t="s">
        <v>96</v>
      </c>
      <c r="E28" s="35"/>
      <c r="F28" s="35"/>
      <c r="G28" s="35"/>
      <c r="H28" s="35"/>
      <c r="I28" s="35"/>
      <c r="J28" s="35"/>
      <c r="K28" s="35"/>
      <c r="L28" s="35"/>
      <c r="M28" s="251">
        <f>N113</f>
        <v>0</v>
      </c>
      <c r="N28" s="216"/>
      <c r="O28" s="216"/>
      <c r="P28" s="21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4" t="s">
        <v>42</v>
      </c>
      <c r="E30" s="35"/>
      <c r="F30" s="35"/>
      <c r="G30" s="35"/>
      <c r="H30" s="35"/>
      <c r="I30" s="35"/>
      <c r="J30" s="35"/>
      <c r="K30" s="35"/>
      <c r="L30" s="35"/>
      <c r="M30" s="296">
        <f>ROUND(M27+M28,2)</f>
        <v>0</v>
      </c>
      <c r="N30" s="216"/>
      <c r="O30" s="216"/>
      <c r="P30" s="21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43</v>
      </c>
      <c r="E32" s="41" t="s">
        <v>44</v>
      </c>
      <c r="F32" s="42">
        <v>0.21</v>
      </c>
      <c r="G32" s="115" t="s">
        <v>45</v>
      </c>
      <c r="H32" s="294">
        <f>(SUM(BE113:BE120)+SUM(BE138:BE551))</f>
        <v>0</v>
      </c>
      <c r="I32" s="216"/>
      <c r="J32" s="216"/>
      <c r="K32" s="35"/>
      <c r="L32" s="35"/>
      <c r="M32" s="294">
        <f>ROUND((SUM(BE113:BE120)+SUM(BE138:BE551)),2)*F32</f>
        <v>0</v>
      </c>
      <c r="N32" s="216"/>
      <c r="O32" s="216"/>
      <c r="P32" s="216"/>
      <c r="Q32" s="35"/>
      <c r="R32" s="36"/>
    </row>
    <row r="33" spans="2:18" s="1" customFormat="1" ht="14.45" customHeight="1">
      <c r="B33" s="34"/>
      <c r="C33" s="35"/>
      <c r="D33" s="35"/>
      <c r="E33" s="41" t="s">
        <v>46</v>
      </c>
      <c r="F33" s="42">
        <v>0.15</v>
      </c>
      <c r="G33" s="115" t="s">
        <v>45</v>
      </c>
      <c r="H33" s="294">
        <f>(SUM(BF113:BF120)+SUM(BF138:BF551))</f>
        <v>0</v>
      </c>
      <c r="I33" s="216"/>
      <c r="J33" s="216"/>
      <c r="K33" s="35"/>
      <c r="L33" s="35"/>
      <c r="M33" s="294">
        <f>ROUND((SUM(BF113:BF120)+SUM(BF138:BF551)),2)*F33</f>
        <v>0</v>
      </c>
      <c r="N33" s="216"/>
      <c r="O33" s="216"/>
      <c r="P33" s="21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47</v>
      </c>
      <c r="F34" s="42">
        <v>0.21</v>
      </c>
      <c r="G34" s="115" t="s">
        <v>45</v>
      </c>
      <c r="H34" s="294">
        <f>(SUM(BG113:BG120)+SUM(BG138:BG551))</f>
        <v>0</v>
      </c>
      <c r="I34" s="216"/>
      <c r="J34" s="216"/>
      <c r="K34" s="35"/>
      <c r="L34" s="35"/>
      <c r="M34" s="294">
        <v>0</v>
      </c>
      <c r="N34" s="216"/>
      <c r="O34" s="216"/>
      <c r="P34" s="21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48</v>
      </c>
      <c r="F35" s="42">
        <v>0.15</v>
      </c>
      <c r="G35" s="115" t="s">
        <v>45</v>
      </c>
      <c r="H35" s="294">
        <f>(SUM(BH113:BH120)+SUM(BH138:BH551))</f>
        <v>0</v>
      </c>
      <c r="I35" s="216"/>
      <c r="J35" s="216"/>
      <c r="K35" s="35"/>
      <c r="L35" s="35"/>
      <c r="M35" s="294">
        <v>0</v>
      </c>
      <c r="N35" s="216"/>
      <c r="O35" s="216"/>
      <c r="P35" s="21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49</v>
      </c>
      <c r="F36" s="42">
        <v>0</v>
      </c>
      <c r="G36" s="115" t="s">
        <v>45</v>
      </c>
      <c r="H36" s="294">
        <f>(SUM(BI113:BI120)+SUM(BI138:BI551))</f>
        <v>0</v>
      </c>
      <c r="I36" s="216"/>
      <c r="J36" s="216"/>
      <c r="K36" s="35"/>
      <c r="L36" s="35"/>
      <c r="M36" s="294">
        <v>0</v>
      </c>
      <c r="N36" s="216"/>
      <c r="O36" s="216"/>
      <c r="P36" s="21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2"/>
      <c r="D38" s="116" t="s">
        <v>50</v>
      </c>
      <c r="E38" s="74"/>
      <c r="F38" s="74"/>
      <c r="G38" s="117" t="s">
        <v>51</v>
      </c>
      <c r="H38" s="118" t="s">
        <v>52</v>
      </c>
      <c r="I38" s="74"/>
      <c r="J38" s="74"/>
      <c r="K38" s="74"/>
      <c r="L38" s="295">
        <f>SUM(M30:M36)</f>
        <v>0</v>
      </c>
      <c r="M38" s="236"/>
      <c r="N38" s="236"/>
      <c r="O38" s="236"/>
      <c r="P38" s="238"/>
      <c r="Q38" s="112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5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5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5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5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18" t="s">
        <v>108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82" t="str">
        <f>F6</f>
        <v>ZŠ Turnov, Žižkova č.p. 525 - Rekonstrukce střešní krytiny na p.p.č. 856/2 v k.ú. Turnov - varianta 1.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35"/>
      <c r="R78" s="36"/>
    </row>
    <row r="79" spans="2:18" s="1" customFormat="1" ht="36.95" customHeight="1">
      <c r="B79" s="34"/>
      <c r="C79" s="68" t="s">
        <v>105</v>
      </c>
      <c r="D79" s="35"/>
      <c r="E79" s="35"/>
      <c r="F79" s="219" t="str">
        <f>F7</f>
        <v>A - Střecha A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22</v>
      </c>
      <c r="D81" s="35"/>
      <c r="E81" s="35"/>
      <c r="F81" s="27" t="str">
        <f>F9</f>
        <v>p.p.č. 856/2</v>
      </c>
      <c r="G81" s="35"/>
      <c r="H81" s="35"/>
      <c r="I81" s="35"/>
      <c r="J81" s="35"/>
      <c r="K81" s="29" t="s">
        <v>24</v>
      </c>
      <c r="L81" s="35"/>
      <c r="M81" s="283" t="str">
        <f>IF(O9="","",O9)</f>
        <v>29.9.2017</v>
      </c>
      <c r="N81" s="216"/>
      <c r="O81" s="216"/>
      <c r="P81" s="216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29" t="s">
        <v>28</v>
      </c>
      <c r="D83" s="35"/>
      <c r="E83" s="35"/>
      <c r="F83" s="27" t="str">
        <f>E12</f>
        <v>Město  Turnov</v>
      </c>
      <c r="G83" s="35"/>
      <c r="H83" s="35"/>
      <c r="I83" s="35"/>
      <c r="J83" s="35"/>
      <c r="K83" s="29" t="s">
        <v>34</v>
      </c>
      <c r="L83" s="35"/>
      <c r="M83" s="247" t="str">
        <f>E18</f>
        <v>ACTIV Projekce, s.r.o.</v>
      </c>
      <c r="N83" s="216"/>
      <c r="O83" s="216"/>
      <c r="P83" s="216"/>
      <c r="Q83" s="216"/>
      <c r="R83" s="36"/>
    </row>
    <row r="84" spans="2:18" s="1" customFormat="1" ht="14.45" customHeight="1">
      <c r="B84" s="34"/>
      <c r="C84" s="29" t="s">
        <v>32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47" t="str">
        <f>E21</f>
        <v>Martin Škrabal</v>
      </c>
      <c r="N84" s="216"/>
      <c r="O84" s="216"/>
      <c r="P84" s="216"/>
      <c r="Q84" s="21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93" t="s">
        <v>109</v>
      </c>
      <c r="D86" s="289"/>
      <c r="E86" s="289"/>
      <c r="F86" s="289"/>
      <c r="G86" s="289"/>
      <c r="H86" s="112"/>
      <c r="I86" s="112"/>
      <c r="J86" s="112"/>
      <c r="K86" s="112"/>
      <c r="L86" s="112"/>
      <c r="M86" s="112"/>
      <c r="N86" s="293" t="s">
        <v>110</v>
      </c>
      <c r="O86" s="216"/>
      <c r="P86" s="216"/>
      <c r="Q86" s="216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9" t="s">
        <v>111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4">
        <f>N138</f>
        <v>0</v>
      </c>
      <c r="O88" s="216"/>
      <c r="P88" s="216"/>
      <c r="Q88" s="216"/>
      <c r="R88" s="36"/>
      <c r="AU88" s="17" t="s">
        <v>112</v>
      </c>
    </row>
    <row r="89" spans="2:18" s="6" customFormat="1" ht="24.95" customHeight="1">
      <c r="B89" s="120"/>
      <c r="C89" s="121"/>
      <c r="D89" s="122" t="s">
        <v>113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66">
        <f>N139</f>
        <v>0</v>
      </c>
      <c r="O89" s="292"/>
      <c r="P89" s="292"/>
      <c r="Q89" s="292"/>
      <c r="R89" s="123"/>
    </row>
    <row r="90" spans="2:18" s="7" customFormat="1" ht="19.9" customHeight="1">
      <c r="B90" s="124"/>
      <c r="C90" s="125"/>
      <c r="D90" s="100" t="s">
        <v>114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17">
        <f>N140</f>
        <v>0</v>
      </c>
      <c r="O90" s="290"/>
      <c r="P90" s="290"/>
      <c r="Q90" s="290"/>
      <c r="R90" s="126"/>
    </row>
    <row r="91" spans="2:18" s="7" customFormat="1" ht="19.9" customHeight="1">
      <c r="B91" s="124"/>
      <c r="C91" s="125"/>
      <c r="D91" s="100" t="s">
        <v>115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17">
        <f>N144</f>
        <v>0</v>
      </c>
      <c r="O91" s="290"/>
      <c r="P91" s="290"/>
      <c r="Q91" s="290"/>
      <c r="R91" s="126"/>
    </row>
    <row r="92" spans="2:18" s="7" customFormat="1" ht="19.9" customHeight="1">
      <c r="B92" s="124"/>
      <c r="C92" s="125"/>
      <c r="D92" s="100" t="s">
        <v>116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17">
        <f>N151</f>
        <v>0</v>
      </c>
      <c r="O92" s="290"/>
      <c r="P92" s="290"/>
      <c r="Q92" s="290"/>
      <c r="R92" s="126"/>
    </row>
    <row r="93" spans="2:18" s="7" customFormat="1" ht="19.9" customHeight="1">
      <c r="B93" s="124"/>
      <c r="C93" s="125"/>
      <c r="D93" s="100" t="s">
        <v>117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17">
        <f>N176</f>
        <v>0</v>
      </c>
      <c r="O93" s="290"/>
      <c r="P93" s="290"/>
      <c r="Q93" s="290"/>
      <c r="R93" s="126"/>
    </row>
    <row r="94" spans="2:18" s="7" customFormat="1" ht="19.9" customHeight="1">
      <c r="B94" s="124"/>
      <c r="C94" s="125"/>
      <c r="D94" s="100" t="s">
        <v>118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17">
        <f>N195</f>
        <v>0</v>
      </c>
      <c r="O94" s="290"/>
      <c r="P94" s="290"/>
      <c r="Q94" s="290"/>
      <c r="R94" s="126"/>
    </row>
    <row r="95" spans="2:18" s="6" customFormat="1" ht="24.95" customHeight="1">
      <c r="B95" s="120"/>
      <c r="C95" s="121"/>
      <c r="D95" s="122" t="s">
        <v>119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66">
        <f>N197</f>
        <v>0</v>
      </c>
      <c r="O95" s="292"/>
      <c r="P95" s="292"/>
      <c r="Q95" s="292"/>
      <c r="R95" s="123"/>
    </row>
    <row r="96" spans="2:18" s="7" customFormat="1" ht="19.9" customHeight="1">
      <c r="B96" s="124"/>
      <c r="C96" s="125"/>
      <c r="D96" s="100" t="s">
        <v>120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17">
        <f>N198</f>
        <v>0</v>
      </c>
      <c r="O96" s="290"/>
      <c r="P96" s="290"/>
      <c r="Q96" s="290"/>
      <c r="R96" s="126"/>
    </row>
    <row r="97" spans="2:18" s="7" customFormat="1" ht="19.9" customHeight="1">
      <c r="B97" s="124"/>
      <c r="C97" s="125"/>
      <c r="D97" s="100" t="s">
        <v>121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17">
        <f>N204</f>
        <v>0</v>
      </c>
      <c r="O97" s="290"/>
      <c r="P97" s="290"/>
      <c r="Q97" s="290"/>
      <c r="R97" s="126"/>
    </row>
    <row r="98" spans="2:18" s="7" customFormat="1" ht="19.9" customHeight="1">
      <c r="B98" s="124"/>
      <c r="C98" s="125"/>
      <c r="D98" s="100" t="s">
        <v>122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17">
        <f>N217</f>
        <v>0</v>
      </c>
      <c r="O98" s="290"/>
      <c r="P98" s="290"/>
      <c r="Q98" s="290"/>
      <c r="R98" s="126"/>
    </row>
    <row r="99" spans="2:18" s="7" customFormat="1" ht="19.9" customHeight="1">
      <c r="B99" s="124"/>
      <c r="C99" s="125"/>
      <c r="D99" s="100" t="s">
        <v>123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17">
        <f>N222</f>
        <v>0</v>
      </c>
      <c r="O99" s="290"/>
      <c r="P99" s="290"/>
      <c r="Q99" s="290"/>
      <c r="R99" s="126"/>
    </row>
    <row r="100" spans="2:18" s="7" customFormat="1" ht="19.9" customHeight="1">
      <c r="B100" s="124"/>
      <c r="C100" s="125"/>
      <c r="D100" s="100" t="s">
        <v>124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17">
        <f>N224</f>
        <v>0</v>
      </c>
      <c r="O100" s="290"/>
      <c r="P100" s="290"/>
      <c r="Q100" s="290"/>
      <c r="R100" s="126"/>
    </row>
    <row r="101" spans="2:18" s="7" customFormat="1" ht="19.9" customHeight="1">
      <c r="B101" s="124"/>
      <c r="C101" s="125"/>
      <c r="D101" s="100" t="s">
        <v>125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17">
        <f>N255</f>
        <v>0</v>
      </c>
      <c r="O101" s="290"/>
      <c r="P101" s="290"/>
      <c r="Q101" s="290"/>
      <c r="R101" s="126"/>
    </row>
    <row r="102" spans="2:18" s="7" customFormat="1" ht="19.9" customHeight="1">
      <c r="B102" s="124"/>
      <c r="C102" s="125"/>
      <c r="D102" s="100" t="s">
        <v>126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17">
        <f>N366</f>
        <v>0</v>
      </c>
      <c r="O102" s="290"/>
      <c r="P102" s="290"/>
      <c r="Q102" s="290"/>
      <c r="R102" s="126"/>
    </row>
    <row r="103" spans="2:18" s="7" customFormat="1" ht="19.9" customHeight="1">
      <c r="B103" s="124"/>
      <c r="C103" s="125"/>
      <c r="D103" s="100" t="s">
        <v>127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17">
        <f>N448</f>
        <v>0</v>
      </c>
      <c r="O103" s="290"/>
      <c r="P103" s="290"/>
      <c r="Q103" s="290"/>
      <c r="R103" s="126"/>
    </row>
    <row r="104" spans="2:18" s="7" customFormat="1" ht="19.9" customHeight="1">
      <c r="B104" s="124"/>
      <c r="C104" s="125"/>
      <c r="D104" s="100" t="s">
        <v>128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217">
        <f>N469</f>
        <v>0</v>
      </c>
      <c r="O104" s="290"/>
      <c r="P104" s="290"/>
      <c r="Q104" s="290"/>
      <c r="R104" s="126"/>
    </row>
    <row r="105" spans="2:18" s="7" customFormat="1" ht="19.9" customHeight="1">
      <c r="B105" s="124"/>
      <c r="C105" s="125"/>
      <c r="D105" s="100" t="s">
        <v>129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17">
        <f>N534</f>
        <v>0</v>
      </c>
      <c r="O105" s="290"/>
      <c r="P105" s="290"/>
      <c r="Q105" s="290"/>
      <c r="R105" s="126"/>
    </row>
    <row r="106" spans="2:18" s="6" customFormat="1" ht="24.95" customHeight="1">
      <c r="B106" s="120"/>
      <c r="C106" s="121"/>
      <c r="D106" s="122" t="s">
        <v>130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266">
        <f>N538</f>
        <v>0</v>
      </c>
      <c r="O106" s="292"/>
      <c r="P106" s="292"/>
      <c r="Q106" s="292"/>
      <c r="R106" s="123"/>
    </row>
    <row r="107" spans="2:18" s="7" customFormat="1" ht="19.9" customHeight="1">
      <c r="B107" s="124"/>
      <c r="C107" s="125"/>
      <c r="D107" s="100" t="s">
        <v>131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17">
        <f>N539</f>
        <v>0</v>
      </c>
      <c r="O107" s="290"/>
      <c r="P107" s="290"/>
      <c r="Q107" s="290"/>
      <c r="R107" s="126"/>
    </row>
    <row r="108" spans="2:18" s="7" customFormat="1" ht="19.9" customHeight="1">
      <c r="B108" s="124"/>
      <c r="C108" s="125"/>
      <c r="D108" s="100" t="s">
        <v>132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17">
        <f>N544</f>
        <v>0</v>
      </c>
      <c r="O108" s="290"/>
      <c r="P108" s="290"/>
      <c r="Q108" s="290"/>
      <c r="R108" s="126"/>
    </row>
    <row r="109" spans="2:18" s="7" customFormat="1" ht="19.9" customHeight="1">
      <c r="B109" s="124"/>
      <c r="C109" s="125"/>
      <c r="D109" s="100" t="s">
        <v>133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17">
        <f>N546</f>
        <v>0</v>
      </c>
      <c r="O109" s="290"/>
      <c r="P109" s="290"/>
      <c r="Q109" s="290"/>
      <c r="R109" s="126"/>
    </row>
    <row r="110" spans="2:18" s="7" customFormat="1" ht="19.9" customHeight="1">
      <c r="B110" s="124"/>
      <c r="C110" s="125"/>
      <c r="D110" s="100" t="s">
        <v>134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217">
        <f>N548</f>
        <v>0</v>
      </c>
      <c r="O110" s="290"/>
      <c r="P110" s="290"/>
      <c r="Q110" s="290"/>
      <c r="R110" s="126"/>
    </row>
    <row r="111" spans="2:18" s="7" customFormat="1" ht="19.9" customHeight="1">
      <c r="B111" s="124"/>
      <c r="C111" s="125"/>
      <c r="D111" s="100" t="s">
        <v>135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217">
        <f>N550</f>
        <v>0</v>
      </c>
      <c r="O111" s="290"/>
      <c r="P111" s="290"/>
      <c r="Q111" s="290"/>
      <c r="R111" s="126"/>
    </row>
    <row r="112" spans="2:18" s="1" customFormat="1" ht="21.7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1" s="1" customFormat="1" ht="29.25" customHeight="1">
      <c r="B113" s="34"/>
      <c r="C113" s="119" t="s">
        <v>136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91">
        <f>ROUND(N114+N115+N116+N117+N118+N119,2)</f>
        <v>0</v>
      </c>
      <c r="O113" s="216"/>
      <c r="P113" s="216"/>
      <c r="Q113" s="216"/>
      <c r="R113" s="36"/>
      <c r="T113" s="127"/>
      <c r="U113" s="128" t="s">
        <v>43</v>
      </c>
    </row>
    <row r="114" spans="2:65" s="1" customFormat="1" ht="18" customHeight="1">
      <c r="B114" s="129"/>
      <c r="C114" s="130"/>
      <c r="D114" s="230" t="s">
        <v>137</v>
      </c>
      <c r="E114" s="288"/>
      <c r="F114" s="288"/>
      <c r="G114" s="288"/>
      <c r="H114" s="288"/>
      <c r="I114" s="130"/>
      <c r="J114" s="130"/>
      <c r="K114" s="130"/>
      <c r="L114" s="130"/>
      <c r="M114" s="130"/>
      <c r="N114" s="215">
        <f>ROUND(N88*T114,2)</f>
        <v>0</v>
      </c>
      <c r="O114" s="288"/>
      <c r="P114" s="288"/>
      <c r="Q114" s="288"/>
      <c r="R114" s="131"/>
      <c r="S114" s="130"/>
      <c r="T114" s="132"/>
      <c r="U114" s="133" t="s">
        <v>44</v>
      </c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5" t="s">
        <v>138</v>
      </c>
      <c r="AZ114" s="134"/>
      <c r="BA114" s="134"/>
      <c r="BB114" s="134"/>
      <c r="BC114" s="134"/>
      <c r="BD114" s="134"/>
      <c r="BE114" s="136">
        <f aca="true" t="shared" si="0" ref="BE114:BE119">IF(U114="základní",N114,0)</f>
        <v>0</v>
      </c>
      <c r="BF114" s="136">
        <f aca="true" t="shared" si="1" ref="BF114:BF119">IF(U114="snížená",N114,0)</f>
        <v>0</v>
      </c>
      <c r="BG114" s="136">
        <f aca="true" t="shared" si="2" ref="BG114:BG119">IF(U114="zákl. přenesená",N114,0)</f>
        <v>0</v>
      </c>
      <c r="BH114" s="136">
        <f aca="true" t="shared" si="3" ref="BH114:BH119">IF(U114="sníž. přenesená",N114,0)</f>
        <v>0</v>
      </c>
      <c r="BI114" s="136">
        <f aca="true" t="shared" si="4" ref="BI114:BI119">IF(U114="nulová",N114,0)</f>
        <v>0</v>
      </c>
      <c r="BJ114" s="135" t="s">
        <v>21</v>
      </c>
      <c r="BK114" s="134"/>
      <c r="BL114" s="134"/>
      <c r="BM114" s="134"/>
    </row>
    <row r="115" spans="2:65" s="1" customFormat="1" ht="18" customHeight="1">
      <c r="B115" s="129"/>
      <c r="C115" s="130"/>
      <c r="D115" s="230" t="s">
        <v>139</v>
      </c>
      <c r="E115" s="288"/>
      <c r="F115" s="288"/>
      <c r="G115" s="288"/>
      <c r="H115" s="288"/>
      <c r="I115" s="130"/>
      <c r="J115" s="130"/>
      <c r="K115" s="130"/>
      <c r="L115" s="130"/>
      <c r="M115" s="130"/>
      <c r="N115" s="215">
        <f>ROUND(N88*T115,2)</f>
        <v>0</v>
      </c>
      <c r="O115" s="288"/>
      <c r="P115" s="288"/>
      <c r="Q115" s="288"/>
      <c r="R115" s="131"/>
      <c r="S115" s="130"/>
      <c r="T115" s="132"/>
      <c r="U115" s="133" t="s">
        <v>44</v>
      </c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5" t="s">
        <v>138</v>
      </c>
      <c r="AZ115" s="134"/>
      <c r="BA115" s="134"/>
      <c r="BB115" s="134"/>
      <c r="BC115" s="134"/>
      <c r="BD115" s="134"/>
      <c r="BE115" s="136">
        <f t="shared" si="0"/>
        <v>0</v>
      </c>
      <c r="BF115" s="136">
        <f t="shared" si="1"/>
        <v>0</v>
      </c>
      <c r="BG115" s="136">
        <f t="shared" si="2"/>
        <v>0</v>
      </c>
      <c r="BH115" s="136">
        <f t="shared" si="3"/>
        <v>0</v>
      </c>
      <c r="BI115" s="136">
        <f t="shared" si="4"/>
        <v>0</v>
      </c>
      <c r="BJ115" s="135" t="s">
        <v>21</v>
      </c>
      <c r="BK115" s="134"/>
      <c r="BL115" s="134"/>
      <c r="BM115" s="134"/>
    </row>
    <row r="116" spans="2:65" s="1" customFormat="1" ht="18" customHeight="1">
      <c r="B116" s="129"/>
      <c r="C116" s="130"/>
      <c r="D116" s="230" t="s">
        <v>140</v>
      </c>
      <c r="E116" s="288"/>
      <c r="F116" s="288"/>
      <c r="G116" s="288"/>
      <c r="H116" s="288"/>
      <c r="I116" s="130"/>
      <c r="J116" s="130"/>
      <c r="K116" s="130"/>
      <c r="L116" s="130"/>
      <c r="M116" s="130"/>
      <c r="N116" s="215">
        <f>ROUND(N88*T116,2)</f>
        <v>0</v>
      </c>
      <c r="O116" s="288"/>
      <c r="P116" s="288"/>
      <c r="Q116" s="288"/>
      <c r="R116" s="131"/>
      <c r="S116" s="130"/>
      <c r="T116" s="132"/>
      <c r="U116" s="133" t="s">
        <v>44</v>
      </c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5" t="s">
        <v>138</v>
      </c>
      <c r="AZ116" s="134"/>
      <c r="BA116" s="134"/>
      <c r="BB116" s="134"/>
      <c r="BC116" s="134"/>
      <c r="BD116" s="134"/>
      <c r="BE116" s="136">
        <f t="shared" si="0"/>
        <v>0</v>
      </c>
      <c r="BF116" s="136">
        <f t="shared" si="1"/>
        <v>0</v>
      </c>
      <c r="BG116" s="136">
        <f t="shared" si="2"/>
        <v>0</v>
      </c>
      <c r="BH116" s="136">
        <f t="shared" si="3"/>
        <v>0</v>
      </c>
      <c r="BI116" s="136">
        <f t="shared" si="4"/>
        <v>0</v>
      </c>
      <c r="BJ116" s="135" t="s">
        <v>21</v>
      </c>
      <c r="BK116" s="134"/>
      <c r="BL116" s="134"/>
      <c r="BM116" s="134"/>
    </row>
    <row r="117" spans="2:65" s="1" customFormat="1" ht="18" customHeight="1">
      <c r="B117" s="129"/>
      <c r="C117" s="130"/>
      <c r="D117" s="230" t="s">
        <v>141</v>
      </c>
      <c r="E117" s="288"/>
      <c r="F117" s="288"/>
      <c r="G117" s="288"/>
      <c r="H117" s="288"/>
      <c r="I117" s="130"/>
      <c r="J117" s="130"/>
      <c r="K117" s="130"/>
      <c r="L117" s="130"/>
      <c r="M117" s="130"/>
      <c r="N117" s="215">
        <f>ROUND(N88*T117,2)</f>
        <v>0</v>
      </c>
      <c r="O117" s="288"/>
      <c r="P117" s="288"/>
      <c r="Q117" s="288"/>
      <c r="R117" s="131"/>
      <c r="S117" s="130"/>
      <c r="T117" s="132"/>
      <c r="U117" s="133" t="s">
        <v>44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5" t="s">
        <v>138</v>
      </c>
      <c r="AZ117" s="134"/>
      <c r="BA117" s="134"/>
      <c r="BB117" s="134"/>
      <c r="BC117" s="134"/>
      <c r="BD117" s="134"/>
      <c r="BE117" s="136">
        <f t="shared" si="0"/>
        <v>0</v>
      </c>
      <c r="BF117" s="136">
        <f t="shared" si="1"/>
        <v>0</v>
      </c>
      <c r="BG117" s="136">
        <f t="shared" si="2"/>
        <v>0</v>
      </c>
      <c r="BH117" s="136">
        <f t="shared" si="3"/>
        <v>0</v>
      </c>
      <c r="BI117" s="136">
        <f t="shared" si="4"/>
        <v>0</v>
      </c>
      <c r="BJ117" s="135" t="s">
        <v>21</v>
      </c>
      <c r="BK117" s="134"/>
      <c r="BL117" s="134"/>
      <c r="BM117" s="134"/>
    </row>
    <row r="118" spans="2:65" s="1" customFormat="1" ht="18" customHeight="1">
      <c r="B118" s="129"/>
      <c r="C118" s="130"/>
      <c r="D118" s="230" t="s">
        <v>142</v>
      </c>
      <c r="E118" s="288"/>
      <c r="F118" s="288"/>
      <c r="G118" s="288"/>
      <c r="H118" s="288"/>
      <c r="I118" s="130"/>
      <c r="J118" s="130"/>
      <c r="K118" s="130"/>
      <c r="L118" s="130"/>
      <c r="M118" s="130"/>
      <c r="N118" s="215">
        <f>ROUND(N88*T118,2)</f>
        <v>0</v>
      </c>
      <c r="O118" s="288"/>
      <c r="P118" s="288"/>
      <c r="Q118" s="288"/>
      <c r="R118" s="131"/>
      <c r="S118" s="130"/>
      <c r="T118" s="132"/>
      <c r="U118" s="133" t="s">
        <v>44</v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5" t="s">
        <v>138</v>
      </c>
      <c r="AZ118" s="134"/>
      <c r="BA118" s="134"/>
      <c r="BB118" s="134"/>
      <c r="BC118" s="134"/>
      <c r="BD118" s="134"/>
      <c r="BE118" s="136">
        <f t="shared" si="0"/>
        <v>0</v>
      </c>
      <c r="BF118" s="136">
        <f t="shared" si="1"/>
        <v>0</v>
      </c>
      <c r="BG118" s="136">
        <f t="shared" si="2"/>
        <v>0</v>
      </c>
      <c r="BH118" s="136">
        <f t="shared" si="3"/>
        <v>0</v>
      </c>
      <c r="BI118" s="136">
        <f t="shared" si="4"/>
        <v>0</v>
      </c>
      <c r="BJ118" s="135" t="s">
        <v>21</v>
      </c>
      <c r="BK118" s="134"/>
      <c r="BL118" s="134"/>
      <c r="BM118" s="134"/>
    </row>
    <row r="119" spans="2:65" s="1" customFormat="1" ht="18" customHeight="1">
      <c r="B119" s="129"/>
      <c r="C119" s="130"/>
      <c r="D119" s="137" t="s">
        <v>143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215">
        <f>ROUND(N88*T119,2)</f>
        <v>0</v>
      </c>
      <c r="O119" s="288"/>
      <c r="P119" s="288"/>
      <c r="Q119" s="288"/>
      <c r="R119" s="131"/>
      <c r="S119" s="130"/>
      <c r="T119" s="138"/>
      <c r="U119" s="139" t="s">
        <v>44</v>
      </c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5" t="s">
        <v>144</v>
      </c>
      <c r="AZ119" s="134"/>
      <c r="BA119" s="134"/>
      <c r="BB119" s="134"/>
      <c r="BC119" s="134"/>
      <c r="BD119" s="134"/>
      <c r="BE119" s="136">
        <f t="shared" si="0"/>
        <v>0</v>
      </c>
      <c r="BF119" s="136">
        <f t="shared" si="1"/>
        <v>0</v>
      </c>
      <c r="BG119" s="136">
        <f t="shared" si="2"/>
        <v>0</v>
      </c>
      <c r="BH119" s="136">
        <f t="shared" si="3"/>
        <v>0</v>
      </c>
      <c r="BI119" s="136">
        <f t="shared" si="4"/>
        <v>0</v>
      </c>
      <c r="BJ119" s="135" t="s">
        <v>21</v>
      </c>
      <c r="BK119" s="134"/>
      <c r="BL119" s="134"/>
      <c r="BM119" s="134"/>
    </row>
    <row r="120" spans="2:18" s="1" customFormat="1" ht="13.5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29.25" customHeight="1">
      <c r="B121" s="34"/>
      <c r="C121" s="111" t="s">
        <v>101</v>
      </c>
      <c r="D121" s="112"/>
      <c r="E121" s="112"/>
      <c r="F121" s="112"/>
      <c r="G121" s="112"/>
      <c r="H121" s="112"/>
      <c r="I121" s="112"/>
      <c r="J121" s="112"/>
      <c r="K121" s="112"/>
      <c r="L121" s="212">
        <f>ROUND(SUM(N88+N113),2)</f>
        <v>0</v>
      </c>
      <c r="M121" s="289"/>
      <c r="N121" s="289"/>
      <c r="O121" s="289"/>
      <c r="P121" s="289"/>
      <c r="Q121" s="289"/>
      <c r="R121" s="36"/>
    </row>
    <row r="122" spans="2:18" s="1" customFormat="1" ht="6.95" customHeight="1"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/>
    </row>
    <row r="126" spans="2:18" s="1" customFormat="1" ht="6.95" customHeight="1"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3"/>
    </row>
    <row r="127" spans="2:18" s="1" customFormat="1" ht="36.95" customHeight="1">
      <c r="B127" s="34"/>
      <c r="C127" s="218" t="s">
        <v>145</v>
      </c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36"/>
    </row>
    <row r="128" spans="2:18" s="1" customFormat="1" ht="6.9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18" s="1" customFormat="1" ht="30" customHeight="1">
      <c r="B129" s="34"/>
      <c r="C129" s="29" t="s">
        <v>17</v>
      </c>
      <c r="D129" s="35"/>
      <c r="E129" s="35"/>
      <c r="F129" s="282" t="str">
        <f>F6</f>
        <v>ZŠ Turnov, Žižkova č.p. 525 - Rekonstrukce střešní krytiny na p.p.č. 856/2 v k.ú. Turnov - varianta 1.</v>
      </c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35"/>
      <c r="R129" s="36"/>
    </row>
    <row r="130" spans="2:18" s="1" customFormat="1" ht="36.95" customHeight="1">
      <c r="B130" s="34"/>
      <c r="C130" s="68" t="s">
        <v>105</v>
      </c>
      <c r="D130" s="35"/>
      <c r="E130" s="35"/>
      <c r="F130" s="219" t="str">
        <f>F7</f>
        <v>A - Střecha A</v>
      </c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35"/>
      <c r="R130" s="36"/>
    </row>
    <row r="131" spans="2:18" s="1" customFormat="1" ht="6.95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18" s="1" customFormat="1" ht="18" customHeight="1">
      <c r="B132" s="34"/>
      <c r="C132" s="29" t="s">
        <v>22</v>
      </c>
      <c r="D132" s="35"/>
      <c r="E132" s="35"/>
      <c r="F132" s="27" t="str">
        <f>F9</f>
        <v>p.p.č. 856/2</v>
      </c>
      <c r="G132" s="35"/>
      <c r="H132" s="35"/>
      <c r="I132" s="35"/>
      <c r="J132" s="35"/>
      <c r="K132" s="29" t="s">
        <v>24</v>
      </c>
      <c r="L132" s="35"/>
      <c r="M132" s="283" t="str">
        <f>IF(O9="","",O9)</f>
        <v>29.9.2017</v>
      </c>
      <c r="N132" s="216"/>
      <c r="O132" s="216"/>
      <c r="P132" s="216"/>
      <c r="Q132" s="35"/>
      <c r="R132" s="36"/>
    </row>
    <row r="133" spans="2:18" s="1" customFormat="1" ht="6.9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18" s="1" customFormat="1" ht="15">
      <c r="B134" s="34"/>
      <c r="C134" s="29" t="s">
        <v>28</v>
      </c>
      <c r="D134" s="35"/>
      <c r="E134" s="35"/>
      <c r="F134" s="27" t="str">
        <f>E12</f>
        <v>Město  Turnov</v>
      </c>
      <c r="G134" s="35"/>
      <c r="H134" s="35"/>
      <c r="I134" s="35"/>
      <c r="J134" s="35"/>
      <c r="K134" s="29" t="s">
        <v>34</v>
      </c>
      <c r="L134" s="35"/>
      <c r="M134" s="247" t="str">
        <f>E18</f>
        <v>ACTIV Projekce, s.r.o.</v>
      </c>
      <c r="N134" s="216"/>
      <c r="O134" s="216"/>
      <c r="P134" s="216"/>
      <c r="Q134" s="216"/>
      <c r="R134" s="36"/>
    </row>
    <row r="135" spans="2:18" s="1" customFormat="1" ht="14.45" customHeight="1">
      <c r="B135" s="34"/>
      <c r="C135" s="29" t="s">
        <v>32</v>
      </c>
      <c r="D135" s="35"/>
      <c r="E135" s="35"/>
      <c r="F135" s="27" t="str">
        <f>IF(E15="","",E15)</f>
        <v>Vyplň údaj</v>
      </c>
      <c r="G135" s="35"/>
      <c r="H135" s="35"/>
      <c r="I135" s="35"/>
      <c r="J135" s="35"/>
      <c r="K135" s="29" t="s">
        <v>37</v>
      </c>
      <c r="L135" s="35"/>
      <c r="M135" s="247" t="str">
        <f>E21</f>
        <v>Martin Škrabal</v>
      </c>
      <c r="N135" s="216"/>
      <c r="O135" s="216"/>
      <c r="P135" s="216"/>
      <c r="Q135" s="216"/>
      <c r="R135" s="36"/>
    </row>
    <row r="136" spans="2:18" s="1" customFormat="1" ht="10.35" customHeight="1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/>
    </row>
    <row r="137" spans="2:27" s="8" customFormat="1" ht="29.25" customHeight="1">
      <c r="B137" s="140"/>
      <c r="C137" s="141" t="s">
        <v>146</v>
      </c>
      <c r="D137" s="142" t="s">
        <v>147</v>
      </c>
      <c r="E137" s="142" t="s">
        <v>61</v>
      </c>
      <c r="F137" s="284" t="s">
        <v>148</v>
      </c>
      <c r="G137" s="285"/>
      <c r="H137" s="285"/>
      <c r="I137" s="285"/>
      <c r="J137" s="142" t="s">
        <v>149</v>
      </c>
      <c r="K137" s="142" t="s">
        <v>150</v>
      </c>
      <c r="L137" s="286" t="s">
        <v>151</v>
      </c>
      <c r="M137" s="285"/>
      <c r="N137" s="284" t="s">
        <v>110</v>
      </c>
      <c r="O137" s="285"/>
      <c r="P137" s="285"/>
      <c r="Q137" s="287"/>
      <c r="R137" s="143"/>
      <c r="T137" s="75" t="s">
        <v>152</v>
      </c>
      <c r="U137" s="76" t="s">
        <v>43</v>
      </c>
      <c r="V137" s="76" t="s">
        <v>153</v>
      </c>
      <c r="W137" s="76" t="s">
        <v>154</v>
      </c>
      <c r="X137" s="76" t="s">
        <v>155</v>
      </c>
      <c r="Y137" s="76" t="s">
        <v>156</v>
      </c>
      <c r="Z137" s="76" t="s">
        <v>157</v>
      </c>
      <c r="AA137" s="77" t="s">
        <v>158</v>
      </c>
    </row>
    <row r="138" spans="2:63" s="1" customFormat="1" ht="29.25" customHeight="1">
      <c r="B138" s="34"/>
      <c r="C138" s="79" t="s">
        <v>107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263">
        <f>BK138</f>
        <v>0</v>
      </c>
      <c r="O138" s="264"/>
      <c r="P138" s="264"/>
      <c r="Q138" s="264"/>
      <c r="R138" s="36"/>
      <c r="T138" s="78"/>
      <c r="U138" s="50"/>
      <c r="V138" s="50"/>
      <c r="W138" s="144">
        <f>W139+W197+W538+W552</f>
        <v>0</v>
      </c>
      <c r="X138" s="50"/>
      <c r="Y138" s="144">
        <f>Y139+Y197+Y538+Y552</f>
        <v>10.47145715</v>
      </c>
      <c r="Z138" s="50"/>
      <c r="AA138" s="145">
        <f>AA139+AA197+AA538+AA552</f>
        <v>12.88594531</v>
      </c>
      <c r="AT138" s="17" t="s">
        <v>78</v>
      </c>
      <c r="AU138" s="17" t="s">
        <v>112</v>
      </c>
      <c r="BK138" s="146">
        <f>BK139+BK197+BK538+BK552</f>
        <v>0</v>
      </c>
    </row>
    <row r="139" spans="2:63" s="9" customFormat="1" ht="37.35" customHeight="1">
      <c r="B139" s="147"/>
      <c r="C139" s="148"/>
      <c r="D139" s="149" t="s">
        <v>113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265">
        <f>BK139</f>
        <v>0</v>
      </c>
      <c r="O139" s="266"/>
      <c r="P139" s="266"/>
      <c r="Q139" s="266"/>
      <c r="R139" s="150"/>
      <c r="T139" s="151"/>
      <c r="U139" s="148"/>
      <c r="V139" s="148"/>
      <c r="W139" s="152">
        <f>W140+W144+W151+W176+W195</f>
        <v>0</v>
      </c>
      <c r="X139" s="148"/>
      <c r="Y139" s="152">
        <f>Y140+Y144+Y151+Y176+Y195</f>
        <v>0.9615015600000001</v>
      </c>
      <c r="Z139" s="148"/>
      <c r="AA139" s="153">
        <f>AA140+AA144+AA151+AA176+AA195</f>
        <v>2.5138000000000003</v>
      </c>
      <c r="AR139" s="154" t="s">
        <v>21</v>
      </c>
      <c r="AT139" s="155" t="s">
        <v>78</v>
      </c>
      <c r="AU139" s="155" t="s">
        <v>79</v>
      </c>
      <c r="AY139" s="154" t="s">
        <v>159</v>
      </c>
      <c r="BK139" s="156">
        <f>BK140+BK144+BK151+BK176+BK195</f>
        <v>0</v>
      </c>
    </row>
    <row r="140" spans="2:63" s="9" customFormat="1" ht="19.9" customHeight="1">
      <c r="B140" s="147"/>
      <c r="C140" s="148"/>
      <c r="D140" s="157" t="s">
        <v>114</v>
      </c>
      <c r="E140" s="157"/>
      <c r="F140" s="157"/>
      <c r="G140" s="157"/>
      <c r="H140" s="157"/>
      <c r="I140" s="157"/>
      <c r="J140" s="157"/>
      <c r="K140" s="157"/>
      <c r="L140" s="157"/>
      <c r="M140" s="157"/>
      <c r="N140" s="267">
        <f>BK140</f>
        <v>0</v>
      </c>
      <c r="O140" s="268"/>
      <c r="P140" s="268"/>
      <c r="Q140" s="268"/>
      <c r="R140" s="150"/>
      <c r="T140" s="151"/>
      <c r="U140" s="148"/>
      <c r="V140" s="148"/>
      <c r="W140" s="152">
        <f>SUM(W141:W143)</f>
        <v>0</v>
      </c>
      <c r="X140" s="148"/>
      <c r="Y140" s="152">
        <f>SUM(Y141:Y143)</f>
        <v>0.53099376</v>
      </c>
      <c r="Z140" s="148"/>
      <c r="AA140" s="153">
        <f>SUM(AA141:AA143)</f>
        <v>0</v>
      </c>
      <c r="AR140" s="154" t="s">
        <v>21</v>
      </c>
      <c r="AT140" s="155" t="s">
        <v>78</v>
      </c>
      <c r="AU140" s="155" t="s">
        <v>21</v>
      </c>
      <c r="AY140" s="154" t="s">
        <v>159</v>
      </c>
      <c r="BK140" s="156">
        <f>SUM(BK141:BK143)</f>
        <v>0</v>
      </c>
    </row>
    <row r="141" spans="2:65" s="1" customFormat="1" ht="31.5" customHeight="1">
      <c r="B141" s="129"/>
      <c r="C141" s="158" t="s">
        <v>21</v>
      </c>
      <c r="D141" s="158" t="s">
        <v>160</v>
      </c>
      <c r="E141" s="159" t="s">
        <v>161</v>
      </c>
      <c r="F141" s="259" t="s">
        <v>162</v>
      </c>
      <c r="G141" s="260"/>
      <c r="H141" s="260"/>
      <c r="I141" s="260"/>
      <c r="J141" s="160" t="s">
        <v>163</v>
      </c>
      <c r="K141" s="161">
        <v>2.508</v>
      </c>
      <c r="L141" s="261">
        <v>0</v>
      </c>
      <c r="M141" s="260"/>
      <c r="N141" s="262">
        <f>ROUND(L141*K141,2)</f>
        <v>0</v>
      </c>
      <c r="O141" s="260"/>
      <c r="P141" s="260"/>
      <c r="Q141" s="260"/>
      <c r="R141" s="131"/>
      <c r="T141" s="162" t="s">
        <v>3</v>
      </c>
      <c r="U141" s="43" t="s">
        <v>44</v>
      </c>
      <c r="V141" s="35"/>
      <c r="W141" s="163">
        <f>V141*K141</f>
        <v>0</v>
      </c>
      <c r="X141" s="163">
        <v>0.21172</v>
      </c>
      <c r="Y141" s="163">
        <f>X141*K141</f>
        <v>0.53099376</v>
      </c>
      <c r="Z141" s="163">
        <v>0</v>
      </c>
      <c r="AA141" s="164">
        <f>Z141*K141</f>
        <v>0</v>
      </c>
      <c r="AR141" s="17" t="s">
        <v>164</v>
      </c>
      <c r="AT141" s="17" t="s">
        <v>160</v>
      </c>
      <c r="AU141" s="17" t="s">
        <v>103</v>
      </c>
      <c r="AY141" s="17" t="s">
        <v>159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7" t="s">
        <v>21</v>
      </c>
      <c r="BK141" s="104">
        <f>ROUND(L141*K141,2)</f>
        <v>0</v>
      </c>
      <c r="BL141" s="17" t="s">
        <v>164</v>
      </c>
      <c r="BM141" s="17" t="s">
        <v>165</v>
      </c>
    </row>
    <row r="142" spans="2:51" s="10" customFormat="1" ht="22.5" customHeight="1">
      <c r="B142" s="165"/>
      <c r="C142" s="166"/>
      <c r="D142" s="166"/>
      <c r="E142" s="167" t="s">
        <v>3</v>
      </c>
      <c r="F142" s="271" t="s">
        <v>166</v>
      </c>
      <c r="G142" s="272"/>
      <c r="H142" s="272"/>
      <c r="I142" s="272"/>
      <c r="J142" s="166"/>
      <c r="K142" s="168">
        <v>2.508</v>
      </c>
      <c r="L142" s="166"/>
      <c r="M142" s="166"/>
      <c r="N142" s="166"/>
      <c r="O142" s="166"/>
      <c r="P142" s="166"/>
      <c r="Q142" s="166"/>
      <c r="R142" s="169"/>
      <c r="T142" s="170"/>
      <c r="U142" s="166"/>
      <c r="V142" s="166"/>
      <c r="W142" s="166"/>
      <c r="X142" s="166"/>
      <c r="Y142" s="166"/>
      <c r="Z142" s="166"/>
      <c r="AA142" s="171"/>
      <c r="AT142" s="172" t="s">
        <v>167</v>
      </c>
      <c r="AU142" s="172" t="s">
        <v>103</v>
      </c>
      <c r="AV142" s="10" t="s">
        <v>103</v>
      </c>
      <c r="AW142" s="10" t="s">
        <v>36</v>
      </c>
      <c r="AX142" s="10" t="s">
        <v>79</v>
      </c>
      <c r="AY142" s="172" t="s">
        <v>159</v>
      </c>
    </row>
    <row r="143" spans="2:51" s="11" customFormat="1" ht="22.5" customHeight="1">
      <c r="B143" s="173"/>
      <c r="C143" s="174"/>
      <c r="D143" s="174"/>
      <c r="E143" s="175" t="s">
        <v>3</v>
      </c>
      <c r="F143" s="269" t="s">
        <v>168</v>
      </c>
      <c r="G143" s="270"/>
      <c r="H143" s="270"/>
      <c r="I143" s="270"/>
      <c r="J143" s="174"/>
      <c r="K143" s="176">
        <v>2.508</v>
      </c>
      <c r="L143" s="174"/>
      <c r="M143" s="174"/>
      <c r="N143" s="174"/>
      <c r="O143" s="174"/>
      <c r="P143" s="174"/>
      <c r="Q143" s="174"/>
      <c r="R143" s="177"/>
      <c r="T143" s="178"/>
      <c r="U143" s="174"/>
      <c r="V143" s="174"/>
      <c r="W143" s="174"/>
      <c r="X143" s="174"/>
      <c r="Y143" s="174"/>
      <c r="Z143" s="174"/>
      <c r="AA143" s="179"/>
      <c r="AT143" s="180" t="s">
        <v>167</v>
      </c>
      <c r="AU143" s="180" t="s">
        <v>103</v>
      </c>
      <c r="AV143" s="11" t="s">
        <v>164</v>
      </c>
      <c r="AW143" s="11" t="s">
        <v>36</v>
      </c>
      <c r="AX143" s="11" t="s">
        <v>21</v>
      </c>
      <c r="AY143" s="180" t="s">
        <v>159</v>
      </c>
    </row>
    <row r="144" spans="2:63" s="9" customFormat="1" ht="29.85" customHeight="1">
      <c r="B144" s="147"/>
      <c r="C144" s="148"/>
      <c r="D144" s="157" t="s">
        <v>115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67">
        <f>BK144</f>
        <v>0</v>
      </c>
      <c r="O144" s="268"/>
      <c r="P144" s="268"/>
      <c r="Q144" s="268"/>
      <c r="R144" s="150"/>
      <c r="T144" s="151"/>
      <c r="U144" s="148"/>
      <c r="V144" s="148"/>
      <c r="W144" s="152">
        <f>SUM(W145:W150)</f>
        <v>0</v>
      </c>
      <c r="X144" s="148"/>
      <c r="Y144" s="152">
        <f>SUM(Y145:Y150)</f>
        <v>0.1649238</v>
      </c>
      <c r="Z144" s="148"/>
      <c r="AA144" s="153">
        <f>SUM(AA145:AA150)</f>
        <v>0</v>
      </c>
      <c r="AR144" s="154" t="s">
        <v>21</v>
      </c>
      <c r="AT144" s="155" t="s">
        <v>78</v>
      </c>
      <c r="AU144" s="155" t="s">
        <v>21</v>
      </c>
      <c r="AY144" s="154" t="s">
        <v>159</v>
      </c>
      <c r="BK144" s="156">
        <f>SUM(BK145:BK150)</f>
        <v>0</v>
      </c>
    </row>
    <row r="145" spans="2:65" s="1" customFormat="1" ht="31.5" customHeight="1">
      <c r="B145" s="129"/>
      <c r="C145" s="158" t="s">
        <v>103</v>
      </c>
      <c r="D145" s="158" t="s">
        <v>160</v>
      </c>
      <c r="E145" s="159" t="s">
        <v>169</v>
      </c>
      <c r="F145" s="259" t="s">
        <v>170</v>
      </c>
      <c r="G145" s="260"/>
      <c r="H145" s="260"/>
      <c r="I145" s="260"/>
      <c r="J145" s="160" t="s">
        <v>163</v>
      </c>
      <c r="K145" s="161">
        <v>7.82</v>
      </c>
      <c r="L145" s="261">
        <v>0</v>
      </c>
      <c r="M145" s="260"/>
      <c r="N145" s="262">
        <f>ROUND(L145*K145,2)</f>
        <v>0</v>
      </c>
      <c r="O145" s="260"/>
      <c r="P145" s="260"/>
      <c r="Q145" s="260"/>
      <c r="R145" s="131"/>
      <c r="T145" s="162" t="s">
        <v>3</v>
      </c>
      <c r="U145" s="43" t="s">
        <v>44</v>
      </c>
      <c r="V145" s="35"/>
      <c r="W145" s="163">
        <f>V145*K145</f>
        <v>0</v>
      </c>
      <c r="X145" s="163">
        <v>0.02109</v>
      </c>
      <c r="Y145" s="163">
        <f>X145*K145</f>
        <v>0.1649238</v>
      </c>
      <c r="Z145" s="163">
        <v>0</v>
      </c>
      <c r="AA145" s="16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7" t="s">
        <v>21</v>
      </c>
      <c r="BK145" s="104">
        <f>ROUND(L145*K145,2)</f>
        <v>0</v>
      </c>
      <c r="BL145" s="17" t="s">
        <v>164</v>
      </c>
      <c r="BM145" s="17" t="s">
        <v>171</v>
      </c>
    </row>
    <row r="146" spans="2:51" s="10" customFormat="1" ht="22.5" customHeight="1">
      <c r="B146" s="165"/>
      <c r="C146" s="166"/>
      <c r="D146" s="166"/>
      <c r="E146" s="167" t="s">
        <v>3</v>
      </c>
      <c r="F146" s="271" t="s">
        <v>172</v>
      </c>
      <c r="G146" s="272"/>
      <c r="H146" s="272"/>
      <c r="I146" s="272"/>
      <c r="J146" s="166"/>
      <c r="K146" s="168">
        <v>7.82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167</v>
      </c>
      <c r="AU146" s="172" t="s">
        <v>103</v>
      </c>
      <c r="AV146" s="10" t="s">
        <v>103</v>
      </c>
      <c r="AW146" s="10" t="s">
        <v>36</v>
      </c>
      <c r="AX146" s="10" t="s">
        <v>79</v>
      </c>
      <c r="AY146" s="172" t="s">
        <v>159</v>
      </c>
    </row>
    <row r="147" spans="2:51" s="11" customFormat="1" ht="22.5" customHeight="1">
      <c r="B147" s="173"/>
      <c r="C147" s="174"/>
      <c r="D147" s="174"/>
      <c r="E147" s="175" t="s">
        <v>3</v>
      </c>
      <c r="F147" s="269" t="s">
        <v>168</v>
      </c>
      <c r="G147" s="270"/>
      <c r="H147" s="270"/>
      <c r="I147" s="270"/>
      <c r="J147" s="174"/>
      <c r="K147" s="176">
        <v>7.82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167</v>
      </c>
      <c r="AU147" s="180" t="s">
        <v>103</v>
      </c>
      <c r="AV147" s="11" t="s">
        <v>164</v>
      </c>
      <c r="AW147" s="11" t="s">
        <v>36</v>
      </c>
      <c r="AX147" s="11" t="s">
        <v>21</v>
      </c>
      <c r="AY147" s="180" t="s">
        <v>159</v>
      </c>
    </row>
    <row r="148" spans="2:65" s="1" customFormat="1" ht="22.5" customHeight="1">
      <c r="B148" s="129"/>
      <c r="C148" s="158" t="s">
        <v>173</v>
      </c>
      <c r="D148" s="158" t="s">
        <v>160</v>
      </c>
      <c r="E148" s="159" t="s">
        <v>174</v>
      </c>
      <c r="F148" s="259" t="s">
        <v>175</v>
      </c>
      <c r="G148" s="260"/>
      <c r="H148" s="260"/>
      <c r="I148" s="260"/>
      <c r="J148" s="160" t="s">
        <v>163</v>
      </c>
      <c r="K148" s="161">
        <v>7.82</v>
      </c>
      <c r="L148" s="261">
        <v>0</v>
      </c>
      <c r="M148" s="260"/>
      <c r="N148" s="262">
        <f>ROUND(L148*K148,2)</f>
        <v>0</v>
      </c>
      <c r="O148" s="260"/>
      <c r="P148" s="260"/>
      <c r="Q148" s="260"/>
      <c r="R148" s="131"/>
      <c r="T148" s="162" t="s">
        <v>3</v>
      </c>
      <c r="U148" s="43" t="s">
        <v>44</v>
      </c>
      <c r="V148" s="35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7" t="s">
        <v>21</v>
      </c>
      <c r="BK148" s="104">
        <f>ROUND(L148*K148,2)</f>
        <v>0</v>
      </c>
      <c r="BL148" s="17" t="s">
        <v>164</v>
      </c>
      <c r="BM148" s="17" t="s">
        <v>176</v>
      </c>
    </row>
    <row r="149" spans="2:51" s="10" customFormat="1" ht="22.5" customHeight="1">
      <c r="B149" s="165"/>
      <c r="C149" s="166"/>
      <c r="D149" s="166"/>
      <c r="E149" s="167" t="s">
        <v>3</v>
      </c>
      <c r="F149" s="271" t="s">
        <v>172</v>
      </c>
      <c r="G149" s="272"/>
      <c r="H149" s="272"/>
      <c r="I149" s="272"/>
      <c r="J149" s="166"/>
      <c r="K149" s="168">
        <v>7.82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167</v>
      </c>
      <c r="AU149" s="172" t="s">
        <v>103</v>
      </c>
      <c r="AV149" s="10" t="s">
        <v>103</v>
      </c>
      <c r="AW149" s="10" t="s">
        <v>36</v>
      </c>
      <c r="AX149" s="10" t="s">
        <v>79</v>
      </c>
      <c r="AY149" s="172" t="s">
        <v>159</v>
      </c>
    </row>
    <row r="150" spans="2:51" s="11" customFormat="1" ht="22.5" customHeight="1">
      <c r="B150" s="173"/>
      <c r="C150" s="174"/>
      <c r="D150" s="174"/>
      <c r="E150" s="175" t="s">
        <v>3</v>
      </c>
      <c r="F150" s="269" t="s">
        <v>168</v>
      </c>
      <c r="G150" s="270"/>
      <c r="H150" s="270"/>
      <c r="I150" s="270"/>
      <c r="J150" s="174"/>
      <c r="K150" s="176">
        <v>7.82</v>
      </c>
      <c r="L150" s="174"/>
      <c r="M150" s="174"/>
      <c r="N150" s="174"/>
      <c r="O150" s="174"/>
      <c r="P150" s="174"/>
      <c r="Q150" s="174"/>
      <c r="R150" s="177"/>
      <c r="T150" s="178"/>
      <c r="U150" s="174"/>
      <c r="V150" s="174"/>
      <c r="W150" s="174"/>
      <c r="X150" s="174"/>
      <c r="Y150" s="174"/>
      <c r="Z150" s="174"/>
      <c r="AA150" s="179"/>
      <c r="AT150" s="180" t="s">
        <v>167</v>
      </c>
      <c r="AU150" s="180" t="s">
        <v>103</v>
      </c>
      <c r="AV150" s="11" t="s">
        <v>164</v>
      </c>
      <c r="AW150" s="11" t="s">
        <v>36</v>
      </c>
      <c r="AX150" s="11" t="s">
        <v>21</v>
      </c>
      <c r="AY150" s="180" t="s">
        <v>159</v>
      </c>
    </row>
    <row r="151" spans="2:63" s="9" customFormat="1" ht="29.85" customHeight="1">
      <c r="B151" s="147"/>
      <c r="C151" s="148"/>
      <c r="D151" s="157" t="s">
        <v>116</v>
      </c>
      <c r="E151" s="157"/>
      <c r="F151" s="157"/>
      <c r="G151" s="157"/>
      <c r="H151" s="157"/>
      <c r="I151" s="157"/>
      <c r="J151" s="157"/>
      <c r="K151" s="157"/>
      <c r="L151" s="157"/>
      <c r="M151" s="157"/>
      <c r="N151" s="267">
        <f>BK151</f>
        <v>0</v>
      </c>
      <c r="O151" s="268"/>
      <c r="P151" s="268"/>
      <c r="Q151" s="268"/>
      <c r="R151" s="150"/>
      <c r="T151" s="151"/>
      <c r="U151" s="148"/>
      <c r="V151" s="148"/>
      <c r="W151" s="152">
        <f>SUM(W152:W175)</f>
        <v>0</v>
      </c>
      <c r="X151" s="148"/>
      <c r="Y151" s="152">
        <f>SUM(Y152:Y175)</f>
        <v>0.265584</v>
      </c>
      <c r="Z151" s="148"/>
      <c r="AA151" s="153">
        <f>SUM(AA152:AA175)</f>
        <v>2.1238</v>
      </c>
      <c r="AR151" s="154" t="s">
        <v>21</v>
      </c>
      <c r="AT151" s="155" t="s">
        <v>78</v>
      </c>
      <c r="AU151" s="155" t="s">
        <v>21</v>
      </c>
      <c r="AY151" s="154" t="s">
        <v>159</v>
      </c>
      <c r="BK151" s="156">
        <f>SUM(BK152:BK175)</f>
        <v>0</v>
      </c>
    </row>
    <row r="152" spans="2:65" s="1" customFormat="1" ht="31.5" customHeight="1">
      <c r="B152" s="129"/>
      <c r="C152" s="158" t="s">
        <v>164</v>
      </c>
      <c r="D152" s="158" t="s">
        <v>160</v>
      </c>
      <c r="E152" s="159" t="s">
        <v>177</v>
      </c>
      <c r="F152" s="259" t="s">
        <v>178</v>
      </c>
      <c r="G152" s="260"/>
      <c r="H152" s="260"/>
      <c r="I152" s="260"/>
      <c r="J152" s="160" t="s">
        <v>179</v>
      </c>
      <c r="K152" s="161">
        <v>8</v>
      </c>
      <c r="L152" s="261">
        <v>0</v>
      </c>
      <c r="M152" s="260"/>
      <c r="N152" s="262">
        <f>ROUND(L152*K152,2)</f>
        <v>0</v>
      </c>
      <c r="O152" s="260"/>
      <c r="P152" s="260"/>
      <c r="Q152" s="260"/>
      <c r="R152" s="131"/>
      <c r="T152" s="162" t="s">
        <v>3</v>
      </c>
      <c r="U152" s="43" t="s">
        <v>44</v>
      </c>
      <c r="V152" s="35"/>
      <c r="W152" s="163">
        <f>V152*K152</f>
        <v>0</v>
      </c>
      <c r="X152" s="163">
        <v>0</v>
      </c>
      <c r="Y152" s="163">
        <f>X152*K152</f>
        <v>0</v>
      </c>
      <c r="Z152" s="163">
        <v>0</v>
      </c>
      <c r="AA152" s="164">
        <f>Z152*K152</f>
        <v>0</v>
      </c>
      <c r="AR152" s="17" t="s">
        <v>164</v>
      </c>
      <c r="AT152" s="17" t="s">
        <v>160</v>
      </c>
      <c r="AU152" s="17" t="s">
        <v>103</v>
      </c>
      <c r="AY152" s="17" t="s">
        <v>159</v>
      </c>
      <c r="BE152" s="104">
        <f>IF(U152="základní",N152,0)</f>
        <v>0</v>
      </c>
      <c r="BF152" s="104">
        <f>IF(U152="snížená",N152,0)</f>
        <v>0</v>
      </c>
      <c r="BG152" s="104">
        <f>IF(U152="zákl. přenesená",N152,0)</f>
        <v>0</v>
      </c>
      <c r="BH152" s="104">
        <f>IF(U152="sníž. přenesená",N152,0)</f>
        <v>0</v>
      </c>
      <c r="BI152" s="104">
        <f>IF(U152="nulová",N152,0)</f>
        <v>0</v>
      </c>
      <c r="BJ152" s="17" t="s">
        <v>21</v>
      </c>
      <c r="BK152" s="104">
        <f>ROUND(L152*K152,2)</f>
        <v>0</v>
      </c>
      <c r="BL152" s="17" t="s">
        <v>164</v>
      </c>
      <c r="BM152" s="17" t="s">
        <v>180</v>
      </c>
    </row>
    <row r="153" spans="2:51" s="10" customFormat="1" ht="22.5" customHeight="1">
      <c r="B153" s="165"/>
      <c r="C153" s="166"/>
      <c r="D153" s="166"/>
      <c r="E153" s="167" t="s">
        <v>3</v>
      </c>
      <c r="F153" s="271" t="s">
        <v>181</v>
      </c>
      <c r="G153" s="272"/>
      <c r="H153" s="272"/>
      <c r="I153" s="272"/>
      <c r="J153" s="166"/>
      <c r="K153" s="168">
        <v>8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167</v>
      </c>
      <c r="AU153" s="172" t="s">
        <v>103</v>
      </c>
      <c r="AV153" s="10" t="s">
        <v>103</v>
      </c>
      <c r="AW153" s="10" t="s">
        <v>36</v>
      </c>
      <c r="AX153" s="10" t="s">
        <v>79</v>
      </c>
      <c r="AY153" s="172" t="s">
        <v>159</v>
      </c>
    </row>
    <row r="154" spans="2:51" s="11" customFormat="1" ht="22.5" customHeight="1">
      <c r="B154" s="173"/>
      <c r="C154" s="174"/>
      <c r="D154" s="174"/>
      <c r="E154" s="175" t="s">
        <v>3</v>
      </c>
      <c r="F154" s="269" t="s">
        <v>168</v>
      </c>
      <c r="G154" s="270"/>
      <c r="H154" s="270"/>
      <c r="I154" s="270"/>
      <c r="J154" s="174"/>
      <c r="K154" s="176">
        <v>8</v>
      </c>
      <c r="L154" s="174"/>
      <c r="M154" s="174"/>
      <c r="N154" s="174"/>
      <c r="O154" s="174"/>
      <c r="P154" s="174"/>
      <c r="Q154" s="174"/>
      <c r="R154" s="177"/>
      <c r="T154" s="178"/>
      <c r="U154" s="174"/>
      <c r="V154" s="174"/>
      <c r="W154" s="174"/>
      <c r="X154" s="174"/>
      <c r="Y154" s="174"/>
      <c r="Z154" s="174"/>
      <c r="AA154" s="179"/>
      <c r="AT154" s="180" t="s">
        <v>167</v>
      </c>
      <c r="AU154" s="180" t="s">
        <v>103</v>
      </c>
      <c r="AV154" s="11" t="s">
        <v>164</v>
      </c>
      <c r="AW154" s="11" t="s">
        <v>36</v>
      </c>
      <c r="AX154" s="11" t="s">
        <v>21</v>
      </c>
      <c r="AY154" s="180" t="s">
        <v>159</v>
      </c>
    </row>
    <row r="155" spans="2:65" s="1" customFormat="1" ht="31.5" customHeight="1">
      <c r="B155" s="129"/>
      <c r="C155" s="158" t="s">
        <v>182</v>
      </c>
      <c r="D155" s="158" t="s">
        <v>160</v>
      </c>
      <c r="E155" s="159" t="s">
        <v>183</v>
      </c>
      <c r="F155" s="259" t="s">
        <v>184</v>
      </c>
      <c r="G155" s="260"/>
      <c r="H155" s="260"/>
      <c r="I155" s="260"/>
      <c r="J155" s="160" t="s">
        <v>163</v>
      </c>
      <c r="K155" s="161">
        <v>195</v>
      </c>
      <c r="L155" s="261">
        <v>0</v>
      </c>
      <c r="M155" s="260"/>
      <c r="N155" s="262">
        <f>ROUND(L155*K155,2)</f>
        <v>0</v>
      </c>
      <c r="O155" s="260"/>
      <c r="P155" s="260"/>
      <c r="Q155" s="260"/>
      <c r="R155" s="131"/>
      <c r="T155" s="162" t="s">
        <v>3</v>
      </c>
      <c r="U155" s="43" t="s">
        <v>44</v>
      </c>
      <c r="V155" s="35"/>
      <c r="W155" s="163">
        <f>V155*K155</f>
        <v>0</v>
      </c>
      <c r="X155" s="163">
        <v>4E-05</v>
      </c>
      <c r="Y155" s="163">
        <f>X155*K155</f>
        <v>0.0078000000000000005</v>
      </c>
      <c r="Z155" s="163">
        <v>0</v>
      </c>
      <c r="AA155" s="164">
        <f>Z155*K155</f>
        <v>0</v>
      </c>
      <c r="AR155" s="17" t="s">
        <v>164</v>
      </c>
      <c r="AT155" s="17" t="s">
        <v>160</v>
      </c>
      <c r="AU155" s="17" t="s">
        <v>103</v>
      </c>
      <c r="AY155" s="17" t="s">
        <v>159</v>
      </c>
      <c r="BE155" s="104">
        <f>IF(U155="základní",N155,0)</f>
        <v>0</v>
      </c>
      <c r="BF155" s="104">
        <f>IF(U155="snížená",N155,0)</f>
        <v>0</v>
      </c>
      <c r="BG155" s="104">
        <f>IF(U155="zákl. přenesená",N155,0)</f>
        <v>0</v>
      </c>
      <c r="BH155" s="104">
        <f>IF(U155="sníž. přenesená",N155,0)</f>
        <v>0</v>
      </c>
      <c r="BI155" s="104">
        <f>IF(U155="nulová",N155,0)</f>
        <v>0</v>
      </c>
      <c r="BJ155" s="17" t="s">
        <v>21</v>
      </c>
      <c r="BK155" s="104">
        <f>ROUND(L155*K155,2)</f>
        <v>0</v>
      </c>
      <c r="BL155" s="17" t="s">
        <v>164</v>
      </c>
      <c r="BM155" s="17" t="s">
        <v>185</v>
      </c>
    </row>
    <row r="156" spans="2:51" s="10" customFormat="1" ht="22.5" customHeight="1">
      <c r="B156" s="165"/>
      <c r="C156" s="166"/>
      <c r="D156" s="166"/>
      <c r="E156" s="167" t="s">
        <v>3</v>
      </c>
      <c r="F156" s="271" t="s">
        <v>186</v>
      </c>
      <c r="G156" s="272"/>
      <c r="H156" s="272"/>
      <c r="I156" s="272"/>
      <c r="J156" s="166"/>
      <c r="K156" s="168">
        <v>195</v>
      </c>
      <c r="L156" s="166"/>
      <c r="M156" s="166"/>
      <c r="N156" s="166"/>
      <c r="O156" s="166"/>
      <c r="P156" s="166"/>
      <c r="Q156" s="166"/>
      <c r="R156" s="169"/>
      <c r="T156" s="170"/>
      <c r="U156" s="166"/>
      <c r="V156" s="166"/>
      <c r="W156" s="166"/>
      <c r="X156" s="166"/>
      <c r="Y156" s="166"/>
      <c r="Z156" s="166"/>
      <c r="AA156" s="171"/>
      <c r="AT156" s="172" t="s">
        <v>167</v>
      </c>
      <c r="AU156" s="172" t="s">
        <v>103</v>
      </c>
      <c r="AV156" s="10" t="s">
        <v>103</v>
      </c>
      <c r="AW156" s="10" t="s">
        <v>36</v>
      </c>
      <c r="AX156" s="10" t="s">
        <v>79</v>
      </c>
      <c r="AY156" s="172" t="s">
        <v>159</v>
      </c>
    </row>
    <row r="157" spans="2:51" s="11" customFormat="1" ht="22.5" customHeight="1">
      <c r="B157" s="173"/>
      <c r="C157" s="174"/>
      <c r="D157" s="174"/>
      <c r="E157" s="175" t="s">
        <v>3</v>
      </c>
      <c r="F157" s="269" t="s">
        <v>168</v>
      </c>
      <c r="G157" s="270"/>
      <c r="H157" s="270"/>
      <c r="I157" s="270"/>
      <c r="J157" s="174"/>
      <c r="K157" s="176">
        <v>195</v>
      </c>
      <c r="L157" s="174"/>
      <c r="M157" s="174"/>
      <c r="N157" s="174"/>
      <c r="O157" s="174"/>
      <c r="P157" s="174"/>
      <c r="Q157" s="174"/>
      <c r="R157" s="177"/>
      <c r="T157" s="178"/>
      <c r="U157" s="174"/>
      <c r="V157" s="174"/>
      <c r="W157" s="174"/>
      <c r="X157" s="174"/>
      <c r="Y157" s="174"/>
      <c r="Z157" s="174"/>
      <c r="AA157" s="179"/>
      <c r="AT157" s="180" t="s">
        <v>167</v>
      </c>
      <c r="AU157" s="180" t="s">
        <v>103</v>
      </c>
      <c r="AV157" s="11" t="s">
        <v>164</v>
      </c>
      <c r="AW157" s="11" t="s">
        <v>36</v>
      </c>
      <c r="AX157" s="11" t="s">
        <v>21</v>
      </c>
      <c r="AY157" s="180" t="s">
        <v>159</v>
      </c>
    </row>
    <row r="158" spans="2:65" s="1" customFormat="1" ht="31.5" customHeight="1">
      <c r="B158" s="129"/>
      <c r="C158" s="158" t="s">
        <v>187</v>
      </c>
      <c r="D158" s="158" t="s">
        <v>160</v>
      </c>
      <c r="E158" s="159" t="s">
        <v>188</v>
      </c>
      <c r="F158" s="259" t="s">
        <v>189</v>
      </c>
      <c r="G158" s="260"/>
      <c r="H158" s="260"/>
      <c r="I158" s="260"/>
      <c r="J158" s="160" t="s">
        <v>163</v>
      </c>
      <c r="K158" s="161">
        <v>6.72</v>
      </c>
      <c r="L158" s="261">
        <v>0</v>
      </c>
      <c r="M158" s="260"/>
      <c r="N158" s="262">
        <f>ROUND(L158*K158,2)</f>
        <v>0</v>
      </c>
      <c r="O158" s="260"/>
      <c r="P158" s="260"/>
      <c r="Q158" s="260"/>
      <c r="R158" s="131"/>
      <c r="T158" s="162" t="s">
        <v>3</v>
      </c>
      <c r="U158" s="43" t="s">
        <v>44</v>
      </c>
      <c r="V158" s="35"/>
      <c r="W158" s="163">
        <f>V158*K158</f>
        <v>0</v>
      </c>
      <c r="X158" s="163">
        <v>0.00095</v>
      </c>
      <c r="Y158" s="163">
        <f>X158*K158</f>
        <v>0.006384</v>
      </c>
      <c r="Z158" s="163">
        <v>0</v>
      </c>
      <c r="AA158" s="164">
        <f>Z158*K158</f>
        <v>0</v>
      </c>
      <c r="AR158" s="17" t="s">
        <v>164</v>
      </c>
      <c r="AT158" s="17" t="s">
        <v>160</v>
      </c>
      <c r="AU158" s="17" t="s">
        <v>103</v>
      </c>
      <c r="AY158" s="17" t="s">
        <v>159</v>
      </c>
      <c r="BE158" s="104">
        <f>IF(U158="základní",N158,0)</f>
        <v>0</v>
      </c>
      <c r="BF158" s="104">
        <f>IF(U158="snížená",N158,0)</f>
        <v>0</v>
      </c>
      <c r="BG158" s="104">
        <f>IF(U158="zákl. přenesená",N158,0)</f>
        <v>0</v>
      </c>
      <c r="BH158" s="104">
        <f>IF(U158="sníž. přenesená",N158,0)</f>
        <v>0</v>
      </c>
      <c r="BI158" s="104">
        <f>IF(U158="nulová",N158,0)</f>
        <v>0</v>
      </c>
      <c r="BJ158" s="17" t="s">
        <v>21</v>
      </c>
      <c r="BK158" s="104">
        <f>ROUND(L158*K158,2)</f>
        <v>0</v>
      </c>
      <c r="BL158" s="17" t="s">
        <v>164</v>
      </c>
      <c r="BM158" s="17" t="s">
        <v>190</v>
      </c>
    </row>
    <row r="159" spans="2:51" s="10" customFormat="1" ht="22.5" customHeight="1">
      <c r="B159" s="165"/>
      <c r="C159" s="166"/>
      <c r="D159" s="166"/>
      <c r="E159" s="167" t="s">
        <v>3</v>
      </c>
      <c r="F159" s="271" t="s">
        <v>191</v>
      </c>
      <c r="G159" s="272"/>
      <c r="H159" s="272"/>
      <c r="I159" s="272"/>
      <c r="J159" s="166"/>
      <c r="K159" s="168">
        <v>6.72</v>
      </c>
      <c r="L159" s="166"/>
      <c r="M159" s="166"/>
      <c r="N159" s="166"/>
      <c r="O159" s="166"/>
      <c r="P159" s="166"/>
      <c r="Q159" s="166"/>
      <c r="R159" s="169"/>
      <c r="T159" s="170"/>
      <c r="U159" s="166"/>
      <c r="V159" s="166"/>
      <c r="W159" s="166"/>
      <c r="X159" s="166"/>
      <c r="Y159" s="166"/>
      <c r="Z159" s="166"/>
      <c r="AA159" s="171"/>
      <c r="AT159" s="172" t="s">
        <v>167</v>
      </c>
      <c r="AU159" s="172" t="s">
        <v>103</v>
      </c>
      <c r="AV159" s="10" t="s">
        <v>103</v>
      </c>
      <c r="AW159" s="10" t="s">
        <v>36</v>
      </c>
      <c r="AX159" s="10" t="s">
        <v>79</v>
      </c>
      <c r="AY159" s="172" t="s">
        <v>159</v>
      </c>
    </row>
    <row r="160" spans="2:51" s="11" customFormat="1" ht="22.5" customHeight="1">
      <c r="B160" s="173"/>
      <c r="C160" s="174"/>
      <c r="D160" s="174"/>
      <c r="E160" s="175" t="s">
        <v>3</v>
      </c>
      <c r="F160" s="269" t="s">
        <v>168</v>
      </c>
      <c r="G160" s="270"/>
      <c r="H160" s="270"/>
      <c r="I160" s="270"/>
      <c r="J160" s="174"/>
      <c r="K160" s="176">
        <v>6.72</v>
      </c>
      <c r="L160" s="174"/>
      <c r="M160" s="174"/>
      <c r="N160" s="174"/>
      <c r="O160" s="174"/>
      <c r="P160" s="174"/>
      <c r="Q160" s="174"/>
      <c r="R160" s="177"/>
      <c r="T160" s="178"/>
      <c r="U160" s="174"/>
      <c r="V160" s="174"/>
      <c r="W160" s="174"/>
      <c r="X160" s="174"/>
      <c r="Y160" s="174"/>
      <c r="Z160" s="174"/>
      <c r="AA160" s="179"/>
      <c r="AT160" s="180" t="s">
        <v>167</v>
      </c>
      <c r="AU160" s="180" t="s">
        <v>103</v>
      </c>
      <c r="AV160" s="11" t="s">
        <v>164</v>
      </c>
      <c r="AW160" s="11" t="s">
        <v>36</v>
      </c>
      <c r="AX160" s="11" t="s">
        <v>21</v>
      </c>
      <c r="AY160" s="180" t="s">
        <v>159</v>
      </c>
    </row>
    <row r="161" spans="2:65" s="1" customFormat="1" ht="31.5" customHeight="1">
      <c r="B161" s="129"/>
      <c r="C161" s="158" t="s">
        <v>192</v>
      </c>
      <c r="D161" s="158" t="s">
        <v>160</v>
      </c>
      <c r="E161" s="159" t="s">
        <v>193</v>
      </c>
      <c r="F161" s="259" t="s">
        <v>194</v>
      </c>
      <c r="G161" s="260"/>
      <c r="H161" s="260"/>
      <c r="I161" s="260"/>
      <c r="J161" s="160" t="s">
        <v>195</v>
      </c>
      <c r="K161" s="161">
        <v>0.14</v>
      </c>
      <c r="L161" s="261">
        <v>0</v>
      </c>
      <c r="M161" s="260"/>
      <c r="N161" s="262">
        <f>ROUND(L161*K161,2)</f>
        <v>0</v>
      </c>
      <c r="O161" s="260"/>
      <c r="P161" s="260"/>
      <c r="Q161" s="260"/>
      <c r="R161" s="131"/>
      <c r="T161" s="162" t="s">
        <v>3</v>
      </c>
      <c r="U161" s="43" t="s">
        <v>44</v>
      </c>
      <c r="V161" s="35"/>
      <c r="W161" s="163">
        <f>V161*K161</f>
        <v>0</v>
      </c>
      <c r="X161" s="163">
        <v>0</v>
      </c>
      <c r="Y161" s="163">
        <f>X161*K161</f>
        <v>0</v>
      </c>
      <c r="Z161" s="163">
        <v>2.1</v>
      </c>
      <c r="AA161" s="164">
        <f>Z161*K161</f>
        <v>0.29400000000000004</v>
      </c>
      <c r="AR161" s="17" t="s">
        <v>196</v>
      </c>
      <c r="AT161" s="17" t="s">
        <v>160</v>
      </c>
      <c r="AU161" s="17" t="s">
        <v>103</v>
      </c>
      <c r="AY161" s="17" t="s">
        <v>159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17" t="s">
        <v>21</v>
      </c>
      <c r="BK161" s="104">
        <f>ROUND(L161*K161,2)</f>
        <v>0</v>
      </c>
      <c r="BL161" s="17" t="s">
        <v>196</v>
      </c>
      <c r="BM161" s="17" t="s">
        <v>197</v>
      </c>
    </row>
    <row r="162" spans="2:51" s="10" customFormat="1" ht="22.5" customHeight="1">
      <c r="B162" s="165"/>
      <c r="C162" s="166"/>
      <c r="D162" s="166"/>
      <c r="E162" s="167" t="s">
        <v>3</v>
      </c>
      <c r="F162" s="271" t="s">
        <v>198</v>
      </c>
      <c r="G162" s="272"/>
      <c r="H162" s="272"/>
      <c r="I162" s="272"/>
      <c r="J162" s="166"/>
      <c r="K162" s="168">
        <v>0.14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167</v>
      </c>
      <c r="AU162" s="172" t="s">
        <v>103</v>
      </c>
      <c r="AV162" s="10" t="s">
        <v>103</v>
      </c>
      <c r="AW162" s="10" t="s">
        <v>36</v>
      </c>
      <c r="AX162" s="10" t="s">
        <v>79</v>
      </c>
      <c r="AY162" s="172" t="s">
        <v>159</v>
      </c>
    </row>
    <row r="163" spans="2:51" s="11" customFormat="1" ht="22.5" customHeight="1">
      <c r="B163" s="173"/>
      <c r="C163" s="174"/>
      <c r="D163" s="174"/>
      <c r="E163" s="175" t="s">
        <v>3</v>
      </c>
      <c r="F163" s="269" t="s">
        <v>168</v>
      </c>
      <c r="G163" s="270"/>
      <c r="H163" s="270"/>
      <c r="I163" s="270"/>
      <c r="J163" s="174"/>
      <c r="K163" s="176">
        <v>0.14</v>
      </c>
      <c r="L163" s="174"/>
      <c r="M163" s="174"/>
      <c r="N163" s="174"/>
      <c r="O163" s="174"/>
      <c r="P163" s="174"/>
      <c r="Q163" s="174"/>
      <c r="R163" s="177"/>
      <c r="T163" s="178"/>
      <c r="U163" s="174"/>
      <c r="V163" s="174"/>
      <c r="W163" s="174"/>
      <c r="X163" s="174"/>
      <c r="Y163" s="174"/>
      <c r="Z163" s="174"/>
      <c r="AA163" s="179"/>
      <c r="AT163" s="180" t="s">
        <v>167</v>
      </c>
      <c r="AU163" s="180" t="s">
        <v>103</v>
      </c>
      <c r="AV163" s="11" t="s">
        <v>164</v>
      </c>
      <c r="AW163" s="11" t="s">
        <v>36</v>
      </c>
      <c r="AX163" s="11" t="s">
        <v>21</v>
      </c>
      <c r="AY163" s="180" t="s">
        <v>159</v>
      </c>
    </row>
    <row r="164" spans="2:65" s="1" customFormat="1" ht="31.5" customHeight="1">
      <c r="B164" s="129"/>
      <c r="C164" s="158" t="s">
        <v>199</v>
      </c>
      <c r="D164" s="158" t="s">
        <v>160</v>
      </c>
      <c r="E164" s="159" t="s">
        <v>200</v>
      </c>
      <c r="F164" s="259" t="s">
        <v>201</v>
      </c>
      <c r="G164" s="260"/>
      <c r="H164" s="260"/>
      <c r="I164" s="260"/>
      <c r="J164" s="160" t="s">
        <v>163</v>
      </c>
      <c r="K164" s="161">
        <v>6.72</v>
      </c>
      <c r="L164" s="261">
        <v>0</v>
      </c>
      <c r="M164" s="260"/>
      <c r="N164" s="262">
        <f>ROUND(L164*K164,2)</f>
        <v>0</v>
      </c>
      <c r="O164" s="260"/>
      <c r="P164" s="260"/>
      <c r="Q164" s="260"/>
      <c r="R164" s="131"/>
      <c r="T164" s="162" t="s">
        <v>3</v>
      </c>
      <c r="U164" s="43" t="s">
        <v>44</v>
      </c>
      <c r="V164" s="35"/>
      <c r="W164" s="163">
        <f>V164*K164</f>
        <v>0</v>
      </c>
      <c r="X164" s="163">
        <v>0</v>
      </c>
      <c r="Y164" s="163">
        <f>X164*K164</f>
        <v>0</v>
      </c>
      <c r="Z164" s="163">
        <v>0.055</v>
      </c>
      <c r="AA164" s="164">
        <f>Z164*K164</f>
        <v>0.3696</v>
      </c>
      <c r="AR164" s="17" t="s">
        <v>164</v>
      </c>
      <c r="AT164" s="17" t="s">
        <v>160</v>
      </c>
      <c r="AU164" s="17" t="s">
        <v>103</v>
      </c>
      <c r="AY164" s="17" t="s">
        <v>159</v>
      </c>
      <c r="BE164" s="104">
        <f>IF(U164="základní",N164,0)</f>
        <v>0</v>
      </c>
      <c r="BF164" s="104">
        <f>IF(U164="snížená",N164,0)</f>
        <v>0</v>
      </c>
      <c r="BG164" s="104">
        <f>IF(U164="zákl. přenesená",N164,0)</f>
        <v>0</v>
      </c>
      <c r="BH164" s="104">
        <f>IF(U164="sníž. přenesená",N164,0)</f>
        <v>0</v>
      </c>
      <c r="BI164" s="104">
        <f>IF(U164="nulová",N164,0)</f>
        <v>0</v>
      </c>
      <c r="BJ164" s="17" t="s">
        <v>21</v>
      </c>
      <c r="BK164" s="104">
        <f>ROUND(L164*K164,2)</f>
        <v>0</v>
      </c>
      <c r="BL164" s="17" t="s">
        <v>164</v>
      </c>
      <c r="BM164" s="17" t="s">
        <v>202</v>
      </c>
    </row>
    <row r="165" spans="2:51" s="10" customFormat="1" ht="22.5" customHeight="1">
      <c r="B165" s="165"/>
      <c r="C165" s="166"/>
      <c r="D165" s="166"/>
      <c r="E165" s="167" t="s">
        <v>3</v>
      </c>
      <c r="F165" s="271" t="s">
        <v>191</v>
      </c>
      <c r="G165" s="272"/>
      <c r="H165" s="272"/>
      <c r="I165" s="272"/>
      <c r="J165" s="166"/>
      <c r="K165" s="168">
        <v>6.72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167</v>
      </c>
      <c r="AU165" s="172" t="s">
        <v>103</v>
      </c>
      <c r="AV165" s="10" t="s">
        <v>103</v>
      </c>
      <c r="AW165" s="10" t="s">
        <v>36</v>
      </c>
      <c r="AX165" s="10" t="s">
        <v>79</v>
      </c>
      <c r="AY165" s="172" t="s">
        <v>159</v>
      </c>
    </row>
    <row r="166" spans="2:51" s="11" customFormat="1" ht="22.5" customHeight="1">
      <c r="B166" s="173"/>
      <c r="C166" s="174"/>
      <c r="D166" s="174"/>
      <c r="E166" s="175" t="s">
        <v>3</v>
      </c>
      <c r="F166" s="269" t="s">
        <v>168</v>
      </c>
      <c r="G166" s="270"/>
      <c r="H166" s="270"/>
      <c r="I166" s="270"/>
      <c r="J166" s="174"/>
      <c r="K166" s="176">
        <v>6.72</v>
      </c>
      <c r="L166" s="174"/>
      <c r="M166" s="174"/>
      <c r="N166" s="174"/>
      <c r="O166" s="174"/>
      <c r="P166" s="174"/>
      <c r="Q166" s="174"/>
      <c r="R166" s="177"/>
      <c r="T166" s="178"/>
      <c r="U166" s="174"/>
      <c r="V166" s="174"/>
      <c r="W166" s="174"/>
      <c r="X166" s="174"/>
      <c r="Y166" s="174"/>
      <c r="Z166" s="174"/>
      <c r="AA166" s="179"/>
      <c r="AT166" s="180" t="s">
        <v>167</v>
      </c>
      <c r="AU166" s="180" t="s">
        <v>103</v>
      </c>
      <c r="AV166" s="11" t="s">
        <v>164</v>
      </c>
      <c r="AW166" s="11" t="s">
        <v>36</v>
      </c>
      <c r="AX166" s="11" t="s">
        <v>21</v>
      </c>
      <c r="AY166" s="180" t="s">
        <v>159</v>
      </c>
    </row>
    <row r="167" spans="2:65" s="1" customFormat="1" ht="31.5" customHeight="1">
      <c r="B167" s="129"/>
      <c r="C167" s="158" t="s">
        <v>203</v>
      </c>
      <c r="D167" s="158" t="s">
        <v>160</v>
      </c>
      <c r="E167" s="159" t="s">
        <v>204</v>
      </c>
      <c r="F167" s="259" t="s">
        <v>205</v>
      </c>
      <c r="G167" s="260"/>
      <c r="H167" s="260"/>
      <c r="I167" s="260"/>
      <c r="J167" s="160" t="s">
        <v>206</v>
      </c>
      <c r="K167" s="161">
        <v>14</v>
      </c>
      <c r="L167" s="261">
        <v>0</v>
      </c>
      <c r="M167" s="260"/>
      <c r="N167" s="262">
        <f>ROUND(L167*K167,2)</f>
        <v>0</v>
      </c>
      <c r="O167" s="260"/>
      <c r="P167" s="260"/>
      <c r="Q167" s="260"/>
      <c r="R167" s="131"/>
      <c r="T167" s="162" t="s">
        <v>3</v>
      </c>
      <c r="U167" s="43" t="s">
        <v>44</v>
      </c>
      <c r="V167" s="35"/>
      <c r="W167" s="163">
        <f>V167*K167</f>
        <v>0</v>
      </c>
      <c r="X167" s="163">
        <v>0</v>
      </c>
      <c r="Y167" s="163">
        <f>X167*K167</f>
        <v>0</v>
      </c>
      <c r="Z167" s="163">
        <v>0.097</v>
      </c>
      <c r="AA167" s="164">
        <f>Z167*K167</f>
        <v>1.358</v>
      </c>
      <c r="AR167" s="17" t="s">
        <v>164</v>
      </c>
      <c r="AT167" s="17" t="s">
        <v>160</v>
      </c>
      <c r="AU167" s="17" t="s">
        <v>103</v>
      </c>
      <c r="AY167" s="17" t="s">
        <v>159</v>
      </c>
      <c r="BE167" s="104">
        <f>IF(U167="základní",N167,0)</f>
        <v>0</v>
      </c>
      <c r="BF167" s="104">
        <f>IF(U167="snížená",N167,0)</f>
        <v>0</v>
      </c>
      <c r="BG167" s="104">
        <f>IF(U167="zákl. přenesená",N167,0)</f>
        <v>0</v>
      </c>
      <c r="BH167" s="104">
        <f>IF(U167="sníž. přenesená",N167,0)</f>
        <v>0</v>
      </c>
      <c r="BI167" s="104">
        <f>IF(U167="nulová",N167,0)</f>
        <v>0</v>
      </c>
      <c r="BJ167" s="17" t="s">
        <v>21</v>
      </c>
      <c r="BK167" s="104">
        <f>ROUND(L167*K167,2)</f>
        <v>0</v>
      </c>
      <c r="BL167" s="17" t="s">
        <v>164</v>
      </c>
      <c r="BM167" s="17" t="s">
        <v>207</v>
      </c>
    </row>
    <row r="168" spans="2:51" s="10" customFormat="1" ht="22.5" customHeight="1">
      <c r="B168" s="165"/>
      <c r="C168" s="166"/>
      <c r="D168" s="166"/>
      <c r="E168" s="167" t="s">
        <v>3</v>
      </c>
      <c r="F168" s="271" t="s">
        <v>208</v>
      </c>
      <c r="G168" s="272"/>
      <c r="H168" s="272"/>
      <c r="I168" s="272"/>
      <c r="J168" s="166"/>
      <c r="K168" s="168">
        <v>14</v>
      </c>
      <c r="L168" s="166"/>
      <c r="M168" s="166"/>
      <c r="N168" s="166"/>
      <c r="O168" s="166"/>
      <c r="P168" s="166"/>
      <c r="Q168" s="166"/>
      <c r="R168" s="169"/>
      <c r="T168" s="170"/>
      <c r="U168" s="166"/>
      <c r="V168" s="166"/>
      <c r="W168" s="166"/>
      <c r="X168" s="166"/>
      <c r="Y168" s="166"/>
      <c r="Z168" s="166"/>
      <c r="AA168" s="171"/>
      <c r="AT168" s="172" t="s">
        <v>167</v>
      </c>
      <c r="AU168" s="172" t="s">
        <v>103</v>
      </c>
      <c r="AV168" s="10" t="s">
        <v>103</v>
      </c>
      <c r="AW168" s="10" t="s">
        <v>36</v>
      </c>
      <c r="AX168" s="10" t="s">
        <v>79</v>
      </c>
      <c r="AY168" s="172" t="s">
        <v>159</v>
      </c>
    </row>
    <row r="169" spans="2:51" s="11" customFormat="1" ht="22.5" customHeight="1">
      <c r="B169" s="173"/>
      <c r="C169" s="174"/>
      <c r="D169" s="174"/>
      <c r="E169" s="175" t="s">
        <v>3</v>
      </c>
      <c r="F169" s="269" t="s">
        <v>168</v>
      </c>
      <c r="G169" s="270"/>
      <c r="H169" s="270"/>
      <c r="I169" s="270"/>
      <c r="J169" s="174"/>
      <c r="K169" s="176">
        <v>14</v>
      </c>
      <c r="L169" s="174"/>
      <c r="M169" s="174"/>
      <c r="N169" s="174"/>
      <c r="O169" s="174"/>
      <c r="P169" s="174"/>
      <c r="Q169" s="174"/>
      <c r="R169" s="177"/>
      <c r="T169" s="178"/>
      <c r="U169" s="174"/>
      <c r="V169" s="174"/>
      <c r="W169" s="174"/>
      <c r="X169" s="174"/>
      <c r="Y169" s="174"/>
      <c r="Z169" s="174"/>
      <c r="AA169" s="179"/>
      <c r="AT169" s="180" t="s">
        <v>167</v>
      </c>
      <c r="AU169" s="180" t="s">
        <v>103</v>
      </c>
      <c r="AV169" s="11" t="s">
        <v>164</v>
      </c>
      <c r="AW169" s="11" t="s">
        <v>36</v>
      </c>
      <c r="AX169" s="11" t="s">
        <v>21</v>
      </c>
      <c r="AY169" s="180" t="s">
        <v>159</v>
      </c>
    </row>
    <row r="170" spans="2:65" s="1" customFormat="1" ht="31.5" customHeight="1">
      <c r="B170" s="129"/>
      <c r="C170" s="158" t="s">
        <v>26</v>
      </c>
      <c r="D170" s="158" t="s">
        <v>160</v>
      </c>
      <c r="E170" s="159" t="s">
        <v>209</v>
      </c>
      <c r="F170" s="259" t="s">
        <v>210</v>
      </c>
      <c r="G170" s="260"/>
      <c r="H170" s="260"/>
      <c r="I170" s="260"/>
      <c r="J170" s="160" t="s">
        <v>211</v>
      </c>
      <c r="K170" s="161">
        <v>20</v>
      </c>
      <c r="L170" s="261">
        <v>0</v>
      </c>
      <c r="M170" s="260"/>
      <c r="N170" s="262">
        <f>ROUND(L170*K170,2)</f>
        <v>0</v>
      </c>
      <c r="O170" s="260"/>
      <c r="P170" s="260"/>
      <c r="Q170" s="260"/>
      <c r="R170" s="131"/>
      <c r="T170" s="162" t="s">
        <v>3</v>
      </c>
      <c r="U170" s="43" t="s">
        <v>44</v>
      </c>
      <c r="V170" s="35"/>
      <c r="W170" s="163">
        <f>V170*K170</f>
        <v>0</v>
      </c>
      <c r="X170" s="163">
        <v>0.01257</v>
      </c>
      <c r="Y170" s="163">
        <f>X170*K170</f>
        <v>0.2514</v>
      </c>
      <c r="Z170" s="163">
        <v>0</v>
      </c>
      <c r="AA170" s="164">
        <f>Z170*K170</f>
        <v>0</v>
      </c>
      <c r="AR170" s="17" t="s">
        <v>164</v>
      </c>
      <c r="AT170" s="17" t="s">
        <v>160</v>
      </c>
      <c r="AU170" s="17" t="s">
        <v>103</v>
      </c>
      <c r="AY170" s="17" t="s">
        <v>159</v>
      </c>
      <c r="BE170" s="104">
        <f>IF(U170="základní",N170,0)</f>
        <v>0</v>
      </c>
      <c r="BF170" s="104">
        <f>IF(U170="snížená",N170,0)</f>
        <v>0</v>
      </c>
      <c r="BG170" s="104">
        <f>IF(U170="zákl. přenesená",N170,0)</f>
        <v>0</v>
      </c>
      <c r="BH170" s="104">
        <f>IF(U170="sníž. přenesená",N170,0)</f>
        <v>0</v>
      </c>
      <c r="BI170" s="104">
        <f>IF(U170="nulová",N170,0)</f>
        <v>0</v>
      </c>
      <c r="BJ170" s="17" t="s">
        <v>21</v>
      </c>
      <c r="BK170" s="104">
        <f>ROUND(L170*K170,2)</f>
        <v>0</v>
      </c>
      <c r="BL170" s="17" t="s">
        <v>164</v>
      </c>
      <c r="BM170" s="17" t="s">
        <v>212</v>
      </c>
    </row>
    <row r="171" spans="2:51" s="10" customFormat="1" ht="22.5" customHeight="1">
      <c r="B171" s="165"/>
      <c r="C171" s="166"/>
      <c r="D171" s="166"/>
      <c r="E171" s="167" t="s">
        <v>3</v>
      </c>
      <c r="F171" s="271" t="s">
        <v>213</v>
      </c>
      <c r="G171" s="272"/>
      <c r="H171" s="272"/>
      <c r="I171" s="272"/>
      <c r="J171" s="166"/>
      <c r="K171" s="168">
        <v>20</v>
      </c>
      <c r="L171" s="166"/>
      <c r="M171" s="166"/>
      <c r="N171" s="166"/>
      <c r="O171" s="166"/>
      <c r="P171" s="166"/>
      <c r="Q171" s="166"/>
      <c r="R171" s="169"/>
      <c r="T171" s="170"/>
      <c r="U171" s="166"/>
      <c r="V171" s="166"/>
      <c r="W171" s="166"/>
      <c r="X171" s="166"/>
      <c r="Y171" s="166"/>
      <c r="Z171" s="166"/>
      <c r="AA171" s="171"/>
      <c r="AT171" s="172" t="s">
        <v>167</v>
      </c>
      <c r="AU171" s="172" t="s">
        <v>103</v>
      </c>
      <c r="AV171" s="10" t="s">
        <v>103</v>
      </c>
      <c r="AW171" s="10" t="s">
        <v>36</v>
      </c>
      <c r="AX171" s="10" t="s">
        <v>79</v>
      </c>
      <c r="AY171" s="172" t="s">
        <v>159</v>
      </c>
    </row>
    <row r="172" spans="2:51" s="11" customFormat="1" ht="22.5" customHeight="1">
      <c r="B172" s="173"/>
      <c r="C172" s="174"/>
      <c r="D172" s="174"/>
      <c r="E172" s="175" t="s">
        <v>3</v>
      </c>
      <c r="F172" s="269" t="s">
        <v>168</v>
      </c>
      <c r="G172" s="270"/>
      <c r="H172" s="270"/>
      <c r="I172" s="270"/>
      <c r="J172" s="174"/>
      <c r="K172" s="176">
        <v>20</v>
      </c>
      <c r="L172" s="174"/>
      <c r="M172" s="174"/>
      <c r="N172" s="174"/>
      <c r="O172" s="174"/>
      <c r="P172" s="174"/>
      <c r="Q172" s="174"/>
      <c r="R172" s="177"/>
      <c r="T172" s="178"/>
      <c r="U172" s="174"/>
      <c r="V172" s="174"/>
      <c r="W172" s="174"/>
      <c r="X172" s="174"/>
      <c r="Y172" s="174"/>
      <c r="Z172" s="174"/>
      <c r="AA172" s="179"/>
      <c r="AT172" s="180" t="s">
        <v>167</v>
      </c>
      <c r="AU172" s="180" t="s">
        <v>103</v>
      </c>
      <c r="AV172" s="11" t="s">
        <v>164</v>
      </c>
      <c r="AW172" s="11" t="s">
        <v>36</v>
      </c>
      <c r="AX172" s="11" t="s">
        <v>21</v>
      </c>
      <c r="AY172" s="180" t="s">
        <v>159</v>
      </c>
    </row>
    <row r="173" spans="2:65" s="1" customFormat="1" ht="31.5" customHeight="1">
      <c r="B173" s="129"/>
      <c r="C173" s="158" t="s">
        <v>214</v>
      </c>
      <c r="D173" s="158" t="s">
        <v>160</v>
      </c>
      <c r="E173" s="159" t="s">
        <v>215</v>
      </c>
      <c r="F173" s="259" t="s">
        <v>216</v>
      </c>
      <c r="G173" s="260"/>
      <c r="H173" s="260"/>
      <c r="I173" s="260"/>
      <c r="J173" s="160" t="s">
        <v>163</v>
      </c>
      <c r="K173" s="161">
        <v>2.044</v>
      </c>
      <c r="L173" s="261">
        <v>0</v>
      </c>
      <c r="M173" s="260"/>
      <c r="N173" s="262">
        <f>ROUND(L173*K173,2)</f>
        <v>0</v>
      </c>
      <c r="O173" s="260"/>
      <c r="P173" s="260"/>
      <c r="Q173" s="260"/>
      <c r="R173" s="131"/>
      <c r="T173" s="162" t="s">
        <v>3</v>
      </c>
      <c r="U173" s="43" t="s">
        <v>44</v>
      </c>
      <c r="V173" s="35"/>
      <c r="W173" s="163">
        <f>V173*K173</f>
        <v>0</v>
      </c>
      <c r="X173" s="163">
        <v>0</v>
      </c>
      <c r="Y173" s="163">
        <f>X173*K173</f>
        <v>0</v>
      </c>
      <c r="Z173" s="163">
        <v>0.05</v>
      </c>
      <c r="AA173" s="164">
        <f>Z173*K173</f>
        <v>0.10220000000000001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104">
        <f>IF(U173="základní",N173,0)</f>
        <v>0</v>
      </c>
      <c r="BF173" s="104">
        <f>IF(U173="snížená",N173,0)</f>
        <v>0</v>
      </c>
      <c r="BG173" s="104">
        <f>IF(U173="zákl. přenesená",N173,0)</f>
        <v>0</v>
      </c>
      <c r="BH173" s="104">
        <f>IF(U173="sníž. přenesená",N173,0)</f>
        <v>0</v>
      </c>
      <c r="BI173" s="104">
        <f>IF(U173="nulová",N173,0)</f>
        <v>0</v>
      </c>
      <c r="BJ173" s="17" t="s">
        <v>21</v>
      </c>
      <c r="BK173" s="104">
        <f>ROUND(L173*K173,2)</f>
        <v>0</v>
      </c>
      <c r="BL173" s="17" t="s">
        <v>164</v>
      </c>
      <c r="BM173" s="17" t="s">
        <v>217</v>
      </c>
    </row>
    <row r="174" spans="2:51" s="10" customFormat="1" ht="31.5" customHeight="1">
      <c r="B174" s="165"/>
      <c r="C174" s="166"/>
      <c r="D174" s="166"/>
      <c r="E174" s="167" t="s">
        <v>3</v>
      </c>
      <c r="F174" s="271" t="s">
        <v>218</v>
      </c>
      <c r="G174" s="272"/>
      <c r="H174" s="272"/>
      <c r="I174" s="272"/>
      <c r="J174" s="166"/>
      <c r="K174" s="168">
        <v>2.044</v>
      </c>
      <c r="L174" s="166"/>
      <c r="M174" s="166"/>
      <c r="N174" s="166"/>
      <c r="O174" s="166"/>
      <c r="P174" s="166"/>
      <c r="Q174" s="166"/>
      <c r="R174" s="169"/>
      <c r="T174" s="170"/>
      <c r="U174" s="166"/>
      <c r="V174" s="166"/>
      <c r="W174" s="166"/>
      <c r="X174" s="166"/>
      <c r="Y174" s="166"/>
      <c r="Z174" s="166"/>
      <c r="AA174" s="171"/>
      <c r="AT174" s="172" t="s">
        <v>167</v>
      </c>
      <c r="AU174" s="172" t="s">
        <v>103</v>
      </c>
      <c r="AV174" s="10" t="s">
        <v>103</v>
      </c>
      <c r="AW174" s="10" t="s">
        <v>36</v>
      </c>
      <c r="AX174" s="10" t="s">
        <v>79</v>
      </c>
      <c r="AY174" s="172" t="s">
        <v>159</v>
      </c>
    </row>
    <row r="175" spans="2:51" s="11" customFormat="1" ht="22.5" customHeight="1">
      <c r="B175" s="173"/>
      <c r="C175" s="174"/>
      <c r="D175" s="174"/>
      <c r="E175" s="175" t="s">
        <v>3</v>
      </c>
      <c r="F175" s="269" t="s">
        <v>168</v>
      </c>
      <c r="G175" s="270"/>
      <c r="H175" s="270"/>
      <c r="I175" s="270"/>
      <c r="J175" s="174"/>
      <c r="K175" s="176">
        <v>2.044</v>
      </c>
      <c r="L175" s="174"/>
      <c r="M175" s="174"/>
      <c r="N175" s="174"/>
      <c r="O175" s="174"/>
      <c r="P175" s="174"/>
      <c r="Q175" s="174"/>
      <c r="R175" s="177"/>
      <c r="T175" s="178"/>
      <c r="U175" s="174"/>
      <c r="V175" s="174"/>
      <c r="W175" s="174"/>
      <c r="X175" s="174"/>
      <c r="Y175" s="174"/>
      <c r="Z175" s="174"/>
      <c r="AA175" s="179"/>
      <c r="AT175" s="180" t="s">
        <v>167</v>
      </c>
      <c r="AU175" s="180" t="s">
        <v>103</v>
      </c>
      <c r="AV175" s="11" t="s">
        <v>164</v>
      </c>
      <c r="AW175" s="11" t="s">
        <v>36</v>
      </c>
      <c r="AX175" s="11" t="s">
        <v>21</v>
      </c>
      <c r="AY175" s="180" t="s">
        <v>159</v>
      </c>
    </row>
    <row r="176" spans="2:63" s="9" customFormat="1" ht="29.85" customHeight="1">
      <c r="B176" s="147"/>
      <c r="C176" s="148"/>
      <c r="D176" s="157" t="s">
        <v>117</v>
      </c>
      <c r="E176" s="157"/>
      <c r="F176" s="157"/>
      <c r="G176" s="157"/>
      <c r="H176" s="157"/>
      <c r="I176" s="157"/>
      <c r="J176" s="157"/>
      <c r="K176" s="157"/>
      <c r="L176" s="157"/>
      <c r="M176" s="157"/>
      <c r="N176" s="267">
        <f>BK176</f>
        <v>0</v>
      </c>
      <c r="O176" s="268"/>
      <c r="P176" s="268"/>
      <c r="Q176" s="268"/>
      <c r="R176" s="150"/>
      <c r="T176" s="151"/>
      <c r="U176" s="148"/>
      <c r="V176" s="148"/>
      <c r="W176" s="152">
        <f>SUM(W177:W194)</f>
        <v>0</v>
      </c>
      <c r="X176" s="148"/>
      <c r="Y176" s="152">
        <f>SUM(Y177:Y194)</f>
        <v>0</v>
      </c>
      <c r="Z176" s="148"/>
      <c r="AA176" s="153">
        <f>SUM(AA177:AA194)</f>
        <v>0.39</v>
      </c>
      <c r="AR176" s="154" t="s">
        <v>21</v>
      </c>
      <c r="AT176" s="155" t="s">
        <v>78</v>
      </c>
      <c r="AU176" s="155" t="s">
        <v>21</v>
      </c>
      <c r="AY176" s="154" t="s">
        <v>159</v>
      </c>
      <c r="BK176" s="156">
        <f>SUM(BK177:BK194)</f>
        <v>0</v>
      </c>
    </row>
    <row r="177" spans="2:65" s="1" customFormat="1" ht="22.5" customHeight="1">
      <c r="B177" s="129"/>
      <c r="C177" s="158" t="s">
        <v>219</v>
      </c>
      <c r="D177" s="158" t="s">
        <v>160</v>
      </c>
      <c r="E177" s="159" t="s">
        <v>220</v>
      </c>
      <c r="F177" s="259" t="s">
        <v>221</v>
      </c>
      <c r="G177" s="260"/>
      <c r="H177" s="260"/>
      <c r="I177" s="260"/>
      <c r="J177" s="160" t="s">
        <v>163</v>
      </c>
      <c r="K177" s="161">
        <v>195</v>
      </c>
      <c r="L177" s="261">
        <v>0</v>
      </c>
      <c r="M177" s="260"/>
      <c r="N177" s="262">
        <f>ROUND(L177*K177,2)</f>
        <v>0</v>
      </c>
      <c r="O177" s="260"/>
      <c r="P177" s="260"/>
      <c r="Q177" s="260"/>
      <c r="R177" s="131"/>
      <c r="T177" s="162" t="s">
        <v>3</v>
      </c>
      <c r="U177" s="43" t="s">
        <v>44</v>
      </c>
      <c r="V177" s="35"/>
      <c r="W177" s="163">
        <f>V177*K177</f>
        <v>0</v>
      </c>
      <c r="X177" s="163">
        <v>0</v>
      </c>
      <c r="Y177" s="163">
        <f>X177*K177</f>
        <v>0</v>
      </c>
      <c r="Z177" s="163">
        <v>0.001</v>
      </c>
      <c r="AA177" s="164">
        <f>Z177*K177</f>
        <v>0.195</v>
      </c>
      <c r="AR177" s="17" t="s">
        <v>164</v>
      </c>
      <c r="AT177" s="17" t="s">
        <v>160</v>
      </c>
      <c r="AU177" s="17" t="s">
        <v>103</v>
      </c>
      <c r="AY177" s="17" t="s">
        <v>159</v>
      </c>
      <c r="BE177" s="104">
        <f>IF(U177="základní",N177,0)</f>
        <v>0</v>
      </c>
      <c r="BF177" s="104">
        <f>IF(U177="snížená",N177,0)</f>
        <v>0</v>
      </c>
      <c r="BG177" s="104">
        <f>IF(U177="zákl. přenesená",N177,0)</f>
        <v>0</v>
      </c>
      <c r="BH177" s="104">
        <f>IF(U177="sníž. přenesená",N177,0)</f>
        <v>0</v>
      </c>
      <c r="BI177" s="104">
        <f>IF(U177="nulová",N177,0)</f>
        <v>0</v>
      </c>
      <c r="BJ177" s="17" t="s">
        <v>21</v>
      </c>
      <c r="BK177" s="104">
        <f>ROUND(L177*K177,2)</f>
        <v>0</v>
      </c>
      <c r="BL177" s="17" t="s">
        <v>164</v>
      </c>
      <c r="BM177" s="17" t="s">
        <v>222</v>
      </c>
    </row>
    <row r="178" spans="2:51" s="10" customFormat="1" ht="22.5" customHeight="1">
      <c r="B178" s="165"/>
      <c r="C178" s="166"/>
      <c r="D178" s="166"/>
      <c r="E178" s="167" t="s">
        <v>3</v>
      </c>
      <c r="F178" s="271" t="s">
        <v>186</v>
      </c>
      <c r="G178" s="272"/>
      <c r="H178" s="272"/>
      <c r="I178" s="272"/>
      <c r="J178" s="166"/>
      <c r="K178" s="168">
        <v>195</v>
      </c>
      <c r="L178" s="166"/>
      <c r="M178" s="166"/>
      <c r="N178" s="166"/>
      <c r="O178" s="166"/>
      <c r="P178" s="166"/>
      <c r="Q178" s="166"/>
      <c r="R178" s="169"/>
      <c r="T178" s="170"/>
      <c r="U178" s="166"/>
      <c r="V178" s="166"/>
      <c r="W178" s="166"/>
      <c r="X178" s="166"/>
      <c r="Y178" s="166"/>
      <c r="Z178" s="166"/>
      <c r="AA178" s="171"/>
      <c r="AT178" s="172" t="s">
        <v>167</v>
      </c>
      <c r="AU178" s="172" t="s">
        <v>103</v>
      </c>
      <c r="AV178" s="10" t="s">
        <v>103</v>
      </c>
      <c r="AW178" s="10" t="s">
        <v>36</v>
      </c>
      <c r="AX178" s="10" t="s">
        <v>79</v>
      </c>
      <c r="AY178" s="172" t="s">
        <v>159</v>
      </c>
    </row>
    <row r="179" spans="2:51" s="11" customFormat="1" ht="22.5" customHeight="1">
      <c r="B179" s="173"/>
      <c r="C179" s="174"/>
      <c r="D179" s="174"/>
      <c r="E179" s="175" t="s">
        <v>3</v>
      </c>
      <c r="F179" s="269" t="s">
        <v>168</v>
      </c>
      <c r="G179" s="270"/>
      <c r="H179" s="270"/>
      <c r="I179" s="270"/>
      <c r="J179" s="174"/>
      <c r="K179" s="176">
        <v>195</v>
      </c>
      <c r="L179" s="174"/>
      <c r="M179" s="174"/>
      <c r="N179" s="174"/>
      <c r="O179" s="174"/>
      <c r="P179" s="174"/>
      <c r="Q179" s="174"/>
      <c r="R179" s="177"/>
      <c r="T179" s="178"/>
      <c r="U179" s="174"/>
      <c r="V179" s="174"/>
      <c r="W179" s="174"/>
      <c r="X179" s="174"/>
      <c r="Y179" s="174"/>
      <c r="Z179" s="174"/>
      <c r="AA179" s="179"/>
      <c r="AT179" s="180" t="s">
        <v>167</v>
      </c>
      <c r="AU179" s="180" t="s">
        <v>103</v>
      </c>
      <c r="AV179" s="11" t="s">
        <v>164</v>
      </c>
      <c r="AW179" s="11" t="s">
        <v>36</v>
      </c>
      <c r="AX179" s="11" t="s">
        <v>21</v>
      </c>
      <c r="AY179" s="180" t="s">
        <v>159</v>
      </c>
    </row>
    <row r="180" spans="2:65" s="1" customFormat="1" ht="22.5" customHeight="1">
      <c r="B180" s="129"/>
      <c r="C180" s="158" t="s">
        <v>223</v>
      </c>
      <c r="D180" s="158" t="s">
        <v>160</v>
      </c>
      <c r="E180" s="159" t="s">
        <v>224</v>
      </c>
      <c r="F180" s="259" t="s">
        <v>225</v>
      </c>
      <c r="G180" s="260"/>
      <c r="H180" s="260"/>
      <c r="I180" s="260"/>
      <c r="J180" s="160" t="s">
        <v>163</v>
      </c>
      <c r="K180" s="161">
        <v>195</v>
      </c>
      <c r="L180" s="261">
        <v>0</v>
      </c>
      <c r="M180" s="260"/>
      <c r="N180" s="262">
        <f>ROUND(L180*K180,2)</f>
        <v>0</v>
      </c>
      <c r="O180" s="260"/>
      <c r="P180" s="260"/>
      <c r="Q180" s="260"/>
      <c r="R180" s="131"/>
      <c r="T180" s="162" t="s">
        <v>3</v>
      </c>
      <c r="U180" s="43" t="s">
        <v>44</v>
      </c>
      <c r="V180" s="35"/>
      <c r="W180" s="163">
        <f>V180*K180</f>
        <v>0</v>
      </c>
      <c r="X180" s="163">
        <v>0</v>
      </c>
      <c r="Y180" s="163">
        <f>X180*K180</f>
        <v>0</v>
      </c>
      <c r="Z180" s="163">
        <v>0.001</v>
      </c>
      <c r="AA180" s="164">
        <f>Z180*K180</f>
        <v>0.195</v>
      </c>
      <c r="AR180" s="17" t="s">
        <v>164</v>
      </c>
      <c r="AT180" s="17" t="s">
        <v>160</v>
      </c>
      <c r="AU180" s="17" t="s">
        <v>103</v>
      </c>
      <c r="AY180" s="17" t="s">
        <v>159</v>
      </c>
      <c r="BE180" s="104">
        <f>IF(U180="základní",N180,0)</f>
        <v>0</v>
      </c>
      <c r="BF180" s="104">
        <f>IF(U180="snížená",N180,0)</f>
        <v>0</v>
      </c>
      <c r="BG180" s="104">
        <f>IF(U180="zákl. přenesená",N180,0)</f>
        <v>0</v>
      </c>
      <c r="BH180" s="104">
        <f>IF(U180="sníž. přenesená",N180,0)</f>
        <v>0</v>
      </c>
      <c r="BI180" s="104">
        <f>IF(U180="nulová",N180,0)</f>
        <v>0</v>
      </c>
      <c r="BJ180" s="17" t="s">
        <v>21</v>
      </c>
      <c r="BK180" s="104">
        <f>ROUND(L180*K180,2)</f>
        <v>0</v>
      </c>
      <c r="BL180" s="17" t="s">
        <v>164</v>
      </c>
      <c r="BM180" s="17" t="s">
        <v>226</v>
      </c>
    </row>
    <row r="181" spans="2:51" s="10" customFormat="1" ht="22.5" customHeight="1">
      <c r="B181" s="165"/>
      <c r="C181" s="166"/>
      <c r="D181" s="166"/>
      <c r="E181" s="167" t="s">
        <v>3</v>
      </c>
      <c r="F181" s="271" t="s">
        <v>186</v>
      </c>
      <c r="G181" s="272"/>
      <c r="H181" s="272"/>
      <c r="I181" s="272"/>
      <c r="J181" s="166"/>
      <c r="K181" s="168">
        <v>195</v>
      </c>
      <c r="L181" s="166"/>
      <c r="M181" s="166"/>
      <c r="N181" s="166"/>
      <c r="O181" s="166"/>
      <c r="P181" s="166"/>
      <c r="Q181" s="166"/>
      <c r="R181" s="169"/>
      <c r="T181" s="170"/>
      <c r="U181" s="166"/>
      <c r="V181" s="166"/>
      <c r="W181" s="166"/>
      <c r="X181" s="166"/>
      <c r="Y181" s="166"/>
      <c r="Z181" s="166"/>
      <c r="AA181" s="171"/>
      <c r="AT181" s="172" t="s">
        <v>167</v>
      </c>
      <c r="AU181" s="172" t="s">
        <v>103</v>
      </c>
      <c r="AV181" s="10" t="s">
        <v>103</v>
      </c>
      <c r="AW181" s="10" t="s">
        <v>36</v>
      </c>
      <c r="AX181" s="10" t="s">
        <v>79</v>
      </c>
      <c r="AY181" s="172" t="s">
        <v>159</v>
      </c>
    </row>
    <row r="182" spans="2:51" s="11" customFormat="1" ht="22.5" customHeight="1">
      <c r="B182" s="173"/>
      <c r="C182" s="174"/>
      <c r="D182" s="174"/>
      <c r="E182" s="175" t="s">
        <v>3</v>
      </c>
      <c r="F182" s="269" t="s">
        <v>168</v>
      </c>
      <c r="G182" s="270"/>
      <c r="H182" s="270"/>
      <c r="I182" s="270"/>
      <c r="J182" s="174"/>
      <c r="K182" s="176">
        <v>195</v>
      </c>
      <c r="L182" s="174"/>
      <c r="M182" s="174"/>
      <c r="N182" s="174"/>
      <c r="O182" s="174"/>
      <c r="P182" s="174"/>
      <c r="Q182" s="174"/>
      <c r="R182" s="177"/>
      <c r="T182" s="178"/>
      <c r="U182" s="174"/>
      <c r="V182" s="174"/>
      <c r="W182" s="174"/>
      <c r="X182" s="174"/>
      <c r="Y182" s="174"/>
      <c r="Z182" s="174"/>
      <c r="AA182" s="179"/>
      <c r="AT182" s="180" t="s">
        <v>167</v>
      </c>
      <c r="AU182" s="180" t="s">
        <v>103</v>
      </c>
      <c r="AV182" s="11" t="s">
        <v>164</v>
      </c>
      <c r="AW182" s="11" t="s">
        <v>36</v>
      </c>
      <c r="AX182" s="11" t="s">
        <v>21</v>
      </c>
      <c r="AY182" s="180" t="s">
        <v>159</v>
      </c>
    </row>
    <row r="183" spans="2:65" s="1" customFormat="1" ht="44.25" customHeight="1">
      <c r="B183" s="129"/>
      <c r="C183" s="158" t="s">
        <v>227</v>
      </c>
      <c r="D183" s="158" t="s">
        <v>160</v>
      </c>
      <c r="E183" s="159" t="s">
        <v>228</v>
      </c>
      <c r="F183" s="259" t="s">
        <v>1071</v>
      </c>
      <c r="G183" s="260"/>
      <c r="H183" s="260"/>
      <c r="I183" s="260"/>
      <c r="J183" s="160" t="s">
        <v>229</v>
      </c>
      <c r="K183" s="161">
        <v>12.886</v>
      </c>
      <c r="L183" s="261">
        <v>0</v>
      </c>
      <c r="M183" s="260"/>
      <c r="N183" s="262">
        <f>ROUND(L183*K183,2)</f>
        <v>0</v>
      </c>
      <c r="O183" s="260"/>
      <c r="P183" s="260"/>
      <c r="Q183" s="260"/>
      <c r="R183" s="131"/>
      <c r="T183" s="162" t="s">
        <v>3</v>
      </c>
      <c r="U183" s="43" t="s">
        <v>44</v>
      </c>
      <c r="V183" s="35"/>
      <c r="W183" s="163">
        <f>V183*K183</f>
        <v>0</v>
      </c>
      <c r="X183" s="163">
        <v>0</v>
      </c>
      <c r="Y183" s="163">
        <f>X183*K183</f>
        <v>0</v>
      </c>
      <c r="Z183" s="163">
        <v>0</v>
      </c>
      <c r="AA183" s="164">
        <f>Z183*K183</f>
        <v>0</v>
      </c>
      <c r="AR183" s="17" t="s">
        <v>164</v>
      </c>
      <c r="AT183" s="17" t="s">
        <v>160</v>
      </c>
      <c r="AU183" s="17" t="s">
        <v>103</v>
      </c>
      <c r="AY183" s="17" t="s">
        <v>159</v>
      </c>
      <c r="BE183" s="104">
        <f>IF(U183="základní",N183,0)</f>
        <v>0</v>
      </c>
      <c r="BF183" s="104">
        <f>IF(U183="snížená",N183,0)</f>
        <v>0</v>
      </c>
      <c r="BG183" s="104">
        <f>IF(U183="zákl. přenesená",N183,0)</f>
        <v>0</v>
      </c>
      <c r="BH183" s="104">
        <f>IF(U183="sníž. přenesená",N183,0)</f>
        <v>0</v>
      </c>
      <c r="BI183" s="104">
        <f>IF(U183="nulová",N183,0)</f>
        <v>0</v>
      </c>
      <c r="BJ183" s="17" t="s">
        <v>21</v>
      </c>
      <c r="BK183" s="104">
        <f>ROUND(L183*K183,2)</f>
        <v>0</v>
      </c>
      <c r="BL183" s="17" t="s">
        <v>164</v>
      </c>
      <c r="BM183" s="17" t="s">
        <v>230</v>
      </c>
    </row>
    <row r="184" spans="2:65" s="1" customFormat="1" ht="22.5" customHeight="1">
      <c r="B184" s="129"/>
      <c r="C184" s="158" t="s">
        <v>9</v>
      </c>
      <c r="D184" s="158" t="s">
        <v>160</v>
      </c>
      <c r="E184" s="159" t="s">
        <v>231</v>
      </c>
      <c r="F184" s="259" t="s">
        <v>232</v>
      </c>
      <c r="G184" s="260"/>
      <c r="H184" s="260"/>
      <c r="I184" s="260"/>
      <c r="J184" s="160" t="s">
        <v>211</v>
      </c>
      <c r="K184" s="161">
        <v>20</v>
      </c>
      <c r="L184" s="261">
        <v>0</v>
      </c>
      <c r="M184" s="260"/>
      <c r="N184" s="262">
        <f>ROUND(L184*K184,2)</f>
        <v>0</v>
      </c>
      <c r="O184" s="260"/>
      <c r="P184" s="260"/>
      <c r="Q184" s="260"/>
      <c r="R184" s="131"/>
      <c r="T184" s="162" t="s">
        <v>3</v>
      </c>
      <c r="U184" s="43" t="s">
        <v>44</v>
      </c>
      <c r="V184" s="35"/>
      <c r="W184" s="163">
        <f>V184*K184</f>
        <v>0</v>
      </c>
      <c r="X184" s="163">
        <v>0</v>
      </c>
      <c r="Y184" s="163">
        <f>X184*K184</f>
        <v>0</v>
      </c>
      <c r="Z184" s="163">
        <v>0</v>
      </c>
      <c r="AA184" s="164">
        <f>Z184*K184</f>
        <v>0</v>
      </c>
      <c r="AR184" s="17" t="s">
        <v>164</v>
      </c>
      <c r="AT184" s="17" t="s">
        <v>160</v>
      </c>
      <c r="AU184" s="17" t="s">
        <v>103</v>
      </c>
      <c r="AY184" s="17" t="s">
        <v>159</v>
      </c>
      <c r="BE184" s="104">
        <f>IF(U184="základní",N184,0)</f>
        <v>0</v>
      </c>
      <c r="BF184" s="104">
        <f>IF(U184="snížená",N184,0)</f>
        <v>0</v>
      </c>
      <c r="BG184" s="104">
        <f>IF(U184="zákl. přenesená",N184,0)</f>
        <v>0</v>
      </c>
      <c r="BH184" s="104">
        <f>IF(U184="sníž. přenesená",N184,0)</f>
        <v>0</v>
      </c>
      <c r="BI184" s="104">
        <f>IF(U184="nulová",N184,0)</f>
        <v>0</v>
      </c>
      <c r="BJ184" s="17" t="s">
        <v>21</v>
      </c>
      <c r="BK184" s="104">
        <f>ROUND(L184*K184,2)</f>
        <v>0</v>
      </c>
      <c r="BL184" s="17" t="s">
        <v>164</v>
      </c>
      <c r="BM184" s="17" t="s">
        <v>233</v>
      </c>
    </row>
    <row r="185" spans="2:51" s="10" customFormat="1" ht="22.5" customHeight="1">
      <c r="B185" s="165"/>
      <c r="C185" s="166"/>
      <c r="D185" s="166"/>
      <c r="E185" s="167" t="s">
        <v>3</v>
      </c>
      <c r="F185" s="271">
        <v>20</v>
      </c>
      <c r="G185" s="272"/>
      <c r="H185" s="272"/>
      <c r="I185" s="272"/>
      <c r="J185" s="166"/>
      <c r="K185" s="168">
        <v>20</v>
      </c>
      <c r="L185" s="166"/>
      <c r="M185" s="166"/>
      <c r="N185" s="166"/>
      <c r="O185" s="166"/>
      <c r="P185" s="166"/>
      <c r="Q185" s="166"/>
      <c r="R185" s="169"/>
      <c r="T185" s="170"/>
      <c r="U185" s="166"/>
      <c r="V185" s="166"/>
      <c r="W185" s="166"/>
      <c r="X185" s="166"/>
      <c r="Y185" s="166"/>
      <c r="Z185" s="166"/>
      <c r="AA185" s="171"/>
      <c r="AT185" s="172" t="s">
        <v>167</v>
      </c>
      <c r="AU185" s="172" t="s">
        <v>103</v>
      </c>
      <c r="AV185" s="10" t="s">
        <v>103</v>
      </c>
      <c r="AW185" s="10" t="s">
        <v>36</v>
      </c>
      <c r="AX185" s="10" t="s">
        <v>79</v>
      </c>
      <c r="AY185" s="172" t="s">
        <v>159</v>
      </c>
    </row>
    <row r="186" spans="2:51" s="11" customFormat="1" ht="22.5" customHeight="1">
      <c r="B186" s="173"/>
      <c r="C186" s="174"/>
      <c r="D186" s="174"/>
      <c r="E186" s="175" t="s">
        <v>3</v>
      </c>
      <c r="F186" s="269" t="s">
        <v>168</v>
      </c>
      <c r="G186" s="270"/>
      <c r="H186" s="270"/>
      <c r="I186" s="270"/>
      <c r="J186" s="174"/>
      <c r="K186" s="176">
        <v>20</v>
      </c>
      <c r="L186" s="174"/>
      <c r="M186" s="174"/>
      <c r="N186" s="174"/>
      <c r="O186" s="174"/>
      <c r="P186" s="174"/>
      <c r="Q186" s="174"/>
      <c r="R186" s="177"/>
      <c r="T186" s="178"/>
      <c r="U186" s="174"/>
      <c r="V186" s="174"/>
      <c r="W186" s="174"/>
      <c r="X186" s="174"/>
      <c r="Y186" s="174"/>
      <c r="Z186" s="174"/>
      <c r="AA186" s="179"/>
      <c r="AT186" s="180" t="s">
        <v>167</v>
      </c>
      <c r="AU186" s="180" t="s">
        <v>103</v>
      </c>
      <c r="AV186" s="11" t="s">
        <v>164</v>
      </c>
      <c r="AW186" s="11" t="s">
        <v>36</v>
      </c>
      <c r="AX186" s="11" t="s">
        <v>21</v>
      </c>
      <c r="AY186" s="180" t="s">
        <v>159</v>
      </c>
    </row>
    <row r="187" spans="2:65" s="1" customFormat="1" ht="31.5" customHeight="1">
      <c r="B187" s="129"/>
      <c r="C187" s="158" t="s">
        <v>196</v>
      </c>
      <c r="D187" s="158" t="s">
        <v>160</v>
      </c>
      <c r="E187" s="159" t="s">
        <v>234</v>
      </c>
      <c r="F187" s="259" t="s">
        <v>1069</v>
      </c>
      <c r="G187" s="260"/>
      <c r="H187" s="260"/>
      <c r="I187" s="260"/>
      <c r="J187" s="160" t="s">
        <v>211</v>
      </c>
      <c r="K187" s="161">
        <v>200</v>
      </c>
      <c r="L187" s="261">
        <v>0</v>
      </c>
      <c r="M187" s="260"/>
      <c r="N187" s="262">
        <f>ROUND(L187*K187,2)</f>
        <v>0</v>
      </c>
      <c r="O187" s="260"/>
      <c r="P187" s="260"/>
      <c r="Q187" s="260"/>
      <c r="R187" s="131"/>
      <c r="T187" s="162" t="s">
        <v>3</v>
      </c>
      <c r="U187" s="43" t="s">
        <v>44</v>
      </c>
      <c r="V187" s="35"/>
      <c r="W187" s="163">
        <f>V187*K187</f>
        <v>0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17" t="s">
        <v>164</v>
      </c>
      <c r="AT187" s="17" t="s">
        <v>160</v>
      </c>
      <c r="AU187" s="17" t="s">
        <v>103</v>
      </c>
      <c r="AY187" s="17" t="s">
        <v>159</v>
      </c>
      <c r="BE187" s="104">
        <f>IF(U187="základní",N187,0)</f>
        <v>0</v>
      </c>
      <c r="BF187" s="104">
        <f>IF(U187="snížená",N187,0)</f>
        <v>0</v>
      </c>
      <c r="BG187" s="104">
        <f>IF(U187="zákl. přenesená",N187,0)</f>
        <v>0</v>
      </c>
      <c r="BH187" s="104">
        <f>IF(U187="sníž. přenesená",N187,0)</f>
        <v>0</v>
      </c>
      <c r="BI187" s="104">
        <f>IF(U187="nulová",N187,0)</f>
        <v>0</v>
      </c>
      <c r="BJ187" s="17" t="s">
        <v>21</v>
      </c>
      <c r="BK187" s="104">
        <f>ROUND(L187*K187,2)</f>
        <v>0</v>
      </c>
      <c r="BL187" s="17" t="s">
        <v>164</v>
      </c>
      <c r="BM187" s="17" t="s">
        <v>235</v>
      </c>
    </row>
    <row r="188" spans="2:51" s="10" customFormat="1" ht="22.5" customHeight="1">
      <c r="B188" s="165"/>
      <c r="C188" s="166"/>
      <c r="D188" s="166"/>
      <c r="E188" s="167" t="s">
        <v>3</v>
      </c>
      <c r="F188" s="271" t="s">
        <v>1070</v>
      </c>
      <c r="G188" s="272"/>
      <c r="H188" s="272"/>
      <c r="I188" s="272"/>
      <c r="J188" s="166"/>
      <c r="K188" s="168">
        <v>200</v>
      </c>
      <c r="L188" s="166"/>
      <c r="M188" s="166"/>
      <c r="N188" s="166"/>
      <c r="O188" s="166"/>
      <c r="P188" s="166"/>
      <c r="Q188" s="166"/>
      <c r="R188" s="169"/>
      <c r="T188" s="170"/>
      <c r="U188" s="166"/>
      <c r="V188" s="166"/>
      <c r="W188" s="166"/>
      <c r="X188" s="166"/>
      <c r="Y188" s="166"/>
      <c r="Z188" s="166"/>
      <c r="AA188" s="171"/>
      <c r="AT188" s="172" t="s">
        <v>167</v>
      </c>
      <c r="AU188" s="172" t="s">
        <v>103</v>
      </c>
      <c r="AV188" s="10" t="s">
        <v>103</v>
      </c>
      <c r="AW188" s="10" t="s">
        <v>36</v>
      </c>
      <c r="AX188" s="10" t="s">
        <v>21</v>
      </c>
      <c r="AY188" s="172" t="s">
        <v>159</v>
      </c>
    </row>
    <row r="189" spans="2:65" s="1" customFormat="1" ht="31.5" customHeight="1">
      <c r="B189" s="129"/>
      <c r="C189" s="158" t="s">
        <v>236</v>
      </c>
      <c r="D189" s="158" t="s">
        <v>160</v>
      </c>
      <c r="E189" s="159" t="s">
        <v>237</v>
      </c>
      <c r="F189" s="259" t="s">
        <v>238</v>
      </c>
      <c r="G189" s="260"/>
      <c r="H189" s="260"/>
      <c r="I189" s="260"/>
      <c r="J189" s="160" t="s">
        <v>229</v>
      </c>
      <c r="K189" s="161">
        <v>12.886</v>
      </c>
      <c r="L189" s="261">
        <v>0</v>
      </c>
      <c r="M189" s="260"/>
      <c r="N189" s="262">
        <f>ROUND(L189*K189,2)</f>
        <v>0</v>
      </c>
      <c r="O189" s="260"/>
      <c r="P189" s="260"/>
      <c r="Q189" s="260"/>
      <c r="R189" s="131"/>
      <c r="T189" s="162" t="s">
        <v>3</v>
      </c>
      <c r="U189" s="43" t="s">
        <v>44</v>
      </c>
      <c r="V189" s="35"/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R189" s="17" t="s">
        <v>164</v>
      </c>
      <c r="AT189" s="17" t="s">
        <v>160</v>
      </c>
      <c r="AU189" s="17" t="s">
        <v>103</v>
      </c>
      <c r="AY189" s="17" t="s">
        <v>159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17" t="s">
        <v>21</v>
      </c>
      <c r="BK189" s="104">
        <f>ROUND(L189*K189,2)</f>
        <v>0</v>
      </c>
      <c r="BL189" s="17" t="s">
        <v>164</v>
      </c>
      <c r="BM189" s="17" t="s">
        <v>239</v>
      </c>
    </row>
    <row r="190" spans="2:65" s="1" customFormat="1" ht="31.5" customHeight="1">
      <c r="B190" s="129"/>
      <c r="C190" s="158" t="s">
        <v>240</v>
      </c>
      <c r="D190" s="158" t="s">
        <v>160</v>
      </c>
      <c r="E190" s="159" t="s">
        <v>241</v>
      </c>
      <c r="F190" s="259" t="s">
        <v>242</v>
      </c>
      <c r="G190" s="260"/>
      <c r="H190" s="260"/>
      <c r="I190" s="260"/>
      <c r="J190" s="160" t="s">
        <v>229</v>
      </c>
      <c r="K190" s="161">
        <v>309.264</v>
      </c>
      <c r="L190" s="261">
        <v>0</v>
      </c>
      <c r="M190" s="260"/>
      <c r="N190" s="262">
        <f>ROUND(L190*K190,2)</f>
        <v>0</v>
      </c>
      <c r="O190" s="260"/>
      <c r="P190" s="260"/>
      <c r="Q190" s="260"/>
      <c r="R190" s="131"/>
      <c r="T190" s="162" t="s">
        <v>3</v>
      </c>
      <c r="U190" s="43" t="s">
        <v>44</v>
      </c>
      <c r="V190" s="35"/>
      <c r="W190" s="163">
        <f>V190*K190</f>
        <v>0</v>
      </c>
      <c r="X190" s="163">
        <v>0</v>
      </c>
      <c r="Y190" s="163">
        <f>X190*K190</f>
        <v>0</v>
      </c>
      <c r="Z190" s="163">
        <v>0</v>
      </c>
      <c r="AA190" s="164">
        <f>Z190*K190</f>
        <v>0</v>
      </c>
      <c r="AR190" s="17" t="s">
        <v>164</v>
      </c>
      <c r="AT190" s="17" t="s">
        <v>160</v>
      </c>
      <c r="AU190" s="17" t="s">
        <v>103</v>
      </c>
      <c r="AY190" s="17" t="s">
        <v>159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7" t="s">
        <v>21</v>
      </c>
      <c r="BK190" s="104">
        <f>ROUND(L190*K190,2)</f>
        <v>0</v>
      </c>
      <c r="BL190" s="17" t="s">
        <v>164</v>
      </c>
      <c r="BM190" s="17" t="s">
        <v>243</v>
      </c>
    </row>
    <row r="191" spans="2:65" s="1" customFormat="1" ht="31.5" customHeight="1">
      <c r="B191" s="129"/>
      <c r="C191" s="158" t="s">
        <v>244</v>
      </c>
      <c r="D191" s="158" t="s">
        <v>160</v>
      </c>
      <c r="E191" s="159" t="s">
        <v>245</v>
      </c>
      <c r="F191" s="259" t="s">
        <v>246</v>
      </c>
      <c r="G191" s="260"/>
      <c r="H191" s="260"/>
      <c r="I191" s="260"/>
      <c r="J191" s="160" t="s">
        <v>229</v>
      </c>
      <c r="K191" s="161">
        <v>1.651</v>
      </c>
      <c r="L191" s="261">
        <v>0</v>
      </c>
      <c r="M191" s="260"/>
      <c r="N191" s="262">
        <f>ROUND(L191*K191,2)</f>
        <v>0</v>
      </c>
      <c r="O191" s="260"/>
      <c r="P191" s="260"/>
      <c r="Q191" s="260"/>
      <c r="R191" s="131"/>
      <c r="T191" s="162" t="s">
        <v>3</v>
      </c>
      <c r="U191" s="43" t="s">
        <v>44</v>
      </c>
      <c r="V191" s="35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17" t="s">
        <v>164</v>
      </c>
      <c r="AT191" s="17" t="s">
        <v>160</v>
      </c>
      <c r="AU191" s="17" t="s">
        <v>103</v>
      </c>
      <c r="AY191" s="17" t="s">
        <v>159</v>
      </c>
      <c r="BE191" s="104">
        <f>IF(U191="základní",N191,0)</f>
        <v>0</v>
      </c>
      <c r="BF191" s="104">
        <f>IF(U191="snížená",N191,0)</f>
        <v>0</v>
      </c>
      <c r="BG191" s="104">
        <f>IF(U191="zákl. přenesená",N191,0)</f>
        <v>0</v>
      </c>
      <c r="BH191" s="104">
        <f>IF(U191="sníž. přenesená",N191,0)</f>
        <v>0</v>
      </c>
      <c r="BI191" s="104">
        <f>IF(U191="nulová",N191,0)</f>
        <v>0</v>
      </c>
      <c r="BJ191" s="17" t="s">
        <v>21</v>
      </c>
      <c r="BK191" s="104">
        <f>ROUND(L191*K191,2)</f>
        <v>0</v>
      </c>
      <c r="BL191" s="17" t="s">
        <v>164</v>
      </c>
      <c r="BM191" s="17" t="s">
        <v>247</v>
      </c>
    </row>
    <row r="192" spans="2:51" s="10" customFormat="1" ht="22.5" customHeight="1">
      <c r="B192" s="165"/>
      <c r="C192" s="166"/>
      <c r="D192" s="166"/>
      <c r="E192" s="167" t="s">
        <v>3</v>
      </c>
      <c r="F192" s="271" t="s">
        <v>248</v>
      </c>
      <c r="G192" s="272"/>
      <c r="H192" s="272"/>
      <c r="I192" s="272"/>
      <c r="J192" s="166"/>
      <c r="K192" s="168">
        <v>1.651</v>
      </c>
      <c r="L192" s="166"/>
      <c r="M192" s="166"/>
      <c r="N192" s="166"/>
      <c r="O192" s="166"/>
      <c r="P192" s="166"/>
      <c r="Q192" s="166"/>
      <c r="R192" s="169"/>
      <c r="T192" s="170"/>
      <c r="U192" s="166"/>
      <c r="V192" s="166"/>
      <c r="W192" s="166"/>
      <c r="X192" s="166"/>
      <c r="Y192" s="166"/>
      <c r="Z192" s="166"/>
      <c r="AA192" s="171"/>
      <c r="AT192" s="172" t="s">
        <v>167</v>
      </c>
      <c r="AU192" s="172" t="s">
        <v>103</v>
      </c>
      <c r="AV192" s="10" t="s">
        <v>103</v>
      </c>
      <c r="AW192" s="10" t="s">
        <v>36</v>
      </c>
      <c r="AX192" s="10" t="s">
        <v>79</v>
      </c>
      <c r="AY192" s="172" t="s">
        <v>159</v>
      </c>
    </row>
    <row r="193" spans="2:51" s="11" customFormat="1" ht="22.5" customHeight="1">
      <c r="B193" s="173"/>
      <c r="C193" s="174"/>
      <c r="D193" s="174"/>
      <c r="E193" s="175" t="s">
        <v>3</v>
      </c>
      <c r="F193" s="269" t="s">
        <v>168</v>
      </c>
      <c r="G193" s="270"/>
      <c r="H193" s="270"/>
      <c r="I193" s="270"/>
      <c r="J193" s="174"/>
      <c r="K193" s="176">
        <v>1.651</v>
      </c>
      <c r="L193" s="174"/>
      <c r="M193" s="174"/>
      <c r="N193" s="174"/>
      <c r="O193" s="174"/>
      <c r="P193" s="174"/>
      <c r="Q193" s="174"/>
      <c r="R193" s="177"/>
      <c r="T193" s="178"/>
      <c r="U193" s="174"/>
      <c r="V193" s="174"/>
      <c r="W193" s="174"/>
      <c r="X193" s="174"/>
      <c r="Y193" s="174"/>
      <c r="Z193" s="174"/>
      <c r="AA193" s="179"/>
      <c r="AT193" s="180" t="s">
        <v>167</v>
      </c>
      <c r="AU193" s="180" t="s">
        <v>103</v>
      </c>
      <c r="AV193" s="11" t="s">
        <v>164</v>
      </c>
      <c r="AW193" s="11" t="s">
        <v>36</v>
      </c>
      <c r="AX193" s="11" t="s">
        <v>21</v>
      </c>
      <c r="AY193" s="180" t="s">
        <v>159</v>
      </c>
    </row>
    <row r="194" spans="2:65" s="1" customFormat="1" ht="31.5" customHeight="1">
      <c r="B194" s="129"/>
      <c r="C194" s="158" t="s">
        <v>249</v>
      </c>
      <c r="D194" s="158" t="s">
        <v>160</v>
      </c>
      <c r="E194" s="159" t="s">
        <v>250</v>
      </c>
      <c r="F194" s="259" t="s">
        <v>251</v>
      </c>
      <c r="G194" s="260"/>
      <c r="H194" s="260"/>
      <c r="I194" s="260"/>
      <c r="J194" s="160" t="s">
        <v>229</v>
      </c>
      <c r="K194" s="161">
        <v>12.886</v>
      </c>
      <c r="L194" s="261">
        <v>0</v>
      </c>
      <c r="M194" s="260"/>
      <c r="N194" s="262">
        <f>ROUND(L194*K194,2)</f>
        <v>0</v>
      </c>
      <c r="O194" s="260"/>
      <c r="P194" s="260"/>
      <c r="Q194" s="260"/>
      <c r="R194" s="131"/>
      <c r="T194" s="162" t="s">
        <v>3</v>
      </c>
      <c r="U194" s="43" t="s">
        <v>44</v>
      </c>
      <c r="V194" s="35"/>
      <c r="W194" s="163">
        <f>V194*K194</f>
        <v>0</v>
      </c>
      <c r="X194" s="163">
        <v>0</v>
      </c>
      <c r="Y194" s="163">
        <f>X194*K194</f>
        <v>0</v>
      </c>
      <c r="Z194" s="163">
        <v>0</v>
      </c>
      <c r="AA194" s="164">
        <f>Z194*K194</f>
        <v>0</v>
      </c>
      <c r="AR194" s="17" t="s">
        <v>164</v>
      </c>
      <c r="AT194" s="17" t="s">
        <v>160</v>
      </c>
      <c r="AU194" s="17" t="s">
        <v>103</v>
      </c>
      <c r="AY194" s="17" t="s">
        <v>159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7" t="s">
        <v>21</v>
      </c>
      <c r="BK194" s="104">
        <f>ROUND(L194*K194,2)</f>
        <v>0</v>
      </c>
      <c r="BL194" s="17" t="s">
        <v>164</v>
      </c>
      <c r="BM194" s="17" t="s">
        <v>252</v>
      </c>
    </row>
    <row r="195" spans="2:63" s="9" customFormat="1" ht="29.85" customHeight="1">
      <c r="B195" s="147"/>
      <c r="C195" s="148"/>
      <c r="D195" s="157" t="s">
        <v>118</v>
      </c>
      <c r="E195" s="157"/>
      <c r="F195" s="157"/>
      <c r="G195" s="157"/>
      <c r="H195" s="157"/>
      <c r="I195" s="157"/>
      <c r="J195" s="157"/>
      <c r="K195" s="157"/>
      <c r="L195" s="157"/>
      <c r="M195" s="157"/>
      <c r="N195" s="254">
        <f>BK195</f>
        <v>0</v>
      </c>
      <c r="O195" s="255"/>
      <c r="P195" s="255"/>
      <c r="Q195" s="255"/>
      <c r="R195" s="150"/>
      <c r="T195" s="151"/>
      <c r="U195" s="148"/>
      <c r="V195" s="148"/>
      <c r="W195" s="152">
        <f>W196</f>
        <v>0</v>
      </c>
      <c r="X195" s="148"/>
      <c r="Y195" s="152">
        <f>Y196</f>
        <v>0</v>
      </c>
      <c r="Z195" s="148"/>
      <c r="AA195" s="153">
        <f>AA196</f>
        <v>0</v>
      </c>
      <c r="AR195" s="154" t="s">
        <v>21</v>
      </c>
      <c r="AT195" s="155" t="s">
        <v>78</v>
      </c>
      <c r="AU195" s="155" t="s">
        <v>21</v>
      </c>
      <c r="AY195" s="154" t="s">
        <v>159</v>
      </c>
      <c r="BK195" s="156">
        <f>BK196</f>
        <v>0</v>
      </c>
    </row>
    <row r="196" spans="2:65" s="1" customFormat="1" ht="22.5" customHeight="1">
      <c r="B196" s="129"/>
      <c r="C196" s="158" t="s">
        <v>8</v>
      </c>
      <c r="D196" s="158" t="s">
        <v>160</v>
      </c>
      <c r="E196" s="159" t="s">
        <v>253</v>
      </c>
      <c r="F196" s="259" t="s">
        <v>254</v>
      </c>
      <c r="G196" s="260"/>
      <c r="H196" s="260"/>
      <c r="I196" s="260"/>
      <c r="J196" s="160" t="s">
        <v>229</v>
      </c>
      <c r="K196" s="161">
        <v>0.969</v>
      </c>
      <c r="L196" s="261">
        <v>0</v>
      </c>
      <c r="M196" s="260"/>
      <c r="N196" s="262">
        <f>ROUND(L196*K196,2)</f>
        <v>0</v>
      </c>
      <c r="O196" s="260"/>
      <c r="P196" s="260"/>
      <c r="Q196" s="260"/>
      <c r="R196" s="131"/>
      <c r="T196" s="162" t="s">
        <v>3</v>
      </c>
      <c r="U196" s="43" t="s">
        <v>44</v>
      </c>
      <c r="V196" s="35"/>
      <c r="W196" s="163">
        <f>V196*K196</f>
        <v>0</v>
      </c>
      <c r="X196" s="163">
        <v>0</v>
      </c>
      <c r="Y196" s="163">
        <f>X196*K196</f>
        <v>0</v>
      </c>
      <c r="Z196" s="163">
        <v>0</v>
      </c>
      <c r="AA196" s="164">
        <f>Z196*K196</f>
        <v>0</v>
      </c>
      <c r="AR196" s="17" t="s">
        <v>164</v>
      </c>
      <c r="AT196" s="17" t="s">
        <v>160</v>
      </c>
      <c r="AU196" s="17" t="s">
        <v>103</v>
      </c>
      <c r="AY196" s="17" t="s">
        <v>159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17" t="s">
        <v>21</v>
      </c>
      <c r="BK196" s="104">
        <f>ROUND(L196*K196,2)</f>
        <v>0</v>
      </c>
      <c r="BL196" s="17" t="s">
        <v>164</v>
      </c>
      <c r="BM196" s="17" t="s">
        <v>255</v>
      </c>
    </row>
    <row r="197" spans="2:63" s="9" customFormat="1" ht="37.35" customHeight="1">
      <c r="B197" s="147"/>
      <c r="C197" s="148"/>
      <c r="D197" s="149" t="s">
        <v>119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256">
        <f>BK197</f>
        <v>0</v>
      </c>
      <c r="O197" s="257"/>
      <c r="P197" s="257"/>
      <c r="Q197" s="257"/>
      <c r="R197" s="150"/>
      <c r="T197" s="151"/>
      <c r="U197" s="148"/>
      <c r="V197" s="148"/>
      <c r="W197" s="152">
        <f>W198+W204+W217+W222+W224+W255+W366+W448+W469+W534</f>
        <v>0</v>
      </c>
      <c r="X197" s="148"/>
      <c r="Y197" s="152">
        <f>Y198+Y204+Y217+Y222+Y224+Y255+Y366+Y448+Y469+Y534</f>
        <v>9.50995559</v>
      </c>
      <c r="Z197" s="148"/>
      <c r="AA197" s="153">
        <f>AA198+AA204+AA217+AA222+AA224+AA255+AA366+AA448+AA469+AA534</f>
        <v>10.37214531</v>
      </c>
      <c r="AR197" s="154" t="s">
        <v>103</v>
      </c>
      <c r="AT197" s="155" t="s">
        <v>78</v>
      </c>
      <c r="AU197" s="155" t="s">
        <v>79</v>
      </c>
      <c r="AY197" s="154" t="s">
        <v>159</v>
      </c>
      <c r="BK197" s="156">
        <f>BK198+BK204+BK217+BK222+BK224+BK255+BK366+BK448+BK469+BK534</f>
        <v>0</v>
      </c>
    </row>
    <row r="198" spans="2:63" s="9" customFormat="1" ht="19.9" customHeight="1">
      <c r="B198" s="147"/>
      <c r="C198" s="148"/>
      <c r="D198" s="157" t="s">
        <v>120</v>
      </c>
      <c r="E198" s="157"/>
      <c r="F198" s="157"/>
      <c r="G198" s="157"/>
      <c r="H198" s="157"/>
      <c r="I198" s="157"/>
      <c r="J198" s="157"/>
      <c r="K198" s="157"/>
      <c r="L198" s="157"/>
      <c r="M198" s="157"/>
      <c r="N198" s="267">
        <f>BK198</f>
        <v>0</v>
      </c>
      <c r="O198" s="268"/>
      <c r="P198" s="268"/>
      <c r="Q198" s="268"/>
      <c r="R198" s="150"/>
      <c r="T198" s="151"/>
      <c r="U198" s="148"/>
      <c r="V198" s="148"/>
      <c r="W198" s="152">
        <f>SUM(W199:W203)</f>
        <v>0</v>
      </c>
      <c r="X198" s="148"/>
      <c r="Y198" s="152">
        <f>SUM(Y199:Y203)</f>
        <v>0.0234384</v>
      </c>
      <c r="Z198" s="148"/>
      <c r="AA198" s="153">
        <f>SUM(AA199:AA203)</f>
        <v>0</v>
      </c>
      <c r="AR198" s="154" t="s">
        <v>103</v>
      </c>
      <c r="AT198" s="155" t="s">
        <v>78</v>
      </c>
      <c r="AU198" s="155" t="s">
        <v>21</v>
      </c>
      <c r="AY198" s="154" t="s">
        <v>159</v>
      </c>
      <c r="BK198" s="156">
        <f>SUM(BK199:BK203)</f>
        <v>0</v>
      </c>
    </row>
    <row r="199" spans="2:65" s="1" customFormat="1" ht="31.5" customHeight="1">
      <c r="B199" s="129"/>
      <c r="C199" s="158" t="s">
        <v>256</v>
      </c>
      <c r="D199" s="158" t="s">
        <v>160</v>
      </c>
      <c r="E199" s="159" t="s">
        <v>257</v>
      </c>
      <c r="F199" s="259" t="s">
        <v>258</v>
      </c>
      <c r="G199" s="260"/>
      <c r="H199" s="260"/>
      <c r="I199" s="260"/>
      <c r="J199" s="160" t="s">
        <v>163</v>
      </c>
      <c r="K199" s="161">
        <v>10.727</v>
      </c>
      <c r="L199" s="261">
        <v>0</v>
      </c>
      <c r="M199" s="260"/>
      <c r="N199" s="262">
        <f>ROUND(L199*K199,2)</f>
        <v>0</v>
      </c>
      <c r="O199" s="260"/>
      <c r="P199" s="260"/>
      <c r="Q199" s="260"/>
      <c r="R199" s="131"/>
      <c r="T199" s="162" t="s">
        <v>3</v>
      </c>
      <c r="U199" s="43" t="s">
        <v>44</v>
      </c>
      <c r="V199" s="35"/>
      <c r="W199" s="163">
        <f>V199*K199</f>
        <v>0</v>
      </c>
      <c r="X199" s="163">
        <v>0</v>
      </c>
      <c r="Y199" s="163">
        <f>X199*K199</f>
        <v>0</v>
      </c>
      <c r="Z199" s="163">
        <v>0</v>
      </c>
      <c r="AA199" s="164">
        <f>Z199*K199</f>
        <v>0</v>
      </c>
      <c r="AR199" s="17" t="s">
        <v>196</v>
      </c>
      <c r="AT199" s="17" t="s">
        <v>160</v>
      </c>
      <c r="AU199" s="17" t="s">
        <v>103</v>
      </c>
      <c r="AY199" s="17" t="s">
        <v>159</v>
      </c>
      <c r="BE199" s="104">
        <f>IF(U199="základní",N199,0)</f>
        <v>0</v>
      </c>
      <c r="BF199" s="104">
        <f>IF(U199="snížená",N199,0)</f>
        <v>0</v>
      </c>
      <c r="BG199" s="104">
        <f>IF(U199="zákl. přenesená",N199,0)</f>
        <v>0</v>
      </c>
      <c r="BH199" s="104">
        <f>IF(U199="sníž. přenesená",N199,0)</f>
        <v>0</v>
      </c>
      <c r="BI199" s="104">
        <f>IF(U199="nulová",N199,0)</f>
        <v>0</v>
      </c>
      <c r="BJ199" s="17" t="s">
        <v>21</v>
      </c>
      <c r="BK199" s="104">
        <f>ROUND(L199*K199,2)</f>
        <v>0</v>
      </c>
      <c r="BL199" s="17" t="s">
        <v>196</v>
      </c>
      <c r="BM199" s="17" t="s">
        <v>259</v>
      </c>
    </row>
    <row r="200" spans="2:51" s="10" customFormat="1" ht="22.5" customHeight="1">
      <c r="B200" s="165"/>
      <c r="C200" s="166"/>
      <c r="D200" s="166"/>
      <c r="E200" s="167" t="s">
        <v>3</v>
      </c>
      <c r="F200" s="271" t="s">
        <v>260</v>
      </c>
      <c r="G200" s="272"/>
      <c r="H200" s="272"/>
      <c r="I200" s="272"/>
      <c r="J200" s="166"/>
      <c r="K200" s="168">
        <v>10.727</v>
      </c>
      <c r="L200" s="166"/>
      <c r="M200" s="166"/>
      <c r="N200" s="166"/>
      <c r="O200" s="166"/>
      <c r="P200" s="166"/>
      <c r="Q200" s="166"/>
      <c r="R200" s="169"/>
      <c r="T200" s="170"/>
      <c r="U200" s="166"/>
      <c r="V200" s="166"/>
      <c r="W200" s="166"/>
      <c r="X200" s="166"/>
      <c r="Y200" s="166"/>
      <c r="Z200" s="166"/>
      <c r="AA200" s="171"/>
      <c r="AT200" s="172" t="s">
        <v>167</v>
      </c>
      <c r="AU200" s="172" t="s">
        <v>103</v>
      </c>
      <c r="AV200" s="10" t="s">
        <v>103</v>
      </c>
      <c r="AW200" s="10" t="s">
        <v>36</v>
      </c>
      <c r="AX200" s="10" t="s">
        <v>79</v>
      </c>
      <c r="AY200" s="172" t="s">
        <v>159</v>
      </c>
    </row>
    <row r="201" spans="2:51" s="11" customFormat="1" ht="22.5" customHeight="1">
      <c r="B201" s="173"/>
      <c r="C201" s="174"/>
      <c r="D201" s="174"/>
      <c r="E201" s="175" t="s">
        <v>3</v>
      </c>
      <c r="F201" s="269" t="s">
        <v>168</v>
      </c>
      <c r="G201" s="270"/>
      <c r="H201" s="270"/>
      <c r="I201" s="270"/>
      <c r="J201" s="174"/>
      <c r="K201" s="176">
        <v>10.727</v>
      </c>
      <c r="L201" s="174"/>
      <c r="M201" s="174"/>
      <c r="N201" s="174"/>
      <c r="O201" s="174"/>
      <c r="P201" s="174"/>
      <c r="Q201" s="174"/>
      <c r="R201" s="177"/>
      <c r="T201" s="178"/>
      <c r="U201" s="174"/>
      <c r="V201" s="174"/>
      <c r="W201" s="174"/>
      <c r="X201" s="174"/>
      <c r="Y201" s="174"/>
      <c r="Z201" s="174"/>
      <c r="AA201" s="179"/>
      <c r="AT201" s="180" t="s">
        <v>167</v>
      </c>
      <c r="AU201" s="180" t="s">
        <v>103</v>
      </c>
      <c r="AV201" s="11" t="s">
        <v>164</v>
      </c>
      <c r="AW201" s="11" t="s">
        <v>36</v>
      </c>
      <c r="AX201" s="11" t="s">
        <v>21</v>
      </c>
      <c r="AY201" s="180" t="s">
        <v>159</v>
      </c>
    </row>
    <row r="202" spans="2:65" s="1" customFormat="1" ht="22.5" customHeight="1">
      <c r="B202" s="129"/>
      <c r="C202" s="181" t="s">
        <v>261</v>
      </c>
      <c r="D202" s="181" t="s">
        <v>262</v>
      </c>
      <c r="E202" s="182" t="s">
        <v>263</v>
      </c>
      <c r="F202" s="278" t="s">
        <v>264</v>
      </c>
      <c r="G202" s="279"/>
      <c r="H202" s="279"/>
      <c r="I202" s="279"/>
      <c r="J202" s="183" t="s">
        <v>163</v>
      </c>
      <c r="K202" s="184">
        <v>12.336</v>
      </c>
      <c r="L202" s="280">
        <v>0</v>
      </c>
      <c r="M202" s="279"/>
      <c r="N202" s="281">
        <f>ROUND(L202*K202,2)</f>
        <v>0</v>
      </c>
      <c r="O202" s="260"/>
      <c r="P202" s="260"/>
      <c r="Q202" s="260"/>
      <c r="R202" s="131"/>
      <c r="T202" s="162" t="s">
        <v>3</v>
      </c>
      <c r="U202" s="43" t="s">
        <v>44</v>
      </c>
      <c r="V202" s="35"/>
      <c r="W202" s="163">
        <f>V202*K202</f>
        <v>0</v>
      </c>
      <c r="X202" s="163">
        <v>0.0019</v>
      </c>
      <c r="Y202" s="163">
        <f>X202*K202</f>
        <v>0.0234384</v>
      </c>
      <c r="Z202" s="163">
        <v>0</v>
      </c>
      <c r="AA202" s="164">
        <f>Z202*K202</f>
        <v>0</v>
      </c>
      <c r="AR202" s="17" t="s">
        <v>265</v>
      </c>
      <c r="AT202" s="17" t="s">
        <v>262</v>
      </c>
      <c r="AU202" s="17" t="s">
        <v>103</v>
      </c>
      <c r="AY202" s="17" t="s">
        <v>159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17" t="s">
        <v>21</v>
      </c>
      <c r="BK202" s="104">
        <f>ROUND(L202*K202,2)</f>
        <v>0</v>
      </c>
      <c r="BL202" s="17" t="s">
        <v>196</v>
      </c>
      <c r="BM202" s="17" t="s">
        <v>266</v>
      </c>
    </row>
    <row r="203" spans="2:65" s="1" customFormat="1" ht="31.5" customHeight="1">
      <c r="B203" s="129"/>
      <c r="C203" s="158" t="s">
        <v>267</v>
      </c>
      <c r="D203" s="158" t="s">
        <v>160</v>
      </c>
      <c r="E203" s="159" t="s">
        <v>268</v>
      </c>
      <c r="F203" s="259" t="s">
        <v>269</v>
      </c>
      <c r="G203" s="260"/>
      <c r="H203" s="260"/>
      <c r="I203" s="260"/>
      <c r="J203" s="160" t="s">
        <v>229</v>
      </c>
      <c r="K203" s="161">
        <v>0.023</v>
      </c>
      <c r="L203" s="261">
        <v>0</v>
      </c>
      <c r="M203" s="260"/>
      <c r="N203" s="262">
        <f>ROUND(L203*K203,2)</f>
        <v>0</v>
      </c>
      <c r="O203" s="260"/>
      <c r="P203" s="260"/>
      <c r="Q203" s="260"/>
      <c r="R203" s="131"/>
      <c r="T203" s="162" t="s">
        <v>3</v>
      </c>
      <c r="U203" s="43" t="s">
        <v>44</v>
      </c>
      <c r="V203" s="35"/>
      <c r="W203" s="163">
        <f>V203*K203</f>
        <v>0</v>
      </c>
      <c r="X203" s="163">
        <v>0</v>
      </c>
      <c r="Y203" s="163">
        <f>X203*K203</f>
        <v>0</v>
      </c>
      <c r="Z203" s="163">
        <v>0</v>
      </c>
      <c r="AA203" s="164">
        <f>Z203*K203</f>
        <v>0</v>
      </c>
      <c r="AR203" s="17" t="s">
        <v>196</v>
      </c>
      <c r="AT203" s="17" t="s">
        <v>160</v>
      </c>
      <c r="AU203" s="17" t="s">
        <v>103</v>
      </c>
      <c r="AY203" s="17" t="s">
        <v>159</v>
      </c>
      <c r="BE203" s="104">
        <f>IF(U203="základní",N203,0)</f>
        <v>0</v>
      </c>
      <c r="BF203" s="104">
        <f>IF(U203="snížená",N203,0)</f>
        <v>0</v>
      </c>
      <c r="BG203" s="104">
        <f>IF(U203="zákl. přenesená",N203,0)</f>
        <v>0</v>
      </c>
      <c r="BH203" s="104">
        <f>IF(U203="sníž. přenesená",N203,0)</f>
        <v>0</v>
      </c>
      <c r="BI203" s="104">
        <f>IF(U203="nulová",N203,0)</f>
        <v>0</v>
      </c>
      <c r="BJ203" s="17" t="s">
        <v>21</v>
      </c>
      <c r="BK203" s="104">
        <f>ROUND(L203*K203,2)</f>
        <v>0</v>
      </c>
      <c r="BL203" s="17" t="s">
        <v>196</v>
      </c>
      <c r="BM203" s="17" t="s">
        <v>270</v>
      </c>
    </row>
    <row r="204" spans="2:63" s="9" customFormat="1" ht="29.85" customHeight="1">
      <c r="B204" s="147"/>
      <c r="C204" s="148"/>
      <c r="D204" s="157" t="s">
        <v>121</v>
      </c>
      <c r="E204" s="157"/>
      <c r="F204" s="157"/>
      <c r="G204" s="157"/>
      <c r="H204" s="157"/>
      <c r="I204" s="157"/>
      <c r="J204" s="157"/>
      <c r="K204" s="157"/>
      <c r="L204" s="157"/>
      <c r="M204" s="157"/>
      <c r="N204" s="254">
        <f>BK204</f>
        <v>0</v>
      </c>
      <c r="O204" s="255"/>
      <c r="P204" s="255"/>
      <c r="Q204" s="255"/>
      <c r="R204" s="150"/>
      <c r="T204" s="151"/>
      <c r="U204" s="148"/>
      <c r="V204" s="148"/>
      <c r="W204" s="152">
        <f>SUM(W205:W216)</f>
        <v>0</v>
      </c>
      <c r="X204" s="148"/>
      <c r="Y204" s="152">
        <f>SUM(Y205:Y216)</f>
        <v>1.23099268</v>
      </c>
      <c r="Z204" s="148"/>
      <c r="AA204" s="153">
        <f>SUM(AA205:AA216)</f>
        <v>1.65123</v>
      </c>
      <c r="AR204" s="154" t="s">
        <v>103</v>
      </c>
      <c r="AT204" s="155" t="s">
        <v>78</v>
      </c>
      <c r="AU204" s="155" t="s">
        <v>21</v>
      </c>
      <c r="AY204" s="154" t="s">
        <v>159</v>
      </c>
      <c r="BK204" s="156">
        <f>SUM(BK205:BK216)</f>
        <v>0</v>
      </c>
    </row>
    <row r="205" spans="2:65" s="1" customFormat="1" ht="31.5" customHeight="1">
      <c r="B205" s="129"/>
      <c r="C205" s="158" t="s">
        <v>271</v>
      </c>
      <c r="D205" s="158" t="s">
        <v>160</v>
      </c>
      <c r="E205" s="159" t="s">
        <v>272</v>
      </c>
      <c r="F205" s="259" t="s">
        <v>273</v>
      </c>
      <c r="G205" s="260"/>
      <c r="H205" s="260"/>
      <c r="I205" s="260"/>
      <c r="J205" s="160" t="s">
        <v>163</v>
      </c>
      <c r="K205" s="161">
        <v>275.205</v>
      </c>
      <c r="L205" s="261">
        <v>0</v>
      </c>
      <c r="M205" s="260"/>
      <c r="N205" s="262">
        <f>ROUND(L205*K205,2)</f>
        <v>0</v>
      </c>
      <c r="O205" s="260"/>
      <c r="P205" s="260"/>
      <c r="Q205" s="260"/>
      <c r="R205" s="131"/>
      <c r="T205" s="162" t="s">
        <v>3</v>
      </c>
      <c r="U205" s="43" t="s">
        <v>44</v>
      </c>
      <c r="V205" s="35"/>
      <c r="W205" s="163">
        <f>V205*K205</f>
        <v>0</v>
      </c>
      <c r="X205" s="163">
        <v>0</v>
      </c>
      <c r="Y205" s="163">
        <f>X205*K205</f>
        <v>0</v>
      </c>
      <c r="Z205" s="163">
        <v>0.006</v>
      </c>
      <c r="AA205" s="164">
        <f>Z205*K205</f>
        <v>1.65123</v>
      </c>
      <c r="AR205" s="17" t="s">
        <v>196</v>
      </c>
      <c r="AT205" s="17" t="s">
        <v>160</v>
      </c>
      <c r="AU205" s="17" t="s">
        <v>103</v>
      </c>
      <c r="AY205" s="17" t="s">
        <v>159</v>
      </c>
      <c r="BE205" s="104">
        <f>IF(U205="základní",N205,0)</f>
        <v>0</v>
      </c>
      <c r="BF205" s="104">
        <f>IF(U205="snížená",N205,0)</f>
        <v>0</v>
      </c>
      <c r="BG205" s="104">
        <f>IF(U205="zákl. přenesená",N205,0)</f>
        <v>0</v>
      </c>
      <c r="BH205" s="104">
        <f>IF(U205="sníž. přenesená",N205,0)</f>
        <v>0</v>
      </c>
      <c r="BI205" s="104">
        <f>IF(U205="nulová",N205,0)</f>
        <v>0</v>
      </c>
      <c r="BJ205" s="17" t="s">
        <v>21</v>
      </c>
      <c r="BK205" s="104">
        <f>ROUND(L205*K205,2)</f>
        <v>0</v>
      </c>
      <c r="BL205" s="17" t="s">
        <v>196</v>
      </c>
      <c r="BM205" s="17" t="s">
        <v>274</v>
      </c>
    </row>
    <row r="206" spans="2:51" s="10" customFormat="1" ht="22.5" customHeight="1">
      <c r="B206" s="165"/>
      <c r="C206" s="166"/>
      <c r="D206" s="166"/>
      <c r="E206" s="167" t="s">
        <v>3</v>
      </c>
      <c r="F206" s="271" t="s">
        <v>275</v>
      </c>
      <c r="G206" s="272"/>
      <c r="H206" s="272"/>
      <c r="I206" s="272"/>
      <c r="J206" s="166"/>
      <c r="K206" s="168">
        <v>275.205</v>
      </c>
      <c r="L206" s="166"/>
      <c r="M206" s="166"/>
      <c r="N206" s="166"/>
      <c r="O206" s="166"/>
      <c r="P206" s="166"/>
      <c r="Q206" s="166"/>
      <c r="R206" s="169"/>
      <c r="T206" s="170"/>
      <c r="U206" s="166"/>
      <c r="V206" s="166"/>
      <c r="W206" s="166"/>
      <c r="X206" s="166"/>
      <c r="Y206" s="166"/>
      <c r="Z206" s="166"/>
      <c r="AA206" s="171"/>
      <c r="AT206" s="172" t="s">
        <v>167</v>
      </c>
      <c r="AU206" s="172" t="s">
        <v>103</v>
      </c>
      <c r="AV206" s="10" t="s">
        <v>103</v>
      </c>
      <c r="AW206" s="10" t="s">
        <v>36</v>
      </c>
      <c r="AX206" s="10" t="s">
        <v>79</v>
      </c>
      <c r="AY206" s="172" t="s">
        <v>159</v>
      </c>
    </row>
    <row r="207" spans="2:51" s="11" customFormat="1" ht="22.5" customHeight="1">
      <c r="B207" s="173"/>
      <c r="C207" s="174"/>
      <c r="D207" s="174"/>
      <c r="E207" s="175" t="s">
        <v>3</v>
      </c>
      <c r="F207" s="269" t="s">
        <v>168</v>
      </c>
      <c r="G207" s="270"/>
      <c r="H207" s="270"/>
      <c r="I207" s="270"/>
      <c r="J207" s="174"/>
      <c r="K207" s="176">
        <v>275.205</v>
      </c>
      <c r="L207" s="174"/>
      <c r="M207" s="174"/>
      <c r="N207" s="174"/>
      <c r="O207" s="174"/>
      <c r="P207" s="174"/>
      <c r="Q207" s="174"/>
      <c r="R207" s="177"/>
      <c r="T207" s="178"/>
      <c r="U207" s="174"/>
      <c r="V207" s="174"/>
      <c r="W207" s="174"/>
      <c r="X207" s="174"/>
      <c r="Y207" s="174"/>
      <c r="Z207" s="174"/>
      <c r="AA207" s="179"/>
      <c r="AT207" s="180" t="s">
        <v>167</v>
      </c>
      <c r="AU207" s="180" t="s">
        <v>103</v>
      </c>
      <c r="AV207" s="11" t="s">
        <v>164</v>
      </c>
      <c r="AW207" s="11" t="s">
        <v>36</v>
      </c>
      <c r="AX207" s="11" t="s">
        <v>21</v>
      </c>
      <c r="AY207" s="180" t="s">
        <v>159</v>
      </c>
    </row>
    <row r="208" spans="2:65" s="1" customFormat="1" ht="31.5" customHeight="1">
      <c r="B208" s="129"/>
      <c r="C208" s="158" t="s">
        <v>276</v>
      </c>
      <c r="D208" s="158" t="s">
        <v>160</v>
      </c>
      <c r="E208" s="159" t="s">
        <v>277</v>
      </c>
      <c r="F208" s="259" t="s">
        <v>278</v>
      </c>
      <c r="G208" s="260"/>
      <c r="H208" s="260"/>
      <c r="I208" s="260"/>
      <c r="J208" s="160" t="s">
        <v>163</v>
      </c>
      <c r="K208" s="161">
        <v>275.205</v>
      </c>
      <c r="L208" s="261">
        <v>0</v>
      </c>
      <c r="M208" s="260"/>
      <c r="N208" s="262">
        <f>ROUND(L208*K208,2)</f>
        <v>0</v>
      </c>
      <c r="O208" s="260"/>
      <c r="P208" s="260"/>
      <c r="Q208" s="260"/>
      <c r="R208" s="131"/>
      <c r="T208" s="162" t="s">
        <v>3</v>
      </c>
      <c r="U208" s="43" t="s">
        <v>44</v>
      </c>
      <c r="V208" s="35"/>
      <c r="W208" s="163">
        <f>V208*K208</f>
        <v>0</v>
      </c>
      <c r="X208" s="163">
        <v>0</v>
      </c>
      <c r="Y208" s="163">
        <f>X208*K208</f>
        <v>0</v>
      </c>
      <c r="Z208" s="163">
        <v>0</v>
      </c>
      <c r="AA208" s="164">
        <f>Z208*K208</f>
        <v>0</v>
      </c>
      <c r="AR208" s="17" t="s">
        <v>196</v>
      </c>
      <c r="AT208" s="17" t="s">
        <v>160</v>
      </c>
      <c r="AU208" s="17" t="s">
        <v>103</v>
      </c>
      <c r="AY208" s="17" t="s">
        <v>159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17" t="s">
        <v>21</v>
      </c>
      <c r="BK208" s="104">
        <f>ROUND(L208*K208,2)</f>
        <v>0</v>
      </c>
      <c r="BL208" s="17" t="s">
        <v>196</v>
      </c>
      <c r="BM208" s="17" t="s">
        <v>279</v>
      </c>
    </row>
    <row r="209" spans="2:51" s="10" customFormat="1" ht="22.5" customHeight="1">
      <c r="B209" s="165"/>
      <c r="C209" s="166"/>
      <c r="D209" s="166"/>
      <c r="E209" s="167" t="s">
        <v>3</v>
      </c>
      <c r="F209" s="271" t="s">
        <v>275</v>
      </c>
      <c r="G209" s="272"/>
      <c r="H209" s="272"/>
      <c r="I209" s="272"/>
      <c r="J209" s="166"/>
      <c r="K209" s="168">
        <v>275.205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167</v>
      </c>
      <c r="AU209" s="172" t="s">
        <v>103</v>
      </c>
      <c r="AV209" s="10" t="s">
        <v>103</v>
      </c>
      <c r="AW209" s="10" t="s">
        <v>36</v>
      </c>
      <c r="AX209" s="10" t="s">
        <v>79</v>
      </c>
      <c r="AY209" s="172" t="s">
        <v>159</v>
      </c>
    </row>
    <row r="210" spans="2:51" s="11" customFormat="1" ht="22.5" customHeight="1">
      <c r="B210" s="173"/>
      <c r="C210" s="174"/>
      <c r="D210" s="174"/>
      <c r="E210" s="175" t="s">
        <v>3</v>
      </c>
      <c r="F210" s="269" t="s">
        <v>168</v>
      </c>
      <c r="G210" s="270"/>
      <c r="H210" s="270"/>
      <c r="I210" s="270"/>
      <c r="J210" s="174"/>
      <c r="K210" s="176">
        <v>275.205</v>
      </c>
      <c r="L210" s="174"/>
      <c r="M210" s="174"/>
      <c r="N210" s="174"/>
      <c r="O210" s="174"/>
      <c r="P210" s="174"/>
      <c r="Q210" s="174"/>
      <c r="R210" s="177"/>
      <c r="T210" s="178"/>
      <c r="U210" s="174"/>
      <c r="V210" s="174"/>
      <c r="W210" s="174"/>
      <c r="X210" s="174"/>
      <c r="Y210" s="174"/>
      <c r="Z210" s="174"/>
      <c r="AA210" s="179"/>
      <c r="AT210" s="180" t="s">
        <v>167</v>
      </c>
      <c r="AU210" s="180" t="s">
        <v>103</v>
      </c>
      <c r="AV210" s="11" t="s">
        <v>164</v>
      </c>
      <c r="AW210" s="11" t="s">
        <v>36</v>
      </c>
      <c r="AX210" s="11" t="s">
        <v>21</v>
      </c>
      <c r="AY210" s="180" t="s">
        <v>159</v>
      </c>
    </row>
    <row r="211" spans="2:65" s="1" customFormat="1" ht="22.5" customHeight="1">
      <c r="B211" s="129"/>
      <c r="C211" s="181" t="s">
        <v>280</v>
      </c>
      <c r="D211" s="181" t="s">
        <v>262</v>
      </c>
      <c r="E211" s="182" t="s">
        <v>281</v>
      </c>
      <c r="F211" s="278" t="s">
        <v>282</v>
      </c>
      <c r="G211" s="279"/>
      <c r="H211" s="279"/>
      <c r="I211" s="279"/>
      <c r="J211" s="183" t="s">
        <v>163</v>
      </c>
      <c r="K211" s="184">
        <v>316.486</v>
      </c>
      <c r="L211" s="280">
        <v>0</v>
      </c>
      <c r="M211" s="279"/>
      <c r="N211" s="281">
        <f>ROUND(L211*K211,2)</f>
        <v>0</v>
      </c>
      <c r="O211" s="260"/>
      <c r="P211" s="260"/>
      <c r="Q211" s="260"/>
      <c r="R211" s="131"/>
      <c r="T211" s="162" t="s">
        <v>3</v>
      </c>
      <c r="U211" s="43" t="s">
        <v>44</v>
      </c>
      <c r="V211" s="35"/>
      <c r="W211" s="163">
        <f>V211*K211</f>
        <v>0</v>
      </c>
      <c r="X211" s="163">
        <v>0.00388</v>
      </c>
      <c r="Y211" s="163">
        <f>X211*K211</f>
        <v>1.22796568</v>
      </c>
      <c r="Z211" s="163">
        <v>0</v>
      </c>
      <c r="AA211" s="164">
        <f>Z211*K211</f>
        <v>0</v>
      </c>
      <c r="AR211" s="17" t="s">
        <v>265</v>
      </c>
      <c r="AT211" s="17" t="s">
        <v>262</v>
      </c>
      <c r="AU211" s="17" t="s">
        <v>103</v>
      </c>
      <c r="AY211" s="17" t="s">
        <v>159</v>
      </c>
      <c r="BE211" s="104">
        <f>IF(U211="základní",N211,0)</f>
        <v>0</v>
      </c>
      <c r="BF211" s="104">
        <f>IF(U211="snížená",N211,0)</f>
        <v>0</v>
      </c>
      <c r="BG211" s="104">
        <f>IF(U211="zákl. přenesená",N211,0)</f>
        <v>0</v>
      </c>
      <c r="BH211" s="104">
        <f>IF(U211="sníž. přenesená",N211,0)</f>
        <v>0</v>
      </c>
      <c r="BI211" s="104">
        <f>IF(U211="nulová",N211,0)</f>
        <v>0</v>
      </c>
      <c r="BJ211" s="17" t="s">
        <v>21</v>
      </c>
      <c r="BK211" s="104">
        <f>ROUND(L211*K211,2)</f>
        <v>0</v>
      </c>
      <c r="BL211" s="17" t="s">
        <v>196</v>
      </c>
      <c r="BM211" s="17" t="s">
        <v>283</v>
      </c>
    </row>
    <row r="212" spans="2:65" s="1" customFormat="1" ht="31.5" customHeight="1">
      <c r="B212" s="129"/>
      <c r="C212" s="158" t="s">
        <v>284</v>
      </c>
      <c r="D212" s="158" t="s">
        <v>160</v>
      </c>
      <c r="E212" s="159" t="s">
        <v>285</v>
      </c>
      <c r="F212" s="259" t="s">
        <v>286</v>
      </c>
      <c r="G212" s="260"/>
      <c r="H212" s="260"/>
      <c r="I212" s="260"/>
      <c r="J212" s="160" t="s">
        <v>163</v>
      </c>
      <c r="K212" s="161">
        <v>275.205</v>
      </c>
      <c r="L212" s="261">
        <v>0</v>
      </c>
      <c r="M212" s="260"/>
      <c r="N212" s="262">
        <f>ROUND(L212*K212,2)</f>
        <v>0</v>
      </c>
      <c r="O212" s="260"/>
      <c r="P212" s="260"/>
      <c r="Q212" s="260"/>
      <c r="R212" s="131"/>
      <c r="T212" s="162" t="s">
        <v>3</v>
      </c>
      <c r="U212" s="43" t="s">
        <v>44</v>
      </c>
      <c r="V212" s="35"/>
      <c r="W212" s="163">
        <f>V212*K212</f>
        <v>0</v>
      </c>
      <c r="X212" s="163">
        <v>0</v>
      </c>
      <c r="Y212" s="163">
        <f>X212*K212</f>
        <v>0</v>
      </c>
      <c r="Z212" s="163">
        <v>0</v>
      </c>
      <c r="AA212" s="164">
        <f>Z212*K212</f>
        <v>0</v>
      </c>
      <c r="AR212" s="17" t="s">
        <v>196</v>
      </c>
      <c r="AT212" s="17" t="s">
        <v>160</v>
      </c>
      <c r="AU212" s="17" t="s">
        <v>103</v>
      </c>
      <c r="AY212" s="17" t="s">
        <v>159</v>
      </c>
      <c r="BE212" s="104">
        <f>IF(U212="základní",N212,0)</f>
        <v>0</v>
      </c>
      <c r="BF212" s="104">
        <f>IF(U212="snížená",N212,0)</f>
        <v>0</v>
      </c>
      <c r="BG212" s="104">
        <f>IF(U212="zákl. přenesená",N212,0)</f>
        <v>0</v>
      </c>
      <c r="BH212" s="104">
        <f>IF(U212="sníž. přenesená",N212,0)</f>
        <v>0</v>
      </c>
      <c r="BI212" s="104">
        <f>IF(U212="nulová",N212,0)</f>
        <v>0</v>
      </c>
      <c r="BJ212" s="17" t="s">
        <v>21</v>
      </c>
      <c r="BK212" s="104">
        <f>ROUND(L212*K212,2)</f>
        <v>0</v>
      </c>
      <c r="BL212" s="17" t="s">
        <v>196</v>
      </c>
      <c r="BM212" s="17" t="s">
        <v>287</v>
      </c>
    </row>
    <row r="213" spans="2:51" s="10" customFormat="1" ht="22.5" customHeight="1">
      <c r="B213" s="165"/>
      <c r="C213" s="166"/>
      <c r="D213" s="166"/>
      <c r="E213" s="167" t="s">
        <v>3</v>
      </c>
      <c r="F213" s="271" t="s">
        <v>275</v>
      </c>
      <c r="G213" s="272"/>
      <c r="H213" s="272"/>
      <c r="I213" s="272"/>
      <c r="J213" s="166"/>
      <c r="K213" s="168">
        <v>275.205</v>
      </c>
      <c r="L213" s="166"/>
      <c r="M213" s="166"/>
      <c r="N213" s="166"/>
      <c r="O213" s="166"/>
      <c r="P213" s="166"/>
      <c r="Q213" s="166"/>
      <c r="R213" s="169"/>
      <c r="T213" s="170"/>
      <c r="U213" s="166"/>
      <c r="V213" s="166"/>
      <c r="W213" s="166"/>
      <c r="X213" s="166"/>
      <c r="Y213" s="166"/>
      <c r="Z213" s="166"/>
      <c r="AA213" s="171"/>
      <c r="AT213" s="172" t="s">
        <v>167</v>
      </c>
      <c r="AU213" s="172" t="s">
        <v>103</v>
      </c>
      <c r="AV213" s="10" t="s">
        <v>103</v>
      </c>
      <c r="AW213" s="10" t="s">
        <v>36</v>
      </c>
      <c r="AX213" s="10" t="s">
        <v>79</v>
      </c>
      <c r="AY213" s="172" t="s">
        <v>159</v>
      </c>
    </row>
    <row r="214" spans="2:51" s="11" customFormat="1" ht="22.5" customHeight="1">
      <c r="B214" s="173"/>
      <c r="C214" s="174"/>
      <c r="D214" s="174"/>
      <c r="E214" s="175" t="s">
        <v>3</v>
      </c>
      <c r="F214" s="269" t="s">
        <v>168</v>
      </c>
      <c r="G214" s="270"/>
      <c r="H214" s="270"/>
      <c r="I214" s="270"/>
      <c r="J214" s="174"/>
      <c r="K214" s="176">
        <v>275.205</v>
      </c>
      <c r="L214" s="174"/>
      <c r="M214" s="174"/>
      <c r="N214" s="174"/>
      <c r="O214" s="174"/>
      <c r="P214" s="174"/>
      <c r="Q214" s="174"/>
      <c r="R214" s="177"/>
      <c r="T214" s="178"/>
      <c r="U214" s="174"/>
      <c r="V214" s="174"/>
      <c r="W214" s="174"/>
      <c r="X214" s="174"/>
      <c r="Y214" s="174"/>
      <c r="Z214" s="174"/>
      <c r="AA214" s="179"/>
      <c r="AT214" s="180" t="s">
        <v>167</v>
      </c>
      <c r="AU214" s="180" t="s">
        <v>103</v>
      </c>
      <c r="AV214" s="11" t="s">
        <v>164</v>
      </c>
      <c r="AW214" s="11" t="s">
        <v>36</v>
      </c>
      <c r="AX214" s="11" t="s">
        <v>21</v>
      </c>
      <c r="AY214" s="180" t="s">
        <v>159</v>
      </c>
    </row>
    <row r="215" spans="2:65" s="1" customFormat="1" ht="22.5" customHeight="1">
      <c r="B215" s="129"/>
      <c r="C215" s="181" t="s">
        <v>288</v>
      </c>
      <c r="D215" s="181" t="s">
        <v>262</v>
      </c>
      <c r="E215" s="182" t="s">
        <v>289</v>
      </c>
      <c r="F215" s="278" t="s">
        <v>290</v>
      </c>
      <c r="G215" s="279"/>
      <c r="H215" s="279"/>
      <c r="I215" s="279"/>
      <c r="J215" s="183" t="s">
        <v>291</v>
      </c>
      <c r="K215" s="184">
        <v>3.027</v>
      </c>
      <c r="L215" s="280">
        <v>0</v>
      </c>
      <c r="M215" s="279"/>
      <c r="N215" s="281">
        <f>ROUND(L215*K215,2)</f>
        <v>0</v>
      </c>
      <c r="O215" s="260"/>
      <c r="P215" s="260"/>
      <c r="Q215" s="260"/>
      <c r="R215" s="131"/>
      <c r="T215" s="162" t="s">
        <v>3</v>
      </c>
      <c r="U215" s="43" t="s">
        <v>44</v>
      </c>
      <c r="V215" s="35"/>
      <c r="W215" s="163">
        <f>V215*K215</f>
        <v>0</v>
      </c>
      <c r="X215" s="163">
        <v>0.001</v>
      </c>
      <c r="Y215" s="163">
        <f>X215*K215</f>
        <v>0.003027</v>
      </c>
      <c r="Z215" s="163">
        <v>0</v>
      </c>
      <c r="AA215" s="164">
        <f>Z215*K215</f>
        <v>0</v>
      </c>
      <c r="AR215" s="17" t="s">
        <v>265</v>
      </c>
      <c r="AT215" s="17" t="s">
        <v>262</v>
      </c>
      <c r="AU215" s="17" t="s">
        <v>103</v>
      </c>
      <c r="AY215" s="17" t="s">
        <v>159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17" t="s">
        <v>21</v>
      </c>
      <c r="BK215" s="104">
        <f>ROUND(L215*K215,2)</f>
        <v>0</v>
      </c>
      <c r="BL215" s="17" t="s">
        <v>196</v>
      </c>
      <c r="BM215" s="17" t="s">
        <v>292</v>
      </c>
    </row>
    <row r="216" spans="2:65" s="1" customFormat="1" ht="31.5" customHeight="1">
      <c r="B216" s="129"/>
      <c r="C216" s="158" t="s">
        <v>293</v>
      </c>
      <c r="D216" s="158" t="s">
        <v>160</v>
      </c>
      <c r="E216" s="159" t="s">
        <v>294</v>
      </c>
      <c r="F216" s="259" t="s">
        <v>295</v>
      </c>
      <c r="G216" s="260"/>
      <c r="H216" s="260"/>
      <c r="I216" s="260"/>
      <c r="J216" s="160" t="s">
        <v>229</v>
      </c>
      <c r="K216" s="161">
        <v>1.231</v>
      </c>
      <c r="L216" s="261">
        <v>0</v>
      </c>
      <c r="M216" s="260"/>
      <c r="N216" s="262">
        <f>ROUND(L216*K216,2)</f>
        <v>0</v>
      </c>
      <c r="O216" s="260"/>
      <c r="P216" s="260"/>
      <c r="Q216" s="260"/>
      <c r="R216" s="131"/>
      <c r="T216" s="162" t="s">
        <v>3</v>
      </c>
      <c r="U216" s="43" t="s">
        <v>44</v>
      </c>
      <c r="V216" s="35"/>
      <c r="W216" s="163">
        <f>V216*K216</f>
        <v>0</v>
      </c>
      <c r="X216" s="163">
        <v>0</v>
      </c>
      <c r="Y216" s="163">
        <f>X216*K216</f>
        <v>0</v>
      </c>
      <c r="Z216" s="163">
        <v>0</v>
      </c>
      <c r="AA216" s="164">
        <f>Z216*K216</f>
        <v>0</v>
      </c>
      <c r="AR216" s="17" t="s">
        <v>196</v>
      </c>
      <c r="AT216" s="17" t="s">
        <v>160</v>
      </c>
      <c r="AU216" s="17" t="s">
        <v>103</v>
      </c>
      <c r="AY216" s="17" t="s">
        <v>159</v>
      </c>
      <c r="BE216" s="104">
        <f>IF(U216="základní",N216,0)</f>
        <v>0</v>
      </c>
      <c r="BF216" s="104">
        <f>IF(U216="snížená",N216,0)</f>
        <v>0</v>
      </c>
      <c r="BG216" s="104">
        <f>IF(U216="zákl. přenesená",N216,0)</f>
        <v>0</v>
      </c>
      <c r="BH216" s="104">
        <f>IF(U216="sníž. přenesená",N216,0)</f>
        <v>0</v>
      </c>
      <c r="BI216" s="104">
        <f>IF(U216="nulová",N216,0)</f>
        <v>0</v>
      </c>
      <c r="BJ216" s="17" t="s">
        <v>21</v>
      </c>
      <c r="BK216" s="104">
        <f>ROUND(L216*K216,2)</f>
        <v>0</v>
      </c>
      <c r="BL216" s="17" t="s">
        <v>196</v>
      </c>
      <c r="BM216" s="17" t="s">
        <v>296</v>
      </c>
    </row>
    <row r="217" spans="2:63" s="9" customFormat="1" ht="29.85" customHeight="1">
      <c r="B217" s="147"/>
      <c r="C217" s="148"/>
      <c r="D217" s="157" t="s">
        <v>122</v>
      </c>
      <c r="E217" s="157"/>
      <c r="F217" s="157"/>
      <c r="G217" s="157"/>
      <c r="H217" s="157"/>
      <c r="I217" s="157"/>
      <c r="J217" s="157"/>
      <c r="K217" s="157"/>
      <c r="L217" s="157"/>
      <c r="M217" s="157"/>
      <c r="N217" s="254">
        <f>BK217</f>
        <v>0</v>
      </c>
      <c r="O217" s="255"/>
      <c r="P217" s="255"/>
      <c r="Q217" s="255"/>
      <c r="R217" s="150"/>
      <c r="T217" s="151"/>
      <c r="U217" s="148"/>
      <c r="V217" s="148"/>
      <c r="W217" s="152">
        <f>SUM(W218:W221)</f>
        <v>0</v>
      </c>
      <c r="X217" s="148"/>
      <c r="Y217" s="152">
        <f>SUM(Y218:Y221)</f>
        <v>0.0032700000000000003</v>
      </c>
      <c r="Z217" s="148"/>
      <c r="AA217" s="153">
        <f>SUM(AA218:AA221)</f>
        <v>0</v>
      </c>
      <c r="AR217" s="154" t="s">
        <v>103</v>
      </c>
      <c r="AT217" s="155" t="s">
        <v>78</v>
      </c>
      <c r="AU217" s="155" t="s">
        <v>21</v>
      </c>
      <c r="AY217" s="154" t="s">
        <v>159</v>
      </c>
      <c r="BK217" s="156">
        <f>SUM(BK218:BK221)</f>
        <v>0</v>
      </c>
    </row>
    <row r="218" spans="2:65" s="1" customFormat="1" ht="31.5" customHeight="1">
      <c r="B218" s="129"/>
      <c r="C218" s="158" t="s">
        <v>297</v>
      </c>
      <c r="D218" s="158" t="s">
        <v>160</v>
      </c>
      <c r="E218" s="159" t="s">
        <v>298</v>
      </c>
      <c r="F218" s="259" t="s">
        <v>299</v>
      </c>
      <c r="G218" s="260"/>
      <c r="H218" s="260"/>
      <c r="I218" s="260"/>
      <c r="J218" s="160" t="s">
        <v>211</v>
      </c>
      <c r="K218" s="161">
        <v>3</v>
      </c>
      <c r="L218" s="261">
        <v>0</v>
      </c>
      <c r="M218" s="260"/>
      <c r="N218" s="262">
        <f>ROUND(L218*K218,2)</f>
        <v>0</v>
      </c>
      <c r="O218" s="260"/>
      <c r="P218" s="260"/>
      <c r="Q218" s="260"/>
      <c r="R218" s="131"/>
      <c r="T218" s="162" t="s">
        <v>3</v>
      </c>
      <c r="U218" s="43" t="s">
        <v>44</v>
      </c>
      <c r="V218" s="35"/>
      <c r="W218" s="163">
        <f>V218*K218</f>
        <v>0</v>
      </c>
      <c r="X218" s="163">
        <v>0.00109</v>
      </c>
      <c r="Y218" s="163">
        <f>X218*K218</f>
        <v>0.0032700000000000003</v>
      </c>
      <c r="Z218" s="163">
        <v>0</v>
      </c>
      <c r="AA218" s="164">
        <f>Z218*K218</f>
        <v>0</v>
      </c>
      <c r="AR218" s="17" t="s">
        <v>196</v>
      </c>
      <c r="AT218" s="17" t="s">
        <v>160</v>
      </c>
      <c r="AU218" s="17" t="s">
        <v>103</v>
      </c>
      <c r="AY218" s="17" t="s">
        <v>159</v>
      </c>
      <c r="BE218" s="104">
        <f>IF(U218="základní",N218,0)</f>
        <v>0</v>
      </c>
      <c r="BF218" s="104">
        <f>IF(U218="snížená",N218,0)</f>
        <v>0</v>
      </c>
      <c r="BG218" s="104">
        <f>IF(U218="zákl. přenesená",N218,0)</f>
        <v>0</v>
      </c>
      <c r="BH218" s="104">
        <f>IF(U218="sníž. přenesená",N218,0)</f>
        <v>0</v>
      </c>
      <c r="BI218" s="104">
        <f>IF(U218="nulová",N218,0)</f>
        <v>0</v>
      </c>
      <c r="BJ218" s="17" t="s">
        <v>21</v>
      </c>
      <c r="BK218" s="104">
        <f>ROUND(L218*K218,2)</f>
        <v>0</v>
      </c>
      <c r="BL218" s="17" t="s">
        <v>196</v>
      </c>
      <c r="BM218" s="17" t="s">
        <v>300</v>
      </c>
    </row>
    <row r="219" spans="2:51" s="10" customFormat="1" ht="31.5" customHeight="1">
      <c r="B219" s="165"/>
      <c r="C219" s="166"/>
      <c r="D219" s="166"/>
      <c r="E219" s="167" t="s">
        <v>3</v>
      </c>
      <c r="F219" s="271" t="s">
        <v>301</v>
      </c>
      <c r="G219" s="272"/>
      <c r="H219" s="272"/>
      <c r="I219" s="272"/>
      <c r="J219" s="166"/>
      <c r="K219" s="168">
        <v>3</v>
      </c>
      <c r="L219" s="166"/>
      <c r="M219" s="166"/>
      <c r="N219" s="166"/>
      <c r="O219" s="166"/>
      <c r="P219" s="166"/>
      <c r="Q219" s="166"/>
      <c r="R219" s="169"/>
      <c r="T219" s="170"/>
      <c r="U219" s="166"/>
      <c r="V219" s="166"/>
      <c r="W219" s="166"/>
      <c r="X219" s="166"/>
      <c r="Y219" s="166"/>
      <c r="Z219" s="166"/>
      <c r="AA219" s="171"/>
      <c r="AT219" s="172" t="s">
        <v>167</v>
      </c>
      <c r="AU219" s="172" t="s">
        <v>103</v>
      </c>
      <c r="AV219" s="10" t="s">
        <v>103</v>
      </c>
      <c r="AW219" s="10" t="s">
        <v>36</v>
      </c>
      <c r="AX219" s="10" t="s">
        <v>79</v>
      </c>
      <c r="AY219" s="172" t="s">
        <v>159</v>
      </c>
    </row>
    <row r="220" spans="2:51" s="11" customFormat="1" ht="22.5" customHeight="1">
      <c r="B220" s="173"/>
      <c r="C220" s="174"/>
      <c r="D220" s="174"/>
      <c r="E220" s="175" t="s">
        <v>3</v>
      </c>
      <c r="F220" s="269" t="s">
        <v>168</v>
      </c>
      <c r="G220" s="270"/>
      <c r="H220" s="270"/>
      <c r="I220" s="270"/>
      <c r="J220" s="174"/>
      <c r="K220" s="176">
        <v>3</v>
      </c>
      <c r="L220" s="174"/>
      <c r="M220" s="174"/>
      <c r="N220" s="174"/>
      <c r="O220" s="174"/>
      <c r="P220" s="174"/>
      <c r="Q220" s="174"/>
      <c r="R220" s="177"/>
      <c r="T220" s="178"/>
      <c r="U220" s="174"/>
      <c r="V220" s="174"/>
      <c r="W220" s="174"/>
      <c r="X220" s="174"/>
      <c r="Y220" s="174"/>
      <c r="Z220" s="174"/>
      <c r="AA220" s="179"/>
      <c r="AT220" s="180" t="s">
        <v>167</v>
      </c>
      <c r="AU220" s="180" t="s">
        <v>103</v>
      </c>
      <c r="AV220" s="11" t="s">
        <v>164</v>
      </c>
      <c r="AW220" s="11" t="s">
        <v>36</v>
      </c>
      <c r="AX220" s="11" t="s">
        <v>21</v>
      </c>
      <c r="AY220" s="180" t="s">
        <v>159</v>
      </c>
    </row>
    <row r="221" spans="2:65" s="1" customFormat="1" ht="31.5" customHeight="1">
      <c r="B221" s="129"/>
      <c r="C221" s="158" t="s">
        <v>265</v>
      </c>
      <c r="D221" s="158" t="s">
        <v>160</v>
      </c>
      <c r="E221" s="159" t="s">
        <v>302</v>
      </c>
      <c r="F221" s="259" t="s">
        <v>303</v>
      </c>
      <c r="G221" s="260"/>
      <c r="H221" s="260"/>
      <c r="I221" s="260"/>
      <c r="J221" s="160" t="s">
        <v>229</v>
      </c>
      <c r="K221" s="161">
        <v>0.003</v>
      </c>
      <c r="L221" s="261">
        <v>0</v>
      </c>
      <c r="M221" s="260"/>
      <c r="N221" s="262">
        <f>ROUND(L221*K221,2)</f>
        <v>0</v>
      </c>
      <c r="O221" s="260"/>
      <c r="P221" s="260"/>
      <c r="Q221" s="260"/>
      <c r="R221" s="131"/>
      <c r="T221" s="162" t="s">
        <v>3</v>
      </c>
      <c r="U221" s="43" t="s">
        <v>44</v>
      </c>
      <c r="V221" s="35"/>
      <c r="W221" s="163">
        <f>V221*K221</f>
        <v>0</v>
      </c>
      <c r="X221" s="163">
        <v>0</v>
      </c>
      <c r="Y221" s="163">
        <f>X221*K221</f>
        <v>0</v>
      </c>
      <c r="Z221" s="163">
        <v>0</v>
      </c>
      <c r="AA221" s="164">
        <f>Z221*K221</f>
        <v>0</v>
      </c>
      <c r="AR221" s="17" t="s">
        <v>196</v>
      </c>
      <c r="AT221" s="17" t="s">
        <v>160</v>
      </c>
      <c r="AU221" s="17" t="s">
        <v>103</v>
      </c>
      <c r="AY221" s="17" t="s">
        <v>159</v>
      </c>
      <c r="BE221" s="104">
        <f>IF(U221="základní",N221,0)</f>
        <v>0</v>
      </c>
      <c r="BF221" s="104">
        <f>IF(U221="snížená",N221,0)</f>
        <v>0</v>
      </c>
      <c r="BG221" s="104">
        <f>IF(U221="zákl. přenesená",N221,0)</f>
        <v>0</v>
      </c>
      <c r="BH221" s="104">
        <f>IF(U221="sníž. přenesená",N221,0)</f>
        <v>0</v>
      </c>
      <c r="BI221" s="104">
        <f>IF(U221="nulová",N221,0)</f>
        <v>0</v>
      </c>
      <c r="BJ221" s="17" t="s">
        <v>21</v>
      </c>
      <c r="BK221" s="104">
        <f>ROUND(L221*K221,2)</f>
        <v>0</v>
      </c>
      <c r="BL221" s="17" t="s">
        <v>196</v>
      </c>
      <c r="BM221" s="17" t="s">
        <v>304</v>
      </c>
    </row>
    <row r="222" spans="2:63" s="9" customFormat="1" ht="29.85" customHeight="1">
      <c r="B222" s="147"/>
      <c r="C222" s="148"/>
      <c r="D222" s="157" t="s">
        <v>123</v>
      </c>
      <c r="E222" s="157"/>
      <c r="F222" s="157"/>
      <c r="G222" s="157"/>
      <c r="H222" s="157"/>
      <c r="I222" s="157"/>
      <c r="J222" s="157"/>
      <c r="K222" s="157"/>
      <c r="L222" s="157"/>
      <c r="M222" s="157"/>
      <c r="N222" s="254">
        <f>BK222</f>
        <v>0</v>
      </c>
      <c r="O222" s="255"/>
      <c r="P222" s="255"/>
      <c r="Q222" s="255"/>
      <c r="R222" s="150"/>
      <c r="T222" s="151"/>
      <c r="U222" s="148"/>
      <c r="V222" s="148"/>
      <c r="W222" s="152">
        <f>W223</f>
        <v>0</v>
      </c>
      <c r="X222" s="148"/>
      <c r="Y222" s="152">
        <f>Y223</f>
        <v>0</v>
      </c>
      <c r="Z222" s="148"/>
      <c r="AA222" s="153">
        <f>AA223</f>
        <v>0</v>
      </c>
      <c r="AR222" s="154" t="s">
        <v>103</v>
      </c>
      <c r="AT222" s="155" t="s">
        <v>78</v>
      </c>
      <c r="AU222" s="155" t="s">
        <v>21</v>
      </c>
      <c r="AY222" s="154" t="s">
        <v>159</v>
      </c>
      <c r="BK222" s="156">
        <f>BK223</f>
        <v>0</v>
      </c>
    </row>
    <row r="223" spans="2:65" s="1" customFormat="1" ht="31.5" customHeight="1">
      <c r="B223" s="129"/>
      <c r="C223" s="158" t="s">
        <v>305</v>
      </c>
      <c r="D223" s="158" t="s">
        <v>160</v>
      </c>
      <c r="E223" s="159" t="s">
        <v>306</v>
      </c>
      <c r="F223" s="259" t="s">
        <v>307</v>
      </c>
      <c r="G223" s="260"/>
      <c r="H223" s="260"/>
      <c r="I223" s="260"/>
      <c r="J223" s="160" t="s">
        <v>206</v>
      </c>
      <c r="K223" s="161">
        <v>1</v>
      </c>
      <c r="L223" s="261">
        <v>0</v>
      </c>
      <c r="M223" s="260"/>
      <c r="N223" s="262">
        <f>ROUND(L223*K223,2)</f>
        <v>0</v>
      </c>
      <c r="O223" s="260"/>
      <c r="P223" s="260"/>
      <c r="Q223" s="260"/>
      <c r="R223" s="131"/>
      <c r="T223" s="162" t="s">
        <v>3</v>
      </c>
      <c r="U223" s="43" t="s">
        <v>44</v>
      </c>
      <c r="V223" s="35"/>
      <c r="W223" s="163">
        <f>V223*K223</f>
        <v>0</v>
      </c>
      <c r="X223" s="163">
        <v>0</v>
      </c>
      <c r="Y223" s="163">
        <f>X223*K223</f>
        <v>0</v>
      </c>
      <c r="Z223" s="163">
        <v>0</v>
      </c>
      <c r="AA223" s="164">
        <f>Z223*K223</f>
        <v>0</v>
      </c>
      <c r="AR223" s="17" t="s">
        <v>196</v>
      </c>
      <c r="AT223" s="17" t="s">
        <v>160</v>
      </c>
      <c r="AU223" s="17" t="s">
        <v>103</v>
      </c>
      <c r="AY223" s="17" t="s">
        <v>159</v>
      </c>
      <c r="BE223" s="104">
        <f>IF(U223="základní",N223,0)</f>
        <v>0</v>
      </c>
      <c r="BF223" s="104">
        <f>IF(U223="snížená",N223,0)</f>
        <v>0</v>
      </c>
      <c r="BG223" s="104">
        <f>IF(U223="zákl. přenesená",N223,0)</f>
        <v>0</v>
      </c>
      <c r="BH223" s="104">
        <f>IF(U223="sníž. přenesená",N223,0)</f>
        <v>0</v>
      </c>
      <c r="BI223" s="104">
        <f>IF(U223="nulová",N223,0)</f>
        <v>0</v>
      </c>
      <c r="BJ223" s="17" t="s">
        <v>21</v>
      </c>
      <c r="BK223" s="104">
        <f>ROUND(L223*K223,2)</f>
        <v>0</v>
      </c>
      <c r="BL223" s="17" t="s">
        <v>196</v>
      </c>
      <c r="BM223" s="17" t="s">
        <v>308</v>
      </c>
    </row>
    <row r="224" spans="2:63" s="9" customFormat="1" ht="29.85" customHeight="1">
      <c r="B224" s="147"/>
      <c r="C224" s="148"/>
      <c r="D224" s="157" t="s">
        <v>124</v>
      </c>
      <c r="E224" s="157"/>
      <c r="F224" s="157"/>
      <c r="G224" s="157"/>
      <c r="H224" s="157"/>
      <c r="I224" s="157"/>
      <c r="J224" s="157"/>
      <c r="K224" s="157"/>
      <c r="L224" s="157"/>
      <c r="M224" s="157"/>
      <c r="N224" s="254">
        <f>BK224</f>
        <v>0</v>
      </c>
      <c r="O224" s="255"/>
      <c r="P224" s="255"/>
      <c r="Q224" s="255"/>
      <c r="R224" s="150"/>
      <c r="T224" s="151"/>
      <c r="U224" s="148"/>
      <c r="V224" s="148"/>
      <c r="W224" s="152">
        <f>SUM(W225:W254)</f>
        <v>0</v>
      </c>
      <c r="X224" s="148"/>
      <c r="Y224" s="152">
        <f>SUM(Y225:Y254)</f>
        <v>0.035382000000000004</v>
      </c>
      <c r="Z224" s="148"/>
      <c r="AA224" s="153">
        <f>SUM(AA225:AA254)</f>
        <v>0</v>
      </c>
      <c r="AR224" s="154" t="s">
        <v>103</v>
      </c>
      <c r="AT224" s="155" t="s">
        <v>78</v>
      </c>
      <c r="AU224" s="155" t="s">
        <v>21</v>
      </c>
      <c r="AY224" s="154" t="s">
        <v>159</v>
      </c>
      <c r="BK224" s="156">
        <f>SUM(BK225:BK254)</f>
        <v>0</v>
      </c>
    </row>
    <row r="225" spans="2:65" s="1" customFormat="1" ht="31.5" customHeight="1">
      <c r="B225" s="129"/>
      <c r="C225" s="158" t="s">
        <v>309</v>
      </c>
      <c r="D225" s="158" t="s">
        <v>160</v>
      </c>
      <c r="E225" s="159" t="s">
        <v>310</v>
      </c>
      <c r="F225" s="259" t="s">
        <v>311</v>
      </c>
      <c r="G225" s="260"/>
      <c r="H225" s="260"/>
      <c r="I225" s="260"/>
      <c r="J225" s="160" t="s">
        <v>211</v>
      </c>
      <c r="K225" s="161">
        <v>32.89</v>
      </c>
      <c r="L225" s="261">
        <v>0</v>
      </c>
      <c r="M225" s="260"/>
      <c r="N225" s="262">
        <f>ROUND(L225*K225,2)</f>
        <v>0</v>
      </c>
      <c r="O225" s="260"/>
      <c r="P225" s="260"/>
      <c r="Q225" s="260"/>
      <c r="R225" s="131"/>
      <c r="T225" s="162" t="s">
        <v>3</v>
      </c>
      <c r="U225" s="43" t="s">
        <v>44</v>
      </c>
      <c r="V225" s="35"/>
      <c r="W225" s="163">
        <f>V225*K225</f>
        <v>0</v>
      </c>
      <c r="X225" s="163">
        <v>0</v>
      </c>
      <c r="Y225" s="163">
        <f>X225*K225</f>
        <v>0</v>
      </c>
      <c r="Z225" s="163">
        <v>0</v>
      </c>
      <c r="AA225" s="164">
        <f>Z225*K225</f>
        <v>0</v>
      </c>
      <c r="AR225" s="17" t="s">
        <v>196</v>
      </c>
      <c r="AT225" s="17" t="s">
        <v>160</v>
      </c>
      <c r="AU225" s="17" t="s">
        <v>103</v>
      </c>
      <c r="AY225" s="17" t="s">
        <v>159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7" t="s">
        <v>21</v>
      </c>
      <c r="BK225" s="104">
        <f>ROUND(L225*K225,2)</f>
        <v>0</v>
      </c>
      <c r="BL225" s="17" t="s">
        <v>196</v>
      </c>
      <c r="BM225" s="17" t="s">
        <v>312</v>
      </c>
    </row>
    <row r="226" spans="2:51" s="10" customFormat="1" ht="22.5" customHeight="1">
      <c r="B226" s="165"/>
      <c r="C226" s="166"/>
      <c r="D226" s="166"/>
      <c r="E226" s="167" t="s">
        <v>3</v>
      </c>
      <c r="F226" s="271" t="s">
        <v>313</v>
      </c>
      <c r="G226" s="272"/>
      <c r="H226" s="272"/>
      <c r="I226" s="272"/>
      <c r="J226" s="166"/>
      <c r="K226" s="168">
        <v>30.29</v>
      </c>
      <c r="L226" s="166"/>
      <c r="M226" s="166"/>
      <c r="N226" s="166"/>
      <c r="O226" s="166"/>
      <c r="P226" s="166"/>
      <c r="Q226" s="166"/>
      <c r="R226" s="169"/>
      <c r="T226" s="170"/>
      <c r="U226" s="166"/>
      <c r="V226" s="166"/>
      <c r="W226" s="166"/>
      <c r="X226" s="166"/>
      <c r="Y226" s="166"/>
      <c r="Z226" s="166"/>
      <c r="AA226" s="171"/>
      <c r="AT226" s="172" t="s">
        <v>167</v>
      </c>
      <c r="AU226" s="172" t="s">
        <v>103</v>
      </c>
      <c r="AV226" s="10" t="s">
        <v>103</v>
      </c>
      <c r="AW226" s="10" t="s">
        <v>36</v>
      </c>
      <c r="AX226" s="10" t="s">
        <v>79</v>
      </c>
      <c r="AY226" s="172" t="s">
        <v>159</v>
      </c>
    </row>
    <row r="227" spans="2:51" s="10" customFormat="1" ht="22.5" customHeight="1">
      <c r="B227" s="165"/>
      <c r="C227" s="166"/>
      <c r="D227" s="166"/>
      <c r="E227" s="167" t="s">
        <v>3</v>
      </c>
      <c r="F227" s="273" t="s">
        <v>314</v>
      </c>
      <c r="G227" s="272"/>
      <c r="H227" s="272"/>
      <c r="I227" s="272"/>
      <c r="J227" s="166"/>
      <c r="K227" s="168">
        <v>2.6</v>
      </c>
      <c r="L227" s="166"/>
      <c r="M227" s="166"/>
      <c r="N227" s="166"/>
      <c r="O227" s="166"/>
      <c r="P227" s="166"/>
      <c r="Q227" s="166"/>
      <c r="R227" s="169"/>
      <c r="T227" s="170"/>
      <c r="U227" s="166"/>
      <c r="V227" s="166"/>
      <c r="W227" s="166"/>
      <c r="X227" s="166"/>
      <c r="Y227" s="166"/>
      <c r="Z227" s="166"/>
      <c r="AA227" s="171"/>
      <c r="AT227" s="172" t="s">
        <v>167</v>
      </c>
      <c r="AU227" s="172" t="s">
        <v>103</v>
      </c>
      <c r="AV227" s="10" t="s">
        <v>103</v>
      </c>
      <c r="AW227" s="10" t="s">
        <v>36</v>
      </c>
      <c r="AX227" s="10" t="s">
        <v>79</v>
      </c>
      <c r="AY227" s="172" t="s">
        <v>159</v>
      </c>
    </row>
    <row r="228" spans="2:51" s="11" customFormat="1" ht="22.5" customHeight="1">
      <c r="B228" s="173"/>
      <c r="C228" s="174"/>
      <c r="D228" s="174"/>
      <c r="E228" s="175" t="s">
        <v>3</v>
      </c>
      <c r="F228" s="269" t="s">
        <v>168</v>
      </c>
      <c r="G228" s="270"/>
      <c r="H228" s="270"/>
      <c r="I228" s="270"/>
      <c r="J228" s="174"/>
      <c r="K228" s="176">
        <v>32.89</v>
      </c>
      <c r="L228" s="174"/>
      <c r="M228" s="174"/>
      <c r="N228" s="174"/>
      <c r="O228" s="174"/>
      <c r="P228" s="174"/>
      <c r="Q228" s="174"/>
      <c r="R228" s="177"/>
      <c r="T228" s="178"/>
      <c r="U228" s="174"/>
      <c r="V228" s="174"/>
      <c r="W228" s="174"/>
      <c r="X228" s="174"/>
      <c r="Y228" s="174"/>
      <c r="Z228" s="174"/>
      <c r="AA228" s="179"/>
      <c r="AT228" s="180" t="s">
        <v>167</v>
      </c>
      <c r="AU228" s="180" t="s">
        <v>103</v>
      </c>
      <c r="AV228" s="11" t="s">
        <v>164</v>
      </c>
      <c r="AW228" s="11" t="s">
        <v>36</v>
      </c>
      <c r="AX228" s="11" t="s">
        <v>21</v>
      </c>
      <c r="AY228" s="180" t="s">
        <v>159</v>
      </c>
    </row>
    <row r="229" spans="2:65" s="1" customFormat="1" ht="22.5" customHeight="1">
      <c r="B229" s="129"/>
      <c r="C229" s="181" t="s">
        <v>315</v>
      </c>
      <c r="D229" s="181" t="s">
        <v>262</v>
      </c>
      <c r="E229" s="182" t="s">
        <v>316</v>
      </c>
      <c r="F229" s="278" t="s">
        <v>317</v>
      </c>
      <c r="G229" s="279"/>
      <c r="H229" s="279"/>
      <c r="I229" s="279"/>
      <c r="J229" s="183" t="s">
        <v>291</v>
      </c>
      <c r="K229" s="184">
        <v>20.392</v>
      </c>
      <c r="L229" s="280">
        <v>0</v>
      </c>
      <c r="M229" s="279"/>
      <c r="N229" s="281">
        <f>ROUND(L229*K229,2)</f>
        <v>0</v>
      </c>
      <c r="O229" s="260"/>
      <c r="P229" s="260"/>
      <c r="Q229" s="260"/>
      <c r="R229" s="131"/>
      <c r="T229" s="162" t="s">
        <v>3</v>
      </c>
      <c r="U229" s="43" t="s">
        <v>44</v>
      </c>
      <c r="V229" s="35"/>
      <c r="W229" s="163">
        <f>V229*K229</f>
        <v>0</v>
      </c>
      <c r="X229" s="163">
        <v>0.001</v>
      </c>
      <c r="Y229" s="163">
        <f>X229*K229</f>
        <v>0.020392</v>
      </c>
      <c r="Z229" s="163">
        <v>0</v>
      </c>
      <c r="AA229" s="164">
        <f>Z229*K229</f>
        <v>0</v>
      </c>
      <c r="AR229" s="17" t="s">
        <v>265</v>
      </c>
      <c r="AT229" s="17" t="s">
        <v>262</v>
      </c>
      <c r="AU229" s="17" t="s">
        <v>103</v>
      </c>
      <c r="AY229" s="17" t="s">
        <v>159</v>
      </c>
      <c r="BE229" s="104">
        <f>IF(U229="základní",N229,0)</f>
        <v>0</v>
      </c>
      <c r="BF229" s="104">
        <f>IF(U229="snížená",N229,0)</f>
        <v>0</v>
      </c>
      <c r="BG229" s="104">
        <f>IF(U229="zákl. přenesená",N229,0)</f>
        <v>0</v>
      </c>
      <c r="BH229" s="104">
        <f>IF(U229="sníž. přenesená",N229,0)</f>
        <v>0</v>
      </c>
      <c r="BI229" s="104">
        <f>IF(U229="nulová",N229,0)</f>
        <v>0</v>
      </c>
      <c r="BJ229" s="17" t="s">
        <v>21</v>
      </c>
      <c r="BK229" s="104">
        <f>ROUND(L229*K229,2)</f>
        <v>0</v>
      </c>
      <c r="BL229" s="17" t="s">
        <v>196</v>
      </c>
      <c r="BM229" s="17" t="s">
        <v>318</v>
      </c>
    </row>
    <row r="230" spans="2:51" s="10" customFormat="1" ht="22.5" customHeight="1">
      <c r="B230" s="165"/>
      <c r="C230" s="166"/>
      <c r="D230" s="166"/>
      <c r="E230" s="167" t="s">
        <v>3</v>
      </c>
      <c r="F230" s="271" t="s">
        <v>319</v>
      </c>
      <c r="G230" s="272"/>
      <c r="H230" s="272"/>
      <c r="I230" s="272"/>
      <c r="J230" s="166"/>
      <c r="K230" s="168">
        <v>20.392</v>
      </c>
      <c r="L230" s="166"/>
      <c r="M230" s="166"/>
      <c r="N230" s="166"/>
      <c r="O230" s="166"/>
      <c r="P230" s="166"/>
      <c r="Q230" s="166"/>
      <c r="R230" s="169"/>
      <c r="T230" s="170"/>
      <c r="U230" s="166"/>
      <c r="V230" s="166"/>
      <c r="W230" s="166"/>
      <c r="X230" s="166"/>
      <c r="Y230" s="166"/>
      <c r="Z230" s="166"/>
      <c r="AA230" s="171"/>
      <c r="AT230" s="172" t="s">
        <v>167</v>
      </c>
      <c r="AU230" s="172" t="s">
        <v>103</v>
      </c>
      <c r="AV230" s="10" t="s">
        <v>103</v>
      </c>
      <c r="AW230" s="10" t="s">
        <v>36</v>
      </c>
      <c r="AX230" s="10" t="s">
        <v>79</v>
      </c>
      <c r="AY230" s="172" t="s">
        <v>159</v>
      </c>
    </row>
    <row r="231" spans="2:51" s="11" customFormat="1" ht="22.5" customHeight="1">
      <c r="B231" s="173"/>
      <c r="C231" s="174"/>
      <c r="D231" s="174"/>
      <c r="E231" s="175" t="s">
        <v>3</v>
      </c>
      <c r="F231" s="269" t="s">
        <v>168</v>
      </c>
      <c r="G231" s="270"/>
      <c r="H231" s="270"/>
      <c r="I231" s="270"/>
      <c r="J231" s="174"/>
      <c r="K231" s="176">
        <v>20.392</v>
      </c>
      <c r="L231" s="174"/>
      <c r="M231" s="174"/>
      <c r="N231" s="174"/>
      <c r="O231" s="174"/>
      <c r="P231" s="174"/>
      <c r="Q231" s="174"/>
      <c r="R231" s="177"/>
      <c r="T231" s="178"/>
      <c r="U231" s="174"/>
      <c r="V231" s="174"/>
      <c r="W231" s="174"/>
      <c r="X231" s="174"/>
      <c r="Y231" s="174"/>
      <c r="Z231" s="174"/>
      <c r="AA231" s="179"/>
      <c r="AT231" s="180" t="s">
        <v>167</v>
      </c>
      <c r="AU231" s="180" t="s">
        <v>103</v>
      </c>
      <c r="AV231" s="11" t="s">
        <v>164</v>
      </c>
      <c r="AW231" s="11" t="s">
        <v>36</v>
      </c>
      <c r="AX231" s="11" t="s">
        <v>21</v>
      </c>
      <c r="AY231" s="180" t="s">
        <v>159</v>
      </c>
    </row>
    <row r="232" spans="2:65" s="1" customFormat="1" ht="22.5" customHeight="1">
      <c r="B232" s="129"/>
      <c r="C232" s="181" t="s">
        <v>320</v>
      </c>
      <c r="D232" s="181" t="s">
        <v>262</v>
      </c>
      <c r="E232" s="182" t="s">
        <v>321</v>
      </c>
      <c r="F232" s="278" t="s">
        <v>322</v>
      </c>
      <c r="G232" s="279"/>
      <c r="H232" s="279"/>
      <c r="I232" s="279"/>
      <c r="J232" s="183" t="s">
        <v>206</v>
      </c>
      <c r="K232" s="184">
        <v>35</v>
      </c>
      <c r="L232" s="280">
        <v>0</v>
      </c>
      <c r="M232" s="279"/>
      <c r="N232" s="281">
        <f>ROUND(L232*K232,2)</f>
        <v>0</v>
      </c>
      <c r="O232" s="260"/>
      <c r="P232" s="260"/>
      <c r="Q232" s="260"/>
      <c r="R232" s="131"/>
      <c r="T232" s="162" t="s">
        <v>3</v>
      </c>
      <c r="U232" s="43" t="s">
        <v>44</v>
      </c>
      <c r="V232" s="35"/>
      <c r="W232" s="163">
        <f>V232*K232</f>
        <v>0</v>
      </c>
      <c r="X232" s="163">
        <v>0.00028</v>
      </c>
      <c r="Y232" s="163">
        <f>X232*K232</f>
        <v>0.0098</v>
      </c>
      <c r="Z232" s="163">
        <v>0</v>
      </c>
      <c r="AA232" s="164">
        <f>Z232*K232</f>
        <v>0</v>
      </c>
      <c r="AR232" s="17" t="s">
        <v>265</v>
      </c>
      <c r="AT232" s="17" t="s">
        <v>262</v>
      </c>
      <c r="AU232" s="17" t="s">
        <v>103</v>
      </c>
      <c r="AY232" s="17" t="s">
        <v>159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17" t="s">
        <v>21</v>
      </c>
      <c r="BK232" s="104">
        <f>ROUND(L232*K232,2)</f>
        <v>0</v>
      </c>
      <c r="BL232" s="17" t="s">
        <v>196</v>
      </c>
      <c r="BM232" s="17" t="s">
        <v>323</v>
      </c>
    </row>
    <row r="233" spans="2:51" s="10" customFormat="1" ht="22.5" customHeight="1">
      <c r="B233" s="165"/>
      <c r="C233" s="166"/>
      <c r="D233" s="166"/>
      <c r="E233" s="167" t="s">
        <v>3</v>
      </c>
      <c r="F233" s="271" t="s">
        <v>315</v>
      </c>
      <c r="G233" s="272"/>
      <c r="H233" s="272"/>
      <c r="I233" s="272"/>
      <c r="J233" s="166"/>
      <c r="K233" s="168">
        <v>35</v>
      </c>
      <c r="L233" s="166"/>
      <c r="M233" s="166"/>
      <c r="N233" s="166"/>
      <c r="O233" s="166"/>
      <c r="P233" s="166"/>
      <c r="Q233" s="166"/>
      <c r="R233" s="169"/>
      <c r="T233" s="170"/>
      <c r="U233" s="166"/>
      <c r="V233" s="166"/>
      <c r="W233" s="166"/>
      <c r="X233" s="166"/>
      <c r="Y233" s="166"/>
      <c r="Z233" s="166"/>
      <c r="AA233" s="171"/>
      <c r="AT233" s="172" t="s">
        <v>167</v>
      </c>
      <c r="AU233" s="172" t="s">
        <v>103</v>
      </c>
      <c r="AV233" s="10" t="s">
        <v>103</v>
      </c>
      <c r="AW233" s="10" t="s">
        <v>36</v>
      </c>
      <c r="AX233" s="10" t="s">
        <v>79</v>
      </c>
      <c r="AY233" s="172" t="s">
        <v>159</v>
      </c>
    </row>
    <row r="234" spans="2:51" s="11" customFormat="1" ht="22.5" customHeight="1">
      <c r="B234" s="173"/>
      <c r="C234" s="174"/>
      <c r="D234" s="174"/>
      <c r="E234" s="175" t="s">
        <v>3</v>
      </c>
      <c r="F234" s="269" t="s">
        <v>168</v>
      </c>
      <c r="G234" s="270"/>
      <c r="H234" s="270"/>
      <c r="I234" s="270"/>
      <c r="J234" s="174"/>
      <c r="K234" s="176">
        <v>35</v>
      </c>
      <c r="L234" s="174"/>
      <c r="M234" s="174"/>
      <c r="N234" s="174"/>
      <c r="O234" s="174"/>
      <c r="P234" s="174"/>
      <c r="Q234" s="174"/>
      <c r="R234" s="177"/>
      <c r="T234" s="178"/>
      <c r="U234" s="174"/>
      <c r="V234" s="174"/>
      <c r="W234" s="174"/>
      <c r="X234" s="174"/>
      <c r="Y234" s="174"/>
      <c r="Z234" s="174"/>
      <c r="AA234" s="179"/>
      <c r="AT234" s="180" t="s">
        <v>167</v>
      </c>
      <c r="AU234" s="180" t="s">
        <v>103</v>
      </c>
      <c r="AV234" s="11" t="s">
        <v>164</v>
      </c>
      <c r="AW234" s="11" t="s">
        <v>36</v>
      </c>
      <c r="AX234" s="11" t="s">
        <v>21</v>
      </c>
      <c r="AY234" s="180" t="s">
        <v>159</v>
      </c>
    </row>
    <row r="235" spans="2:65" s="1" customFormat="1" ht="31.5" customHeight="1">
      <c r="B235" s="129"/>
      <c r="C235" s="158" t="s">
        <v>324</v>
      </c>
      <c r="D235" s="158" t="s">
        <v>160</v>
      </c>
      <c r="E235" s="159" t="s">
        <v>325</v>
      </c>
      <c r="F235" s="259" t="s">
        <v>326</v>
      </c>
      <c r="G235" s="260"/>
      <c r="H235" s="260"/>
      <c r="I235" s="260"/>
      <c r="J235" s="160" t="s">
        <v>211</v>
      </c>
      <c r="K235" s="161">
        <v>32.89</v>
      </c>
      <c r="L235" s="261">
        <v>0</v>
      </c>
      <c r="M235" s="260"/>
      <c r="N235" s="262">
        <f>ROUND(L235*K235,2)</f>
        <v>0</v>
      </c>
      <c r="O235" s="260"/>
      <c r="P235" s="260"/>
      <c r="Q235" s="260"/>
      <c r="R235" s="131"/>
      <c r="T235" s="162" t="s">
        <v>3</v>
      </c>
      <c r="U235" s="43" t="s">
        <v>44</v>
      </c>
      <c r="V235" s="35"/>
      <c r="W235" s="163">
        <f>V235*K235</f>
        <v>0</v>
      </c>
      <c r="X235" s="163">
        <v>0</v>
      </c>
      <c r="Y235" s="163">
        <f>X235*K235</f>
        <v>0</v>
      </c>
      <c r="Z235" s="163">
        <v>0</v>
      </c>
      <c r="AA235" s="164">
        <f>Z235*K235</f>
        <v>0</v>
      </c>
      <c r="AR235" s="17" t="s">
        <v>196</v>
      </c>
      <c r="AT235" s="17" t="s">
        <v>160</v>
      </c>
      <c r="AU235" s="17" t="s">
        <v>103</v>
      </c>
      <c r="AY235" s="17" t="s">
        <v>159</v>
      </c>
      <c r="BE235" s="104">
        <f>IF(U235="základní",N235,0)</f>
        <v>0</v>
      </c>
      <c r="BF235" s="104">
        <f>IF(U235="snížená",N235,0)</f>
        <v>0</v>
      </c>
      <c r="BG235" s="104">
        <f>IF(U235="zákl. přenesená",N235,0)</f>
        <v>0</v>
      </c>
      <c r="BH235" s="104">
        <f>IF(U235="sníž. přenesená",N235,0)</f>
        <v>0</v>
      </c>
      <c r="BI235" s="104">
        <f>IF(U235="nulová",N235,0)</f>
        <v>0</v>
      </c>
      <c r="BJ235" s="17" t="s">
        <v>21</v>
      </c>
      <c r="BK235" s="104">
        <f>ROUND(L235*K235,2)</f>
        <v>0</v>
      </c>
      <c r="BL235" s="17" t="s">
        <v>196</v>
      </c>
      <c r="BM235" s="17" t="s">
        <v>327</v>
      </c>
    </row>
    <row r="236" spans="2:51" s="10" customFormat="1" ht="22.5" customHeight="1">
      <c r="B236" s="165"/>
      <c r="C236" s="166"/>
      <c r="D236" s="166"/>
      <c r="E236" s="167" t="s">
        <v>3</v>
      </c>
      <c r="F236" s="271" t="s">
        <v>313</v>
      </c>
      <c r="G236" s="272"/>
      <c r="H236" s="272"/>
      <c r="I236" s="272"/>
      <c r="J236" s="166"/>
      <c r="K236" s="168">
        <v>30.29</v>
      </c>
      <c r="L236" s="166"/>
      <c r="M236" s="166"/>
      <c r="N236" s="166"/>
      <c r="O236" s="166"/>
      <c r="P236" s="166"/>
      <c r="Q236" s="166"/>
      <c r="R236" s="169"/>
      <c r="T236" s="170"/>
      <c r="U236" s="166"/>
      <c r="V236" s="166"/>
      <c r="W236" s="166"/>
      <c r="X236" s="166"/>
      <c r="Y236" s="166"/>
      <c r="Z236" s="166"/>
      <c r="AA236" s="171"/>
      <c r="AT236" s="172" t="s">
        <v>167</v>
      </c>
      <c r="AU236" s="172" t="s">
        <v>103</v>
      </c>
      <c r="AV236" s="10" t="s">
        <v>103</v>
      </c>
      <c r="AW236" s="10" t="s">
        <v>36</v>
      </c>
      <c r="AX236" s="10" t="s">
        <v>79</v>
      </c>
      <c r="AY236" s="172" t="s">
        <v>159</v>
      </c>
    </row>
    <row r="237" spans="2:51" s="10" customFormat="1" ht="22.5" customHeight="1">
      <c r="B237" s="165"/>
      <c r="C237" s="166"/>
      <c r="D237" s="166"/>
      <c r="E237" s="167" t="s">
        <v>3</v>
      </c>
      <c r="F237" s="273" t="s">
        <v>314</v>
      </c>
      <c r="G237" s="272"/>
      <c r="H237" s="272"/>
      <c r="I237" s="272"/>
      <c r="J237" s="166"/>
      <c r="K237" s="168">
        <v>2.6</v>
      </c>
      <c r="L237" s="166"/>
      <c r="M237" s="166"/>
      <c r="N237" s="166"/>
      <c r="O237" s="166"/>
      <c r="P237" s="166"/>
      <c r="Q237" s="166"/>
      <c r="R237" s="169"/>
      <c r="T237" s="170"/>
      <c r="U237" s="166"/>
      <c r="V237" s="166"/>
      <c r="W237" s="166"/>
      <c r="X237" s="166"/>
      <c r="Y237" s="166"/>
      <c r="Z237" s="166"/>
      <c r="AA237" s="171"/>
      <c r="AT237" s="172" t="s">
        <v>167</v>
      </c>
      <c r="AU237" s="172" t="s">
        <v>103</v>
      </c>
      <c r="AV237" s="10" t="s">
        <v>103</v>
      </c>
      <c r="AW237" s="10" t="s">
        <v>36</v>
      </c>
      <c r="AX237" s="10" t="s">
        <v>79</v>
      </c>
      <c r="AY237" s="172" t="s">
        <v>159</v>
      </c>
    </row>
    <row r="238" spans="2:51" s="11" customFormat="1" ht="22.5" customHeight="1">
      <c r="B238" s="173"/>
      <c r="C238" s="174"/>
      <c r="D238" s="174"/>
      <c r="E238" s="175" t="s">
        <v>3</v>
      </c>
      <c r="F238" s="269" t="s">
        <v>168</v>
      </c>
      <c r="G238" s="270"/>
      <c r="H238" s="270"/>
      <c r="I238" s="270"/>
      <c r="J238" s="174"/>
      <c r="K238" s="176">
        <v>32.89</v>
      </c>
      <c r="L238" s="174"/>
      <c r="M238" s="174"/>
      <c r="N238" s="174"/>
      <c r="O238" s="174"/>
      <c r="P238" s="174"/>
      <c r="Q238" s="174"/>
      <c r="R238" s="177"/>
      <c r="T238" s="178"/>
      <c r="U238" s="174"/>
      <c r="V238" s="174"/>
      <c r="W238" s="174"/>
      <c r="X238" s="174"/>
      <c r="Y238" s="174"/>
      <c r="Z238" s="174"/>
      <c r="AA238" s="179"/>
      <c r="AT238" s="180" t="s">
        <v>167</v>
      </c>
      <c r="AU238" s="180" t="s">
        <v>103</v>
      </c>
      <c r="AV238" s="11" t="s">
        <v>164</v>
      </c>
      <c r="AW238" s="11" t="s">
        <v>36</v>
      </c>
      <c r="AX238" s="11" t="s">
        <v>21</v>
      </c>
      <c r="AY238" s="180" t="s">
        <v>159</v>
      </c>
    </row>
    <row r="239" spans="2:65" s="1" customFormat="1" ht="31.5" customHeight="1">
      <c r="B239" s="129"/>
      <c r="C239" s="158" t="s">
        <v>328</v>
      </c>
      <c r="D239" s="158" t="s">
        <v>160</v>
      </c>
      <c r="E239" s="159" t="s">
        <v>329</v>
      </c>
      <c r="F239" s="259" t="s">
        <v>330</v>
      </c>
      <c r="G239" s="260"/>
      <c r="H239" s="260"/>
      <c r="I239" s="260"/>
      <c r="J239" s="160" t="s">
        <v>206</v>
      </c>
      <c r="K239" s="161">
        <v>2</v>
      </c>
      <c r="L239" s="261">
        <v>0</v>
      </c>
      <c r="M239" s="260"/>
      <c r="N239" s="262">
        <f>ROUND(L239*K239,2)</f>
        <v>0</v>
      </c>
      <c r="O239" s="260"/>
      <c r="P239" s="260"/>
      <c r="Q239" s="260"/>
      <c r="R239" s="131"/>
      <c r="T239" s="162" t="s">
        <v>3</v>
      </c>
      <c r="U239" s="43" t="s">
        <v>44</v>
      </c>
      <c r="V239" s="35"/>
      <c r="W239" s="163">
        <f>V239*K239</f>
        <v>0</v>
      </c>
      <c r="X239" s="163">
        <v>0</v>
      </c>
      <c r="Y239" s="163">
        <f>X239*K239</f>
        <v>0</v>
      </c>
      <c r="Z239" s="163">
        <v>0</v>
      </c>
      <c r="AA239" s="164">
        <f>Z239*K239</f>
        <v>0</v>
      </c>
      <c r="AR239" s="17" t="s">
        <v>196</v>
      </c>
      <c r="AT239" s="17" t="s">
        <v>160</v>
      </c>
      <c r="AU239" s="17" t="s">
        <v>103</v>
      </c>
      <c r="AY239" s="17" t="s">
        <v>159</v>
      </c>
      <c r="BE239" s="104">
        <f>IF(U239="základní",N239,0)</f>
        <v>0</v>
      </c>
      <c r="BF239" s="104">
        <f>IF(U239="snížená",N239,0)</f>
        <v>0</v>
      </c>
      <c r="BG239" s="104">
        <f>IF(U239="zákl. přenesená",N239,0)</f>
        <v>0</v>
      </c>
      <c r="BH239" s="104">
        <f>IF(U239="sníž. přenesená",N239,0)</f>
        <v>0</v>
      </c>
      <c r="BI239" s="104">
        <f>IF(U239="nulová",N239,0)</f>
        <v>0</v>
      </c>
      <c r="BJ239" s="17" t="s">
        <v>21</v>
      </c>
      <c r="BK239" s="104">
        <f>ROUND(L239*K239,2)</f>
        <v>0</v>
      </c>
      <c r="BL239" s="17" t="s">
        <v>196</v>
      </c>
      <c r="BM239" s="17" t="s">
        <v>331</v>
      </c>
    </row>
    <row r="240" spans="2:51" s="10" customFormat="1" ht="22.5" customHeight="1">
      <c r="B240" s="165"/>
      <c r="C240" s="166"/>
      <c r="D240" s="166"/>
      <c r="E240" s="167" t="s">
        <v>3</v>
      </c>
      <c r="F240" s="271" t="s">
        <v>332</v>
      </c>
      <c r="G240" s="272"/>
      <c r="H240" s="272"/>
      <c r="I240" s="272"/>
      <c r="J240" s="166"/>
      <c r="K240" s="168">
        <v>1</v>
      </c>
      <c r="L240" s="166"/>
      <c r="M240" s="166"/>
      <c r="N240" s="166"/>
      <c r="O240" s="166"/>
      <c r="P240" s="166"/>
      <c r="Q240" s="166"/>
      <c r="R240" s="169"/>
      <c r="T240" s="170"/>
      <c r="U240" s="166"/>
      <c r="V240" s="166"/>
      <c r="W240" s="166"/>
      <c r="X240" s="166"/>
      <c r="Y240" s="166"/>
      <c r="Z240" s="166"/>
      <c r="AA240" s="171"/>
      <c r="AT240" s="172" t="s">
        <v>167</v>
      </c>
      <c r="AU240" s="172" t="s">
        <v>103</v>
      </c>
      <c r="AV240" s="10" t="s">
        <v>103</v>
      </c>
      <c r="AW240" s="10" t="s">
        <v>36</v>
      </c>
      <c r="AX240" s="10" t="s">
        <v>79</v>
      </c>
      <c r="AY240" s="172" t="s">
        <v>159</v>
      </c>
    </row>
    <row r="241" spans="2:51" s="10" customFormat="1" ht="22.5" customHeight="1">
      <c r="B241" s="165"/>
      <c r="C241" s="166"/>
      <c r="D241" s="166"/>
      <c r="E241" s="167" t="s">
        <v>3</v>
      </c>
      <c r="F241" s="273" t="s">
        <v>333</v>
      </c>
      <c r="G241" s="272"/>
      <c r="H241" s="272"/>
      <c r="I241" s="272"/>
      <c r="J241" s="166"/>
      <c r="K241" s="168">
        <v>1</v>
      </c>
      <c r="L241" s="166"/>
      <c r="M241" s="166"/>
      <c r="N241" s="166"/>
      <c r="O241" s="166"/>
      <c r="P241" s="166"/>
      <c r="Q241" s="166"/>
      <c r="R241" s="169"/>
      <c r="T241" s="170"/>
      <c r="U241" s="166"/>
      <c r="V241" s="166"/>
      <c r="W241" s="166"/>
      <c r="X241" s="166"/>
      <c r="Y241" s="166"/>
      <c r="Z241" s="166"/>
      <c r="AA241" s="171"/>
      <c r="AT241" s="172" t="s">
        <v>167</v>
      </c>
      <c r="AU241" s="172" t="s">
        <v>103</v>
      </c>
      <c r="AV241" s="10" t="s">
        <v>103</v>
      </c>
      <c r="AW241" s="10" t="s">
        <v>36</v>
      </c>
      <c r="AX241" s="10" t="s">
        <v>79</v>
      </c>
      <c r="AY241" s="172" t="s">
        <v>159</v>
      </c>
    </row>
    <row r="242" spans="2:51" s="11" customFormat="1" ht="22.5" customHeight="1">
      <c r="B242" s="173"/>
      <c r="C242" s="174"/>
      <c r="D242" s="174"/>
      <c r="E242" s="175" t="s">
        <v>3</v>
      </c>
      <c r="F242" s="269" t="s">
        <v>168</v>
      </c>
      <c r="G242" s="270"/>
      <c r="H242" s="270"/>
      <c r="I242" s="270"/>
      <c r="J242" s="174"/>
      <c r="K242" s="176">
        <v>2</v>
      </c>
      <c r="L242" s="174"/>
      <c r="M242" s="174"/>
      <c r="N242" s="174"/>
      <c r="O242" s="174"/>
      <c r="P242" s="174"/>
      <c r="Q242" s="174"/>
      <c r="R242" s="177"/>
      <c r="T242" s="178"/>
      <c r="U242" s="174"/>
      <c r="V242" s="174"/>
      <c r="W242" s="174"/>
      <c r="X242" s="174"/>
      <c r="Y242" s="174"/>
      <c r="Z242" s="174"/>
      <c r="AA242" s="179"/>
      <c r="AT242" s="180" t="s">
        <v>167</v>
      </c>
      <c r="AU242" s="180" t="s">
        <v>103</v>
      </c>
      <c r="AV242" s="11" t="s">
        <v>164</v>
      </c>
      <c r="AW242" s="11" t="s">
        <v>36</v>
      </c>
      <c r="AX242" s="11" t="s">
        <v>21</v>
      </c>
      <c r="AY242" s="180" t="s">
        <v>159</v>
      </c>
    </row>
    <row r="243" spans="2:65" s="1" customFormat="1" ht="22.5" customHeight="1">
      <c r="B243" s="129"/>
      <c r="C243" s="181" t="s">
        <v>334</v>
      </c>
      <c r="D243" s="181" t="s">
        <v>262</v>
      </c>
      <c r="E243" s="182" t="s">
        <v>335</v>
      </c>
      <c r="F243" s="278" t="s">
        <v>336</v>
      </c>
      <c r="G243" s="279"/>
      <c r="H243" s="279"/>
      <c r="I243" s="279"/>
      <c r="J243" s="183" t="s">
        <v>206</v>
      </c>
      <c r="K243" s="184">
        <v>2</v>
      </c>
      <c r="L243" s="280">
        <v>0</v>
      </c>
      <c r="M243" s="279"/>
      <c r="N243" s="281">
        <f>ROUND(L243*K243,2)</f>
        <v>0</v>
      </c>
      <c r="O243" s="260"/>
      <c r="P243" s="260"/>
      <c r="Q243" s="260"/>
      <c r="R243" s="131"/>
      <c r="T243" s="162" t="s">
        <v>3</v>
      </c>
      <c r="U243" s="43" t="s">
        <v>44</v>
      </c>
      <c r="V243" s="35"/>
      <c r="W243" s="163">
        <f>V243*K243</f>
        <v>0</v>
      </c>
      <c r="X243" s="163">
        <v>0.00032</v>
      </c>
      <c r="Y243" s="163">
        <f>X243*K243</f>
        <v>0.00064</v>
      </c>
      <c r="Z243" s="163">
        <v>0</v>
      </c>
      <c r="AA243" s="164">
        <f>Z243*K243</f>
        <v>0</v>
      </c>
      <c r="AR243" s="17" t="s">
        <v>265</v>
      </c>
      <c r="AT243" s="17" t="s">
        <v>262</v>
      </c>
      <c r="AU243" s="17" t="s">
        <v>103</v>
      </c>
      <c r="AY243" s="17" t="s">
        <v>159</v>
      </c>
      <c r="BE243" s="104">
        <f>IF(U243="základní",N243,0)</f>
        <v>0</v>
      </c>
      <c r="BF243" s="104">
        <f>IF(U243="snížená",N243,0)</f>
        <v>0</v>
      </c>
      <c r="BG243" s="104">
        <f>IF(U243="zákl. přenesená",N243,0)</f>
        <v>0</v>
      </c>
      <c r="BH243" s="104">
        <f>IF(U243="sníž. přenesená",N243,0)</f>
        <v>0</v>
      </c>
      <c r="BI243" s="104">
        <f>IF(U243="nulová",N243,0)</f>
        <v>0</v>
      </c>
      <c r="BJ243" s="17" t="s">
        <v>21</v>
      </c>
      <c r="BK243" s="104">
        <f>ROUND(L243*K243,2)</f>
        <v>0</v>
      </c>
      <c r="BL243" s="17" t="s">
        <v>196</v>
      </c>
      <c r="BM243" s="17" t="s">
        <v>337</v>
      </c>
    </row>
    <row r="244" spans="2:65" s="1" customFormat="1" ht="31.5" customHeight="1">
      <c r="B244" s="129"/>
      <c r="C244" s="158" t="s">
        <v>338</v>
      </c>
      <c r="D244" s="158" t="s">
        <v>160</v>
      </c>
      <c r="E244" s="159" t="s">
        <v>339</v>
      </c>
      <c r="F244" s="259" t="s">
        <v>340</v>
      </c>
      <c r="G244" s="260"/>
      <c r="H244" s="260"/>
      <c r="I244" s="260"/>
      <c r="J244" s="160" t="s">
        <v>206</v>
      </c>
      <c r="K244" s="161">
        <v>2</v>
      </c>
      <c r="L244" s="261">
        <v>0</v>
      </c>
      <c r="M244" s="260"/>
      <c r="N244" s="262">
        <f>ROUND(L244*K244,2)</f>
        <v>0</v>
      </c>
      <c r="O244" s="260"/>
      <c r="P244" s="260"/>
      <c r="Q244" s="260"/>
      <c r="R244" s="131"/>
      <c r="T244" s="162" t="s">
        <v>3</v>
      </c>
      <c r="U244" s="43" t="s">
        <v>44</v>
      </c>
      <c r="V244" s="35"/>
      <c r="W244" s="163">
        <f>V244*K244</f>
        <v>0</v>
      </c>
      <c r="X244" s="163">
        <v>0</v>
      </c>
      <c r="Y244" s="163">
        <f>X244*K244</f>
        <v>0</v>
      </c>
      <c r="Z244" s="163">
        <v>0</v>
      </c>
      <c r="AA244" s="164">
        <f>Z244*K244</f>
        <v>0</v>
      </c>
      <c r="AR244" s="17" t="s">
        <v>196</v>
      </c>
      <c r="AT244" s="17" t="s">
        <v>160</v>
      </c>
      <c r="AU244" s="17" t="s">
        <v>103</v>
      </c>
      <c r="AY244" s="17" t="s">
        <v>159</v>
      </c>
      <c r="BE244" s="104">
        <f>IF(U244="základní",N244,0)</f>
        <v>0</v>
      </c>
      <c r="BF244" s="104">
        <f>IF(U244="snížená",N244,0)</f>
        <v>0</v>
      </c>
      <c r="BG244" s="104">
        <f>IF(U244="zákl. přenesená",N244,0)</f>
        <v>0</v>
      </c>
      <c r="BH244" s="104">
        <f>IF(U244="sníž. přenesená",N244,0)</f>
        <v>0</v>
      </c>
      <c r="BI244" s="104">
        <f>IF(U244="nulová",N244,0)</f>
        <v>0</v>
      </c>
      <c r="BJ244" s="17" t="s">
        <v>21</v>
      </c>
      <c r="BK244" s="104">
        <f>ROUND(L244*K244,2)</f>
        <v>0</v>
      </c>
      <c r="BL244" s="17" t="s">
        <v>196</v>
      </c>
      <c r="BM244" s="17" t="s">
        <v>341</v>
      </c>
    </row>
    <row r="245" spans="2:51" s="10" customFormat="1" ht="22.5" customHeight="1">
      <c r="B245" s="165"/>
      <c r="C245" s="166"/>
      <c r="D245" s="166"/>
      <c r="E245" s="167" t="s">
        <v>3</v>
      </c>
      <c r="F245" s="271" t="s">
        <v>332</v>
      </c>
      <c r="G245" s="272"/>
      <c r="H245" s="272"/>
      <c r="I245" s="272"/>
      <c r="J245" s="166"/>
      <c r="K245" s="168">
        <v>1</v>
      </c>
      <c r="L245" s="166"/>
      <c r="M245" s="166"/>
      <c r="N245" s="166"/>
      <c r="O245" s="166"/>
      <c r="P245" s="166"/>
      <c r="Q245" s="166"/>
      <c r="R245" s="169"/>
      <c r="T245" s="170"/>
      <c r="U245" s="166"/>
      <c r="V245" s="166"/>
      <c r="W245" s="166"/>
      <c r="X245" s="166"/>
      <c r="Y245" s="166"/>
      <c r="Z245" s="166"/>
      <c r="AA245" s="171"/>
      <c r="AT245" s="172" t="s">
        <v>167</v>
      </c>
      <c r="AU245" s="172" t="s">
        <v>103</v>
      </c>
      <c r="AV245" s="10" t="s">
        <v>103</v>
      </c>
      <c r="AW245" s="10" t="s">
        <v>36</v>
      </c>
      <c r="AX245" s="10" t="s">
        <v>79</v>
      </c>
      <c r="AY245" s="172" t="s">
        <v>159</v>
      </c>
    </row>
    <row r="246" spans="2:51" s="10" customFormat="1" ht="22.5" customHeight="1">
      <c r="B246" s="165"/>
      <c r="C246" s="166"/>
      <c r="D246" s="166"/>
      <c r="E246" s="167" t="s">
        <v>3</v>
      </c>
      <c r="F246" s="273" t="s">
        <v>333</v>
      </c>
      <c r="G246" s="272"/>
      <c r="H246" s="272"/>
      <c r="I246" s="272"/>
      <c r="J246" s="166"/>
      <c r="K246" s="168">
        <v>1</v>
      </c>
      <c r="L246" s="166"/>
      <c r="M246" s="166"/>
      <c r="N246" s="166"/>
      <c r="O246" s="166"/>
      <c r="P246" s="166"/>
      <c r="Q246" s="166"/>
      <c r="R246" s="169"/>
      <c r="T246" s="170"/>
      <c r="U246" s="166"/>
      <c r="V246" s="166"/>
      <c r="W246" s="166"/>
      <c r="X246" s="166"/>
      <c r="Y246" s="166"/>
      <c r="Z246" s="166"/>
      <c r="AA246" s="171"/>
      <c r="AT246" s="172" t="s">
        <v>167</v>
      </c>
      <c r="AU246" s="172" t="s">
        <v>103</v>
      </c>
      <c r="AV246" s="10" t="s">
        <v>103</v>
      </c>
      <c r="AW246" s="10" t="s">
        <v>36</v>
      </c>
      <c r="AX246" s="10" t="s">
        <v>79</v>
      </c>
      <c r="AY246" s="172" t="s">
        <v>159</v>
      </c>
    </row>
    <row r="247" spans="2:51" s="11" customFormat="1" ht="22.5" customHeight="1">
      <c r="B247" s="173"/>
      <c r="C247" s="174"/>
      <c r="D247" s="174"/>
      <c r="E247" s="175" t="s">
        <v>3</v>
      </c>
      <c r="F247" s="269" t="s">
        <v>168</v>
      </c>
      <c r="G247" s="270"/>
      <c r="H247" s="270"/>
      <c r="I247" s="270"/>
      <c r="J247" s="174"/>
      <c r="K247" s="176">
        <v>2</v>
      </c>
      <c r="L247" s="174"/>
      <c r="M247" s="174"/>
      <c r="N247" s="174"/>
      <c r="O247" s="174"/>
      <c r="P247" s="174"/>
      <c r="Q247" s="174"/>
      <c r="R247" s="177"/>
      <c r="T247" s="178"/>
      <c r="U247" s="174"/>
      <c r="V247" s="174"/>
      <c r="W247" s="174"/>
      <c r="X247" s="174"/>
      <c r="Y247" s="174"/>
      <c r="Z247" s="174"/>
      <c r="AA247" s="179"/>
      <c r="AT247" s="180" t="s">
        <v>167</v>
      </c>
      <c r="AU247" s="180" t="s">
        <v>103</v>
      </c>
      <c r="AV247" s="11" t="s">
        <v>164</v>
      </c>
      <c r="AW247" s="11" t="s">
        <v>36</v>
      </c>
      <c r="AX247" s="11" t="s">
        <v>21</v>
      </c>
      <c r="AY247" s="180" t="s">
        <v>159</v>
      </c>
    </row>
    <row r="248" spans="2:65" s="1" customFormat="1" ht="22.5" customHeight="1">
      <c r="B248" s="129"/>
      <c r="C248" s="158" t="s">
        <v>342</v>
      </c>
      <c r="D248" s="158" t="s">
        <v>160</v>
      </c>
      <c r="E248" s="159" t="s">
        <v>343</v>
      </c>
      <c r="F248" s="259" t="s">
        <v>344</v>
      </c>
      <c r="G248" s="260"/>
      <c r="H248" s="260"/>
      <c r="I248" s="260"/>
      <c r="J248" s="160" t="s">
        <v>206</v>
      </c>
      <c r="K248" s="161">
        <v>1</v>
      </c>
      <c r="L248" s="261">
        <v>0</v>
      </c>
      <c r="M248" s="260"/>
      <c r="N248" s="262">
        <f>ROUND(L248*K248,2)</f>
        <v>0</v>
      </c>
      <c r="O248" s="260"/>
      <c r="P248" s="260"/>
      <c r="Q248" s="260"/>
      <c r="R248" s="131"/>
      <c r="T248" s="162" t="s">
        <v>3</v>
      </c>
      <c r="U248" s="43" t="s">
        <v>44</v>
      </c>
      <c r="V248" s="35"/>
      <c r="W248" s="163">
        <f>V248*K248</f>
        <v>0</v>
      </c>
      <c r="X248" s="163">
        <v>0</v>
      </c>
      <c r="Y248" s="163">
        <f>X248*K248</f>
        <v>0</v>
      </c>
      <c r="Z248" s="163">
        <v>0</v>
      </c>
      <c r="AA248" s="164">
        <f>Z248*K248</f>
        <v>0</v>
      </c>
      <c r="AR248" s="17" t="s">
        <v>196</v>
      </c>
      <c r="AT248" s="17" t="s">
        <v>160</v>
      </c>
      <c r="AU248" s="17" t="s">
        <v>103</v>
      </c>
      <c r="AY248" s="17" t="s">
        <v>159</v>
      </c>
      <c r="BE248" s="104">
        <f>IF(U248="základní",N248,0)</f>
        <v>0</v>
      </c>
      <c r="BF248" s="104">
        <f>IF(U248="snížená",N248,0)</f>
        <v>0</v>
      </c>
      <c r="BG248" s="104">
        <f>IF(U248="zákl. přenesená",N248,0)</f>
        <v>0</v>
      </c>
      <c r="BH248" s="104">
        <f>IF(U248="sníž. přenesená",N248,0)</f>
        <v>0</v>
      </c>
      <c r="BI248" s="104">
        <f>IF(U248="nulová",N248,0)</f>
        <v>0</v>
      </c>
      <c r="BJ248" s="17" t="s">
        <v>21</v>
      </c>
      <c r="BK248" s="104">
        <f>ROUND(L248*K248,2)</f>
        <v>0</v>
      </c>
      <c r="BL248" s="17" t="s">
        <v>196</v>
      </c>
      <c r="BM248" s="17" t="s">
        <v>345</v>
      </c>
    </row>
    <row r="249" spans="2:51" s="10" customFormat="1" ht="22.5" customHeight="1">
      <c r="B249" s="165"/>
      <c r="C249" s="166"/>
      <c r="D249" s="166"/>
      <c r="E249" s="167" t="s">
        <v>3</v>
      </c>
      <c r="F249" s="271" t="s">
        <v>346</v>
      </c>
      <c r="G249" s="272"/>
      <c r="H249" s="272"/>
      <c r="I249" s="272"/>
      <c r="J249" s="166"/>
      <c r="K249" s="168">
        <v>1</v>
      </c>
      <c r="L249" s="166"/>
      <c r="M249" s="166"/>
      <c r="N249" s="166"/>
      <c r="O249" s="166"/>
      <c r="P249" s="166"/>
      <c r="Q249" s="166"/>
      <c r="R249" s="169"/>
      <c r="T249" s="170"/>
      <c r="U249" s="166"/>
      <c r="V249" s="166"/>
      <c r="W249" s="166"/>
      <c r="X249" s="166"/>
      <c r="Y249" s="166"/>
      <c r="Z249" s="166"/>
      <c r="AA249" s="171"/>
      <c r="AT249" s="172" t="s">
        <v>167</v>
      </c>
      <c r="AU249" s="172" t="s">
        <v>103</v>
      </c>
      <c r="AV249" s="10" t="s">
        <v>103</v>
      </c>
      <c r="AW249" s="10" t="s">
        <v>36</v>
      </c>
      <c r="AX249" s="10" t="s">
        <v>79</v>
      </c>
      <c r="AY249" s="172" t="s">
        <v>159</v>
      </c>
    </row>
    <row r="250" spans="2:51" s="11" customFormat="1" ht="22.5" customHeight="1">
      <c r="B250" s="173"/>
      <c r="C250" s="174"/>
      <c r="D250" s="174"/>
      <c r="E250" s="175" t="s">
        <v>3</v>
      </c>
      <c r="F250" s="269" t="s">
        <v>168</v>
      </c>
      <c r="G250" s="270"/>
      <c r="H250" s="270"/>
      <c r="I250" s="270"/>
      <c r="J250" s="174"/>
      <c r="K250" s="176">
        <v>1</v>
      </c>
      <c r="L250" s="174"/>
      <c r="M250" s="174"/>
      <c r="N250" s="174"/>
      <c r="O250" s="174"/>
      <c r="P250" s="174"/>
      <c r="Q250" s="174"/>
      <c r="R250" s="177"/>
      <c r="T250" s="178"/>
      <c r="U250" s="174"/>
      <c r="V250" s="174"/>
      <c r="W250" s="174"/>
      <c r="X250" s="174"/>
      <c r="Y250" s="174"/>
      <c r="Z250" s="174"/>
      <c r="AA250" s="179"/>
      <c r="AT250" s="180" t="s">
        <v>167</v>
      </c>
      <c r="AU250" s="180" t="s">
        <v>103</v>
      </c>
      <c r="AV250" s="11" t="s">
        <v>164</v>
      </c>
      <c r="AW250" s="11" t="s">
        <v>36</v>
      </c>
      <c r="AX250" s="11" t="s">
        <v>21</v>
      </c>
      <c r="AY250" s="180" t="s">
        <v>159</v>
      </c>
    </row>
    <row r="251" spans="2:65" s="1" customFormat="1" ht="22.5" customHeight="1">
      <c r="B251" s="129"/>
      <c r="C251" s="181" t="s">
        <v>347</v>
      </c>
      <c r="D251" s="181" t="s">
        <v>262</v>
      </c>
      <c r="E251" s="182" t="s">
        <v>348</v>
      </c>
      <c r="F251" s="278" t="s">
        <v>349</v>
      </c>
      <c r="G251" s="279"/>
      <c r="H251" s="279"/>
      <c r="I251" s="279"/>
      <c r="J251" s="183" t="s">
        <v>206</v>
      </c>
      <c r="K251" s="184">
        <v>1</v>
      </c>
      <c r="L251" s="280">
        <v>0</v>
      </c>
      <c r="M251" s="279"/>
      <c r="N251" s="281">
        <f>ROUND(L251*K251,2)</f>
        <v>0</v>
      </c>
      <c r="O251" s="260"/>
      <c r="P251" s="260"/>
      <c r="Q251" s="260"/>
      <c r="R251" s="131"/>
      <c r="T251" s="162" t="s">
        <v>3</v>
      </c>
      <c r="U251" s="43" t="s">
        <v>44</v>
      </c>
      <c r="V251" s="35"/>
      <c r="W251" s="163">
        <f>V251*K251</f>
        <v>0</v>
      </c>
      <c r="X251" s="163">
        <v>0.00455</v>
      </c>
      <c r="Y251" s="163">
        <f>X251*K251</f>
        <v>0.00455</v>
      </c>
      <c r="Z251" s="163">
        <v>0</v>
      </c>
      <c r="AA251" s="164">
        <f>Z251*K251</f>
        <v>0</v>
      </c>
      <c r="AR251" s="17" t="s">
        <v>265</v>
      </c>
      <c r="AT251" s="17" t="s">
        <v>262</v>
      </c>
      <c r="AU251" s="17" t="s">
        <v>103</v>
      </c>
      <c r="AY251" s="17" t="s">
        <v>159</v>
      </c>
      <c r="BE251" s="104">
        <f>IF(U251="základní",N251,0)</f>
        <v>0</v>
      </c>
      <c r="BF251" s="104">
        <f>IF(U251="snížená",N251,0)</f>
        <v>0</v>
      </c>
      <c r="BG251" s="104">
        <f>IF(U251="zákl. přenesená",N251,0)</f>
        <v>0</v>
      </c>
      <c r="BH251" s="104">
        <f>IF(U251="sníž. přenesená",N251,0)</f>
        <v>0</v>
      </c>
      <c r="BI251" s="104">
        <f>IF(U251="nulová",N251,0)</f>
        <v>0</v>
      </c>
      <c r="BJ251" s="17" t="s">
        <v>21</v>
      </c>
      <c r="BK251" s="104">
        <f>ROUND(L251*K251,2)</f>
        <v>0</v>
      </c>
      <c r="BL251" s="17" t="s">
        <v>196</v>
      </c>
      <c r="BM251" s="17" t="s">
        <v>350</v>
      </c>
    </row>
    <row r="252" spans="2:65" s="1" customFormat="1" ht="31.5" customHeight="1">
      <c r="B252" s="129"/>
      <c r="C252" s="158" t="s">
        <v>351</v>
      </c>
      <c r="D252" s="158" t="s">
        <v>160</v>
      </c>
      <c r="E252" s="159" t="s">
        <v>352</v>
      </c>
      <c r="F252" s="259" t="s">
        <v>353</v>
      </c>
      <c r="G252" s="260"/>
      <c r="H252" s="260"/>
      <c r="I252" s="260"/>
      <c r="J252" s="160" t="s">
        <v>206</v>
      </c>
      <c r="K252" s="161">
        <v>1</v>
      </c>
      <c r="L252" s="261">
        <v>0</v>
      </c>
      <c r="M252" s="260"/>
      <c r="N252" s="262">
        <f>ROUND(L252*K252,2)</f>
        <v>0</v>
      </c>
      <c r="O252" s="260"/>
      <c r="P252" s="260"/>
      <c r="Q252" s="260"/>
      <c r="R252" s="131"/>
      <c r="T252" s="162" t="s">
        <v>3</v>
      </c>
      <c r="U252" s="43" t="s">
        <v>44</v>
      </c>
      <c r="V252" s="35"/>
      <c r="W252" s="163">
        <f>V252*K252</f>
        <v>0</v>
      </c>
      <c r="X252" s="163">
        <v>0</v>
      </c>
      <c r="Y252" s="163">
        <f>X252*K252</f>
        <v>0</v>
      </c>
      <c r="Z252" s="163">
        <v>0</v>
      </c>
      <c r="AA252" s="164">
        <f>Z252*K252</f>
        <v>0</v>
      </c>
      <c r="AR252" s="17" t="s">
        <v>196</v>
      </c>
      <c r="AT252" s="17" t="s">
        <v>160</v>
      </c>
      <c r="AU252" s="17" t="s">
        <v>103</v>
      </c>
      <c r="AY252" s="17" t="s">
        <v>159</v>
      </c>
      <c r="BE252" s="104">
        <f>IF(U252="základní",N252,0)</f>
        <v>0</v>
      </c>
      <c r="BF252" s="104">
        <f>IF(U252="snížená",N252,0)</f>
        <v>0</v>
      </c>
      <c r="BG252" s="104">
        <f>IF(U252="zákl. přenesená",N252,0)</f>
        <v>0</v>
      </c>
      <c r="BH252" s="104">
        <f>IF(U252="sníž. přenesená",N252,0)</f>
        <v>0</v>
      </c>
      <c r="BI252" s="104">
        <f>IF(U252="nulová",N252,0)</f>
        <v>0</v>
      </c>
      <c r="BJ252" s="17" t="s">
        <v>21</v>
      </c>
      <c r="BK252" s="104">
        <f>ROUND(L252*K252,2)</f>
        <v>0</v>
      </c>
      <c r="BL252" s="17" t="s">
        <v>196</v>
      </c>
      <c r="BM252" s="17" t="s">
        <v>354</v>
      </c>
    </row>
    <row r="253" spans="2:51" s="10" customFormat="1" ht="22.5" customHeight="1">
      <c r="B253" s="165"/>
      <c r="C253" s="166"/>
      <c r="D253" s="166"/>
      <c r="E253" s="167" t="s">
        <v>3</v>
      </c>
      <c r="F253" s="271" t="s">
        <v>346</v>
      </c>
      <c r="G253" s="272"/>
      <c r="H253" s="272"/>
      <c r="I253" s="272"/>
      <c r="J253" s="166"/>
      <c r="K253" s="168">
        <v>1</v>
      </c>
      <c r="L253" s="166"/>
      <c r="M253" s="166"/>
      <c r="N253" s="166"/>
      <c r="O253" s="166"/>
      <c r="P253" s="166"/>
      <c r="Q253" s="166"/>
      <c r="R253" s="169"/>
      <c r="T253" s="170"/>
      <c r="U253" s="166"/>
      <c r="V253" s="166"/>
      <c r="W253" s="166"/>
      <c r="X253" s="166"/>
      <c r="Y253" s="166"/>
      <c r="Z253" s="166"/>
      <c r="AA253" s="171"/>
      <c r="AT253" s="172" t="s">
        <v>167</v>
      </c>
      <c r="AU253" s="172" t="s">
        <v>103</v>
      </c>
      <c r="AV253" s="10" t="s">
        <v>103</v>
      </c>
      <c r="AW253" s="10" t="s">
        <v>36</v>
      </c>
      <c r="AX253" s="10" t="s">
        <v>79</v>
      </c>
      <c r="AY253" s="172" t="s">
        <v>159</v>
      </c>
    </row>
    <row r="254" spans="2:51" s="11" customFormat="1" ht="22.5" customHeight="1">
      <c r="B254" s="173"/>
      <c r="C254" s="174"/>
      <c r="D254" s="174"/>
      <c r="E254" s="175" t="s">
        <v>3</v>
      </c>
      <c r="F254" s="269" t="s">
        <v>168</v>
      </c>
      <c r="G254" s="270"/>
      <c r="H254" s="270"/>
      <c r="I254" s="270"/>
      <c r="J254" s="174"/>
      <c r="K254" s="176">
        <v>1</v>
      </c>
      <c r="L254" s="174"/>
      <c r="M254" s="174"/>
      <c r="N254" s="174"/>
      <c r="O254" s="174"/>
      <c r="P254" s="174"/>
      <c r="Q254" s="174"/>
      <c r="R254" s="177"/>
      <c r="T254" s="178"/>
      <c r="U254" s="174"/>
      <c r="V254" s="174"/>
      <c r="W254" s="174"/>
      <c r="X254" s="174"/>
      <c r="Y254" s="174"/>
      <c r="Z254" s="174"/>
      <c r="AA254" s="179"/>
      <c r="AT254" s="180" t="s">
        <v>167</v>
      </c>
      <c r="AU254" s="180" t="s">
        <v>103</v>
      </c>
      <c r="AV254" s="11" t="s">
        <v>164</v>
      </c>
      <c r="AW254" s="11" t="s">
        <v>36</v>
      </c>
      <c r="AX254" s="11" t="s">
        <v>21</v>
      </c>
      <c r="AY254" s="180" t="s">
        <v>159</v>
      </c>
    </row>
    <row r="255" spans="2:63" s="9" customFormat="1" ht="29.85" customHeight="1">
      <c r="B255" s="147"/>
      <c r="C255" s="148"/>
      <c r="D255" s="157" t="s">
        <v>125</v>
      </c>
      <c r="E255" s="157"/>
      <c r="F255" s="157"/>
      <c r="G255" s="157"/>
      <c r="H255" s="157"/>
      <c r="I255" s="157"/>
      <c r="J255" s="157"/>
      <c r="K255" s="157"/>
      <c r="L255" s="157"/>
      <c r="M255" s="157"/>
      <c r="N255" s="267">
        <f>BK255</f>
        <v>0</v>
      </c>
      <c r="O255" s="268"/>
      <c r="P255" s="268"/>
      <c r="Q255" s="268"/>
      <c r="R255" s="150"/>
      <c r="T255" s="151"/>
      <c r="U255" s="148"/>
      <c r="V255" s="148"/>
      <c r="W255" s="152">
        <f>SUM(W256:W365)</f>
        <v>0</v>
      </c>
      <c r="X255" s="148"/>
      <c r="Y255" s="152">
        <f>SUM(Y256:Y365)</f>
        <v>6.87618359</v>
      </c>
      <c r="Z255" s="148"/>
      <c r="AA255" s="153">
        <f>SUM(AA256:AA365)</f>
        <v>6.60346891</v>
      </c>
      <c r="AR255" s="154" t="s">
        <v>103</v>
      </c>
      <c r="AT255" s="155" t="s">
        <v>78</v>
      </c>
      <c r="AU255" s="155" t="s">
        <v>21</v>
      </c>
      <c r="AY255" s="154" t="s">
        <v>159</v>
      </c>
      <c r="BK255" s="156">
        <f>SUM(BK256:BK365)</f>
        <v>0</v>
      </c>
    </row>
    <row r="256" spans="2:65" s="1" customFormat="1" ht="31.5" customHeight="1">
      <c r="B256" s="129"/>
      <c r="C256" s="158" t="s">
        <v>355</v>
      </c>
      <c r="D256" s="158" t="s">
        <v>160</v>
      </c>
      <c r="E256" s="159" t="s">
        <v>356</v>
      </c>
      <c r="F256" s="259" t="s">
        <v>357</v>
      </c>
      <c r="G256" s="260"/>
      <c r="H256" s="260"/>
      <c r="I256" s="260"/>
      <c r="J256" s="160" t="s">
        <v>195</v>
      </c>
      <c r="K256" s="161">
        <v>10.835</v>
      </c>
      <c r="L256" s="261">
        <v>0</v>
      </c>
      <c r="M256" s="260"/>
      <c r="N256" s="262">
        <f>ROUND(L256*K256,2)</f>
        <v>0</v>
      </c>
      <c r="O256" s="260"/>
      <c r="P256" s="260"/>
      <c r="Q256" s="260"/>
      <c r="R256" s="131"/>
      <c r="T256" s="162" t="s">
        <v>3</v>
      </c>
      <c r="U256" s="43" t="s">
        <v>44</v>
      </c>
      <c r="V256" s="35"/>
      <c r="W256" s="163">
        <f>V256*K256</f>
        <v>0</v>
      </c>
      <c r="X256" s="163">
        <v>0.00122</v>
      </c>
      <c r="Y256" s="163">
        <f>X256*K256</f>
        <v>0.0132187</v>
      </c>
      <c r="Z256" s="163">
        <v>0</v>
      </c>
      <c r="AA256" s="164">
        <f>Z256*K256</f>
        <v>0</v>
      </c>
      <c r="AR256" s="17" t="s">
        <v>196</v>
      </c>
      <c r="AT256" s="17" t="s">
        <v>160</v>
      </c>
      <c r="AU256" s="17" t="s">
        <v>103</v>
      </c>
      <c r="AY256" s="17" t="s">
        <v>159</v>
      </c>
      <c r="BE256" s="104">
        <f>IF(U256="základní",N256,0)</f>
        <v>0</v>
      </c>
      <c r="BF256" s="104">
        <f>IF(U256="snížená",N256,0)</f>
        <v>0</v>
      </c>
      <c r="BG256" s="104">
        <f>IF(U256="zákl. přenesená",N256,0)</f>
        <v>0</v>
      </c>
      <c r="BH256" s="104">
        <f>IF(U256="sníž. přenesená",N256,0)</f>
        <v>0</v>
      </c>
      <c r="BI256" s="104">
        <f>IF(U256="nulová",N256,0)</f>
        <v>0</v>
      </c>
      <c r="BJ256" s="17" t="s">
        <v>21</v>
      </c>
      <c r="BK256" s="104">
        <f>ROUND(L256*K256,2)</f>
        <v>0</v>
      </c>
      <c r="BL256" s="17" t="s">
        <v>196</v>
      </c>
      <c r="BM256" s="17" t="s">
        <v>358</v>
      </c>
    </row>
    <row r="257" spans="2:51" s="10" customFormat="1" ht="22.5" customHeight="1">
      <c r="B257" s="165"/>
      <c r="C257" s="166"/>
      <c r="D257" s="166"/>
      <c r="E257" s="167" t="s">
        <v>3</v>
      </c>
      <c r="F257" s="271" t="s">
        <v>359</v>
      </c>
      <c r="G257" s="272"/>
      <c r="H257" s="272"/>
      <c r="I257" s="272"/>
      <c r="J257" s="166"/>
      <c r="K257" s="168">
        <v>4.505</v>
      </c>
      <c r="L257" s="166"/>
      <c r="M257" s="166"/>
      <c r="N257" s="166"/>
      <c r="O257" s="166"/>
      <c r="P257" s="166"/>
      <c r="Q257" s="166"/>
      <c r="R257" s="169"/>
      <c r="T257" s="170"/>
      <c r="U257" s="166"/>
      <c r="V257" s="166"/>
      <c r="W257" s="166"/>
      <c r="X257" s="166"/>
      <c r="Y257" s="166"/>
      <c r="Z257" s="166"/>
      <c r="AA257" s="171"/>
      <c r="AT257" s="172" t="s">
        <v>167</v>
      </c>
      <c r="AU257" s="172" t="s">
        <v>103</v>
      </c>
      <c r="AV257" s="10" t="s">
        <v>103</v>
      </c>
      <c r="AW257" s="10" t="s">
        <v>36</v>
      </c>
      <c r="AX257" s="10" t="s">
        <v>79</v>
      </c>
      <c r="AY257" s="172" t="s">
        <v>159</v>
      </c>
    </row>
    <row r="258" spans="2:51" s="10" customFormat="1" ht="22.5" customHeight="1">
      <c r="B258" s="165"/>
      <c r="C258" s="166"/>
      <c r="D258" s="166"/>
      <c r="E258" s="167" t="s">
        <v>3</v>
      </c>
      <c r="F258" s="273" t="s">
        <v>360</v>
      </c>
      <c r="G258" s="272"/>
      <c r="H258" s="272"/>
      <c r="I258" s="272"/>
      <c r="J258" s="166"/>
      <c r="K258" s="168">
        <v>6.33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167</v>
      </c>
      <c r="AU258" s="172" t="s">
        <v>103</v>
      </c>
      <c r="AV258" s="10" t="s">
        <v>103</v>
      </c>
      <c r="AW258" s="10" t="s">
        <v>36</v>
      </c>
      <c r="AX258" s="10" t="s">
        <v>79</v>
      </c>
      <c r="AY258" s="172" t="s">
        <v>159</v>
      </c>
    </row>
    <row r="259" spans="2:51" s="11" customFormat="1" ht="22.5" customHeight="1">
      <c r="B259" s="173"/>
      <c r="C259" s="174"/>
      <c r="D259" s="174"/>
      <c r="E259" s="175" t="s">
        <v>3</v>
      </c>
      <c r="F259" s="269" t="s">
        <v>168</v>
      </c>
      <c r="G259" s="270"/>
      <c r="H259" s="270"/>
      <c r="I259" s="270"/>
      <c r="J259" s="174"/>
      <c r="K259" s="176">
        <v>10.835</v>
      </c>
      <c r="L259" s="174"/>
      <c r="M259" s="174"/>
      <c r="N259" s="174"/>
      <c r="O259" s="174"/>
      <c r="P259" s="174"/>
      <c r="Q259" s="174"/>
      <c r="R259" s="177"/>
      <c r="T259" s="178"/>
      <c r="U259" s="174"/>
      <c r="V259" s="174"/>
      <c r="W259" s="174"/>
      <c r="X259" s="174"/>
      <c r="Y259" s="174"/>
      <c r="Z259" s="174"/>
      <c r="AA259" s="179"/>
      <c r="AT259" s="180" t="s">
        <v>167</v>
      </c>
      <c r="AU259" s="180" t="s">
        <v>103</v>
      </c>
      <c r="AV259" s="11" t="s">
        <v>164</v>
      </c>
      <c r="AW259" s="11" t="s">
        <v>36</v>
      </c>
      <c r="AX259" s="11" t="s">
        <v>21</v>
      </c>
      <c r="AY259" s="180" t="s">
        <v>159</v>
      </c>
    </row>
    <row r="260" spans="2:65" s="1" customFormat="1" ht="31.5" customHeight="1">
      <c r="B260" s="129"/>
      <c r="C260" s="158" t="s">
        <v>361</v>
      </c>
      <c r="D260" s="158" t="s">
        <v>160</v>
      </c>
      <c r="E260" s="159" t="s">
        <v>362</v>
      </c>
      <c r="F260" s="259" t="s">
        <v>363</v>
      </c>
      <c r="G260" s="260"/>
      <c r="H260" s="260"/>
      <c r="I260" s="260"/>
      <c r="J260" s="160" t="s">
        <v>211</v>
      </c>
      <c r="K260" s="161">
        <v>132.102</v>
      </c>
      <c r="L260" s="261">
        <v>0</v>
      </c>
      <c r="M260" s="260"/>
      <c r="N260" s="262">
        <f>ROUND(L260*K260,2)</f>
        <v>0</v>
      </c>
      <c r="O260" s="260"/>
      <c r="P260" s="260"/>
      <c r="Q260" s="260"/>
      <c r="R260" s="131"/>
      <c r="T260" s="162" t="s">
        <v>3</v>
      </c>
      <c r="U260" s="43" t="s">
        <v>44</v>
      </c>
      <c r="V260" s="35"/>
      <c r="W260" s="163">
        <f>V260*K260</f>
        <v>0</v>
      </c>
      <c r="X260" s="163">
        <v>0</v>
      </c>
      <c r="Y260" s="163">
        <f>X260*K260</f>
        <v>0</v>
      </c>
      <c r="Z260" s="163">
        <v>0.0066</v>
      </c>
      <c r="AA260" s="164">
        <f>Z260*K260</f>
        <v>0.8718732</v>
      </c>
      <c r="AR260" s="17" t="s">
        <v>196</v>
      </c>
      <c r="AT260" s="17" t="s">
        <v>160</v>
      </c>
      <c r="AU260" s="17" t="s">
        <v>103</v>
      </c>
      <c r="AY260" s="17" t="s">
        <v>159</v>
      </c>
      <c r="BE260" s="104">
        <f>IF(U260="základní",N260,0)</f>
        <v>0</v>
      </c>
      <c r="BF260" s="104">
        <f>IF(U260="snížená",N260,0)</f>
        <v>0</v>
      </c>
      <c r="BG260" s="104">
        <f>IF(U260="zákl. přenesená",N260,0)</f>
        <v>0</v>
      </c>
      <c r="BH260" s="104">
        <f>IF(U260="sníž. přenesená",N260,0)</f>
        <v>0</v>
      </c>
      <c r="BI260" s="104">
        <f>IF(U260="nulová",N260,0)</f>
        <v>0</v>
      </c>
      <c r="BJ260" s="17" t="s">
        <v>21</v>
      </c>
      <c r="BK260" s="104">
        <f>ROUND(L260*K260,2)</f>
        <v>0</v>
      </c>
      <c r="BL260" s="17" t="s">
        <v>196</v>
      </c>
      <c r="BM260" s="17" t="s">
        <v>364</v>
      </c>
    </row>
    <row r="261" spans="2:51" s="12" customFormat="1" ht="22.5" customHeight="1">
      <c r="B261" s="185"/>
      <c r="C261" s="186"/>
      <c r="D261" s="186"/>
      <c r="E261" s="187" t="s">
        <v>3</v>
      </c>
      <c r="F261" s="276" t="s">
        <v>365</v>
      </c>
      <c r="G261" s="277"/>
      <c r="H261" s="277"/>
      <c r="I261" s="277"/>
      <c r="J261" s="186"/>
      <c r="K261" s="188" t="s">
        <v>3</v>
      </c>
      <c r="L261" s="186"/>
      <c r="M261" s="186"/>
      <c r="N261" s="186"/>
      <c r="O261" s="186"/>
      <c r="P261" s="186"/>
      <c r="Q261" s="186"/>
      <c r="R261" s="189"/>
      <c r="T261" s="190"/>
      <c r="U261" s="186"/>
      <c r="V261" s="186"/>
      <c r="W261" s="186"/>
      <c r="X261" s="186"/>
      <c r="Y261" s="186"/>
      <c r="Z261" s="186"/>
      <c r="AA261" s="191"/>
      <c r="AT261" s="192" t="s">
        <v>167</v>
      </c>
      <c r="AU261" s="192" t="s">
        <v>103</v>
      </c>
      <c r="AV261" s="12" t="s">
        <v>21</v>
      </c>
      <c r="AW261" s="12" t="s">
        <v>36</v>
      </c>
      <c r="AX261" s="12" t="s">
        <v>79</v>
      </c>
      <c r="AY261" s="192" t="s">
        <v>159</v>
      </c>
    </row>
    <row r="262" spans="2:51" s="10" customFormat="1" ht="22.5" customHeight="1">
      <c r="B262" s="165"/>
      <c r="C262" s="166"/>
      <c r="D262" s="166"/>
      <c r="E262" s="167" t="s">
        <v>3</v>
      </c>
      <c r="F262" s="273" t="s">
        <v>366</v>
      </c>
      <c r="G262" s="272"/>
      <c r="H262" s="272"/>
      <c r="I262" s="272"/>
      <c r="J262" s="166"/>
      <c r="K262" s="168">
        <v>13.053</v>
      </c>
      <c r="L262" s="166"/>
      <c r="M262" s="166"/>
      <c r="N262" s="166"/>
      <c r="O262" s="166"/>
      <c r="P262" s="166"/>
      <c r="Q262" s="166"/>
      <c r="R262" s="169"/>
      <c r="T262" s="170"/>
      <c r="U262" s="166"/>
      <c r="V262" s="166"/>
      <c r="W262" s="166"/>
      <c r="X262" s="166"/>
      <c r="Y262" s="166"/>
      <c r="Z262" s="166"/>
      <c r="AA262" s="171"/>
      <c r="AT262" s="172" t="s">
        <v>167</v>
      </c>
      <c r="AU262" s="172" t="s">
        <v>103</v>
      </c>
      <c r="AV262" s="10" t="s">
        <v>103</v>
      </c>
      <c r="AW262" s="10" t="s">
        <v>36</v>
      </c>
      <c r="AX262" s="10" t="s">
        <v>79</v>
      </c>
      <c r="AY262" s="172" t="s">
        <v>159</v>
      </c>
    </row>
    <row r="263" spans="2:51" s="10" customFormat="1" ht="22.5" customHeight="1">
      <c r="B263" s="165"/>
      <c r="C263" s="166"/>
      <c r="D263" s="166"/>
      <c r="E263" s="167" t="s">
        <v>3</v>
      </c>
      <c r="F263" s="273" t="s">
        <v>367</v>
      </c>
      <c r="G263" s="272"/>
      <c r="H263" s="272"/>
      <c r="I263" s="272"/>
      <c r="J263" s="166"/>
      <c r="K263" s="168">
        <v>119.049</v>
      </c>
      <c r="L263" s="166"/>
      <c r="M263" s="166"/>
      <c r="N263" s="166"/>
      <c r="O263" s="166"/>
      <c r="P263" s="166"/>
      <c r="Q263" s="166"/>
      <c r="R263" s="169"/>
      <c r="T263" s="170"/>
      <c r="U263" s="166"/>
      <c r="V263" s="166"/>
      <c r="W263" s="166"/>
      <c r="X263" s="166"/>
      <c r="Y263" s="166"/>
      <c r="Z263" s="166"/>
      <c r="AA263" s="171"/>
      <c r="AT263" s="172" t="s">
        <v>167</v>
      </c>
      <c r="AU263" s="172" t="s">
        <v>103</v>
      </c>
      <c r="AV263" s="10" t="s">
        <v>103</v>
      </c>
      <c r="AW263" s="10" t="s">
        <v>36</v>
      </c>
      <c r="AX263" s="10" t="s">
        <v>79</v>
      </c>
      <c r="AY263" s="172" t="s">
        <v>159</v>
      </c>
    </row>
    <row r="264" spans="2:51" s="13" customFormat="1" ht="22.5" customHeight="1">
      <c r="B264" s="193"/>
      <c r="C264" s="194"/>
      <c r="D264" s="194"/>
      <c r="E264" s="195" t="s">
        <v>3</v>
      </c>
      <c r="F264" s="274" t="s">
        <v>368</v>
      </c>
      <c r="G264" s="275"/>
      <c r="H264" s="275"/>
      <c r="I264" s="275"/>
      <c r="J264" s="194"/>
      <c r="K264" s="196">
        <v>132.102</v>
      </c>
      <c r="L264" s="194"/>
      <c r="M264" s="194"/>
      <c r="N264" s="194"/>
      <c r="O264" s="194"/>
      <c r="P264" s="194"/>
      <c r="Q264" s="194"/>
      <c r="R264" s="197"/>
      <c r="T264" s="198"/>
      <c r="U264" s="194"/>
      <c r="V264" s="194"/>
      <c r="W264" s="194"/>
      <c r="X264" s="194"/>
      <c r="Y264" s="194"/>
      <c r="Z264" s="194"/>
      <c r="AA264" s="199"/>
      <c r="AT264" s="200" t="s">
        <v>167</v>
      </c>
      <c r="AU264" s="200" t="s">
        <v>103</v>
      </c>
      <c r="AV264" s="13" t="s">
        <v>173</v>
      </c>
      <c r="AW264" s="13" t="s">
        <v>36</v>
      </c>
      <c r="AX264" s="13" t="s">
        <v>79</v>
      </c>
      <c r="AY264" s="200" t="s">
        <v>159</v>
      </c>
    </row>
    <row r="265" spans="2:51" s="11" customFormat="1" ht="22.5" customHeight="1">
      <c r="B265" s="173"/>
      <c r="C265" s="174"/>
      <c r="D265" s="174"/>
      <c r="E265" s="175" t="s">
        <v>3</v>
      </c>
      <c r="F265" s="269" t="s">
        <v>168</v>
      </c>
      <c r="G265" s="270"/>
      <c r="H265" s="270"/>
      <c r="I265" s="270"/>
      <c r="J265" s="174"/>
      <c r="K265" s="176">
        <v>132.102</v>
      </c>
      <c r="L265" s="174"/>
      <c r="M265" s="174"/>
      <c r="N265" s="174"/>
      <c r="O265" s="174"/>
      <c r="P265" s="174"/>
      <c r="Q265" s="174"/>
      <c r="R265" s="177"/>
      <c r="T265" s="178"/>
      <c r="U265" s="174"/>
      <c r="V265" s="174"/>
      <c r="W265" s="174"/>
      <c r="X265" s="174"/>
      <c r="Y265" s="174"/>
      <c r="Z265" s="174"/>
      <c r="AA265" s="179"/>
      <c r="AT265" s="180" t="s">
        <v>167</v>
      </c>
      <c r="AU265" s="180" t="s">
        <v>103</v>
      </c>
      <c r="AV265" s="11" t="s">
        <v>164</v>
      </c>
      <c r="AW265" s="11" t="s">
        <v>36</v>
      </c>
      <c r="AX265" s="11" t="s">
        <v>21</v>
      </c>
      <c r="AY265" s="180" t="s">
        <v>159</v>
      </c>
    </row>
    <row r="266" spans="2:65" s="1" customFormat="1" ht="31.5" customHeight="1">
      <c r="B266" s="129"/>
      <c r="C266" s="158" t="s">
        <v>369</v>
      </c>
      <c r="D266" s="158" t="s">
        <v>160</v>
      </c>
      <c r="E266" s="159" t="s">
        <v>370</v>
      </c>
      <c r="F266" s="259" t="s">
        <v>371</v>
      </c>
      <c r="G266" s="260"/>
      <c r="H266" s="260"/>
      <c r="I266" s="260"/>
      <c r="J266" s="160" t="s">
        <v>211</v>
      </c>
      <c r="K266" s="161">
        <v>8.768</v>
      </c>
      <c r="L266" s="261">
        <v>0</v>
      </c>
      <c r="M266" s="260"/>
      <c r="N266" s="262">
        <f>ROUND(L266*K266,2)</f>
        <v>0</v>
      </c>
      <c r="O266" s="260"/>
      <c r="P266" s="260"/>
      <c r="Q266" s="260"/>
      <c r="R266" s="131"/>
      <c r="T266" s="162" t="s">
        <v>3</v>
      </c>
      <c r="U266" s="43" t="s">
        <v>44</v>
      </c>
      <c r="V266" s="35"/>
      <c r="W266" s="163">
        <f>V266*K266</f>
        <v>0</v>
      </c>
      <c r="X266" s="163">
        <v>0</v>
      </c>
      <c r="Y266" s="163">
        <f>X266*K266</f>
        <v>0</v>
      </c>
      <c r="Z266" s="163">
        <v>0.01232</v>
      </c>
      <c r="AA266" s="164">
        <f>Z266*K266</f>
        <v>0.10802176000000001</v>
      </c>
      <c r="AR266" s="17" t="s">
        <v>196</v>
      </c>
      <c r="AT266" s="17" t="s">
        <v>160</v>
      </c>
      <c r="AU266" s="17" t="s">
        <v>103</v>
      </c>
      <c r="AY266" s="17" t="s">
        <v>159</v>
      </c>
      <c r="BE266" s="104">
        <f>IF(U266="základní",N266,0)</f>
        <v>0</v>
      </c>
      <c r="BF266" s="104">
        <f>IF(U266="snížená",N266,0)</f>
        <v>0</v>
      </c>
      <c r="BG266" s="104">
        <f>IF(U266="zákl. přenesená",N266,0)</f>
        <v>0</v>
      </c>
      <c r="BH266" s="104">
        <f>IF(U266="sníž. přenesená",N266,0)</f>
        <v>0</v>
      </c>
      <c r="BI266" s="104">
        <f>IF(U266="nulová",N266,0)</f>
        <v>0</v>
      </c>
      <c r="BJ266" s="17" t="s">
        <v>21</v>
      </c>
      <c r="BK266" s="104">
        <f>ROUND(L266*K266,2)</f>
        <v>0</v>
      </c>
      <c r="BL266" s="17" t="s">
        <v>196</v>
      </c>
      <c r="BM266" s="17" t="s">
        <v>372</v>
      </c>
    </row>
    <row r="267" spans="2:51" s="12" customFormat="1" ht="22.5" customHeight="1">
      <c r="B267" s="185"/>
      <c r="C267" s="186"/>
      <c r="D267" s="186"/>
      <c r="E267" s="187" t="s">
        <v>3</v>
      </c>
      <c r="F267" s="276" t="s">
        <v>365</v>
      </c>
      <c r="G267" s="277"/>
      <c r="H267" s="277"/>
      <c r="I267" s="277"/>
      <c r="J267" s="186"/>
      <c r="K267" s="188" t="s">
        <v>3</v>
      </c>
      <c r="L267" s="186"/>
      <c r="M267" s="186"/>
      <c r="N267" s="186"/>
      <c r="O267" s="186"/>
      <c r="P267" s="186"/>
      <c r="Q267" s="186"/>
      <c r="R267" s="189"/>
      <c r="T267" s="190"/>
      <c r="U267" s="186"/>
      <c r="V267" s="186"/>
      <c r="W267" s="186"/>
      <c r="X267" s="186"/>
      <c r="Y267" s="186"/>
      <c r="Z267" s="186"/>
      <c r="AA267" s="191"/>
      <c r="AT267" s="192" t="s">
        <v>167</v>
      </c>
      <c r="AU267" s="192" t="s">
        <v>103</v>
      </c>
      <c r="AV267" s="12" t="s">
        <v>21</v>
      </c>
      <c r="AW267" s="12" t="s">
        <v>36</v>
      </c>
      <c r="AX267" s="12" t="s">
        <v>79</v>
      </c>
      <c r="AY267" s="192" t="s">
        <v>159</v>
      </c>
    </row>
    <row r="268" spans="2:51" s="10" customFormat="1" ht="22.5" customHeight="1">
      <c r="B268" s="165"/>
      <c r="C268" s="166"/>
      <c r="D268" s="166"/>
      <c r="E268" s="167" t="s">
        <v>3</v>
      </c>
      <c r="F268" s="273" t="s">
        <v>373</v>
      </c>
      <c r="G268" s="272"/>
      <c r="H268" s="272"/>
      <c r="I268" s="272"/>
      <c r="J268" s="166"/>
      <c r="K268" s="168">
        <v>2.234</v>
      </c>
      <c r="L268" s="166"/>
      <c r="M268" s="166"/>
      <c r="N268" s="166"/>
      <c r="O268" s="166"/>
      <c r="P268" s="166"/>
      <c r="Q268" s="166"/>
      <c r="R268" s="169"/>
      <c r="T268" s="170"/>
      <c r="U268" s="166"/>
      <c r="V268" s="166"/>
      <c r="W268" s="166"/>
      <c r="X268" s="166"/>
      <c r="Y268" s="166"/>
      <c r="Z268" s="166"/>
      <c r="AA268" s="171"/>
      <c r="AT268" s="172" t="s">
        <v>167</v>
      </c>
      <c r="AU268" s="172" t="s">
        <v>103</v>
      </c>
      <c r="AV268" s="10" t="s">
        <v>103</v>
      </c>
      <c r="AW268" s="10" t="s">
        <v>36</v>
      </c>
      <c r="AX268" s="10" t="s">
        <v>79</v>
      </c>
      <c r="AY268" s="172" t="s">
        <v>159</v>
      </c>
    </row>
    <row r="269" spans="2:51" s="10" customFormat="1" ht="22.5" customHeight="1">
      <c r="B269" s="165"/>
      <c r="C269" s="166"/>
      <c r="D269" s="166"/>
      <c r="E269" s="167" t="s">
        <v>3</v>
      </c>
      <c r="F269" s="273" t="s">
        <v>374</v>
      </c>
      <c r="G269" s="272"/>
      <c r="H269" s="272"/>
      <c r="I269" s="272"/>
      <c r="J269" s="166"/>
      <c r="K269" s="168">
        <v>6.534</v>
      </c>
      <c r="L269" s="166"/>
      <c r="M269" s="166"/>
      <c r="N269" s="166"/>
      <c r="O269" s="166"/>
      <c r="P269" s="166"/>
      <c r="Q269" s="166"/>
      <c r="R269" s="169"/>
      <c r="T269" s="170"/>
      <c r="U269" s="166"/>
      <c r="V269" s="166"/>
      <c r="W269" s="166"/>
      <c r="X269" s="166"/>
      <c r="Y269" s="166"/>
      <c r="Z269" s="166"/>
      <c r="AA269" s="171"/>
      <c r="AT269" s="172" t="s">
        <v>167</v>
      </c>
      <c r="AU269" s="172" t="s">
        <v>103</v>
      </c>
      <c r="AV269" s="10" t="s">
        <v>103</v>
      </c>
      <c r="AW269" s="10" t="s">
        <v>36</v>
      </c>
      <c r="AX269" s="10" t="s">
        <v>79</v>
      </c>
      <c r="AY269" s="172" t="s">
        <v>159</v>
      </c>
    </row>
    <row r="270" spans="2:51" s="13" customFormat="1" ht="22.5" customHeight="1">
      <c r="B270" s="193"/>
      <c r="C270" s="194"/>
      <c r="D270" s="194"/>
      <c r="E270" s="195" t="s">
        <v>3</v>
      </c>
      <c r="F270" s="274" t="s">
        <v>368</v>
      </c>
      <c r="G270" s="275"/>
      <c r="H270" s="275"/>
      <c r="I270" s="275"/>
      <c r="J270" s="194"/>
      <c r="K270" s="196">
        <v>8.768</v>
      </c>
      <c r="L270" s="194"/>
      <c r="M270" s="194"/>
      <c r="N270" s="194"/>
      <c r="O270" s="194"/>
      <c r="P270" s="194"/>
      <c r="Q270" s="194"/>
      <c r="R270" s="197"/>
      <c r="T270" s="198"/>
      <c r="U270" s="194"/>
      <c r="V270" s="194"/>
      <c r="W270" s="194"/>
      <c r="X270" s="194"/>
      <c r="Y270" s="194"/>
      <c r="Z270" s="194"/>
      <c r="AA270" s="199"/>
      <c r="AT270" s="200" t="s">
        <v>167</v>
      </c>
      <c r="AU270" s="200" t="s">
        <v>103</v>
      </c>
      <c r="AV270" s="13" t="s">
        <v>173</v>
      </c>
      <c r="AW270" s="13" t="s">
        <v>36</v>
      </c>
      <c r="AX270" s="13" t="s">
        <v>79</v>
      </c>
      <c r="AY270" s="200" t="s">
        <v>159</v>
      </c>
    </row>
    <row r="271" spans="2:51" s="11" customFormat="1" ht="22.5" customHeight="1">
      <c r="B271" s="173"/>
      <c r="C271" s="174"/>
      <c r="D271" s="174"/>
      <c r="E271" s="175" t="s">
        <v>3</v>
      </c>
      <c r="F271" s="269" t="s">
        <v>168</v>
      </c>
      <c r="G271" s="270"/>
      <c r="H271" s="270"/>
      <c r="I271" s="270"/>
      <c r="J271" s="174"/>
      <c r="K271" s="176">
        <v>8.768</v>
      </c>
      <c r="L271" s="174"/>
      <c r="M271" s="174"/>
      <c r="N271" s="174"/>
      <c r="O271" s="174"/>
      <c r="P271" s="174"/>
      <c r="Q271" s="174"/>
      <c r="R271" s="177"/>
      <c r="T271" s="178"/>
      <c r="U271" s="174"/>
      <c r="V271" s="174"/>
      <c r="W271" s="174"/>
      <c r="X271" s="174"/>
      <c r="Y271" s="174"/>
      <c r="Z271" s="174"/>
      <c r="AA271" s="179"/>
      <c r="AT271" s="180" t="s">
        <v>167</v>
      </c>
      <c r="AU271" s="180" t="s">
        <v>103</v>
      </c>
      <c r="AV271" s="11" t="s">
        <v>164</v>
      </c>
      <c r="AW271" s="11" t="s">
        <v>36</v>
      </c>
      <c r="AX271" s="11" t="s">
        <v>21</v>
      </c>
      <c r="AY271" s="180" t="s">
        <v>159</v>
      </c>
    </row>
    <row r="272" spans="2:65" s="1" customFormat="1" ht="31.5" customHeight="1">
      <c r="B272" s="129"/>
      <c r="C272" s="158" t="s">
        <v>375</v>
      </c>
      <c r="D272" s="158" t="s">
        <v>160</v>
      </c>
      <c r="E272" s="159" t="s">
        <v>376</v>
      </c>
      <c r="F272" s="259" t="s">
        <v>377</v>
      </c>
      <c r="G272" s="260"/>
      <c r="H272" s="260"/>
      <c r="I272" s="260"/>
      <c r="J272" s="160" t="s">
        <v>211</v>
      </c>
      <c r="K272" s="161">
        <v>63.605</v>
      </c>
      <c r="L272" s="261">
        <v>0</v>
      </c>
      <c r="M272" s="260"/>
      <c r="N272" s="262">
        <f>ROUND(L272*K272,2)</f>
        <v>0</v>
      </c>
      <c r="O272" s="260"/>
      <c r="P272" s="260"/>
      <c r="Q272" s="260"/>
      <c r="R272" s="131"/>
      <c r="T272" s="162" t="s">
        <v>3</v>
      </c>
      <c r="U272" s="43" t="s">
        <v>44</v>
      </c>
      <c r="V272" s="35"/>
      <c r="W272" s="163">
        <f>V272*K272</f>
        <v>0</v>
      </c>
      <c r="X272" s="163">
        <v>0</v>
      </c>
      <c r="Y272" s="163">
        <f>X272*K272</f>
        <v>0</v>
      </c>
      <c r="Z272" s="163">
        <v>0.01584</v>
      </c>
      <c r="AA272" s="164">
        <f>Z272*K272</f>
        <v>1.0075032</v>
      </c>
      <c r="AR272" s="17" t="s">
        <v>196</v>
      </c>
      <c r="AT272" s="17" t="s">
        <v>160</v>
      </c>
      <c r="AU272" s="17" t="s">
        <v>103</v>
      </c>
      <c r="AY272" s="17" t="s">
        <v>159</v>
      </c>
      <c r="BE272" s="104">
        <f>IF(U272="základní",N272,0)</f>
        <v>0</v>
      </c>
      <c r="BF272" s="104">
        <f>IF(U272="snížená",N272,0)</f>
        <v>0</v>
      </c>
      <c r="BG272" s="104">
        <f>IF(U272="zákl. přenesená",N272,0)</f>
        <v>0</v>
      </c>
      <c r="BH272" s="104">
        <f>IF(U272="sníž. přenesená",N272,0)</f>
        <v>0</v>
      </c>
      <c r="BI272" s="104">
        <f>IF(U272="nulová",N272,0)</f>
        <v>0</v>
      </c>
      <c r="BJ272" s="17" t="s">
        <v>21</v>
      </c>
      <c r="BK272" s="104">
        <f>ROUND(L272*K272,2)</f>
        <v>0</v>
      </c>
      <c r="BL272" s="17" t="s">
        <v>196</v>
      </c>
      <c r="BM272" s="17" t="s">
        <v>378</v>
      </c>
    </row>
    <row r="273" spans="2:51" s="12" customFormat="1" ht="22.5" customHeight="1">
      <c r="B273" s="185"/>
      <c r="C273" s="186"/>
      <c r="D273" s="186"/>
      <c r="E273" s="187" t="s">
        <v>3</v>
      </c>
      <c r="F273" s="276" t="s">
        <v>365</v>
      </c>
      <c r="G273" s="277"/>
      <c r="H273" s="277"/>
      <c r="I273" s="277"/>
      <c r="J273" s="186"/>
      <c r="K273" s="188" t="s">
        <v>3</v>
      </c>
      <c r="L273" s="186"/>
      <c r="M273" s="186"/>
      <c r="N273" s="186"/>
      <c r="O273" s="186"/>
      <c r="P273" s="186"/>
      <c r="Q273" s="186"/>
      <c r="R273" s="189"/>
      <c r="T273" s="190"/>
      <c r="U273" s="186"/>
      <c r="V273" s="186"/>
      <c r="W273" s="186"/>
      <c r="X273" s="186"/>
      <c r="Y273" s="186"/>
      <c r="Z273" s="186"/>
      <c r="AA273" s="191"/>
      <c r="AT273" s="192" t="s">
        <v>167</v>
      </c>
      <c r="AU273" s="192" t="s">
        <v>103</v>
      </c>
      <c r="AV273" s="12" t="s">
        <v>21</v>
      </c>
      <c r="AW273" s="12" t="s">
        <v>36</v>
      </c>
      <c r="AX273" s="12" t="s">
        <v>79</v>
      </c>
      <c r="AY273" s="192" t="s">
        <v>159</v>
      </c>
    </row>
    <row r="274" spans="2:51" s="10" customFormat="1" ht="22.5" customHeight="1">
      <c r="B274" s="165"/>
      <c r="C274" s="166"/>
      <c r="D274" s="166"/>
      <c r="E274" s="167" t="s">
        <v>3</v>
      </c>
      <c r="F274" s="273" t="s">
        <v>379</v>
      </c>
      <c r="G274" s="272"/>
      <c r="H274" s="272"/>
      <c r="I274" s="272"/>
      <c r="J274" s="166"/>
      <c r="K274" s="168">
        <v>8.272</v>
      </c>
      <c r="L274" s="166"/>
      <c r="M274" s="166"/>
      <c r="N274" s="166"/>
      <c r="O274" s="166"/>
      <c r="P274" s="166"/>
      <c r="Q274" s="166"/>
      <c r="R274" s="169"/>
      <c r="T274" s="170"/>
      <c r="U274" s="166"/>
      <c r="V274" s="166"/>
      <c r="W274" s="166"/>
      <c r="X274" s="166"/>
      <c r="Y274" s="166"/>
      <c r="Z274" s="166"/>
      <c r="AA274" s="171"/>
      <c r="AT274" s="172" t="s">
        <v>167</v>
      </c>
      <c r="AU274" s="172" t="s">
        <v>103</v>
      </c>
      <c r="AV274" s="10" t="s">
        <v>103</v>
      </c>
      <c r="AW274" s="10" t="s">
        <v>36</v>
      </c>
      <c r="AX274" s="10" t="s">
        <v>79</v>
      </c>
      <c r="AY274" s="172" t="s">
        <v>159</v>
      </c>
    </row>
    <row r="275" spans="2:51" s="10" customFormat="1" ht="22.5" customHeight="1">
      <c r="B275" s="165"/>
      <c r="C275" s="166"/>
      <c r="D275" s="166"/>
      <c r="E275" s="167" t="s">
        <v>3</v>
      </c>
      <c r="F275" s="273" t="s">
        <v>380</v>
      </c>
      <c r="G275" s="272"/>
      <c r="H275" s="272"/>
      <c r="I275" s="272"/>
      <c r="J275" s="166"/>
      <c r="K275" s="168">
        <v>3.332</v>
      </c>
      <c r="L275" s="166"/>
      <c r="M275" s="166"/>
      <c r="N275" s="166"/>
      <c r="O275" s="166"/>
      <c r="P275" s="166"/>
      <c r="Q275" s="166"/>
      <c r="R275" s="169"/>
      <c r="T275" s="170"/>
      <c r="U275" s="166"/>
      <c r="V275" s="166"/>
      <c r="W275" s="166"/>
      <c r="X275" s="166"/>
      <c r="Y275" s="166"/>
      <c r="Z275" s="166"/>
      <c r="AA275" s="171"/>
      <c r="AT275" s="172" t="s">
        <v>167</v>
      </c>
      <c r="AU275" s="172" t="s">
        <v>103</v>
      </c>
      <c r="AV275" s="10" t="s">
        <v>103</v>
      </c>
      <c r="AW275" s="10" t="s">
        <v>36</v>
      </c>
      <c r="AX275" s="10" t="s">
        <v>79</v>
      </c>
      <c r="AY275" s="172" t="s">
        <v>159</v>
      </c>
    </row>
    <row r="276" spans="2:51" s="10" customFormat="1" ht="22.5" customHeight="1">
      <c r="B276" s="165"/>
      <c r="C276" s="166"/>
      <c r="D276" s="166"/>
      <c r="E276" s="167" t="s">
        <v>3</v>
      </c>
      <c r="F276" s="273" t="s">
        <v>381</v>
      </c>
      <c r="G276" s="272"/>
      <c r="H276" s="272"/>
      <c r="I276" s="272"/>
      <c r="J276" s="166"/>
      <c r="K276" s="168">
        <v>4.382</v>
      </c>
      <c r="L276" s="166"/>
      <c r="M276" s="166"/>
      <c r="N276" s="166"/>
      <c r="O276" s="166"/>
      <c r="P276" s="166"/>
      <c r="Q276" s="166"/>
      <c r="R276" s="169"/>
      <c r="T276" s="170"/>
      <c r="U276" s="166"/>
      <c r="V276" s="166"/>
      <c r="W276" s="166"/>
      <c r="X276" s="166"/>
      <c r="Y276" s="166"/>
      <c r="Z276" s="166"/>
      <c r="AA276" s="171"/>
      <c r="AT276" s="172" t="s">
        <v>167</v>
      </c>
      <c r="AU276" s="172" t="s">
        <v>103</v>
      </c>
      <c r="AV276" s="10" t="s">
        <v>103</v>
      </c>
      <c r="AW276" s="10" t="s">
        <v>36</v>
      </c>
      <c r="AX276" s="10" t="s">
        <v>79</v>
      </c>
      <c r="AY276" s="172" t="s">
        <v>159</v>
      </c>
    </row>
    <row r="277" spans="2:51" s="10" customFormat="1" ht="22.5" customHeight="1">
      <c r="B277" s="165"/>
      <c r="C277" s="166"/>
      <c r="D277" s="166"/>
      <c r="E277" s="167" t="s">
        <v>3</v>
      </c>
      <c r="F277" s="273" t="s">
        <v>382</v>
      </c>
      <c r="G277" s="272"/>
      <c r="H277" s="272"/>
      <c r="I277" s="272"/>
      <c r="J277" s="166"/>
      <c r="K277" s="168">
        <v>26.819</v>
      </c>
      <c r="L277" s="166"/>
      <c r="M277" s="166"/>
      <c r="N277" s="166"/>
      <c r="O277" s="166"/>
      <c r="P277" s="166"/>
      <c r="Q277" s="166"/>
      <c r="R277" s="169"/>
      <c r="T277" s="170"/>
      <c r="U277" s="166"/>
      <c r="V277" s="166"/>
      <c r="W277" s="166"/>
      <c r="X277" s="166"/>
      <c r="Y277" s="166"/>
      <c r="Z277" s="166"/>
      <c r="AA277" s="171"/>
      <c r="AT277" s="172" t="s">
        <v>167</v>
      </c>
      <c r="AU277" s="172" t="s">
        <v>103</v>
      </c>
      <c r="AV277" s="10" t="s">
        <v>103</v>
      </c>
      <c r="AW277" s="10" t="s">
        <v>36</v>
      </c>
      <c r="AX277" s="10" t="s">
        <v>79</v>
      </c>
      <c r="AY277" s="172" t="s">
        <v>159</v>
      </c>
    </row>
    <row r="278" spans="2:51" s="10" customFormat="1" ht="22.5" customHeight="1">
      <c r="B278" s="165"/>
      <c r="C278" s="166"/>
      <c r="D278" s="166"/>
      <c r="E278" s="167" t="s">
        <v>3</v>
      </c>
      <c r="F278" s="273" t="s">
        <v>383</v>
      </c>
      <c r="G278" s="272"/>
      <c r="H278" s="272"/>
      <c r="I278" s="272"/>
      <c r="J278" s="166"/>
      <c r="K278" s="168">
        <v>5.501</v>
      </c>
      <c r="L278" s="166"/>
      <c r="M278" s="166"/>
      <c r="N278" s="166"/>
      <c r="O278" s="166"/>
      <c r="P278" s="166"/>
      <c r="Q278" s="166"/>
      <c r="R278" s="169"/>
      <c r="T278" s="170"/>
      <c r="U278" s="166"/>
      <c r="V278" s="166"/>
      <c r="W278" s="166"/>
      <c r="X278" s="166"/>
      <c r="Y278" s="166"/>
      <c r="Z278" s="166"/>
      <c r="AA278" s="171"/>
      <c r="AT278" s="172" t="s">
        <v>167</v>
      </c>
      <c r="AU278" s="172" t="s">
        <v>103</v>
      </c>
      <c r="AV278" s="10" t="s">
        <v>103</v>
      </c>
      <c r="AW278" s="10" t="s">
        <v>36</v>
      </c>
      <c r="AX278" s="10" t="s">
        <v>79</v>
      </c>
      <c r="AY278" s="172" t="s">
        <v>159</v>
      </c>
    </row>
    <row r="279" spans="2:51" s="10" customFormat="1" ht="22.5" customHeight="1">
      <c r="B279" s="165"/>
      <c r="C279" s="166"/>
      <c r="D279" s="166"/>
      <c r="E279" s="167" t="s">
        <v>3</v>
      </c>
      <c r="F279" s="273" t="s">
        <v>384</v>
      </c>
      <c r="G279" s="272"/>
      <c r="H279" s="272"/>
      <c r="I279" s="272"/>
      <c r="J279" s="166"/>
      <c r="K279" s="168">
        <v>15.299</v>
      </c>
      <c r="L279" s="166"/>
      <c r="M279" s="166"/>
      <c r="N279" s="166"/>
      <c r="O279" s="166"/>
      <c r="P279" s="166"/>
      <c r="Q279" s="166"/>
      <c r="R279" s="169"/>
      <c r="T279" s="170"/>
      <c r="U279" s="166"/>
      <c r="V279" s="166"/>
      <c r="W279" s="166"/>
      <c r="X279" s="166"/>
      <c r="Y279" s="166"/>
      <c r="Z279" s="166"/>
      <c r="AA279" s="171"/>
      <c r="AT279" s="172" t="s">
        <v>167</v>
      </c>
      <c r="AU279" s="172" t="s">
        <v>103</v>
      </c>
      <c r="AV279" s="10" t="s">
        <v>103</v>
      </c>
      <c r="AW279" s="10" t="s">
        <v>36</v>
      </c>
      <c r="AX279" s="10" t="s">
        <v>79</v>
      </c>
      <c r="AY279" s="172" t="s">
        <v>159</v>
      </c>
    </row>
    <row r="280" spans="2:51" s="13" customFormat="1" ht="22.5" customHeight="1">
      <c r="B280" s="193"/>
      <c r="C280" s="194"/>
      <c r="D280" s="194"/>
      <c r="E280" s="195" t="s">
        <v>3</v>
      </c>
      <c r="F280" s="274" t="s">
        <v>368</v>
      </c>
      <c r="G280" s="275"/>
      <c r="H280" s="275"/>
      <c r="I280" s="275"/>
      <c r="J280" s="194"/>
      <c r="K280" s="196">
        <v>63.605</v>
      </c>
      <c r="L280" s="194"/>
      <c r="M280" s="194"/>
      <c r="N280" s="194"/>
      <c r="O280" s="194"/>
      <c r="P280" s="194"/>
      <c r="Q280" s="194"/>
      <c r="R280" s="197"/>
      <c r="T280" s="198"/>
      <c r="U280" s="194"/>
      <c r="V280" s="194"/>
      <c r="W280" s="194"/>
      <c r="X280" s="194"/>
      <c r="Y280" s="194"/>
      <c r="Z280" s="194"/>
      <c r="AA280" s="199"/>
      <c r="AT280" s="200" t="s">
        <v>167</v>
      </c>
      <c r="AU280" s="200" t="s">
        <v>103</v>
      </c>
      <c r="AV280" s="13" t="s">
        <v>173</v>
      </c>
      <c r="AW280" s="13" t="s">
        <v>36</v>
      </c>
      <c r="AX280" s="13" t="s">
        <v>79</v>
      </c>
      <c r="AY280" s="200" t="s">
        <v>159</v>
      </c>
    </row>
    <row r="281" spans="2:51" s="11" customFormat="1" ht="22.5" customHeight="1">
      <c r="B281" s="173"/>
      <c r="C281" s="174"/>
      <c r="D281" s="174"/>
      <c r="E281" s="175" t="s">
        <v>3</v>
      </c>
      <c r="F281" s="269" t="s">
        <v>168</v>
      </c>
      <c r="G281" s="270"/>
      <c r="H281" s="270"/>
      <c r="I281" s="270"/>
      <c r="J281" s="174"/>
      <c r="K281" s="176">
        <v>63.605</v>
      </c>
      <c r="L281" s="174"/>
      <c r="M281" s="174"/>
      <c r="N281" s="174"/>
      <c r="O281" s="174"/>
      <c r="P281" s="174"/>
      <c r="Q281" s="174"/>
      <c r="R281" s="177"/>
      <c r="T281" s="178"/>
      <c r="U281" s="174"/>
      <c r="V281" s="174"/>
      <c r="W281" s="174"/>
      <c r="X281" s="174"/>
      <c r="Y281" s="174"/>
      <c r="Z281" s="174"/>
      <c r="AA281" s="179"/>
      <c r="AT281" s="180" t="s">
        <v>167</v>
      </c>
      <c r="AU281" s="180" t="s">
        <v>103</v>
      </c>
      <c r="AV281" s="11" t="s">
        <v>164</v>
      </c>
      <c r="AW281" s="11" t="s">
        <v>36</v>
      </c>
      <c r="AX281" s="11" t="s">
        <v>21</v>
      </c>
      <c r="AY281" s="180" t="s">
        <v>159</v>
      </c>
    </row>
    <row r="282" spans="2:65" s="1" customFormat="1" ht="31.5" customHeight="1">
      <c r="B282" s="129"/>
      <c r="C282" s="158" t="s">
        <v>385</v>
      </c>
      <c r="D282" s="158" t="s">
        <v>160</v>
      </c>
      <c r="E282" s="159" t="s">
        <v>386</v>
      </c>
      <c r="F282" s="259" t="s">
        <v>387</v>
      </c>
      <c r="G282" s="260"/>
      <c r="H282" s="260"/>
      <c r="I282" s="260"/>
      <c r="J282" s="160" t="s">
        <v>211</v>
      </c>
      <c r="K282" s="161">
        <v>19.717</v>
      </c>
      <c r="L282" s="261">
        <v>0</v>
      </c>
      <c r="M282" s="260"/>
      <c r="N282" s="262">
        <f>ROUND(L282*K282,2)</f>
        <v>0</v>
      </c>
      <c r="O282" s="260"/>
      <c r="P282" s="260"/>
      <c r="Q282" s="260"/>
      <c r="R282" s="131"/>
      <c r="T282" s="162" t="s">
        <v>3</v>
      </c>
      <c r="U282" s="43" t="s">
        <v>44</v>
      </c>
      <c r="V282" s="35"/>
      <c r="W282" s="163">
        <f>V282*K282</f>
        <v>0</v>
      </c>
      <c r="X282" s="163">
        <v>0</v>
      </c>
      <c r="Y282" s="163">
        <f>X282*K282</f>
        <v>0</v>
      </c>
      <c r="Z282" s="163">
        <v>0.02475</v>
      </c>
      <c r="AA282" s="164">
        <f>Z282*K282</f>
        <v>0.48799575</v>
      </c>
      <c r="AR282" s="17" t="s">
        <v>196</v>
      </c>
      <c r="AT282" s="17" t="s">
        <v>160</v>
      </c>
      <c r="AU282" s="17" t="s">
        <v>103</v>
      </c>
      <c r="AY282" s="17" t="s">
        <v>159</v>
      </c>
      <c r="BE282" s="104">
        <f>IF(U282="základní",N282,0)</f>
        <v>0</v>
      </c>
      <c r="BF282" s="104">
        <f>IF(U282="snížená",N282,0)</f>
        <v>0</v>
      </c>
      <c r="BG282" s="104">
        <f>IF(U282="zákl. přenesená",N282,0)</f>
        <v>0</v>
      </c>
      <c r="BH282" s="104">
        <f>IF(U282="sníž. přenesená",N282,0)</f>
        <v>0</v>
      </c>
      <c r="BI282" s="104">
        <f>IF(U282="nulová",N282,0)</f>
        <v>0</v>
      </c>
      <c r="BJ282" s="17" t="s">
        <v>21</v>
      </c>
      <c r="BK282" s="104">
        <f>ROUND(L282*K282,2)</f>
        <v>0</v>
      </c>
      <c r="BL282" s="17" t="s">
        <v>196</v>
      </c>
      <c r="BM282" s="17" t="s">
        <v>388</v>
      </c>
    </row>
    <row r="283" spans="2:51" s="12" customFormat="1" ht="22.5" customHeight="1">
      <c r="B283" s="185"/>
      <c r="C283" s="186"/>
      <c r="D283" s="186"/>
      <c r="E283" s="187" t="s">
        <v>3</v>
      </c>
      <c r="F283" s="276" t="s">
        <v>365</v>
      </c>
      <c r="G283" s="277"/>
      <c r="H283" s="277"/>
      <c r="I283" s="277"/>
      <c r="J283" s="186"/>
      <c r="K283" s="188" t="s">
        <v>3</v>
      </c>
      <c r="L283" s="186"/>
      <c r="M283" s="186"/>
      <c r="N283" s="186"/>
      <c r="O283" s="186"/>
      <c r="P283" s="186"/>
      <c r="Q283" s="186"/>
      <c r="R283" s="189"/>
      <c r="T283" s="190"/>
      <c r="U283" s="186"/>
      <c r="V283" s="186"/>
      <c r="W283" s="186"/>
      <c r="X283" s="186"/>
      <c r="Y283" s="186"/>
      <c r="Z283" s="186"/>
      <c r="AA283" s="191"/>
      <c r="AT283" s="192" t="s">
        <v>167</v>
      </c>
      <c r="AU283" s="192" t="s">
        <v>103</v>
      </c>
      <c r="AV283" s="12" t="s">
        <v>21</v>
      </c>
      <c r="AW283" s="12" t="s">
        <v>36</v>
      </c>
      <c r="AX283" s="12" t="s">
        <v>79</v>
      </c>
      <c r="AY283" s="192" t="s">
        <v>159</v>
      </c>
    </row>
    <row r="284" spans="2:51" s="10" customFormat="1" ht="22.5" customHeight="1">
      <c r="B284" s="165"/>
      <c r="C284" s="166"/>
      <c r="D284" s="166"/>
      <c r="E284" s="167" t="s">
        <v>3</v>
      </c>
      <c r="F284" s="273" t="s">
        <v>389</v>
      </c>
      <c r="G284" s="272"/>
      <c r="H284" s="272"/>
      <c r="I284" s="272"/>
      <c r="J284" s="166"/>
      <c r="K284" s="168">
        <v>19.717</v>
      </c>
      <c r="L284" s="166"/>
      <c r="M284" s="166"/>
      <c r="N284" s="166"/>
      <c r="O284" s="166"/>
      <c r="P284" s="166"/>
      <c r="Q284" s="166"/>
      <c r="R284" s="169"/>
      <c r="T284" s="170"/>
      <c r="U284" s="166"/>
      <c r="V284" s="166"/>
      <c r="W284" s="166"/>
      <c r="X284" s="166"/>
      <c r="Y284" s="166"/>
      <c r="Z284" s="166"/>
      <c r="AA284" s="171"/>
      <c r="AT284" s="172" t="s">
        <v>167</v>
      </c>
      <c r="AU284" s="172" t="s">
        <v>103</v>
      </c>
      <c r="AV284" s="10" t="s">
        <v>103</v>
      </c>
      <c r="AW284" s="10" t="s">
        <v>36</v>
      </c>
      <c r="AX284" s="10" t="s">
        <v>79</v>
      </c>
      <c r="AY284" s="172" t="s">
        <v>159</v>
      </c>
    </row>
    <row r="285" spans="2:51" s="13" customFormat="1" ht="22.5" customHeight="1">
      <c r="B285" s="193"/>
      <c r="C285" s="194"/>
      <c r="D285" s="194"/>
      <c r="E285" s="195" t="s">
        <v>3</v>
      </c>
      <c r="F285" s="274" t="s">
        <v>368</v>
      </c>
      <c r="G285" s="275"/>
      <c r="H285" s="275"/>
      <c r="I285" s="275"/>
      <c r="J285" s="194"/>
      <c r="K285" s="196">
        <v>19.717</v>
      </c>
      <c r="L285" s="194"/>
      <c r="M285" s="194"/>
      <c r="N285" s="194"/>
      <c r="O285" s="194"/>
      <c r="P285" s="194"/>
      <c r="Q285" s="194"/>
      <c r="R285" s="197"/>
      <c r="T285" s="198"/>
      <c r="U285" s="194"/>
      <c r="V285" s="194"/>
      <c r="W285" s="194"/>
      <c r="X285" s="194"/>
      <c r="Y285" s="194"/>
      <c r="Z285" s="194"/>
      <c r="AA285" s="199"/>
      <c r="AT285" s="200" t="s">
        <v>167</v>
      </c>
      <c r="AU285" s="200" t="s">
        <v>103</v>
      </c>
      <c r="AV285" s="13" t="s">
        <v>173</v>
      </c>
      <c r="AW285" s="13" t="s">
        <v>36</v>
      </c>
      <c r="AX285" s="13" t="s">
        <v>79</v>
      </c>
      <c r="AY285" s="200" t="s">
        <v>159</v>
      </c>
    </row>
    <row r="286" spans="2:51" s="11" customFormat="1" ht="22.5" customHeight="1">
      <c r="B286" s="173"/>
      <c r="C286" s="174"/>
      <c r="D286" s="174"/>
      <c r="E286" s="175" t="s">
        <v>3</v>
      </c>
      <c r="F286" s="269" t="s">
        <v>168</v>
      </c>
      <c r="G286" s="270"/>
      <c r="H286" s="270"/>
      <c r="I286" s="270"/>
      <c r="J286" s="174"/>
      <c r="K286" s="176">
        <v>19.717</v>
      </c>
      <c r="L286" s="174"/>
      <c r="M286" s="174"/>
      <c r="N286" s="174"/>
      <c r="O286" s="174"/>
      <c r="P286" s="174"/>
      <c r="Q286" s="174"/>
      <c r="R286" s="177"/>
      <c r="T286" s="178"/>
      <c r="U286" s="174"/>
      <c r="V286" s="174"/>
      <c r="W286" s="174"/>
      <c r="X286" s="174"/>
      <c r="Y286" s="174"/>
      <c r="Z286" s="174"/>
      <c r="AA286" s="179"/>
      <c r="AT286" s="180" t="s">
        <v>167</v>
      </c>
      <c r="AU286" s="180" t="s">
        <v>103</v>
      </c>
      <c r="AV286" s="11" t="s">
        <v>164</v>
      </c>
      <c r="AW286" s="11" t="s">
        <v>36</v>
      </c>
      <c r="AX286" s="11" t="s">
        <v>21</v>
      </c>
      <c r="AY286" s="180" t="s">
        <v>159</v>
      </c>
    </row>
    <row r="287" spans="2:65" s="1" customFormat="1" ht="31.5" customHeight="1">
      <c r="B287" s="129"/>
      <c r="C287" s="158" t="s">
        <v>390</v>
      </c>
      <c r="D287" s="158" t="s">
        <v>160</v>
      </c>
      <c r="E287" s="159" t="s">
        <v>391</v>
      </c>
      <c r="F287" s="259" t="s">
        <v>392</v>
      </c>
      <c r="G287" s="260"/>
      <c r="H287" s="260"/>
      <c r="I287" s="260"/>
      <c r="J287" s="160" t="s">
        <v>211</v>
      </c>
      <c r="K287" s="161">
        <v>132.102</v>
      </c>
      <c r="L287" s="261">
        <v>0</v>
      </c>
      <c r="M287" s="260"/>
      <c r="N287" s="262">
        <f>ROUND(L287*K287,2)</f>
        <v>0</v>
      </c>
      <c r="O287" s="260"/>
      <c r="P287" s="260"/>
      <c r="Q287" s="260"/>
      <c r="R287" s="131"/>
      <c r="T287" s="162" t="s">
        <v>3</v>
      </c>
      <c r="U287" s="43" t="s">
        <v>44</v>
      </c>
      <c r="V287" s="35"/>
      <c r="W287" s="163">
        <f>V287*K287</f>
        <v>0</v>
      </c>
      <c r="X287" s="163">
        <v>6E-05</v>
      </c>
      <c r="Y287" s="163">
        <f>X287*K287</f>
        <v>0.00792612</v>
      </c>
      <c r="Z287" s="163">
        <v>0</v>
      </c>
      <c r="AA287" s="164">
        <f>Z287*K287</f>
        <v>0</v>
      </c>
      <c r="AR287" s="17" t="s">
        <v>196</v>
      </c>
      <c r="AT287" s="17" t="s">
        <v>160</v>
      </c>
      <c r="AU287" s="17" t="s">
        <v>103</v>
      </c>
      <c r="AY287" s="17" t="s">
        <v>159</v>
      </c>
      <c r="BE287" s="104">
        <f>IF(U287="základní",N287,0)</f>
        <v>0</v>
      </c>
      <c r="BF287" s="104">
        <f>IF(U287="snížená",N287,0)</f>
        <v>0</v>
      </c>
      <c r="BG287" s="104">
        <f>IF(U287="zákl. přenesená",N287,0)</f>
        <v>0</v>
      </c>
      <c r="BH287" s="104">
        <f>IF(U287="sníž. přenesená",N287,0)</f>
        <v>0</v>
      </c>
      <c r="BI287" s="104">
        <f>IF(U287="nulová",N287,0)</f>
        <v>0</v>
      </c>
      <c r="BJ287" s="17" t="s">
        <v>21</v>
      </c>
      <c r="BK287" s="104">
        <f>ROUND(L287*K287,2)</f>
        <v>0</v>
      </c>
      <c r="BL287" s="17" t="s">
        <v>196</v>
      </c>
      <c r="BM287" s="17" t="s">
        <v>393</v>
      </c>
    </row>
    <row r="288" spans="2:51" s="12" customFormat="1" ht="22.5" customHeight="1">
      <c r="B288" s="185"/>
      <c r="C288" s="186"/>
      <c r="D288" s="186"/>
      <c r="E288" s="187" t="s">
        <v>3</v>
      </c>
      <c r="F288" s="276" t="s">
        <v>365</v>
      </c>
      <c r="G288" s="277"/>
      <c r="H288" s="277"/>
      <c r="I288" s="277"/>
      <c r="J288" s="186"/>
      <c r="K288" s="188" t="s">
        <v>3</v>
      </c>
      <c r="L288" s="186"/>
      <c r="M288" s="186"/>
      <c r="N288" s="186"/>
      <c r="O288" s="186"/>
      <c r="P288" s="186"/>
      <c r="Q288" s="186"/>
      <c r="R288" s="189"/>
      <c r="T288" s="190"/>
      <c r="U288" s="186"/>
      <c r="V288" s="186"/>
      <c r="W288" s="186"/>
      <c r="X288" s="186"/>
      <c r="Y288" s="186"/>
      <c r="Z288" s="186"/>
      <c r="AA288" s="191"/>
      <c r="AT288" s="192" t="s">
        <v>167</v>
      </c>
      <c r="AU288" s="192" t="s">
        <v>103</v>
      </c>
      <c r="AV288" s="12" t="s">
        <v>21</v>
      </c>
      <c r="AW288" s="12" t="s">
        <v>36</v>
      </c>
      <c r="AX288" s="12" t="s">
        <v>79</v>
      </c>
      <c r="AY288" s="192" t="s">
        <v>159</v>
      </c>
    </row>
    <row r="289" spans="2:51" s="10" customFormat="1" ht="22.5" customHeight="1">
      <c r="B289" s="165"/>
      <c r="C289" s="166"/>
      <c r="D289" s="166"/>
      <c r="E289" s="167" t="s">
        <v>3</v>
      </c>
      <c r="F289" s="273" t="s">
        <v>366</v>
      </c>
      <c r="G289" s="272"/>
      <c r="H289" s="272"/>
      <c r="I289" s="272"/>
      <c r="J289" s="166"/>
      <c r="K289" s="168">
        <v>13.053</v>
      </c>
      <c r="L289" s="166"/>
      <c r="M289" s="166"/>
      <c r="N289" s="166"/>
      <c r="O289" s="166"/>
      <c r="P289" s="166"/>
      <c r="Q289" s="166"/>
      <c r="R289" s="169"/>
      <c r="T289" s="170"/>
      <c r="U289" s="166"/>
      <c r="V289" s="166"/>
      <c r="W289" s="166"/>
      <c r="X289" s="166"/>
      <c r="Y289" s="166"/>
      <c r="Z289" s="166"/>
      <c r="AA289" s="171"/>
      <c r="AT289" s="172" t="s">
        <v>167</v>
      </c>
      <c r="AU289" s="172" t="s">
        <v>103</v>
      </c>
      <c r="AV289" s="10" t="s">
        <v>103</v>
      </c>
      <c r="AW289" s="10" t="s">
        <v>36</v>
      </c>
      <c r="AX289" s="10" t="s">
        <v>79</v>
      </c>
      <c r="AY289" s="172" t="s">
        <v>159</v>
      </c>
    </row>
    <row r="290" spans="2:51" s="10" customFormat="1" ht="22.5" customHeight="1">
      <c r="B290" s="165"/>
      <c r="C290" s="166"/>
      <c r="D290" s="166"/>
      <c r="E290" s="167" t="s">
        <v>3</v>
      </c>
      <c r="F290" s="273" t="s">
        <v>367</v>
      </c>
      <c r="G290" s="272"/>
      <c r="H290" s="272"/>
      <c r="I290" s="272"/>
      <c r="J290" s="166"/>
      <c r="K290" s="168">
        <v>119.049</v>
      </c>
      <c r="L290" s="166"/>
      <c r="M290" s="166"/>
      <c r="N290" s="166"/>
      <c r="O290" s="166"/>
      <c r="P290" s="166"/>
      <c r="Q290" s="166"/>
      <c r="R290" s="169"/>
      <c r="T290" s="170"/>
      <c r="U290" s="166"/>
      <c r="V290" s="166"/>
      <c r="W290" s="166"/>
      <c r="X290" s="166"/>
      <c r="Y290" s="166"/>
      <c r="Z290" s="166"/>
      <c r="AA290" s="171"/>
      <c r="AT290" s="172" t="s">
        <v>167</v>
      </c>
      <c r="AU290" s="172" t="s">
        <v>103</v>
      </c>
      <c r="AV290" s="10" t="s">
        <v>103</v>
      </c>
      <c r="AW290" s="10" t="s">
        <v>36</v>
      </c>
      <c r="AX290" s="10" t="s">
        <v>79</v>
      </c>
      <c r="AY290" s="172" t="s">
        <v>159</v>
      </c>
    </row>
    <row r="291" spans="2:51" s="13" customFormat="1" ht="22.5" customHeight="1">
      <c r="B291" s="193"/>
      <c r="C291" s="194"/>
      <c r="D291" s="194"/>
      <c r="E291" s="195" t="s">
        <v>3</v>
      </c>
      <c r="F291" s="274" t="s">
        <v>368</v>
      </c>
      <c r="G291" s="275"/>
      <c r="H291" s="275"/>
      <c r="I291" s="275"/>
      <c r="J291" s="194"/>
      <c r="K291" s="196">
        <v>132.102</v>
      </c>
      <c r="L291" s="194"/>
      <c r="M291" s="194"/>
      <c r="N291" s="194"/>
      <c r="O291" s="194"/>
      <c r="P291" s="194"/>
      <c r="Q291" s="194"/>
      <c r="R291" s="197"/>
      <c r="T291" s="198"/>
      <c r="U291" s="194"/>
      <c r="V291" s="194"/>
      <c r="W291" s="194"/>
      <c r="X291" s="194"/>
      <c r="Y291" s="194"/>
      <c r="Z291" s="194"/>
      <c r="AA291" s="199"/>
      <c r="AT291" s="200" t="s">
        <v>167</v>
      </c>
      <c r="AU291" s="200" t="s">
        <v>103</v>
      </c>
      <c r="AV291" s="13" t="s">
        <v>173</v>
      </c>
      <c r="AW291" s="13" t="s">
        <v>36</v>
      </c>
      <c r="AX291" s="13" t="s">
        <v>79</v>
      </c>
      <c r="AY291" s="200" t="s">
        <v>159</v>
      </c>
    </row>
    <row r="292" spans="2:51" s="11" customFormat="1" ht="22.5" customHeight="1">
      <c r="B292" s="173"/>
      <c r="C292" s="174"/>
      <c r="D292" s="174"/>
      <c r="E292" s="175" t="s">
        <v>3</v>
      </c>
      <c r="F292" s="269" t="s">
        <v>168</v>
      </c>
      <c r="G292" s="270"/>
      <c r="H292" s="270"/>
      <c r="I292" s="270"/>
      <c r="J292" s="174"/>
      <c r="K292" s="176">
        <v>132.102</v>
      </c>
      <c r="L292" s="174"/>
      <c r="M292" s="174"/>
      <c r="N292" s="174"/>
      <c r="O292" s="174"/>
      <c r="P292" s="174"/>
      <c r="Q292" s="174"/>
      <c r="R292" s="177"/>
      <c r="T292" s="178"/>
      <c r="U292" s="174"/>
      <c r="V292" s="174"/>
      <c r="W292" s="174"/>
      <c r="X292" s="174"/>
      <c r="Y292" s="174"/>
      <c r="Z292" s="174"/>
      <c r="AA292" s="179"/>
      <c r="AT292" s="180" t="s">
        <v>167</v>
      </c>
      <c r="AU292" s="180" t="s">
        <v>103</v>
      </c>
      <c r="AV292" s="11" t="s">
        <v>164</v>
      </c>
      <c r="AW292" s="11" t="s">
        <v>36</v>
      </c>
      <c r="AX292" s="11" t="s">
        <v>21</v>
      </c>
      <c r="AY292" s="180" t="s">
        <v>159</v>
      </c>
    </row>
    <row r="293" spans="2:65" s="1" customFormat="1" ht="22.5" customHeight="1">
      <c r="B293" s="129"/>
      <c r="C293" s="181" t="s">
        <v>394</v>
      </c>
      <c r="D293" s="181" t="s">
        <v>262</v>
      </c>
      <c r="E293" s="182" t="s">
        <v>395</v>
      </c>
      <c r="F293" s="278" t="s">
        <v>396</v>
      </c>
      <c r="G293" s="279"/>
      <c r="H293" s="279"/>
      <c r="I293" s="279"/>
      <c r="J293" s="183" t="s">
        <v>195</v>
      </c>
      <c r="K293" s="184">
        <v>1.546</v>
      </c>
      <c r="L293" s="280">
        <v>0</v>
      </c>
      <c r="M293" s="279"/>
      <c r="N293" s="281">
        <f>ROUND(L293*K293,2)</f>
        <v>0</v>
      </c>
      <c r="O293" s="260"/>
      <c r="P293" s="260"/>
      <c r="Q293" s="260"/>
      <c r="R293" s="131"/>
      <c r="T293" s="162" t="s">
        <v>3</v>
      </c>
      <c r="U293" s="43" t="s">
        <v>44</v>
      </c>
      <c r="V293" s="35"/>
      <c r="W293" s="163">
        <f>V293*K293</f>
        <v>0</v>
      </c>
      <c r="X293" s="163">
        <v>0.55</v>
      </c>
      <c r="Y293" s="163">
        <f>X293*K293</f>
        <v>0.8503000000000001</v>
      </c>
      <c r="Z293" s="163">
        <v>0</v>
      </c>
      <c r="AA293" s="164">
        <f>Z293*K293</f>
        <v>0</v>
      </c>
      <c r="AR293" s="17" t="s">
        <v>265</v>
      </c>
      <c r="AT293" s="17" t="s">
        <v>262</v>
      </c>
      <c r="AU293" s="17" t="s">
        <v>103</v>
      </c>
      <c r="AY293" s="17" t="s">
        <v>159</v>
      </c>
      <c r="BE293" s="104">
        <f>IF(U293="základní",N293,0)</f>
        <v>0</v>
      </c>
      <c r="BF293" s="104">
        <f>IF(U293="snížená",N293,0)</f>
        <v>0</v>
      </c>
      <c r="BG293" s="104">
        <f>IF(U293="zákl. přenesená",N293,0)</f>
        <v>0</v>
      </c>
      <c r="BH293" s="104">
        <f>IF(U293="sníž. přenesená",N293,0)</f>
        <v>0</v>
      </c>
      <c r="BI293" s="104">
        <f>IF(U293="nulová",N293,0)</f>
        <v>0</v>
      </c>
      <c r="BJ293" s="17" t="s">
        <v>21</v>
      </c>
      <c r="BK293" s="104">
        <f>ROUND(L293*K293,2)</f>
        <v>0</v>
      </c>
      <c r="BL293" s="17" t="s">
        <v>196</v>
      </c>
      <c r="BM293" s="17" t="s">
        <v>397</v>
      </c>
    </row>
    <row r="294" spans="2:51" s="12" customFormat="1" ht="22.5" customHeight="1">
      <c r="B294" s="185"/>
      <c r="C294" s="186"/>
      <c r="D294" s="186"/>
      <c r="E294" s="187" t="s">
        <v>3</v>
      </c>
      <c r="F294" s="276" t="s">
        <v>365</v>
      </c>
      <c r="G294" s="277"/>
      <c r="H294" s="277"/>
      <c r="I294" s="277"/>
      <c r="J294" s="186"/>
      <c r="K294" s="188" t="s">
        <v>3</v>
      </c>
      <c r="L294" s="186"/>
      <c r="M294" s="186"/>
      <c r="N294" s="186"/>
      <c r="O294" s="186"/>
      <c r="P294" s="186"/>
      <c r="Q294" s="186"/>
      <c r="R294" s="189"/>
      <c r="T294" s="190"/>
      <c r="U294" s="186"/>
      <c r="V294" s="186"/>
      <c r="W294" s="186"/>
      <c r="X294" s="186"/>
      <c r="Y294" s="186"/>
      <c r="Z294" s="186"/>
      <c r="AA294" s="191"/>
      <c r="AT294" s="192" t="s">
        <v>167</v>
      </c>
      <c r="AU294" s="192" t="s">
        <v>103</v>
      </c>
      <c r="AV294" s="12" t="s">
        <v>21</v>
      </c>
      <c r="AW294" s="12" t="s">
        <v>36</v>
      </c>
      <c r="AX294" s="12" t="s">
        <v>79</v>
      </c>
      <c r="AY294" s="192" t="s">
        <v>159</v>
      </c>
    </row>
    <row r="295" spans="2:51" s="10" customFormat="1" ht="22.5" customHeight="1">
      <c r="B295" s="165"/>
      <c r="C295" s="166"/>
      <c r="D295" s="166"/>
      <c r="E295" s="167" t="s">
        <v>3</v>
      </c>
      <c r="F295" s="273" t="s">
        <v>398</v>
      </c>
      <c r="G295" s="272"/>
      <c r="H295" s="272"/>
      <c r="I295" s="272"/>
      <c r="J295" s="166"/>
      <c r="K295" s="168">
        <v>0.117</v>
      </c>
      <c r="L295" s="166"/>
      <c r="M295" s="166"/>
      <c r="N295" s="166"/>
      <c r="O295" s="166"/>
      <c r="P295" s="166"/>
      <c r="Q295" s="166"/>
      <c r="R295" s="169"/>
      <c r="T295" s="170"/>
      <c r="U295" s="166"/>
      <c r="V295" s="166"/>
      <c r="W295" s="166"/>
      <c r="X295" s="166"/>
      <c r="Y295" s="166"/>
      <c r="Z295" s="166"/>
      <c r="AA295" s="171"/>
      <c r="AT295" s="172" t="s">
        <v>167</v>
      </c>
      <c r="AU295" s="172" t="s">
        <v>103</v>
      </c>
      <c r="AV295" s="10" t="s">
        <v>103</v>
      </c>
      <c r="AW295" s="10" t="s">
        <v>36</v>
      </c>
      <c r="AX295" s="10" t="s">
        <v>79</v>
      </c>
      <c r="AY295" s="172" t="s">
        <v>159</v>
      </c>
    </row>
    <row r="296" spans="2:51" s="10" customFormat="1" ht="22.5" customHeight="1">
      <c r="B296" s="165"/>
      <c r="C296" s="166"/>
      <c r="D296" s="166"/>
      <c r="E296" s="167" t="s">
        <v>3</v>
      </c>
      <c r="F296" s="273" t="s">
        <v>399</v>
      </c>
      <c r="G296" s="272"/>
      <c r="H296" s="272"/>
      <c r="I296" s="272"/>
      <c r="J296" s="166"/>
      <c r="K296" s="168">
        <v>1.429</v>
      </c>
      <c r="L296" s="166"/>
      <c r="M296" s="166"/>
      <c r="N296" s="166"/>
      <c r="O296" s="166"/>
      <c r="P296" s="166"/>
      <c r="Q296" s="166"/>
      <c r="R296" s="169"/>
      <c r="T296" s="170"/>
      <c r="U296" s="166"/>
      <c r="V296" s="166"/>
      <c r="W296" s="166"/>
      <c r="X296" s="166"/>
      <c r="Y296" s="166"/>
      <c r="Z296" s="166"/>
      <c r="AA296" s="171"/>
      <c r="AT296" s="172" t="s">
        <v>167</v>
      </c>
      <c r="AU296" s="172" t="s">
        <v>103</v>
      </c>
      <c r="AV296" s="10" t="s">
        <v>103</v>
      </c>
      <c r="AW296" s="10" t="s">
        <v>36</v>
      </c>
      <c r="AX296" s="10" t="s">
        <v>79</v>
      </c>
      <c r="AY296" s="172" t="s">
        <v>159</v>
      </c>
    </row>
    <row r="297" spans="2:51" s="13" customFormat="1" ht="22.5" customHeight="1">
      <c r="B297" s="193"/>
      <c r="C297" s="194"/>
      <c r="D297" s="194"/>
      <c r="E297" s="195" t="s">
        <v>3</v>
      </c>
      <c r="F297" s="274" t="s">
        <v>368</v>
      </c>
      <c r="G297" s="275"/>
      <c r="H297" s="275"/>
      <c r="I297" s="275"/>
      <c r="J297" s="194"/>
      <c r="K297" s="196">
        <v>1.546</v>
      </c>
      <c r="L297" s="194"/>
      <c r="M297" s="194"/>
      <c r="N297" s="194"/>
      <c r="O297" s="194"/>
      <c r="P297" s="194"/>
      <c r="Q297" s="194"/>
      <c r="R297" s="197"/>
      <c r="T297" s="198"/>
      <c r="U297" s="194"/>
      <c r="V297" s="194"/>
      <c r="W297" s="194"/>
      <c r="X297" s="194"/>
      <c r="Y297" s="194"/>
      <c r="Z297" s="194"/>
      <c r="AA297" s="199"/>
      <c r="AT297" s="200" t="s">
        <v>167</v>
      </c>
      <c r="AU297" s="200" t="s">
        <v>103</v>
      </c>
      <c r="AV297" s="13" t="s">
        <v>173</v>
      </c>
      <c r="AW297" s="13" t="s">
        <v>36</v>
      </c>
      <c r="AX297" s="13" t="s">
        <v>79</v>
      </c>
      <c r="AY297" s="200" t="s">
        <v>159</v>
      </c>
    </row>
    <row r="298" spans="2:51" s="11" customFormat="1" ht="22.5" customHeight="1">
      <c r="B298" s="173"/>
      <c r="C298" s="174"/>
      <c r="D298" s="174"/>
      <c r="E298" s="175" t="s">
        <v>3</v>
      </c>
      <c r="F298" s="269" t="s">
        <v>168</v>
      </c>
      <c r="G298" s="270"/>
      <c r="H298" s="270"/>
      <c r="I298" s="270"/>
      <c r="J298" s="174"/>
      <c r="K298" s="176">
        <v>1.546</v>
      </c>
      <c r="L298" s="174"/>
      <c r="M298" s="174"/>
      <c r="N298" s="174"/>
      <c r="O298" s="174"/>
      <c r="P298" s="174"/>
      <c r="Q298" s="174"/>
      <c r="R298" s="177"/>
      <c r="T298" s="178"/>
      <c r="U298" s="174"/>
      <c r="V298" s="174"/>
      <c r="W298" s="174"/>
      <c r="X298" s="174"/>
      <c r="Y298" s="174"/>
      <c r="Z298" s="174"/>
      <c r="AA298" s="179"/>
      <c r="AT298" s="180" t="s">
        <v>167</v>
      </c>
      <c r="AU298" s="180" t="s">
        <v>103</v>
      </c>
      <c r="AV298" s="11" t="s">
        <v>164</v>
      </c>
      <c r="AW298" s="11" t="s">
        <v>36</v>
      </c>
      <c r="AX298" s="11" t="s">
        <v>21</v>
      </c>
      <c r="AY298" s="180" t="s">
        <v>159</v>
      </c>
    </row>
    <row r="299" spans="2:65" s="1" customFormat="1" ht="31.5" customHeight="1">
      <c r="B299" s="129"/>
      <c r="C299" s="158" t="s">
        <v>400</v>
      </c>
      <c r="D299" s="158" t="s">
        <v>160</v>
      </c>
      <c r="E299" s="159" t="s">
        <v>401</v>
      </c>
      <c r="F299" s="259" t="s">
        <v>402</v>
      </c>
      <c r="G299" s="260"/>
      <c r="H299" s="260"/>
      <c r="I299" s="260"/>
      <c r="J299" s="160" t="s">
        <v>211</v>
      </c>
      <c r="K299" s="161">
        <v>8.768</v>
      </c>
      <c r="L299" s="261">
        <v>0</v>
      </c>
      <c r="M299" s="260"/>
      <c r="N299" s="262">
        <f>ROUND(L299*K299,2)</f>
        <v>0</v>
      </c>
      <c r="O299" s="260"/>
      <c r="P299" s="260"/>
      <c r="Q299" s="260"/>
      <c r="R299" s="131"/>
      <c r="T299" s="162" t="s">
        <v>3</v>
      </c>
      <c r="U299" s="43" t="s">
        <v>44</v>
      </c>
      <c r="V299" s="35"/>
      <c r="W299" s="163">
        <f>V299*K299</f>
        <v>0</v>
      </c>
      <c r="X299" s="163">
        <v>8E-05</v>
      </c>
      <c r="Y299" s="163">
        <f>X299*K299</f>
        <v>0.0007014400000000001</v>
      </c>
      <c r="Z299" s="163">
        <v>0</v>
      </c>
      <c r="AA299" s="164">
        <f>Z299*K299</f>
        <v>0</v>
      </c>
      <c r="AR299" s="17" t="s">
        <v>196</v>
      </c>
      <c r="AT299" s="17" t="s">
        <v>160</v>
      </c>
      <c r="AU299" s="17" t="s">
        <v>103</v>
      </c>
      <c r="AY299" s="17" t="s">
        <v>159</v>
      </c>
      <c r="BE299" s="104">
        <f>IF(U299="základní",N299,0)</f>
        <v>0</v>
      </c>
      <c r="BF299" s="104">
        <f>IF(U299="snížená",N299,0)</f>
        <v>0</v>
      </c>
      <c r="BG299" s="104">
        <f>IF(U299="zákl. přenesená",N299,0)</f>
        <v>0</v>
      </c>
      <c r="BH299" s="104">
        <f>IF(U299="sníž. přenesená",N299,0)</f>
        <v>0</v>
      </c>
      <c r="BI299" s="104">
        <f>IF(U299="nulová",N299,0)</f>
        <v>0</v>
      </c>
      <c r="BJ299" s="17" t="s">
        <v>21</v>
      </c>
      <c r="BK299" s="104">
        <f>ROUND(L299*K299,2)</f>
        <v>0</v>
      </c>
      <c r="BL299" s="17" t="s">
        <v>196</v>
      </c>
      <c r="BM299" s="17" t="s">
        <v>403</v>
      </c>
    </row>
    <row r="300" spans="2:51" s="12" customFormat="1" ht="22.5" customHeight="1">
      <c r="B300" s="185"/>
      <c r="C300" s="186"/>
      <c r="D300" s="186"/>
      <c r="E300" s="187" t="s">
        <v>3</v>
      </c>
      <c r="F300" s="276" t="s">
        <v>365</v>
      </c>
      <c r="G300" s="277"/>
      <c r="H300" s="277"/>
      <c r="I300" s="277"/>
      <c r="J300" s="186"/>
      <c r="K300" s="188" t="s">
        <v>3</v>
      </c>
      <c r="L300" s="186"/>
      <c r="M300" s="186"/>
      <c r="N300" s="186"/>
      <c r="O300" s="186"/>
      <c r="P300" s="186"/>
      <c r="Q300" s="186"/>
      <c r="R300" s="189"/>
      <c r="T300" s="190"/>
      <c r="U300" s="186"/>
      <c r="V300" s="186"/>
      <c r="W300" s="186"/>
      <c r="X300" s="186"/>
      <c r="Y300" s="186"/>
      <c r="Z300" s="186"/>
      <c r="AA300" s="191"/>
      <c r="AT300" s="192" t="s">
        <v>167</v>
      </c>
      <c r="AU300" s="192" t="s">
        <v>103</v>
      </c>
      <c r="AV300" s="12" t="s">
        <v>21</v>
      </c>
      <c r="AW300" s="12" t="s">
        <v>36</v>
      </c>
      <c r="AX300" s="12" t="s">
        <v>79</v>
      </c>
      <c r="AY300" s="192" t="s">
        <v>159</v>
      </c>
    </row>
    <row r="301" spans="2:51" s="10" customFormat="1" ht="22.5" customHeight="1">
      <c r="B301" s="165"/>
      <c r="C301" s="166"/>
      <c r="D301" s="166"/>
      <c r="E301" s="167" t="s">
        <v>3</v>
      </c>
      <c r="F301" s="273" t="s">
        <v>373</v>
      </c>
      <c r="G301" s="272"/>
      <c r="H301" s="272"/>
      <c r="I301" s="272"/>
      <c r="J301" s="166"/>
      <c r="K301" s="168">
        <v>2.234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167</v>
      </c>
      <c r="AU301" s="172" t="s">
        <v>103</v>
      </c>
      <c r="AV301" s="10" t="s">
        <v>103</v>
      </c>
      <c r="AW301" s="10" t="s">
        <v>36</v>
      </c>
      <c r="AX301" s="10" t="s">
        <v>79</v>
      </c>
      <c r="AY301" s="172" t="s">
        <v>159</v>
      </c>
    </row>
    <row r="302" spans="2:51" s="10" customFormat="1" ht="22.5" customHeight="1">
      <c r="B302" s="165"/>
      <c r="C302" s="166"/>
      <c r="D302" s="166"/>
      <c r="E302" s="167" t="s">
        <v>3</v>
      </c>
      <c r="F302" s="273" t="s">
        <v>374</v>
      </c>
      <c r="G302" s="272"/>
      <c r="H302" s="272"/>
      <c r="I302" s="272"/>
      <c r="J302" s="166"/>
      <c r="K302" s="168">
        <v>6.534</v>
      </c>
      <c r="L302" s="166"/>
      <c r="M302" s="166"/>
      <c r="N302" s="166"/>
      <c r="O302" s="166"/>
      <c r="P302" s="166"/>
      <c r="Q302" s="166"/>
      <c r="R302" s="169"/>
      <c r="T302" s="170"/>
      <c r="U302" s="166"/>
      <c r="V302" s="166"/>
      <c r="W302" s="166"/>
      <c r="X302" s="166"/>
      <c r="Y302" s="166"/>
      <c r="Z302" s="166"/>
      <c r="AA302" s="171"/>
      <c r="AT302" s="172" t="s">
        <v>167</v>
      </c>
      <c r="AU302" s="172" t="s">
        <v>103</v>
      </c>
      <c r="AV302" s="10" t="s">
        <v>103</v>
      </c>
      <c r="AW302" s="10" t="s">
        <v>36</v>
      </c>
      <c r="AX302" s="10" t="s">
        <v>79</v>
      </c>
      <c r="AY302" s="172" t="s">
        <v>159</v>
      </c>
    </row>
    <row r="303" spans="2:51" s="13" customFormat="1" ht="22.5" customHeight="1">
      <c r="B303" s="193"/>
      <c r="C303" s="194"/>
      <c r="D303" s="194"/>
      <c r="E303" s="195" t="s">
        <v>3</v>
      </c>
      <c r="F303" s="274" t="s">
        <v>368</v>
      </c>
      <c r="G303" s="275"/>
      <c r="H303" s="275"/>
      <c r="I303" s="275"/>
      <c r="J303" s="194"/>
      <c r="K303" s="196">
        <v>8.768</v>
      </c>
      <c r="L303" s="194"/>
      <c r="M303" s="194"/>
      <c r="N303" s="194"/>
      <c r="O303" s="194"/>
      <c r="P303" s="194"/>
      <c r="Q303" s="194"/>
      <c r="R303" s="197"/>
      <c r="T303" s="198"/>
      <c r="U303" s="194"/>
      <c r="V303" s="194"/>
      <c r="W303" s="194"/>
      <c r="X303" s="194"/>
      <c r="Y303" s="194"/>
      <c r="Z303" s="194"/>
      <c r="AA303" s="199"/>
      <c r="AT303" s="200" t="s">
        <v>167</v>
      </c>
      <c r="AU303" s="200" t="s">
        <v>103</v>
      </c>
      <c r="AV303" s="13" t="s">
        <v>173</v>
      </c>
      <c r="AW303" s="13" t="s">
        <v>36</v>
      </c>
      <c r="AX303" s="13" t="s">
        <v>79</v>
      </c>
      <c r="AY303" s="200" t="s">
        <v>159</v>
      </c>
    </row>
    <row r="304" spans="2:51" s="11" customFormat="1" ht="22.5" customHeight="1">
      <c r="B304" s="173"/>
      <c r="C304" s="174"/>
      <c r="D304" s="174"/>
      <c r="E304" s="175" t="s">
        <v>3</v>
      </c>
      <c r="F304" s="269" t="s">
        <v>168</v>
      </c>
      <c r="G304" s="270"/>
      <c r="H304" s="270"/>
      <c r="I304" s="270"/>
      <c r="J304" s="174"/>
      <c r="K304" s="176">
        <v>8.768</v>
      </c>
      <c r="L304" s="174"/>
      <c r="M304" s="174"/>
      <c r="N304" s="174"/>
      <c r="O304" s="174"/>
      <c r="P304" s="174"/>
      <c r="Q304" s="174"/>
      <c r="R304" s="177"/>
      <c r="T304" s="178"/>
      <c r="U304" s="174"/>
      <c r="V304" s="174"/>
      <c r="W304" s="174"/>
      <c r="X304" s="174"/>
      <c r="Y304" s="174"/>
      <c r="Z304" s="174"/>
      <c r="AA304" s="179"/>
      <c r="AT304" s="180" t="s">
        <v>167</v>
      </c>
      <c r="AU304" s="180" t="s">
        <v>103</v>
      </c>
      <c r="AV304" s="11" t="s">
        <v>164</v>
      </c>
      <c r="AW304" s="11" t="s">
        <v>36</v>
      </c>
      <c r="AX304" s="11" t="s">
        <v>21</v>
      </c>
      <c r="AY304" s="180" t="s">
        <v>159</v>
      </c>
    </row>
    <row r="305" spans="2:65" s="1" customFormat="1" ht="22.5" customHeight="1">
      <c r="B305" s="129"/>
      <c r="C305" s="181" t="s">
        <v>404</v>
      </c>
      <c r="D305" s="181" t="s">
        <v>262</v>
      </c>
      <c r="E305" s="182" t="s">
        <v>395</v>
      </c>
      <c r="F305" s="278" t="s">
        <v>396</v>
      </c>
      <c r="G305" s="279"/>
      <c r="H305" s="279"/>
      <c r="I305" s="279"/>
      <c r="J305" s="183" t="s">
        <v>195</v>
      </c>
      <c r="K305" s="184">
        <v>0.148</v>
      </c>
      <c r="L305" s="280">
        <v>0</v>
      </c>
      <c r="M305" s="279"/>
      <c r="N305" s="281">
        <f>ROUND(L305*K305,2)</f>
        <v>0</v>
      </c>
      <c r="O305" s="260"/>
      <c r="P305" s="260"/>
      <c r="Q305" s="260"/>
      <c r="R305" s="131"/>
      <c r="T305" s="162" t="s">
        <v>3</v>
      </c>
      <c r="U305" s="43" t="s">
        <v>44</v>
      </c>
      <c r="V305" s="35"/>
      <c r="W305" s="163">
        <f>V305*K305</f>
        <v>0</v>
      </c>
      <c r="X305" s="163">
        <v>0.55</v>
      </c>
      <c r="Y305" s="163">
        <f>X305*K305</f>
        <v>0.0814</v>
      </c>
      <c r="Z305" s="163">
        <v>0</v>
      </c>
      <c r="AA305" s="164">
        <f>Z305*K305</f>
        <v>0</v>
      </c>
      <c r="AR305" s="17" t="s">
        <v>265</v>
      </c>
      <c r="AT305" s="17" t="s">
        <v>262</v>
      </c>
      <c r="AU305" s="17" t="s">
        <v>103</v>
      </c>
      <c r="AY305" s="17" t="s">
        <v>159</v>
      </c>
      <c r="BE305" s="104">
        <f>IF(U305="základní",N305,0)</f>
        <v>0</v>
      </c>
      <c r="BF305" s="104">
        <f>IF(U305="snížená",N305,0)</f>
        <v>0</v>
      </c>
      <c r="BG305" s="104">
        <f>IF(U305="zákl. přenesená",N305,0)</f>
        <v>0</v>
      </c>
      <c r="BH305" s="104">
        <f>IF(U305="sníž. přenesená",N305,0)</f>
        <v>0</v>
      </c>
      <c r="BI305" s="104">
        <f>IF(U305="nulová",N305,0)</f>
        <v>0</v>
      </c>
      <c r="BJ305" s="17" t="s">
        <v>21</v>
      </c>
      <c r="BK305" s="104">
        <f>ROUND(L305*K305,2)</f>
        <v>0</v>
      </c>
      <c r="BL305" s="17" t="s">
        <v>196</v>
      </c>
      <c r="BM305" s="17" t="s">
        <v>405</v>
      </c>
    </row>
    <row r="306" spans="2:51" s="12" customFormat="1" ht="22.5" customHeight="1">
      <c r="B306" s="185"/>
      <c r="C306" s="186"/>
      <c r="D306" s="186"/>
      <c r="E306" s="187" t="s">
        <v>3</v>
      </c>
      <c r="F306" s="276" t="s">
        <v>365</v>
      </c>
      <c r="G306" s="277"/>
      <c r="H306" s="277"/>
      <c r="I306" s="277"/>
      <c r="J306" s="186"/>
      <c r="K306" s="188" t="s">
        <v>3</v>
      </c>
      <c r="L306" s="186"/>
      <c r="M306" s="186"/>
      <c r="N306" s="186"/>
      <c r="O306" s="186"/>
      <c r="P306" s="186"/>
      <c r="Q306" s="186"/>
      <c r="R306" s="189"/>
      <c r="T306" s="190"/>
      <c r="U306" s="186"/>
      <c r="V306" s="186"/>
      <c r="W306" s="186"/>
      <c r="X306" s="186"/>
      <c r="Y306" s="186"/>
      <c r="Z306" s="186"/>
      <c r="AA306" s="191"/>
      <c r="AT306" s="192" t="s">
        <v>167</v>
      </c>
      <c r="AU306" s="192" t="s">
        <v>103</v>
      </c>
      <c r="AV306" s="12" t="s">
        <v>21</v>
      </c>
      <c r="AW306" s="12" t="s">
        <v>36</v>
      </c>
      <c r="AX306" s="12" t="s">
        <v>79</v>
      </c>
      <c r="AY306" s="192" t="s">
        <v>159</v>
      </c>
    </row>
    <row r="307" spans="2:51" s="10" customFormat="1" ht="22.5" customHeight="1">
      <c r="B307" s="165"/>
      <c r="C307" s="166"/>
      <c r="D307" s="166"/>
      <c r="E307" s="167" t="s">
        <v>3</v>
      </c>
      <c r="F307" s="273" t="s">
        <v>406</v>
      </c>
      <c r="G307" s="272"/>
      <c r="H307" s="272"/>
      <c r="I307" s="272"/>
      <c r="J307" s="166"/>
      <c r="K307" s="168">
        <v>0.038</v>
      </c>
      <c r="L307" s="166"/>
      <c r="M307" s="166"/>
      <c r="N307" s="166"/>
      <c r="O307" s="166"/>
      <c r="P307" s="166"/>
      <c r="Q307" s="166"/>
      <c r="R307" s="169"/>
      <c r="T307" s="170"/>
      <c r="U307" s="166"/>
      <c r="V307" s="166"/>
      <c r="W307" s="166"/>
      <c r="X307" s="166"/>
      <c r="Y307" s="166"/>
      <c r="Z307" s="166"/>
      <c r="AA307" s="171"/>
      <c r="AT307" s="172" t="s">
        <v>167</v>
      </c>
      <c r="AU307" s="172" t="s">
        <v>103</v>
      </c>
      <c r="AV307" s="10" t="s">
        <v>103</v>
      </c>
      <c r="AW307" s="10" t="s">
        <v>36</v>
      </c>
      <c r="AX307" s="10" t="s">
        <v>79</v>
      </c>
      <c r="AY307" s="172" t="s">
        <v>159</v>
      </c>
    </row>
    <row r="308" spans="2:51" s="10" customFormat="1" ht="22.5" customHeight="1">
      <c r="B308" s="165"/>
      <c r="C308" s="166"/>
      <c r="D308" s="166"/>
      <c r="E308" s="167" t="s">
        <v>3</v>
      </c>
      <c r="F308" s="273" t="s">
        <v>407</v>
      </c>
      <c r="G308" s="272"/>
      <c r="H308" s="272"/>
      <c r="I308" s="272"/>
      <c r="J308" s="166"/>
      <c r="K308" s="168">
        <v>0.11</v>
      </c>
      <c r="L308" s="166"/>
      <c r="M308" s="166"/>
      <c r="N308" s="166"/>
      <c r="O308" s="166"/>
      <c r="P308" s="166"/>
      <c r="Q308" s="166"/>
      <c r="R308" s="169"/>
      <c r="T308" s="170"/>
      <c r="U308" s="166"/>
      <c r="V308" s="166"/>
      <c r="W308" s="166"/>
      <c r="X308" s="166"/>
      <c r="Y308" s="166"/>
      <c r="Z308" s="166"/>
      <c r="AA308" s="171"/>
      <c r="AT308" s="172" t="s">
        <v>167</v>
      </c>
      <c r="AU308" s="172" t="s">
        <v>103</v>
      </c>
      <c r="AV308" s="10" t="s">
        <v>103</v>
      </c>
      <c r="AW308" s="10" t="s">
        <v>36</v>
      </c>
      <c r="AX308" s="10" t="s">
        <v>79</v>
      </c>
      <c r="AY308" s="172" t="s">
        <v>159</v>
      </c>
    </row>
    <row r="309" spans="2:51" s="13" customFormat="1" ht="22.5" customHeight="1">
      <c r="B309" s="193"/>
      <c r="C309" s="194"/>
      <c r="D309" s="194"/>
      <c r="E309" s="195" t="s">
        <v>3</v>
      </c>
      <c r="F309" s="274" t="s">
        <v>368</v>
      </c>
      <c r="G309" s="275"/>
      <c r="H309" s="275"/>
      <c r="I309" s="275"/>
      <c r="J309" s="194"/>
      <c r="K309" s="196">
        <v>0.148</v>
      </c>
      <c r="L309" s="194"/>
      <c r="M309" s="194"/>
      <c r="N309" s="194"/>
      <c r="O309" s="194"/>
      <c r="P309" s="194"/>
      <c r="Q309" s="194"/>
      <c r="R309" s="197"/>
      <c r="T309" s="198"/>
      <c r="U309" s="194"/>
      <c r="V309" s="194"/>
      <c r="W309" s="194"/>
      <c r="X309" s="194"/>
      <c r="Y309" s="194"/>
      <c r="Z309" s="194"/>
      <c r="AA309" s="199"/>
      <c r="AT309" s="200" t="s">
        <v>167</v>
      </c>
      <c r="AU309" s="200" t="s">
        <v>103</v>
      </c>
      <c r="AV309" s="13" t="s">
        <v>173</v>
      </c>
      <c r="AW309" s="13" t="s">
        <v>36</v>
      </c>
      <c r="AX309" s="13" t="s">
        <v>79</v>
      </c>
      <c r="AY309" s="200" t="s">
        <v>159</v>
      </c>
    </row>
    <row r="310" spans="2:51" s="11" customFormat="1" ht="22.5" customHeight="1">
      <c r="B310" s="173"/>
      <c r="C310" s="174"/>
      <c r="D310" s="174"/>
      <c r="E310" s="175" t="s">
        <v>3</v>
      </c>
      <c r="F310" s="269" t="s">
        <v>168</v>
      </c>
      <c r="G310" s="270"/>
      <c r="H310" s="270"/>
      <c r="I310" s="270"/>
      <c r="J310" s="174"/>
      <c r="K310" s="176">
        <v>0.148</v>
      </c>
      <c r="L310" s="174"/>
      <c r="M310" s="174"/>
      <c r="N310" s="174"/>
      <c r="O310" s="174"/>
      <c r="P310" s="174"/>
      <c r="Q310" s="174"/>
      <c r="R310" s="177"/>
      <c r="T310" s="178"/>
      <c r="U310" s="174"/>
      <c r="V310" s="174"/>
      <c r="W310" s="174"/>
      <c r="X310" s="174"/>
      <c r="Y310" s="174"/>
      <c r="Z310" s="174"/>
      <c r="AA310" s="179"/>
      <c r="AT310" s="180" t="s">
        <v>167</v>
      </c>
      <c r="AU310" s="180" t="s">
        <v>103</v>
      </c>
      <c r="AV310" s="11" t="s">
        <v>164</v>
      </c>
      <c r="AW310" s="11" t="s">
        <v>36</v>
      </c>
      <c r="AX310" s="11" t="s">
        <v>21</v>
      </c>
      <c r="AY310" s="180" t="s">
        <v>159</v>
      </c>
    </row>
    <row r="311" spans="2:65" s="1" customFormat="1" ht="31.5" customHeight="1">
      <c r="B311" s="129"/>
      <c r="C311" s="158" t="s">
        <v>408</v>
      </c>
      <c r="D311" s="158" t="s">
        <v>160</v>
      </c>
      <c r="E311" s="159" t="s">
        <v>409</v>
      </c>
      <c r="F311" s="259" t="s">
        <v>410</v>
      </c>
      <c r="G311" s="260"/>
      <c r="H311" s="260"/>
      <c r="I311" s="260"/>
      <c r="J311" s="160" t="s">
        <v>211</v>
      </c>
      <c r="K311" s="161">
        <v>63.605</v>
      </c>
      <c r="L311" s="261">
        <v>0</v>
      </c>
      <c r="M311" s="260"/>
      <c r="N311" s="262">
        <f>ROUND(L311*K311,2)</f>
        <v>0</v>
      </c>
      <c r="O311" s="260"/>
      <c r="P311" s="260"/>
      <c r="Q311" s="260"/>
      <c r="R311" s="131"/>
      <c r="T311" s="162" t="s">
        <v>3</v>
      </c>
      <c r="U311" s="43" t="s">
        <v>44</v>
      </c>
      <c r="V311" s="35"/>
      <c r="W311" s="163">
        <f>V311*K311</f>
        <v>0</v>
      </c>
      <c r="X311" s="163">
        <v>9E-05</v>
      </c>
      <c r="Y311" s="163">
        <f>X311*K311</f>
        <v>0.00572445</v>
      </c>
      <c r="Z311" s="163">
        <v>0</v>
      </c>
      <c r="AA311" s="164">
        <f>Z311*K311</f>
        <v>0</v>
      </c>
      <c r="AR311" s="17" t="s">
        <v>196</v>
      </c>
      <c r="AT311" s="17" t="s">
        <v>160</v>
      </c>
      <c r="AU311" s="17" t="s">
        <v>103</v>
      </c>
      <c r="AY311" s="17" t="s">
        <v>159</v>
      </c>
      <c r="BE311" s="104">
        <f>IF(U311="základní",N311,0)</f>
        <v>0</v>
      </c>
      <c r="BF311" s="104">
        <f>IF(U311="snížená",N311,0)</f>
        <v>0</v>
      </c>
      <c r="BG311" s="104">
        <f>IF(U311="zákl. přenesená",N311,0)</f>
        <v>0</v>
      </c>
      <c r="BH311" s="104">
        <f>IF(U311="sníž. přenesená",N311,0)</f>
        <v>0</v>
      </c>
      <c r="BI311" s="104">
        <f>IF(U311="nulová",N311,0)</f>
        <v>0</v>
      </c>
      <c r="BJ311" s="17" t="s">
        <v>21</v>
      </c>
      <c r="BK311" s="104">
        <f>ROUND(L311*K311,2)</f>
        <v>0</v>
      </c>
      <c r="BL311" s="17" t="s">
        <v>196</v>
      </c>
      <c r="BM311" s="17" t="s">
        <v>411</v>
      </c>
    </row>
    <row r="312" spans="2:51" s="12" customFormat="1" ht="22.5" customHeight="1">
      <c r="B312" s="185"/>
      <c r="C312" s="186"/>
      <c r="D312" s="186"/>
      <c r="E312" s="187" t="s">
        <v>3</v>
      </c>
      <c r="F312" s="276" t="s">
        <v>365</v>
      </c>
      <c r="G312" s="277"/>
      <c r="H312" s="277"/>
      <c r="I312" s="277"/>
      <c r="J312" s="186"/>
      <c r="K312" s="188" t="s">
        <v>3</v>
      </c>
      <c r="L312" s="186"/>
      <c r="M312" s="186"/>
      <c r="N312" s="186"/>
      <c r="O312" s="186"/>
      <c r="P312" s="186"/>
      <c r="Q312" s="186"/>
      <c r="R312" s="189"/>
      <c r="T312" s="190"/>
      <c r="U312" s="186"/>
      <c r="V312" s="186"/>
      <c r="W312" s="186"/>
      <c r="X312" s="186"/>
      <c r="Y312" s="186"/>
      <c r="Z312" s="186"/>
      <c r="AA312" s="191"/>
      <c r="AT312" s="192" t="s">
        <v>167</v>
      </c>
      <c r="AU312" s="192" t="s">
        <v>103</v>
      </c>
      <c r="AV312" s="12" t="s">
        <v>21</v>
      </c>
      <c r="AW312" s="12" t="s">
        <v>36</v>
      </c>
      <c r="AX312" s="12" t="s">
        <v>79</v>
      </c>
      <c r="AY312" s="192" t="s">
        <v>159</v>
      </c>
    </row>
    <row r="313" spans="2:51" s="10" customFormat="1" ht="22.5" customHeight="1">
      <c r="B313" s="165"/>
      <c r="C313" s="166"/>
      <c r="D313" s="166"/>
      <c r="E313" s="167" t="s">
        <v>3</v>
      </c>
      <c r="F313" s="273" t="s">
        <v>379</v>
      </c>
      <c r="G313" s="272"/>
      <c r="H313" s="272"/>
      <c r="I313" s="272"/>
      <c r="J313" s="166"/>
      <c r="K313" s="168">
        <v>8.272</v>
      </c>
      <c r="L313" s="166"/>
      <c r="M313" s="166"/>
      <c r="N313" s="166"/>
      <c r="O313" s="166"/>
      <c r="P313" s="166"/>
      <c r="Q313" s="166"/>
      <c r="R313" s="169"/>
      <c r="T313" s="170"/>
      <c r="U313" s="166"/>
      <c r="V313" s="166"/>
      <c r="W313" s="166"/>
      <c r="X313" s="166"/>
      <c r="Y313" s="166"/>
      <c r="Z313" s="166"/>
      <c r="AA313" s="171"/>
      <c r="AT313" s="172" t="s">
        <v>167</v>
      </c>
      <c r="AU313" s="172" t="s">
        <v>103</v>
      </c>
      <c r="AV313" s="10" t="s">
        <v>103</v>
      </c>
      <c r="AW313" s="10" t="s">
        <v>36</v>
      </c>
      <c r="AX313" s="10" t="s">
        <v>79</v>
      </c>
      <c r="AY313" s="172" t="s">
        <v>159</v>
      </c>
    </row>
    <row r="314" spans="2:51" s="10" customFormat="1" ht="22.5" customHeight="1">
      <c r="B314" s="165"/>
      <c r="C314" s="166"/>
      <c r="D314" s="166"/>
      <c r="E314" s="167" t="s">
        <v>3</v>
      </c>
      <c r="F314" s="273" t="s">
        <v>380</v>
      </c>
      <c r="G314" s="272"/>
      <c r="H314" s="272"/>
      <c r="I314" s="272"/>
      <c r="J314" s="166"/>
      <c r="K314" s="168">
        <v>3.332</v>
      </c>
      <c r="L314" s="166"/>
      <c r="M314" s="166"/>
      <c r="N314" s="166"/>
      <c r="O314" s="166"/>
      <c r="P314" s="166"/>
      <c r="Q314" s="166"/>
      <c r="R314" s="169"/>
      <c r="T314" s="170"/>
      <c r="U314" s="166"/>
      <c r="V314" s="166"/>
      <c r="W314" s="166"/>
      <c r="X314" s="166"/>
      <c r="Y314" s="166"/>
      <c r="Z314" s="166"/>
      <c r="AA314" s="171"/>
      <c r="AT314" s="172" t="s">
        <v>167</v>
      </c>
      <c r="AU314" s="172" t="s">
        <v>103</v>
      </c>
      <c r="AV314" s="10" t="s">
        <v>103</v>
      </c>
      <c r="AW314" s="10" t="s">
        <v>36</v>
      </c>
      <c r="AX314" s="10" t="s">
        <v>79</v>
      </c>
      <c r="AY314" s="172" t="s">
        <v>159</v>
      </c>
    </row>
    <row r="315" spans="2:51" s="10" customFormat="1" ht="22.5" customHeight="1">
      <c r="B315" s="165"/>
      <c r="C315" s="166"/>
      <c r="D315" s="166"/>
      <c r="E315" s="167" t="s">
        <v>3</v>
      </c>
      <c r="F315" s="273" t="s">
        <v>381</v>
      </c>
      <c r="G315" s="272"/>
      <c r="H315" s="272"/>
      <c r="I315" s="272"/>
      <c r="J315" s="166"/>
      <c r="K315" s="168">
        <v>4.382</v>
      </c>
      <c r="L315" s="166"/>
      <c r="M315" s="166"/>
      <c r="N315" s="166"/>
      <c r="O315" s="166"/>
      <c r="P315" s="166"/>
      <c r="Q315" s="166"/>
      <c r="R315" s="169"/>
      <c r="T315" s="170"/>
      <c r="U315" s="166"/>
      <c r="V315" s="166"/>
      <c r="W315" s="166"/>
      <c r="X315" s="166"/>
      <c r="Y315" s="166"/>
      <c r="Z315" s="166"/>
      <c r="AA315" s="171"/>
      <c r="AT315" s="172" t="s">
        <v>167</v>
      </c>
      <c r="AU315" s="172" t="s">
        <v>103</v>
      </c>
      <c r="AV315" s="10" t="s">
        <v>103</v>
      </c>
      <c r="AW315" s="10" t="s">
        <v>36</v>
      </c>
      <c r="AX315" s="10" t="s">
        <v>79</v>
      </c>
      <c r="AY315" s="172" t="s">
        <v>159</v>
      </c>
    </row>
    <row r="316" spans="2:51" s="10" customFormat="1" ht="22.5" customHeight="1">
      <c r="B316" s="165"/>
      <c r="C316" s="166"/>
      <c r="D316" s="166"/>
      <c r="E316" s="167" t="s">
        <v>3</v>
      </c>
      <c r="F316" s="273" t="s">
        <v>382</v>
      </c>
      <c r="G316" s="272"/>
      <c r="H316" s="272"/>
      <c r="I316" s="272"/>
      <c r="J316" s="166"/>
      <c r="K316" s="168">
        <v>26.819</v>
      </c>
      <c r="L316" s="166"/>
      <c r="M316" s="166"/>
      <c r="N316" s="166"/>
      <c r="O316" s="166"/>
      <c r="P316" s="166"/>
      <c r="Q316" s="166"/>
      <c r="R316" s="169"/>
      <c r="T316" s="170"/>
      <c r="U316" s="166"/>
      <c r="V316" s="166"/>
      <c r="W316" s="166"/>
      <c r="X316" s="166"/>
      <c r="Y316" s="166"/>
      <c r="Z316" s="166"/>
      <c r="AA316" s="171"/>
      <c r="AT316" s="172" t="s">
        <v>167</v>
      </c>
      <c r="AU316" s="172" t="s">
        <v>103</v>
      </c>
      <c r="AV316" s="10" t="s">
        <v>103</v>
      </c>
      <c r="AW316" s="10" t="s">
        <v>36</v>
      </c>
      <c r="AX316" s="10" t="s">
        <v>79</v>
      </c>
      <c r="AY316" s="172" t="s">
        <v>159</v>
      </c>
    </row>
    <row r="317" spans="2:51" s="10" customFormat="1" ht="22.5" customHeight="1">
      <c r="B317" s="165"/>
      <c r="C317" s="166"/>
      <c r="D317" s="166"/>
      <c r="E317" s="167" t="s">
        <v>3</v>
      </c>
      <c r="F317" s="273" t="s">
        <v>383</v>
      </c>
      <c r="G317" s="272"/>
      <c r="H317" s="272"/>
      <c r="I317" s="272"/>
      <c r="J317" s="166"/>
      <c r="K317" s="168">
        <v>5.501</v>
      </c>
      <c r="L317" s="166"/>
      <c r="M317" s="166"/>
      <c r="N317" s="166"/>
      <c r="O317" s="166"/>
      <c r="P317" s="166"/>
      <c r="Q317" s="166"/>
      <c r="R317" s="169"/>
      <c r="T317" s="170"/>
      <c r="U317" s="166"/>
      <c r="V317" s="166"/>
      <c r="W317" s="166"/>
      <c r="X317" s="166"/>
      <c r="Y317" s="166"/>
      <c r="Z317" s="166"/>
      <c r="AA317" s="171"/>
      <c r="AT317" s="172" t="s">
        <v>167</v>
      </c>
      <c r="AU317" s="172" t="s">
        <v>103</v>
      </c>
      <c r="AV317" s="10" t="s">
        <v>103</v>
      </c>
      <c r="AW317" s="10" t="s">
        <v>36</v>
      </c>
      <c r="AX317" s="10" t="s">
        <v>79</v>
      </c>
      <c r="AY317" s="172" t="s">
        <v>159</v>
      </c>
    </row>
    <row r="318" spans="2:51" s="10" customFormat="1" ht="22.5" customHeight="1">
      <c r="B318" s="165"/>
      <c r="C318" s="166"/>
      <c r="D318" s="166"/>
      <c r="E318" s="167" t="s">
        <v>3</v>
      </c>
      <c r="F318" s="273" t="s">
        <v>384</v>
      </c>
      <c r="G318" s="272"/>
      <c r="H318" s="272"/>
      <c r="I318" s="272"/>
      <c r="J318" s="166"/>
      <c r="K318" s="168">
        <v>15.299</v>
      </c>
      <c r="L318" s="166"/>
      <c r="M318" s="166"/>
      <c r="N318" s="166"/>
      <c r="O318" s="166"/>
      <c r="P318" s="166"/>
      <c r="Q318" s="166"/>
      <c r="R318" s="169"/>
      <c r="T318" s="170"/>
      <c r="U318" s="166"/>
      <c r="V318" s="166"/>
      <c r="W318" s="166"/>
      <c r="X318" s="166"/>
      <c r="Y318" s="166"/>
      <c r="Z318" s="166"/>
      <c r="AA318" s="171"/>
      <c r="AT318" s="172" t="s">
        <v>167</v>
      </c>
      <c r="AU318" s="172" t="s">
        <v>103</v>
      </c>
      <c r="AV318" s="10" t="s">
        <v>103</v>
      </c>
      <c r="AW318" s="10" t="s">
        <v>36</v>
      </c>
      <c r="AX318" s="10" t="s">
        <v>79</v>
      </c>
      <c r="AY318" s="172" t="s">
        <v>159</v>
      </c>
    </row>
    <row r="319" spans="2:51" s="13" customFormat="1" ht="22.5" customHeight="1">
      <c r="B319" s="193"/>
      <c r="C319" s="194"/>
      <c r="D319" s="194"/>
      <c r="E319" s="195" t="s">
        <v>3</v>
      </c>
      <c r="F319" s="274" t="s">
        <v>368</v>
      </c>
      <c r="G319" s="275"/>
      <c r="H319" s="275"/>
      <c r="I319" s="275"/>
      <c r="J319" s="194"/>
      <c r="K319" s="196">
        <v>63.605</v>
      </c>
      <c r="L319" s="194"/>
      <c r="M319" s="194"/>
      <c r="N319" s="194"/>
      <c r="O319" s="194"/>
      <c r="P319" s="194"/>
      <c r="Q319" s="194"/>
      <c r="R319" s="197"/>
      <c r="T319" s="198"/>
      <c r="U319" s="194"/>
      <c r="V319" s="194"/>
      <c r="W319" s="194"/>
      <c r="X319" s="194"/>
      <c r="Y319" s="194"/>
      <c r="Z319" s="194"/>
      <c r="AA319" s="199"/>
      <c r="AT319" s="200" t="s">
        <v>167</v>
      </c>
      <c r="AU319" s="200" t="s">
        <v>103</v>
      </c>
      <c r="AV319" s="13" t="s">
        <v>173</v>
      </c>
      <c r="AW319" s="13" t="s">
        <v>36</v>
      </c>
      <c r="AX319" s="13" t="s">
        <v>79</v>
      </c>
      <c r="AY319" s="200" t="s">
        <v>159</v>
      </c>
    </row>
    <row r="320" spans="2:51" s="11" customFormat="1" ht="22.5" customHeight="1">
      <c r="B320" s="173"/>
      <c r="C320" s="174"/>
      <c r="D320" s="174"/>
      <c r="E320" s="175" t="s">
        <v>3</v>
      </c>
      <c r="F320" s="269" t="s">
        <v>168</v>
      </c>
      <c r="G320" s="270"/>
      <c r="H320" s="270"/>
      <c r="I320" s="270"/>
      <c r="J320" s="174"/>
      <c r="K320" s="176">
        <v>63.605</v>
      </c>
      <c r="L320" s="174"/>
      <c r="M320" s="174"/>
      <c r="N320" s="174"/>
      <c r="O320" s="174"/>
      <c r="P320" s="174"/>
      <c r="Q320" s="174"/>
      <c r="R320" s="177"/>
      <c r="T320" s="178"/>
      <c r="U320" s="174"/>
      <c r="V320" s="174"/>
      <c r="W320" s="174"/>
      <c r="X320" s="174"/>
      <c r="Y320" s="174"/>
      <c r="Z320" s="174"/>
      <c r="AA320" s="179"/>
      <c r="AT320" s="180" t="s">
        <v>167</v>
      </c>
      <c r="AU320" s="180" t="s">
        <v>103</v>
      </c>
      <c r="AV320" s="11" t="s">
        <v>164</v>
      </c>
      <c r="AW320" s="11" t="s">
        <v>36</v>
      </c>
      <c r="AX320" s="11" t="s">
        <v>21</v>
      </c>
      <c r="AY320" s="180" t="s">
        <v>159</v>
      </c>
    </row>
    <row r="321" spans="2:65" s="1" customFormat="1" ht="22.5" customHeight="1">
      <c r="B321" s="129"/>
      <c r="C321" s="181" t="s">
        <v>412</v>
      </c>
      <c r="D321" s="181" t="s">
        <v>262</v>
      </c>
      <c r="E321" s="182" t="s">
        <v>395</v>
      </c>
      <c r="F321" s="278" t="s">
        <v>396</v>
      </c>
      <c r="G321" s="279"/>
      <c r="H321" s="279"/>
      <c r="I321" s="279"/>
      <c r="J321" s="183" t="s">
        <v>195</v>
      </c>
      <c r="K321" s="184">
        <v>1.746</v>
      </c>
      <c r="L321" s="280">
        <v>0</v>
      </c>
      <c r="M321" s="279"/>
      <c r="N321" s="281">
        <f>ROUND(L321*K321,2)</f>
        <v>0</v>
      </c>
      <c r="O321" s="260"/>
      <c r="P321" s="260"/>
      <c r="Q321" s="260"/>
      <c r="R321" s="131"/>
      <c r="T321" s="162" t="s">
        <v>3</v>
      </c>
      <c r="U321" s="43" t="s">
        <v>44</v>
      </c>
      <c r="V321" s="35"/>
      <c r="W321" s="163">
        <f>V321*K321</f>
        <v>0</v>
      </c>
      <c r="X321" s="163">
        <v>0.55</v>
      </c>
      <c r="Y321" s="163">
        <f>X321*K321</f>
        <v>0.9603</v>
      </c>
      <c r="Z321" s="163">
        <v>0</v>
      </c>
      <c r="AA321" s="164">
        <f>Z321*K321</f>
        <v>0</v>
      </c>
      <c r="AR321" s="17" t="s">
        <v>265</v>
      </c>
      <c r="AT321" s="17" t="s">
        <v>262</v>
      </c>
      <c r="AU321" s="17" t="s">
        <v>103</v>
      </c>
      <c r="AY321" s="17" t="s">
        <v>159</v>
      </c>
      <c r="BE321" s="104">
        <f>IF(U321="základní",N321,0)</f>
        <v>0</v>
      </c>
      <c r="BF321" s="104">
        <f>IF(U321="snížená",N321,0)</f>
        <v>0</v>
      </c>
      <c r="BG321" s="104">
        <f>IF(U321="zákl. přenesená",N321,0)</f>
        <v>0</v>
      </c>
      <c r="BH321" s="104">
        <f>IF(U321="sníž. přenesená",N321,0)</f>
        <v>0</v>
      </c>
      <c r="BI321" s="104">
        <f>IF(U321="nulová",N321,0)</f>
        <v>0</v>
      </c>
      <c r="BJ321" s="17" t="s">
        <v>21</v>
      </c>
      <c r="BK321" s="104">
        <f>ROUND(L321*K321,2)</f>
        <v>0</v>
      </c>
      <c r="BL321" s="17" t="s">
        <v>196</v>
      </c>
      <c r="BM321" s="17" t="s">
        <v>413</v>
      </c>
    </row>
    <row r="322" spans="2:51" s="12" customFormat="1" ht="22.5" customHeight="1">
      <c r="B322" s="185"/>
      <c r="C322" s="186"/>
      <c r="D322" s="186"/>
      <c r="E322" s="187" t="s">
        <v>3</v>
      </c>
      <c r="F322" s="276" t="s">
        <v>365</v>
      </c>
      <c r="G322" s="277"/>
      <c r="H322" s="277"/>
      <c r="I322" s="277"/>
      <c r="J322" s="186"/>
      <c r="K322" s="188" t="s">
        <v>3</v>
      </c>
      <c r="L322" s="186"/>
      <c r="M322" s="186"/>
      <c r="N322" s="186"/>
      <c r="O322" s="186"/>
      <c r="P322" s="186"/>
      <c r="Q322" s="186"/>
      <c r="R322" s="189"/>
      <c r="T322" s="190"/>
      <c r="U322" s="186"/>
      <c r="V322" s="186"/>
      <c r="W322" s="186"/>
      <c r="X322" s="186"/>
      <c r="Y322" s="186"/>
      <c r="Z322" s="186"/>
      <c r="AA322" s="191"/>
      <c r="AT322" s="192" t="s">
        <v>167</v>
      </c>
      <c r="AU322" s="192" t="s">
        <v>103</v>
      </c>
      <c r="AV322" s="12" t="s">
        <v>21</v>
      </c>
      <c r="AW322" s="12" t="s">
        <v>36</v>
      </c>
      <c r="AX322" s="12" t="s">
        <v>79</v>
      </c>
      <c r="AY322" s="192" t="s">
        <v>159</v>
      </c>
    </row>
    <row r="323" spans="2:51" s="10" customFormat="1" ht="22.5" customHeight="1">
      <c r="B323" s="165"/>
      <c r="C323" s="166"/>
      <c r="D323" s="166"/>
      <c r="E323" s="167" t="s">
        <v>3</v>
      </c>
      <c r="F323" s="273" t="s">
        <v>414</v>
      </c>
      <c r="G323" s="272"/>
      <c r="H323" s="272"/>
      <c r="I323" s="272"/>
      <c r="J323" s="166"/>
      <c r="K323" s="168">
        <v>0.208</v>
      </c>
      <c r="L323" s="166"/>
      <c r="M323" s="166"/>
      <c r="N323" s="166"/>
      <c r="O323" s="166"/>
      <c r="P323" s="166"/>
      <c r="Q323" s="166"/>
      <c r="R323" s="169"/>
      <c r="T323" s="170"/>
      <c r="U323" s="166"/>
      <c r="V323" s="166"/>
      <c r="W323" s="166"/>
      <c r="X323" s="166"/>
      <c r="Y323" s="166"/>
      <c r="Z323" s="166"/>
      <c r="AA323" s="171"/>
      <c r="AT323" s="172" t="s">
        <v>167</v>
      </c>
      <c r="AU323" s="172" t="s">
        <v>103</v>
      </c>
      <c r="AV323" s="10" t="s">
        <v>103</v>
      </c>
      <c r="AW323" s="10" t="s">
        <v>36</v>
      </c>
      <c r="AX323" s="10" t="s">
        <v>79</v>
      </c>
      <c r="AY323" s="172" t="s">
        <v>159</v>
      </c>
    </row>
    <row r="324" spans="2:51" s="10" customFormat="1" ht="22.5" customHeight="1">
      <c r="B324" s="165"/>
      <c r="C324" s="166"/>
      <c r="D324" s="166"/>
      <c r="E324" s="167" t="s">
        <v>3</v>
      </c>
      <c r="F324" s="273" t="s">
        <v>415</v>
      </c>
      <c r="G324" s="272"/>
      <c r="H324" s="272"/>
      <c r="I324" s="272"/>
      <c r="J324" s="166"/>
      <c r="K324" s="168">
        <v>0.084</v>
      </c>
      <c r="L324" s="166"/>
      <c r="M324" s="166"/>
      <c r="N324" s="166"/>
      <c r="O324" s="166"/>
      <c r="P324" s="166"/>
      <c r="Q324" s="166"/>
      <c r="R324" s="169"/>
      <c r="T324" s="170"/>
      <c r="U324" s="166"/>
      <c r="V324" s="166"/>
      <c r="W324" s="166"/>
      <c r="X324" s="166"/>
      <c r="Y324" s="166"/>
      <c r="Z324" s="166"/>
      <c r="AA324" s="171"/>
      <c r="AT324" s="172" t="s">
        <v>167</v>
      </c>
      <c r="AU324" s="172" t="s">
        <v>103</v>
      </c>
      <c r="AV324" s="10" t="s">
        <v>103</v>
      </c>
      <c r="AW324" s="10" t="s">
        <v>36</v>
      </c>
      <c r="AX324" s="10" t="s">
        <v>79</v>
      </c>
      <c r="AY324" s="172" t="s">
        <v>159</v>
      </c>
    </row>
    <row r="325" spans="2:51" s="10" customFormat="1" ht="22.5" customHeight="1">
      <c r="B325" s="165"/>
      <c r="C325" s="166"/>
      <c r="D325" s="166"/>
      <c r="E325" s="167" t="s">
        <v>3</v>
      </c>
      <c r="F325" s="273" t="s">
        <v>416</v>
      </c>
      <c r="G325" s="272"/>
      <c r="H325" s="272"/>
      <c r="I325" s="272"/>
      <c r="J325" s="166"/>
      <c r="K325" s="168">
        <v>0.117</v>
      </c>
      <c r="L325" s="166"/>
      <c r="M325" s="166"/>
      <c r="N325" s="166"/>
      <c r="O325" s="166"/>
      <c r="P325" s="166"/>
      <c r="Q325" s="166"/>
      <c r="R325" s="169"/>
      <c r="T325" s="170"/>
      <c r="U325" s="166"/>
      <c r="V325" s="166"/>
      <c r="W325" s="166"/>
      <c r="X325" s="166"/>
      <c r="Y325" s="166"/>
      <c r="Z325" s="166"/>
      <c r="AA325" s="171"/>
      <c r="AT325" s="172" t="s">
        <v>167</v>
      </c>
      <c r="AU325" s="172" t="s">
        <v>103</v>
      </c>
      <c r="AV325" s="10" t="s">
        <v>103</v>
      </c>
      <c r="AW325" s="10" t="s">
        <v>36</v>
      </c>
      <c r="AX325" s="10" t="s">
        <v>79</v>
      </c>
      <c r="AY325" s="172" t="s">
        <v>159</v>
      </c>
    </row>
    <row r="326" spans="2:51" s="10" customFormat="1" ht="22.5" customHeight="1">
      <c r="B326" s="165"/>
      <c r="C326" s="166"/>
      <c r="D326" s="166"/>
      <c r="E326" s="167" t="s">
        <v>3</v>
      </c>
      <c r="F326" s="273" t="s">
        <v>417</v>
      </c>
      <c r="G326" s="272"/>
      <c r="H326" s="272"/>
      <c r="I326" s="272"/>
      <c r="J326" s="166"/>
      <c r="K326" s="168">
        <v>0.772</v>
      </c>
      <c r="L326" s="166"/>
      <c r="M326" s="166"/>
      <c r="N326" s="166"/>
      <c r="O326" s="166"/>
      <c r="P326" s="166"/>
      <c r="Q326" s="166"/>
      <c r="R326" s="169"/>
      <c r="T326" s="170"/>
      <c r="U326" s="166"/>
      <c r="V326" s="166"/>
      <c r="W326" s="166"/>
      <c r="X326" s="166"/>
      <c r="Y326" s="166"/>
      <c r="Z326" s="166"/>
      <c r="AA326" s="171"/>
      <c r="AT326" s="172" t="s">
        <v>167</v>
      </c>
      <c r="AU326" s="172" t="s">
        <v>103</v>
      </c>
      <c r="AV326" s="10" t="s">
        <v>103</v>
      </c>
      <c r="AW326" s="10" t="s">
        <v>36</v>
      </c>
      <c r="AX326" s="10" t="s">
        <v>79</v>
      </c>
      <c r="AY326" s="172" t="s">
        <v>159</v>
      </c>
    </row>
    <row r="327" spans="2:51" s="10" customFormat="1" ht="22.5" customHeight="1">
      <c r="B327" s="165"/>
      <c r="C327" s="166"/>
      <c r="D327" s="166"/>
      <c r="E327" s="167" t="s">
        <v>3</v>
      </c>
      <c r="F327" s="273" t="s">
        <v>418</v>
      </c>
      <c r="G327" s="272"/>
      <c r="H327" s="272"/>
      <c r="I327" s="272"/>
      <c r="J327" s="166"/>
      <c r="K327" s="168">
        <v>0.124</v>
      </c>
      <c r="L327" s="166"/>
      <c r="M327" s="166"/>
      <c r="N327" s="166"/>
      <c r="O327" s="166"/>
      <c r="P327" s="166"/>
      <c r="Q327" s="166"/>
      <c r="R327" s="169"/>
      <c r="T327" s="170"/>
      <c r="U327" s="166"/>
      <c r="V327" s="166"/>
      <c r="W327" s="166"/>
      <c r="X327" s="166"/>
      <c r="Y327" s="166"/>
      <c r="Z327" s="166"/>
      <c r="AA327" s="171"/>
      <c r="AT327" s="172" t="s">
        <v>167</v>
      </c>
      <c r="AU327" s="172" t="s">
        <v>103</v>
      </c>
      <c r="AV327" s="10" t="s">
        <v>103</v>
      </c>
      <c r="AW327" s="10" t="s">
        <v>36</v>
      </c>
      <c r="AX327" s="10" t="s">
        <v>79</v>
      </c>
      <c r="AY327" s="172" t="s">
        <v>159</v>
      </c>
    </row>
    <row r="328" spans="2:51" s="10" customFormat="1" ht="22.5" customHeight="1">
      <c r="B328" s="165"/>
      <c r="C328" s="166"/>
      <c r="D328" s="166"/>
      <c r="E328" s="167" t="s">
        <v>3</v>
      </c>
      <c r="F328" s="273" t="s">
        <v>419</v>
      </c>
      <c r="G328" s="272"/>
      <c r="H328" s="272"/>
      <c r="I328" s="272"/>
      <c r="J328" s="166"/>
      <c r="K328" s="168">
        <v>0.441</v>
      </c>
      <c r="L328" s="166"/>
      <c r="M328" s="166"/>
      <c r="N328" s="166"/>
      <c r="O328" s="166"/>
      <c r="P328" s="166"/>
      <c r="Q328" s="166"/>
      <c r="R328" s="169"/>
      <c r="T328" s="170"/>
      <c r="U328" s="166"/>
      <c r="V328" s="166"/>
      <c r="W328" s="166"/>
      <c r="X328" s="166"/>
      <c r="Y328" s="166"/>
      <c r="Z328" s="166"/>
      <c r="AA328" s="171"/>
      <c r="AT328" s="172" t="s">
        <v>167</v>
      </c>
      <c r="AU328" s="172" t="s">
        <v>103</v>
      </c>
      <c r="AV328" s="10" t="s">
        <v>103</v>
      </c>
      <c r="AW328" s="10" t="s">
        <v>36</v>
      </c>
      <c r="AX328" s="10" t="s">
        <v>79</v>
      </c>
      <c r="AY328" s="172" t="s">
        <v>159</v>
      </c>
    </row>
    <row r="329" spans="2:51" s="13" customFormat="1" ht="22.5" customHeight="1">
      <c r="B329" s="193"/>
      <c r="C329" s="194"/>
      <c r="D329" s="194"/>
      <c r="E329" s="195" t="s">
        <v>3</v>
      </c>
      <c r="F329" s="274" t="s">
        <v>368</v>
      </c>
      <c r="G329" s="275"/>
      <c r="H329" s="275"/>
      <c r="I329" s="275"/>
      <c r="J329" s="194"/>
      <c r="K329" s="196">
        <v>1.746</v>
      </c>
      <c r="L329" s="194"/>
      <c r="M329" s="194"/>
      <c r="N329" s="194"/>
      <c r="O329" s="194"/>
      <c r="P329" s="194"/>
      <c r="Q329" s="194"/>
      <c r="R329" s="197"/>
      <c r="T329" s="198"/>
      <c r="U329" s="194"/>
      <c r="V329" s="194"/>
      <c r="W329" s="194"/>
      <c r="X329" s="194"/>
      <c r="Y329" s="194"/>
      <c r="Z329" s="194"/>
      <c r="AA329" s="199"/>
      <c r="AT329" s="200" t="s">
        <v>167</v>
      </c>
      <c r="AU329" s="200" t="s">
        <v>103</v>
      </c>
      <c r="AV329" s="13" t="s">
        <v>173</v>
      </c>
      <c r="AW329" s="13" t="s">
        <v>36</v>
      </c>
      <c r="AX329" s="13" t="s">
        <v>79</v>
      </c>
      <c r="AY329" s="200" t="s">
        <v>159</v>
      </c>
    </row>
    <row r="330" spans="2:51" s="11" customFormat="1" ht="22.5" customHeight="1">
      <c r="B330" s="173"/>
      <c r="C330" s="174"/>
      <c r="D330" s="174"/>
      <c r="E330" s="175" t="s">
        <v>3</v>
      </c>
      <c r="F330" s="269" t="s">
        <v>168</v>
      </c>
      <c r="G330" s="270"/>
      <c r="H330" s="270"/>
      <c r="I330" s="270"/>
      <c r="J330" s="174"/>
      <c r="K330" s="176">
        <v>1.746</v>
      </c>
      <c r="L330" s="174"/>
      <c r="M330" s="174"/>
      <c r="N330" s="174"/>
      <c r="O330" s="174"/>
      <c r="P330" s="174"/>
      <c r="Q330" s="174"/>
      <c r="R330" s="177"/>
      <c r="T330" s="178"/>
      <c r="U330" s="174"/>
      <c r="V330" s="174"/>
      <c r="W330" s="174"/>
      <c r="X330" s="174"/>
      <c r="Y330" s="174"/>
      <c r="Z330" s="174"/>
      <c r="AA330" s="179"/>
      <c r="AT330" s="180" t="s">
        <v>167</v>
      </c>
      <c r="AU330" s="180" t="s">
        <v>103</v>
      </c>
      <c r="AV330" s="11" t="s">
        <v>164</v>
      </c>
      <c r="AW330" s="11" t="s">
        <v>36</v>
      </c>
      <c r="AX330" s="11" t="s">
        <v>21</v>
      </c>
      <c r="AY330" s="180" t="s">
        <v>159</v>
      </c>
    </row>
    <row r="331" spans="2:65" s="1" customFormat="1" ht="31.5" customHeight="1">
      <c r="B331" s="129"/>
      <c r="C331" s="158" t="s">
        <v>420</v>
      </c>
      <c r="D331" s="158" t="s">
        <v>160</v>
      </c>
      <c r="E331" s="159" t="s">
        <v>421</v>
      </c>
      <c r="F331" s="259" t="s">
        <v>422</v>
      </c>
      <c r="G331" s="260"/>
      <c r="H331" s="260"/>
      <c r="I331" s="260"/>
      <c r="J331" s="160" t="s">
        <v>211</v>
      </c>
      <c r="K331" s="161">
        <v>19.717</v>
      </c>
      <c r="L331" s="261">
        <v>0</v>
      </c>
      <c r="M331" s="260"/>
      <c r="N331" s="262">
        <f>ROUND(L331*K331,2)</f>
        <v>0</v>
      </c>
      <c r="O331" s="260"/>
      <c r="P331" s="260"/>
      <c r="Q331" s="260"/>
      <c r="R331" s="131"/>
      <c r="T331" s="162" t="s">
        <v>3</v>
      </c>
      <c r="U331" s="43" t="s">
        <v>44</v>
      </c>
      <c r="V331" s="35"/>
      <c r="W331" s="163">
        <f>V331*K331</f>
        <v>0</v>
      </c>
      <c r="X331" s="163">
        <v>0.0001</v>
      </c>
      <c r="Y331" s="163">
        <f>X331*K331</f>
        <v>0.0019717</v>
      </c>
      <c r="Z331" s="163">
        <v>0</v>
      </c>
      <c r="AA331" s="164">
        <f>Z331*K331</f>
        <v>0</v>
      </c>
      <c r="AR331" s="17" t="s">
        <v>196</v>
      </c>
      <c r="AT331" s="17" t="s">
        <v>160</v>
      </c>
      <c r="AU331" s="17" t="s">
        <v>103</v>
      </c>
      <c r="AY331" s="17" t="s">
        <v>159</v>
      </c>
      <c r="BE331" s="104">
        <f>IF(U331="základní",N331,0)</f>
        <v>0</v>
      </c>
      <c r="BF331" s="104">
        <f>IF(U331="snížená",N331,0)</f>
        <v>0</v>
      </c>
      <c r="BG331" s="104">
        <f>IF(U331="zákl. přenesená",N331,0)</f>
        <v>0</v>
      </c>
      <c r="BH331" s="104">
        <f>IF(U331="sníž. přenesená",N331,0)</f>
        <v>0</v>
      </c>
      <c r="BI331" s="104">
        <f>IF(U331="nulová",N331,0)</f>
        <v>0</v>
      </c>
      <c r="BJ331" s="17" t="s">
        <v>21</v>
      </c>
      <c r="BK331" s="104">
        <f>ROUND(L331*K331,2)</f>
        <v>0</v>
      </c>
      <c r="BL331" s="17" t="s">
        <v>196</v>
      </c>
      <c r="BM331" s="17" t="s">
        <v>423</v>
      </c>
    </row>
    <row r="332" spans="2:51" s="12" customFormat="1" ht="22.5" customHeight="1">
      <c r="B332" s="185"/>
      <c r="C332" s="186"/>
      <c r="D332" s="186"/>
      <c r="E332" s="187" t="s">
        <v>3</v>
      </c>
      <c r="F332" s="276" t="s">
        <v>365</v>
      </c>
      <c r="G332" s="277"/>
      <c r="H332" s="277"/>
      <c r="I332" s="277"/>
      <c r="J332" s="186"/>
      <c r="K332" s="188" t="s">
        <v>3</v>
      </c>
      <c r="L332" s="186"/>
      <c r="M332" s="186"/>
      <c r="N332" s="186"/>
      <c r="O332" s="186"/>
      <c r="P332" s="186"/>
      <c r="Q332" s="186"/>
      <c r="R332" s="189"/>
      <c r="T332" s="190"/>
      <c r="U332" s="186"/>
      <c r="V332" s="186"/>
      <c r="W332" s="186"/>
      <c r="X332" s="186"/>
      <c r="Y332" s="186"/>
      <c r="Z332" s="186"/>
      <c r="AA332" s="191"/>
      <c r="AT332" s="192" t="s">
        <v>167</v>
      </c>
      <c r="AU332" s="192" t="s">
        <v>103</v>
      </c>
      <c r="AV332" s="12" t="s">
        <v>21</v>
      </c>
      <c r="AW332" s="12" t="s">
        <v>36</v>
      </c>
      <c r="AX332" s="12" t="s">
        <v>79</v>
      </c>
      <c r="AY332" s="192" t="s">
        <v>159</v>
      </c>
    </row>
    <row r="333" spans="2:51" s="10" customFormat="1" ht="22.5" customHeight="1">
      <c r="B333" s="165"/>
      <c r="C333" s="166"/>
      <c r="D333" s="166"/>
      <c r="E333" s="167" t="s">
        <v>3</v>
      </c>
      <c r="F333" s="273" t="s">
        <v>389</v>
      </c>
      <c r="G333" s="272"/>
      <c r="H333" s="272"/>
      <c r="I333" s="272"/>
      <c r="J333" s="166"/>
      <c r="K333" s="168">
        <v>19.717</v>
      </c>
      <c r="L333" s="166"/>
      <c r="M333" s="166"/>
      <c r="N333" s="166"/>
      <c r="O333" s="166"/>
      <c r="P333" s="166"/>
      <c r="Q333" s="166"/>
      <c r="R333" s="169"/>
      <c r="T333" s="170"/>
      <c r="U333" s="166"/>
      <c r="V333" s="166"/>
      <c r="W333" s="166"/>
      <c r="X333" s="166"/>
      <c r="Y333" s="166"/>
      <c r="Z333" s="166"/>
      <c r="AA333" s="171"/>
      <c r="AT333" s="172" t="s">
        <v>167</v>
      </c>
      <c r="AU333" s="172" t="s">
        <v>103</v>
      </c>
      <c r="AV333" s="10" t="s">
        <v>103</v>
      </c>
      <c r="AW333" s="10" t="s">
        <v>36</v>
      </c>
      <c r="AX333" s="10" t="s">
        <v>79</v>
      </c>
      <c r="AY333" s="172" t="s">
        <v>159</v>
      </c>
    </row>
    <row r="334" spans="2:51" s="13" customFormat="1" ht="22.5" customHeight="1">
      <c r="B334" s="193"/>
      <c r="C334" s="194"/>
      <c r="D334" s="194"/>
      <c r="E334" s="195" t="s">
        <v>3</v>
      </c>
      <c r="F334" s="274" t="s">
        <v>368</v>
      </c>
      <c r="G334" s="275"/>
      <c r="H334" s="275"/>
      <c r="I334" s="275"/>
      <c r="J334" s="194"/>
      <c r="K334" s="196">
        <v>19.717</v>
      </c>
      <c r="L334" s="194"/>
      <c r="M334" s="194"/>
      <c r="N334" s="194"/>
      <c r="O334" s="194"/>
      <c r="P334" s="194"/>
      <c r="Q334" s="194"/>
      <c r="R334" s="197"/>
      <c r="T334" s="198"/>
      <c r="U334" s="194"/>
      <c r="V334" s="194"/>
      <c r="W334" s="194"/>
      <c r="X334" s="194"/>
      <c r="Y334" s="194"/>
      <c r="Z334" s="194"/>
      <c r="AA334" s="199"/>
      <c r="AT334" s="200" t="s">
        <v>167</v>
      </c>
      <c r="AU334" s="200" t="s">
        <v>103</v>
      </c>
      <c r="AV334" s="13" t="s">
        <v>173</v>
      </c>
      <c r="AW334" s="13" t="s">
        <v>36</v>
      </c>
      <c r="AX334" s="13" t="s">
        <v>79</v>
      </c>
      <c r="AY334" s="200" t="s">
        <v>159</v>
      </c>
    </row>
    <row r="335" spans="2:51" s="11" customFormat="1" ht="22.5" customHeight="1">
      <c r="B335" s="173"/>
      <c r="C335" s="174"/>
      <c r="D335" s="174"/>
      <c r="E335" s="175" t="s">
        <v>3</v>
      </c>
      <c r="F335" s="269" t="s">
        <v>168</v>
      </c>
      <c r="G335" s="270"/>
      <c r="H335" s="270"/>
      <c r="I335" s="270"/>
      <c r="J335" s="174"/>
      <c r="K335" s="176">
        <v>19.717</v>
      </c>
      <c r="L335" s="174"/>
      <c r="M335" s="174"/>
      <c r="N335" s="174"/>
      <c r="O335" s="174"/>
      <c r="P335" s="174"/>
      <c r="Q335" s="174"/>
      <c r="R335" s="177"/>
      <c r="T335" s="178"/>
      <c r="U335" s="174"/>
      <c r="V335" s="174"/>
      <c r="W335" s="174"/>
      <c r="X335" s="174"/>
      <c r="Y335" s="174"/>
      <c r="Z335" s="174"/>
      <c r="AA335" s="179"/>
      <c r="AT335" s="180" t="s">
        <v>167</v>
      </c>
      <c r="AU335" s="180" t="s">
        <v>103</v>
      </c>
      <c r="AV335" s="11" t="s">
        <v>164</v>
      </c>
      <c r="AW335" s="11" t="s">
        <v>36</v>
      </c>
      <c r="AX335" s="11" t="s">
        <v>21</v>
      </c>
      <c r="AY335" s="180" t="s">
        <v>159</v>
      </c>
    </row>
    <row r="336" spans="2:65" s="1" customFormat="1" ht="22.5" customHeight="1">
      <c r="B336" s="129"/>
      <c r="C336" s="181" t="s">
        <v>424</v>
      </c>
      <c r="D336" s="181" t="s">
        <v>262</v>
      </c>
      <c r="E336" s="182" t="s">
        <v>395</v>
      </c>
      <c r="F336" s="278" t="s">
        <v>396</v>
      </c>
      <c r="G336" s="279"/>
      <c r="H336" s="279"/>
      <c r="I336" s="279"/>
      <c r="J336" s="183" t="s">
        <v>195</v>
      </c>
      <c r="K336" s="184">
        <v>1.065</v>
      </c>
      <c r="L336" s="280">
        <v>0</v>
      </c>
      <c r="M336" s="279"/>
      <c r="N336" s="281">
        <f>ROUND(L336*K336,2)</f>
        <v>0</v>
      </c>
      <c r="O336" s="260"/>
      <c r="P336" s="260"/>
      <c r="Q336" s="260"/>
      <c r="R336" s="131"/>
      <c r="T336" s="162" t="s">
        <v>3</v>
      </c>
      <c r="U336" s="43" t="s">
        <v>44</v>
      </c>
      <c r="V336" s="35"/>
      <c r="W336" s="163">
        <f>V336*K336</f>
        <v>0</v>
      </c>
      <c r="X336" s="163">
        <v>0.55</v>
      </c>
      <c r="Y336" s="163">
        <f>X336*K336</f>
        <v>0.58575</v>
      </c>
      <c r="Z336" s="163">
        <v>0</v>
      </c>
      <c r="AA336" s="164">
        <f>Z336*K336</f>
        <v>0</v>
      </c>
      <c r="AR336" s="17" t="s">
        <v>265</v>
      </c>
      <c r="AT336" s="17" t="s">
        <v>262</v>
      </c>
      <c r="AU336" s="17" t="s">
        <v>103</v>
      </c>
      <c r="AY336" s="17" t="s">
        <v>159</v>
      </c>
      <c r="BE336" s="104">
        <f>IF(U336="základní",N336,0)</f>
        <v>0</v>
      </c>
      <c r="BF336" s="104">
        <f>IF(U336="snížená",N336,0)</f>
        <v>0</v>
      </c>
      <c r="BG336" s="104">
        <f>IF(U336="zákl. přenesená",N336,0)</f>
        <v>0</v>
      </c>
      <c r="BH336" s="104">
        <f>IF(U336="sníž. přenesená",N336,0)</f>
        <v>0</v>
      </c>
      <c r="BI336" s="104">
        <f>IF(U336="nulová",N336,0)</f>
        <v>0</v>
      </c>
      <c r="BJ336" s="17" t="s">
        <v>21</v>
      </c>
      <c r="BK336" s="104">
        <f>ROUND(L336*K336,2)</f>
        <v>0</v>
      </c>
      <c r="BL336" s="17" t="s">
        <v>196</v>
      </c>
      <c r="BM336" s="17" t="s">
        <v>425</v>
      </c>
    </row>
    <row r="337" spans="2:51" s="12" customFormat="1" ht="22.5" customHeight="1">
      <c r="B337" s="185"/>
      <c r="C337" s="186"/>
      <c r="D337" s="186"/>
      <c r="E337" s="187" t="s">
        <v>3</v>
      </c>
      <c r="F337" s="276" t="s">
        <v>365</v>
      </c>
      <c r="G337" s="277"/>
      <c r="H337" s="277"/>
      <c r="I337" s="277"/>
      <c r="J337" s="186"/>
      <c r="K337" s="188" t="s">
        <v>3</v>
      </c>
      <c r="L337" s="186"/>
      <c r="M337" s="186"/>
      <c r="N337" s="186"/>
      <c r="O337" s="186"/>
      <c r="P337" s="186"/>
      <c r="Q337" s="186"/>
      <c r="R337" s="189"/>
      <c r="T337" s="190"/>
      <c r="U337" s="186"/>
      <c r="V337" s="186"/>
      <c r="W337" s="186"/>
      <c r="X337" s="186"/>
      <c r="Y337" s="186"/>
      <c r="Z337" s="186"/>
      <c r="AA337" s="191"/>
      <c r="AT337" s="192" t="s">
        <v>167</v>
      </c>
      <c r="AU337" s="192" t="s">
        <v>103</v>
      </c>
      <c r="AV337" s="12" t="s">
        <v>21</v>
      </c>
      <c r="AW337" s="12" t="s">
        <v>36</v>
      </c>
      <c r="AX337" s="12" t="s">
        <v>79</v>
      </c>
      <c r="AY337" s="192" t="s">
        <v>159</v>
      </c>
    </row>
    <row r="338" spans="2:51" s="10" customFormat="1" ht="22.5" customHeight="1">
      <c r="B338" s="165"/>
      <c r="C338" s="166"/>
      <c r="D338" s="166"/>
      <c r="E338" s="167" t="s">
        <v>3</v>
      </c>
      <c r="F338" s="273" t="s">
        <v>426</v>
      </c>
      <c r="G338" s="272"/>
      <c r="H338" s="272"/>
      <c r="I338" s="272"/>
      <c r="J338" s="166"/>
      <c r="K338" s="168">
        <v>1.065</v>
      </c>
      <c r="L338" s="166"/>
      <c r="M338" s="166"/>
      <c r="N338" s="166"/>
      <c r="O338" s="166"/>
      <c r="P338" s="166"/>
      <c r="Q338" s="166"/>
      <c r="R338" s="169"/>
      <c r="T338" s="170"/>
      <c r="U338" s="166"/>
      <c r="V338" s="166"/>
      <c r="W338" s="166"/>
      <c r="X338" s="166"/>
      <c r="Y338" s="166"/>
      <c r="Z338" s="166"/>
      <c r="AA338" s="171"/>
      <c r="AT338" s="172" t="s">
        <v>167</v>
      </c>
      <c r="AU338" s="172" t="s">
        <v>103</v>
      </c>
      <c r="AV338" s="10" t="s">
        <v>103</v>
      </c>
      <c r="AW338" s="10" t="s">
        <v>36</v>
      </c>
      <c r="AX338" s="10" t="s">
        <v>79</v>
      </c>
      <c r="AY338" s="172" t="s">
        <v>159</v>
      </c>
    </row>
    <row r="339" spans="2:51" s="13" customFormat="1" ht="22.5" customHeight="1">
      <c r="B339" s="193"/>
      <c r="C339" s="194"/>
      <c r="D339" s="194"/>
      <c r="E339" s="195" t="s">
        <v>3</v>
      </c>
      <c r="F339" s="274" t="s">
        <v>368</v>
      </c>
      <c r="G339" s="275"/>
      <c r="H339" s="275"/>
      <c r="I339" s="275"/>
      <c r="J339" s="194"/>
      <c r="K339" s="196">
        <v>1.065</v>
      </c>
      <c r="L339" s="194"/>
      <c r="M339" s="194"/>
      <c r="N339" s="194"/>
      <c r="O339" s="194"/>
      <c r="P339" s="194"/>
      <c r="Q339" s="194"/>
      <c r="R339" s="197"/>
      <c r="T339" s="198"/>
      <c r="U339" s="194"/>
      <c r="V339" s="194"/>
      <c r="W339" s="194"/>
      <c r="X339" s="194"/>
      <c r="Y339" s="194"/>
      <c r="Z339" s="194"/>
      <c r="AA339" s="199"/>
      <c r="AT339" s="200" t="s">
        <v>167</v>
      </c>
      <c r="AU339" s="200" t="s">
        <v>103</v>
      </c>
      <c r="AV339" s="13" t="s">
        <v>173</v>
      </c>
      <c r="AW339" s="13" t="s">
        <v>36</v>
      </c>
      <c r="AX339" s="13" t="s">
        <v>79</v>
      </c>
      <c r="AY339" s="200" t="s">
        <v>159</v>
      </c>
    </row>
    <row r="340" spans="2:51" s="11" customFormat="1" ht="22.5" customHeight="1">
      <c r="B340" s="173"/>
      <c r="C340" s="174"/>
      <c r="D340" s="174"/>
      <c r="E340" s="175" t="s">
        <v>3</v>
      </c>
      <c r="F340" s="269" t="s">
        <v>168</v>
      </c>
      <c r="G340" s="270"/>
      <c r="H340" s="270"/>
      <c r="I340" s="270"/>
      <c r="J340" s="174"/>
      <c r="K340" s="176">
        <v>1.065</v>
      </c>
      <c r="L340" s="174"/>
      <c r="M340" s="174"/>
      <c r="N340" s="174"/>
      <c r="O340" s="174"/>
      <c r="P340" s="174"/>
      <c r="Q340" s="174"/>
      <c r="R340" s="177"/>
      <c r="T340" s="178"/>
      <c r="U340" s="174"/>
      <c r="V340" s="174"/>
      <c r="W340" s="174"/>
      <c r="X340" s="174"/>
      <c r="Y340" s="174"/>
      <c r="Z340" s="174"/>
      <c r="AA340" s="179"/>
      <c r="AT340" s="180" t="s">
        <v>167</v>
      </c>
      <c r="AU340" s="180" t="s">
        <v>103</v>
      </c>
      <c r="AV340" s="11" t="s">
        <v>164</v>
      </c>
      <c r="AW340" s="11" t="s">
        <v>36</v>
      </c>
      <c r="AX340" s="11" t="s">
        <v>21</v>
      </c>
      <c r="AY340" s="180" t="s">
        <v>159</v>
      </c>
    </row>
    <row r="341" spans="2:65" s="1" customFormat="1" ht="31.5" customHeight="1">
      <c r="B341" s="129"/>
      <c r="C341" s="158" t="s">
        <v>427</v>
      </c>
      <c r="D341" s="158" t="s">
        <v>160</v>
      </c>
      <c r="E341" s="159" t="s">
        <v>428</v>
      </c>
      <c r="F341" s="259" t="s">
        <v>429</v>
      </c>
      <c r="G341" s="260"/>
      <c r="H341" s="260"/>
      <c r="I341" s="260"/>
      <c r="J341" s="160" t="s">
        <v>163</v>
      </c>
      <c r="K341" s="161">
        <v>36.438</v>
      </c>
      <c r="L341" s="261">
        <v>0</v>
      </c>
      <c r="M341" s="260"/>
      <c r="N341" s="262">
        <f>ROUND(L341*K341,2)</f>
        <v>0</v>
      </c>
      <c r="O341" s="260"/>
      <c r="P341" s="260"/>
      <c r="Q341" s="260"/>
      <c r="R341" s="131"/>
      <c r="T341" s="162" t="s">
        <v>3</v>
      </c>
      <c r="U341" s="43" t="s">
        <v>44</v>
      </c>
      <c r="V341" s="35"/>
      <c r="W341" s="163">
        <f>V341*K341</f>
        <v>0</v>
      </c>
      <c r="X341" s="163">
        <v>0.00686</v>
      </c>
      <c r="Y341" s="163">
        <f>X341*K341</f>
        <v>0.24996468</v>
      </c>
      <c r="Z341" s="163">
        <v>0</v>
      </c>
      <c r="AA341" s="164">
        <f>Z341*K341</f>
        <v>0</v>
      </c>
      <c r="AR341" s="17" t="s">
        <v>196</v>
      </c>
      <c r="AT341" s="17" t="s">
        <v>160</v>
      </c>
      <c r="AU341" s="17" t="s">
        <v>103</v>
      </c>
      <c r="AY341" s="17" t="s">
        <v>159</v>
      </c>
      <c r="BE341" s="104">
        <f>IF(U341="základní",N341,0)</f>
        <v>0</v>
      </c>
      <c r="BF341" s="104">
        <f>IF(U341="snížená",N341,0)</f>
        <v>0</v>
      </c>
      <c r="BG341" s="104">
        <f>IF(U341="zákl. přenesená",N341,0)</f>
        <v>0</v>
      </c>
      <c r="BH341" s="104">
        <f>IF(U341="sníž. přenesená",N341,0)</f>
        <v>0</v>
      </c>
      <c r="BI341" s="104">
        <f>IF(U341="nulová",N341,0)</f>
        <v>0</v>
      </c>
      <c r="BJ341" s="17" t="s">
        <v>21</v>
      </c>
      <c r="BK341" s="104">
        <f>ROUND(L341*K341,2)</f>
        <v>0</v>
      </c>
      <c r="BL341" s="17" t="s">
        <v>196</v>
      </c>
      <c r="BM341" s="17" t="s">
        <v>430</v>
      </c>
    </row>
    <row r="342" spans="2:51" s="10" customFormat="1" ht="22.5" customHeight="1">
      <c r="B342" s="165"/>
      <c r="C342" s="166"/>
      <c r="D342" s="166"/>
      <c r="E342" s="167" t="s">
        <v>3</v>
      </c>
      <c r="F342" s="271" t="s">
        <v>431</v>
      </c>
      <c r="G342" s="272"/>
      <c r="H342" s="272"/>
      <c r="I342" s="272"/>
      <c r="J342" s="166"/>
      <c r="K342" s="168">
        <v>36.438</v>
      </c>
      <c r="L342" s="166"/>
      <c r="M342" s="166"/>
      <c r="N342" s="166"/>
      <c r="O342" s="166"/>
      <c r="P342" s="166"/>
      <c r="Q342" s="166"/>
      <c r="R342" s="169"/>
      <c r="T342" s="170"/>
      <c r="U342" s="166"/>
      <c r="V342" s="166"/>
      <c r="W342" s="166"/>
      <c r="X342" s="166"/>
      <c r="Y342" s="166"/>
      <c r="Z342" s="166"/>
      <c r="AA342" s="171"/>
      <c r="AT342" s="172" t="s">
        <v>167</v>
      </c>
      <c r="AU342" s="172" t="s">
        <v>103</v>
      </c>
      <c r="AV342" s="10" t="s">
        <v>103</v>
      </c>
      <c r="AW342" s="10" t="s">
        <v>36</v>
      </c>
      <c r="AX342" s="10" t="s">
        <v>79</v>
      </c>
      <c r="AY342" s="172" t="s">
        <v>159</v>
      </c>
    </row>
    <row r="343" spans="2:51" s="11" customFormat="1" ht="22.5" customHeight="1">
      <c r="B343" s="173"/>
      <c r="C343" s="174"/>
      <c r="D343" s="174"/>
      <c r="E343" s="175" t="s">
        <v>3</v>
      </c>
      <c r="F343" s="269" t="s">
        <v>168</v>
      </c>
      <c r="G343" s="270"/>
      <c r="H343" s="270"/>
      <c r="I343" s="270"/>
      <c r="J343" s="174"/>
      <c r="K343" s="176">
        <v>36.438</v>
      </c>
      <c r="L343" s="174"/>
      <c r="M343" s="174"/>
      <c r="N343" s="174"/>
      <c r="O343" s="174"/>
      <c r="P343" s="174"/>
      <c r="Q343" s="174"/>
      <c r="R343" s="177"/>
      <c r="T343" s="178"/>
      <c r="U343" s="174"/>
      <c r="V343" s="174"/>
      <c r="W343" s="174"/>
      <c r="X343" s="174"/>
      <c r="Y343" s="174"/>
      <c r="Z343" s="174"/>
      <c r="AA343" s="179"/>
      <c r="AT343" s="180" t="s">
        <v>167</v>
      </c>
      <c r="AU343" s="180" t="s">
        <v>103</v>
      </c>
      <c r="AV343" s="11" t="s">
        <v>164</v>
      </c>
      <c r="AW343" s="11" t="s">
        <v>36</v>
      </c>
      <c r="AX343" s="11" t="s">
        <v>21</v>
      </c>
      <c r="AY343" s="180" t="s">
        <v>159</v>
      </c>
    </row>
    <row r="344" spans="2:65" s="1" customFormat="1" ht="31.5" customHeight="1">
      <c r="B344" s="129"/>
      <c r="C344" s="158" t="s">
        <v>432</v>
      </c>
      <c r="D344" s="158" t="s">
        <v>160</v>
      </c>
      <c r="E344" s="159" t="s">
        <v>433</v>
      </c>
      <c r="F344" s="259" t="s">
        <v>434</v>
      </c>
      <c r="G344" s="260"/>
      <c r="H344" s="260"/>
      <c r="I344" s="260"/>
      <c r="J344" s="160" t="s">
        <v>163</v>
      </c>
      <c r="K344" s="161">
        <v>36.438</v>
      </c>
      <c r="L344" s="261">
        <v>0</v>
      </c>
      <c r="M344" s="260"/>
      <c r="N344" s="262">
        <f>ROUND(L344*K344,2)</f>
        <v>0</v>
      </c>
      <c r="O344" s="260"/>
      <c r="P344" s="260"/>
      <c r="Q344" s="260"/>
      <c r="R344" s="131"/>
      <c r="T344" s="162" t="s">
        <v>3</v>
      </c>
      <c r="U344" s="43" t="s">
        <v>44</v>
      </c>
      <c r="V344" s="35"/>
      <c r="W344" s="163">
        <f>V344*K344</f>
        <v>0</v>
      </c>
      <c r="X344" s="163">
        <v>0.00996</v>
      </c>
      <c r="Y344" s="163">
        <f>X344*K344</f>
        <v>0.36292248000000005</v>
      </c>
      <c r="Z344" s="163">
        <v>0</v>
      </c>
      <c r="AA344" s="164">
        <f>Z344*K344</f>
        <v>0</v>
      </c>
      <c r="AR344" s="17" t="s">
        <v>196</v>
      </c>
      <c r="AT344" s="17" t="s">
        <v>160</v>
      </c>
      <c r="AU344" s="17" t="s">
        <v>103</v>
      </c>
      <c r="AY344" s="17" t="s">
        <v>159</v>
      </c>
      <c r="BE344" s="104">
        <f>IF(U344="základní",N344,0)</f>
        <v>0</v>
      </c>
      <c r="BF344" s="104">
        <f>IF(U344="snížená",N344,0)</f>
        <v>0</v>
      </c>
      <c r="BG344" s="104">
        <f>IF(U344="zákl. přenesená",N344,0)</f>
        <v>0</v>
      </c>
      <c r="BH344" s="104">
        <f>IF(U344="sníž. přenesená",N344,0)</f>
        <v>0</v>
      </c>
      <c r="BI344" s="104">
        <f>IF(U344="nulová",N344,0)</f>
        <v>0</v>
      </c>
      <c r="BJ344" s="17" t="s">
        <v>21</v>
      </c>
      <c r="BK344" s="104">
        <f>ROUND(L344*K344,2)</f>
        <v>0</v>
      </c>
      <c r="BL344" s="17" t="s">
        <v>196</v>
      </c>
      <c r="BM344" s="17" t="s">
        <v>435</v>
      </c>
    </row>
    <row r="345" spans="2:51" s="10" customFormat="1" ht="22.5" customHeight="1">
      <c r="B345" s="165"/>
      <c r="C345" s="166"/>
      <c r="D345" s="166"/>
      <c r="E345" s="167" t="s">
        <v>3</v>
      </c>
      <c r="F345" s="271" t="s">
        <v>431</v>
      </c>
      <c r="G345" s="272"/>
      <c r="H345" s="272"/>
      <c r="I345" s="272"/>
      <c r="J345" s="166"/>
      <c r="K345" s="168">
        <v>36.438</v>
      </c>
      <c r="L345" s="166"/>
      <c r="M345" s="166"/>
      <c r="N345" s="166"/>
      <c r="O345" s="166"/>
      <c r="P345" s="166"/>
      <c r="Q345" s="166"/>
      <c r="R345" s="169"/>
      <c r="T345" s="170"/>
      <c r="U345" s="166"/>
      <c r="V345" s="166"/>
      <c r="W345" s="166"/>
      <c r="X345" s="166"/>
      <c r="Y345" s="166"/>
      <c r="Z345" s="166"/>
      <c r="AA345" s="171"/>
      <c r="AT345" s="172" t="s">
        <v>167</v>
      </c>
      <c r="AU345" s="172" t="s">
        <v>103</v>
      </c>
      <c r="AV345" s="10" t="s">
        <v>103</v>
      </c>
      <c r="AW345" s="10" t="s">
        <v>36</v>
      </c>
      <c r="AX345" s="10" t="s">
        <v>79</v>
      </c>
      <c r="AY345" s="172" t="s">
        <v>159</v>
      </c>
    </row>
    <row r="346" spans="2:51" s="11" customFormat="1" ht="22.5" customHeight="1">
      <c r="B346" s="173"/>
      <c r="C346" s="174"/>
      <c r="D346" s="174"/>
      <c r="E346" s="175" t="s">
        <v>3</v>
      </c>
      <c r="F346" s="269" t="s">
        <v>168</v>
      </c>
      <c r="G346" s="270"/>
      <c r="H346" s="270"/>
      <c r="I346" s="270"/>
      <c r="J346" s="174"/>
      <c r="K346" s="176">
        <v>36.438</v>
      </c>
      <c r="L346" s="174"/>
      <c r="M346" s="174"/>
      <c r="N346" s="174"/>
      <c r="O346" s="174"/>
      <c r="P346" s="174"/>
      <c r="Q346" s="174"/>
      <c r="R346" s="177"/>
      <c r="T346" s="178"/>
      <c r="U346" s="174"/>
      <c r="V346" s="174"/>
      <c r="W346" s="174"/>
      <c r="X346" s="174"/>
      <c r="Y346" s="174"/>
      <c r="Z346" s="174"/>
      <c r="AA346" s="179"/>
      <c r="AT346" s="180" t="s">
        <v>167</v>
      </c>
      <c r="AU346" s="180" t="s">
        <v>103</v>
      </c>
      <c r="AV346" s="11" t="s">
        <v>164</v>
      </c>
      <c r="AW346" s="11" t="s">
        <v>36</v>
      </c>
      <c r="AX346" s="11" t="s">
        <v>21</v>
      </c>
      <c r="AY346" s="180" t="s">
        <v>159</v>
      </c>
    </row>
    <row r="347" spans="2:65" s="1" customFormat="1" ht="31.5" customHeight="1">
      <c r="B347" s="129"/>
      <c r="C347" s="158" t="s">
        <v>436</v>
      </c>
      <c r="D347" s="158" t="s">
        <v>160</v>
      </c>
      <c r="E347" s="159" t="s">
        <v>437</v>
      </c>
      <c r="F347" s="259" t="s">
        <v>438</v>
      </c>
      <c r="G347" s="260"/>
      <c r="H347" s="260"/>
      <c r="I347" s="260"/>
      <c r="J347" s="160" t="s">
        <v>163</v>
      </c>
      <c r="K347" s="161">
        <v>239.767</v>
      </c>
      <c r="L347" s="261">
        <v>0</v>
      </c>
      <c r="M347" s="260"/>
      <c r="N347" s="262">
        <f>ROUND(L347*K347,2)</f>
        <v>0</v>
      </c>
      <c r="O347" s="260"/>
      <c r="P347" s="260"/>
      <c r="Q347" s="260"/>
      <c r="R347" s="131"/>
      <c r="T347" s="162" t="s">
        <v>3</v>
      </c>
      <c r="U347" s="43" t="s">
        <v>44</v>
      </c>
      <c r="V347" s="35"/>
      <c r="W347" s="163">
        <f>V347*K347</f>
        <v>0</v>
      </c>
      <c r="X347" s="163">
        <v>0</v>
      </c>
      <c r="Y347" s="163">
        <f>X347*K347</f>
        <v>0</v>
      </c>
      <c r="Z347" s="163">
        <v>0</v>
      </c>
      <c r="AA347" s="164">
        <f>Z347*K347</f>
        <v>0</v>
      </c>
      <c r="AR347" s="17" t="s">
        <v>196</v>
      </c>
      <c r="AT347" s="17" t="s">
        <v>160</v>
      </c>
      <c r="AU347" s="17" t="s">
        <v>103</v>
      </c>
      <c r="AY347" s="17" t="s">
        <v>159</v>
      </c>
      <c r="BE347" s="104">
        <f>IF(U347="základní",N347,0)</f>
        <v>0</v>
      </c>
      <c r="BF347" s="104">
        <f>IF(U347="snížená",N347,0)</f>
        <v>0</v>
      </c>
      <c r="BG347" s="104">
        <f>IF(U347="zákl. přenesená",N347,0)</f>
        <v>0</v>
      </c>
      <c r="BH347" s="104">
        <f>IF(U347="sníž. přenesená",N347,0)</f>
        <v>0</v>
      </c>
      <c r="BI347" s="104">
        <f>IF(U347="nulová",N347,0)</f>
        <v>0</v>
      </c>
      <c r="BJ347" s="17" t="s">
        <v>21</v>
      </c>
      <c r="BK347" s="104">
        <f>ROUND(L347*K347,2)</f>
        <v>0</v>
      </c>
      <c r="BL347" s="17" t="s">
        <v>196</v>
      </c>
      <c r="BM347" s="17" t="s">
        <v>439</v>
      </c>
    </row>
    <row r="348" spans="2:51" s="10" customFormat="1" ht="22.5" customHeight="1">
      <c r="B348" s="165"/>
      <c r="C348" s="166"/>
      <c r="D348" s="166"/>
      <c r="E348" s="167" t="s">
        <v>3</v>
      </c>
      <c r="F348" s="271" t="s">
        <v>440</v>
      </c>
      <c r="G348" s="272"/>
      <c r="H348" s="272"/>
      <c r="I348" s="272"/>
      <c r="J348" s="166"/>
      <c r="K348" s="168">
        <v>276.205</v>
      </c>
      <c r="L348" s="166"/>
      <c r="M348" s="166"/>
      <c r="N348" s="166"/>
      <c r="O348" s="166"/>
      <c r="P348" s="166"/>
      <c r="Q348" s="166"/>
      <c r="R348" s="169"/>
      <c r="T348" s="170"/>
      <c r="U348" s="166"/>
      <c r="V348" s="166"/>
      <c r="W348" s="166"/>
      <c r="X348" s="166"/>
      <c r="Y348" s="166"/>
      <c r="Z348" s="166"/>
      <c r="AA348" s="171"/>
      <c r="AT348" s="172" t="s">
        <v>167</v>
      </c>
      <c r="AU348" s="172" t="s">
        <v>103</v>
      </c>
      <c r="AV348" s="10" t="s">
        <v>103</v>
      </c>
      <c r="AW348" s="10" t="s">
        <v>36</v>
      </c>
      <c r="AX348" s="10" t="s">
        <v>79</v>
      </c>
      <c r="AY348" s="172" t="s">
        <v>159</v>
      </c>
    </row>
    <row r="349" spans="2:51" s="10" customFormat="1" ht="22.5" customHeight="1">
      <c r="B349" s="165"/>
      <c r="C349" s="166"/>
      <c r="D349" s="166"/>
      <c r="E349" s="167" t="s">
        <v>3</v>
      </c>
      <c r="F349" s="273" t="s">
        <v>441</v>
      </c>
      <c r="G349" s="272"/>
      <c r="H349" s="272"/>
      <c r="I349" s="272"/>
      <c r="J349" s="166"/>
      <c r="K349" s="168">
        <v>-36.438</v>
      </c>
      <c r="L349" s="166"/>
      <c r="M349" s="166"/>
      <c r="N349" s="166"/>
      <c r="O349" s="166"/>
      <c r="P349" s="166"/>
      <c r="Q349" s="166"/>
      <c r="R349" s="169"/>
      <c r="T349" s="170"/>
      <c r="U349" s="166"/>
      <c r="V349" s="166"/>
      <c r="W349" s="166"/>
      <c r="X349" s="166"/>
      <c r="Y349" s="166"/>
      <c r="Z349" s="166"/>
      <c r="AA349" s="171"/>
      <c r="AT349" s="172" t="s">
        <v>167</v>
      </c>
      <c r="AU349" s="172" t="s">
        <v>103</v>
      </c>
      <c r="AV349" s="10" t="s">
        <v>103</v>
      </c>
      <c r="AW349" s="10" t="s">
        <v>36</v>
      </c>
      <c r="AX349" s="10" t="s">
        <v>79</v>
      </c>
      <c r="AY349" s="172" t="s">
        <v>159</v>
      </c>
    </row>
    <row r="350" spans="2:51" s="11" customFormat="1" ht="22.5" customHeight="1">
      <c r="B350" s="173"/>
      <c r="C350" s="174"/>
      <c r="D350" s="174"/>
      <c r="E350" s="175" t="s">
        <v>3</v>
      </c>
      <c r="F350" s="269" t="s">
        <v>168</v>
      </c>
      <c r="G350" s="270"/>
      <c r="H350" s="270"/>
      <c r="I350" s="270"/>
      <c r="J350" s="174"/>
      <c r="K350" s="176">
        <v>239.767</v>
      </c>
      <c r="L350" s="174"/>
      <c r="M350" s="174"/>
      <c r="N350" s="174"/>
      <c r="O350" s="174"/>
      <c r="P350" s="174"/>
      <c r="Q350" s="174"/>
      <c r="R350" s="177"/>
      <c r="T350" s="178"/>
      <c r="U350" s="174"/>
      <c r="V350" s="174"/>
      <c r="W350" s="174"/>
      <c r="X350" s="174"/>
      <c r="Y350" s="174"/>
      <c r="Z350" s="174"/>
      <c r="AA350" s="179"/>
      <c r="AT350" s="180" t="s">
        <v>167</v>
      </c>
      <c r="AU350" s="180" t="s">
        <v>103</v>
      </c>
      <c r="AV350" s="11" t="s">
        <v>164</v>
      </c>
      <c r="AW350" s="11" t="s">
        <v>36</v>
      </c>
      <c r="AX350" s="11" t="s">
        <v>21</v>
      </c>
      <c r="AY350" s="180" t="s">
        <v>159</v>
      </c>
    </row>
    <row r="351" spans="2:65" s="1" customFormat="1" ht="31.5" customHeight="1">
      <c r="B351" s="129"/>
      <c r="C351" s="181" t="s">
        <v>442</v>
      </c>
      <c r="D351" s="181" t="s">
        <v>262</v>
      </c>
      <c r="E351" s="182" t="s">
        <v>443</v>
      </c>
      <c r="F351" s="278" t="s">
        <v>444</v>
      </c>
      <c r="G351" s="279"/>
      <c r="H351" s="279"/>
      <c r="I351" s="279"/>
      <c r="J351" s="183" t="s">
        <v>195</v>
      </c>
      <c r="K351" s="184">
        <v>6.33</v>
      </c>
      <c r="L351" s="280">
        <v>0</v>
      </c>
      <c r="M351" s="279"/>
      <c r="N351" s="281">
        <f>ROUND(L351*K351,2)</f>
        <v>0</v>
      </c>
      <c r="O351" s="260"/>
      <c r="P351" s="260"/>
      <c r="Q351" s="260"/>
      <c r="R351" s="131"/>
      <c r="T351" s="162" t="s">
        <v>3</v>
      </c>
      <c r="U351" s="43" t="s">
        <v>44</v>
      </c>
      <c r="V351" s="35"/>
      <c r="W351" s="163">
        <f>V351*K351</f>
        <v>0</v>
      </c>
      <c r="X351" s="163">
        <v>0.55</v>
      </c>
      <c r="Y351" s="163">
        <f>X351*K351</f>
        <v>3.4815000000000005</v>
      </c>
      <c r="Z351" s="163">
        <v>0</v>
      </c>
      <c r="AA351" s="164">
        <f>Z351*K351</f>
        <v>0</v>
      </c>
      <c r="AR351" s="17" t="s">
        <v>265</v>
      </c>
      <c r="AT351" s="17" t="s">
        <v>262</v>
      </c>
      <c r="AU351" s="17" t="s">
        <v>103</v>
      </c>
      <c r="AY351" s="17" t="s">
        <v>159</v>
      </c>
      <c r="BE351" s="104">
        <f>IF(U351="základní",N351,0)</f>
        <v>0</v>
      </c>
      <c r="BF351" s="104">
        <f>IF(U351="snížená",N351,0)</f>
        <v>0</v>
      </c>
      <c r="BG351" s="104">
        <f>IF(U351="zákl. přenesená",N351,0)</f>
        <v>0</v>
      </c>
      <c r="BH351" s="104">
        <f>IF(U351="sníž. přenesená",N351,0)</f>
        <v>0</v>
      </c>
      <c r="BI351" s="104">
        <f>IF(U351="nulová",N351,0)</f>
        <v>0</v>
      </c>
      <c r="BJ351" s="17" t="s">
        <v>21</v>
      </c>
      <c r="BK351" s="104">
        <f>ROUND(L351*K351,2)</f>
        <v>0</v>
      </c>
      <c r="BL351" s="17" t="s">
        <v>196</v>
      </c>
      <c r="BM351" s="17" t="s">
        <v>445</v>
      </c>
    </row>
    <row r="352" spans="2:51" s="10" customFormat="1" ht="22.5" customHeight="1">
      <c r="B352" s="165"/>
      <c r="C352" s="166"/>
      <c r="D352" s="166"/>
      <c r="E352" s="167" t="s">
        <v>3</v>
      </c>
      <c r="F352" s="271" t="s">
        <v>440</v>
      </c>
      <c r="G352" s="272"/>
      <c r="H352" s="272"/>
      <c r="I352" s="272"/>
      <c r="J352" s="166"/>
      <c r="K352" s="168">
        <v>276.205</v>
      </c>
      <c r="L352" s="166"/>
      <c r="M352" s="166"/>
      <c r="N352" s="166"/>
      <c r="O352" s="166"/>
      <c r="P352" s="166"/>
      <c r="Q352" s="166"/>
      <c r="R352" s="169"/>
      <c r="T352" s="170"/>
      <c r="U352" s="166"/>
      <c r="V352" s="166"/>
      <c r="W352" s="166"/>
      <c r="X352" s="166"/>
      <c r="Y352" s="166"/>
      <c r="Z352" s="166"/>
      <c r="AA352" s="171"/>
      <c r="AT352" s="172" t="s">
        <v>167</v>
      </c>
      <c r="AU352" s="172" t="s">
        <v>103</v>
      </c>
      <c r="AV352" s="10" t="s">
        <v>103</v>
      </c>
      <c r="AW352" s="10" t="s">
        <v>36</v>
      </c>
      <c r="AX352" s="10" t="s">
        <v>79</v>
      </c>
      <c r="AY352" s="172" t="s">
        <v>159</v>
      </c>
    </row>
    <row r="353" spans="2:51" s="10" customFormat="1" ht="22.5" customHeight="1">
      <c r="B353" s="165"/>
      <c r="C353" s="166"/>
      <c r="D353" s="166"/>
      <c r="E353" s="167" t="s">
        <v>3</v>
      </c>
      <c r="F353" s="273" t="s">
        <v>441</v>
      </c>
      <c r="G353" s="272"/>
      <c r="H353" s="272"/>
      <c r="I353" s="272"/>
      <c r="J353" s="166"/>
      <c r="K353" s="168">
        <v>-36.438</v>
      </c>
      <c r="L353" s="166"/>
      <c r="M353" s="166"/>
      <c r="N353" s="166"/>
      <c r="O353" s="166"/>
      <c r="P353" s="166"/>
      <c r="Q353" s="166"/>
      <c r="R353" s="169"/>
      <c r="T353" s="170"/>
      <c r="U353" s="166"/>
      <c r="V353" s="166"/>
      <c r="W353" s="166"/>
      <c r="X353" s="166"/>
      <c r="Y353" s="166"/>
      <c r="Z353" s="166"/>
      <c r="AA353" s="171"/>
      <c r="AT353" s="172" t="s">
        <v>167</v>
      </c>
      <c r="AU353" s="172" t="s">
        <v>103</v>
      </c>
      <c r="AV353" s="10" t="s">
        <v>103</v>
      </c>
      <c r="AW353" s="10" t="s">
        <v>36</v>
      </c>
      <c r="AX353" s="10" t="s">
        <v>79</v>
      </c>
      <c r="AY353" s="172" t="s">
        <v>159</v>
      </c>
    </row>
    <row r="354" spans="2:51" s="11" customFormat="1" ht="22.5" customHeight="1">
      <c r="B354" s="173"/>
      <c r="C354" s="174"/>
      <c r="D354" s="174"/>
      <c r="E354" s="175" t="s">
        <v>3</v>
      </c>
      <c r="F354" s="269" t="s">
        <v>168</v>
      </c>
      <c r="G354" s="270"/>
      <c r="H354" s="270"/>
      <c r="I354" s="270"/>
      <c r="J354" s="174"/>
      <c r="K354" s="176">
        <v>239.767</v>
      </c>
      <c r="L354" s="174"/>
      <c r="M354" s="174"/>
      <c r="N354" s="174"/>
      <c r="O354" s="174"/>
      <c r="P354" s="174"/>
      <c r="Q354" s="174"/>
      <c r="R354" s="177"/>
      <c r="T354" s="178"/>
      <c r="U354" s="174"/>
      <c r="V354" s="174"/>
      <c r="W354" s="174"/>
      <c r="X354" s="174"/>
      <c r="Y354" s="174"/>
      <c r="Z354" s="174"/>
      <c r="AA354" s="179"/>
      <c r="AT354" s="180" t="s">
        <v>167</v>
      </c>
      <c r="AU354" s="180" t="s">
        <v>103</v>
      </c>
      <c r="AV354" s="11" t="s">
        <v>164</v>
      </c>
      <c r="AW354" s="11" t="s">
        <v>36</v>
      </c>
      <c r="AX354" s="11" t="s">
        <v>79</v>
      </c>
      <c r="AY354" s="180" t="s">
        <v>159</v>
      </c>
    </row>
    <row r="355" spans="2:51" s="10" customFormat="1" ht="22.5" customHeight="1">
      <c r="B355" s="165"/>
      <c r="C355" s="166"/>
      <c r="D355" s="166"/>
      <c r="E355" s="167" t="s">
        <v>3</v>
      </c>
      <c r="F355" s="273" t="s">
        <v>446</v>
      </c>
      <c r="G355" s="272"/>
      <c r="H355" s="272"/>
      <c r="I355" s="272"/>
      <c r="J355" s="166"/>
      <c r="K355" s="168">
        <v>6.33</v>
      </c>
      <c r="L355" s="166"/>
      <c r="M355" s="166"/>
      <c r="N355" s="166"/>
      <c r="O355" s="166"/>
      <c r="P355" s="166"/>
      <c r="Q355" s="166"/>
      <c r="R355" s="169"/>
      <c r="T355" s="170"/>
      <c r="U355" s="166"/>
      <c r="V355" s="166"/>
      <c r="W355" s="166"/>
      <c r="X355" s="166"/>
      <c r="Y355" s="166"/>
      <c r="Z355" s="166"/>
      <c r="AA355" s="171"/>
      <c r="AT355" s="172" t="s">
        <v>167</v>
      </c>
      <c r="AU355" s="172" t="s">
        <v>103</v>
      </c>
      <c r="AV355" s="10" t="s">
        <v>103</v>
      </c>
      <c r="AW355" s="10" t="s">
        <v>36</v>
      </c>
      <c r="AX355" s="10" t="s">
        <v>79</v>
      </c>
      <c r="AY355" s="172" t="s">
        <v>159</v>
      </c>
    </row>
    <row r="356" spans="2:51" s="11" customFormat="1" ht="22.5" customHeight="1">
      <c r="B356" s="173"/>
      <c r="C356" s="174"/>
      <c r="D356" s="174"/>
      <c r="E356" s="175" t="s">
        <v>3</v>
      </c>
      <c r="F356" s="269" t="s">
        <v>168</v>
      </c>
      <c r="G356" s="270"/>
      <c r="H356" s="270"/>
      <c r="I356" s="270"/>
      <c r="J356" s="174"/>
      <c r="K356" s="176">
        <v>6.33</v>
      </c>
      <c r="L356" s="174"/>
      <c r="M356" s="174"/>
      <c r="N356" s="174"/>
      <c r="O356" s="174"/>
      <c r="P356" s="174"/>
      <c r="Q356" s="174"/>
      <c r="R356" s="177"/>
      <c r="T356" s="178"/>
      <c r="U356" s="174"/>
      <c r="V356" s="174"/>
      <c r="W356" s="174"/>
      <c r="X356" s="174"/>
      <c r="Y356" s="174"/>
      <c r="Z356" s="174"/>
      <c r="AA356" s="179"/>
      <c r="AT356" s="180" t="s">
        <v>167</v>
      </c>
      <c r="AU356" s="180" t="s">
        <v>103</v>
      </c>
      <c r="AV356" s="11" t="s">
        <v>164</v>
      </c>
      <c r="AW356" s="11" t="s">
        <v>36</v>
      </c>
      <c r="AX356" s="11" t="s">
        <v>21</v>
      </c>
      <c r="AY356" s="180" t="s">
        <v>159</v>
      </c>
    </row>
    <row r="357" spans="2:65" s="1" customFormat="1" ht="22.5" customHeight="1">
      <c r="B357" s="129"/>
      <c r="C357" s="158" t="s">
        <v>447</v>
      </c>
      <c r="D357" s="158" t="s">
        <v>160</v>
      </c>
      <c r="E357" s="159" t="s">
        <v>448</v>
      </c>
      <c r="F357" s="259" t="s">
        <v>449</v>
      </c>
      <c r="G357" s="260"/>
      <c r="H357" s="260"/>
      <c r="I357" s="260"/>
      <c r="J357" s="160" t="s">
        <v>163</v>
      </c>
      <c r="K357" s="161">
        <v>275.205</v>
      </c>
      <c r="L357" s="261">
        <v>0</v>
      </c>
      <c r="M357" s="260"/>
      <c r="N357" s="262">
        <f>ROUND(L357*K357,2)</f>
        <v>0</v>
      </c>
      <c r="O357" s="260"/>
      <c r="P357" s="260"/>
      <c r="Q357" s="260"/>
      <c r="R357" s="131"/>
      <c r="T357" s="162" t="s">
        <v>3</v>
      </c>
      <c r="U357" s="43" t="s">
        <v>44</v>
      </c>
      <c r="V357" s="35"/>
      <c r="W357" s="163">
        <f>V357*K357</f>
        <v>0</v>
      </c>
      <c r="X357" s="163">
        <v>0</v>
      </c>
      <c r="Y357" s="163">
        <f>X357*K357</f>
        <v>0</v>
      </c>
      <c r="Z357" s="163">
        <v>0.015</v>
      </c>
      <c r="AA357" s="164">
        <f>Z357*K357</f>
        <v>4.128075</v>
      </c>
      <c r="AR357" s="17" t="s">
        <v>196</v>
      </c>
      <c r="AT357" s="17" t="s">
        <v>160</v>
      </c>
      <c r="AU357" s="17" t="s">
        <v>103</v>
      </c>
      <c r="AY357" s="17" t="s">
        <v>159</v>
      </c>
      <c r="BE357" s="104">
        <f>IF(U357="základní",N357,0)</f>
        <v>0</v>
      </c>
      <c r="BF357" s="104">
        <f>IF(U357="snížená",N357,0)</f>
        <v>0</v>
      </c>
      <c r="BG357" s="104">
        <f>IF(U357="zákl. přenesená",N357,0)</f>
        <v>0</v>
      </c>
      <c r="BH357" s="104">
        <f>IF(U357="sníž. přenesená",N357,0)</f>
        <v>0</v>
      </c>
      <c r="BI357" s="104">
        <f>IF(U357="nulová",N357,0)</f>
        <v>0</v>
      </c>
      <c r="BJ357" s="17" t="s">
        <v>21</v>
      </c>
      <c r="BK357" s="104">
        <f>ROUND(L357*K357,2)</f>
        <v>0</v>
      </c>
      <c r="BL357" s="17" t="s">
        <v>196</v>
      </c>
      <c r="BM357" s="17" t="s">
        <v>450</v>
      </c>
    </row>
    <row r="358" spans="2:51" s="10" customFormat="1" ht="22.5" customHeight="1">
      <c r="B358" s="165"/>
      <c r="C358" s="166"/>
      <c r="D358" s="166"/>
      <c r="E358" s="167" t="s">
        <v>3</v>
      </c>
      <c r="F358" s="271" t="s">
        <v>451</v>
      </c>
      <c r="G358" s="272"/>
      <c r="H358" s="272"/>
      <c r="I358" s="272"/>
      <c r="J358" s="166"/>
      <c r="K358" s="168">
        <v>275.205</v>
      </c>
      <c r="L358" s="166"/>
      <c r="M358" s="166"/>
      <c r="N358" s="166"/>
      <c r="O358" s="166"/>
      <c r="P358" s="166"/>
      <c r="Q358" s="166"/>
      <c r="R358" s="169"/>
      <c r="T358" s="170"/>
      <c r="U358" s="166"/>
      <c r="V358" s="166"/>
      <c r="W358" s="166"/>
      <c r="X358" s="166"/>
      <c r="Y358" s="166"/>
      <c r="Z358" s="166"/>
      <c r="AA358" s="171"/>
      <c r="AT358" s="172" t="s">
        <v>167</v>
      </c>
      <c r="AU358" s="172" t="s">
        <v>103</v>
      </c>
      <c r="AV358" s="10" t="s">
        <v>103</v>
      </c>
      <c r="AW358" s="10" t="s">
        <v>36</v>
      </c>
      <c r="AX358" s="10" t="s">
        <v>79</v>
      </c>
      <c r="AY358" s="172" t="s">
        <v>159</v>
      </c>
    </row>
    <row r="359" spans="2:51" s="11" customFormat="1" ht="22.5" customHeight="1">
      <c r="B359" s="173"/>
      <c r="C359" s="174"/>
      <c r="D359" s="174"/>
      <c r="E359" s="175" t="s">
        <v>3</v>
      </c>
      <c r="F359" s="269" t="s">
        <v>168</v>
      </c>
      <c r="G359" s="270"/>
      <c r="H359" s="270"/>
      <c r="I359" s="270"/>
      <c r="J359" s="174"/>
      <c r="K359" s="176">
        <v>275.205</v>
      </c>
      <c r="L359" s="174"/>
      <c r="M359" s="174"/>
      <c r="N359" s="174"/>
      <c r="O359" s="174"/>
      <c r="P359" s="174"/>
      <c r="Q359" s="174"/>
      <c r="R359" s="177"/>
      <c r="T359" s="178"/>
      <c r="U359" s="174"/>
      <c r="V359" s="174"/>
      <c r="W359" s="174"/>
      <c r="X359" s="174"/>
      <c r="Y359" s="174"/>
      <c r="Z359" s="174"/>
      <c r="AA359" s="179"/>
      <c r="AT359" s="180" t="s">
        <v>167</v>
      </c>
      <c r="AU359" s="180" t="s">
        <v>103</v>
      </c>
      <c r="AV359" s="11" t="s">
        <v>164</v>
      </c>
      <c r="AW359" s="11" t="s">
        <v>36</v>
      </c>
      <c r="AX359" s="11" t="s">
        <v>21</v>
      </c>
      <c r="AY359" s="180" t="s">
        <v>159</v>
      </c>
    </row>
    <row r="360" spans="2:65" s="1" customFormat="1" ht="44.25" customHeight="1">
      <c r="B360" s="129"/>
      <c r="C360" s="158" t="s">
        <v>452</v>
      </c>
      <c r="D360" s="158" t="s">
        <v>160</v>
      </c>
      <c r="E360" s="159" t="s">
        <v>453</v>
      </c>
      <c r="F360" s="259" t="s">
        <v>454</v>
      </c>
      <c r="G360" s="260"/>
      <c r="H360" s="260"/>
      <c r="I360" s="260"/>
      <c r="J360" s="160" t="s">
        <v>195</v>
      </c>
      <c r="K360" s="161">
        <v>11.746</v>
      </c>
      <c r="L360" s="261">
        <v>0</v>
      </c>
      <c r="M360" s="260"/>
      <c r="N360" s="262">
        <f>ROUND(L360*K360,2)</f>
        <v>0</v>
      </c>
      <c r="O360" s="260"/>
      <c r="P360" s="260"/>
      <c r="Q360" s="260"/>
      <c r="R360" s="131"/>
      <c r="T360" s="162" t="s">
        <v>3</v>
      </c>
      <c r="U360" s="43" t="s">
        <v>44</v>
      </c>
      <c r="V360" s="35"/>
      <c r="W360" s="163">
        <f>V360*K360</f>
        <v>0</v>
      </c>
      <c r="X360" s="163">
        <v>0.02337</v>
      </c>
      <c r="Y360" s="163">
        <f>X360*K360</f>
        <v>0.27450402</v>
      </c>
      <c r="Z360" s="163">
        <v>0</v>
      </c>
      <c r="AA360" s="164">
        <f>Z360*K360</f>
        <v>0</v>
      </c>
      <c r="AR360" s="17" t="s">
        <v>196</v>
      </c>
      <c r="AT360" s="17" t="s">
        <v>160</v>
      </c>
      <c r="AU360" s="17" t="s">
        <v>103</v>
      </c>
      <c r="AY360" s="17" t="s">
        <v>159</v>
      </c>
      <c r="BE360" s="104">
        <f>IF(U360="základní",N360,0)</f>
        <v>0</v>
      </c>
      <c r="BF360" s="104">
        <f>IF(U360="snížená",N360,0)</f>
        <v>0</v>
      </c>
      <c r="BG360" s="104">
        <f>IF(U360="zákl. přenesená",N360,0)</f>
        <v>0</v>
      </c>
      <c r="BH360" s="104">
        <f>IF(U360="sníž. přenesená",N360,0)</f>
        <v>0</v>
      </c>
      <c r="BI360" s="104">
        <f>IF(U360="nulová",N360,0)</f>
        <v>0</v>
      </c>
      <c r="BJ360" s="17" t="s">
        <v>21</v>
      </c>
      <c r="BK360" s="104">
        <f>ROUND(L360*K360,2)</f>
        <v>0</v>
      </c>
      <c r="BL360" s="17" t="s">
        <v>196</v>
      </c>
      <c r="BM360" s="17" t="s">
        <v>455</v>
      </c>
    </row>
    <row r="361" spans="2:51" s="10" customFormat="1" ht="22.5" customHeight="1">
      <c r="B361" s="165"/>
      <c r="C361" s="166"/>
      <c r="D361" s="166"/>
      <c r="E361" s="167" t="s">
        <v>3</v>
      </c>
      <c r="F361" s="271" t="s">
        <v>456</v>
      </c>
      <c r="G361" s="272"/>
      <c r="H361" s="272"/>
      <c r="I361" s="272"/>
      <c r="J361" s="166"/>
      <c r="K361" s="168">
        <v>4.505</v>
      </c>
      <c r="L361" s="166"/>
      <c r="M361" s="166"/>
      <c r="N361" s="166"/>
      <c r="O361" s="166"/>
      <c r="P361" s="166"/>
      <c r="Q361" s="166"/>
      <c r="R361" s="169"/>
      <c r="T361" s="170"/>
      <c r="U361" s="166"/>
      <c r="V361" s="166"/>
      <c r="W361" s="166"/>
      <c r="X361" s="166"/>
      <c r="Y361" s="166"/>
      <c r="Z361" s="166"/>
      <c r="AA361" s="171"/>
      <c r="AT361" s="172" t="s">
        <v>167</v>
      </c>
      <c r="AU361" s="172" t="s">
        <v>103</v>
      </c>
      <c r="AV361" s="10" t="s">
        <v>103</v>
      </c>
      <c r="AW361" s="10" t="s">
        <v>36</v>
      </c>
      <c r="AX361" s="10" t="s">
        <v>79</v>
      </c>
      <c r="AY361" s="172" t="s">
        <v>159</v>
      </c>
    </row>
    <row r="362" spans="2:51" s="10" customFormat="1" ht="22.5" customHeight="1">
      <c r="B362" s="165"/>
      <c r="C362" s="166"/>
      <c r="D362" s="166"/>
      <c r="E362" s="167" t="s">
        <v>3</v>
      </c>
      <c r="F362" s="273" t="s">
        <v>457</v>
      </c>
      <c r="G362" s="272"/>
      <c r="H362" s="272"/>
      <c r="I362" s="272"/>
      <c r="J362" s="166"/>
      <c r="K362" s="168">
        <v>0.911</v>
      </c>
      <c r="L362" s="166"/>
      <c r="M362" s="166"/>
      <c r="N362" s="166"/>
      <c r="O362" s="166"/>
      <c r="P362" s="166"/>
      <c r="Q362" s="166"/>
      <c r="R362" s="169"/>
      <c r="T362" s="170"/>
      <c r="U362" s="166"/>
      <c r="V362" s="166"/>
      <c r="W362" s="166"/>
      <c r="X362" s="166"/>
      <c r="Y362" s="166"/>
      <c r="Z362" s="166"/>
      <c r="AA362" s="171"/>
      <c r="AT362" s="172" t="s">
        <v>167</v>
      </c>
      <c r="AU362" s="172" t="s">
        <v>103</v>
      </c>
      <c r="AV362" s="10" t="s">
        <v>103</v>
      </c>
      <c r="AW362" s="10" t="s">
        <v>36</v>
      </c>
      <c r="AX362" s="10" t="s">
        <v>79</v>
      </c>
      <c r="AY362" s="172" t="s">
        <v>159</v>
      </c>
    </row>
    <row r="363" spans="2:51" s="10" customFormat="1" ht="22.5" customHeight="1">
      <c r="B363" s="165"/>
      <c r="C363" s="166"/>
      <c r="D363" s="166"/>
      <c r="E363" s="167" t="s">
        <v>3</v>
      </c>
      <c r="F363" s="273" t="s">
        <v>458</v>
      </c>
      <c r="G363" s="272"/>
      <c r="H363" s="272"/>
      <c r="I363" s="272"/>
      <c r="J363" s="166"/>
      <c r="K363" s="168">
        <v>6.33</v>
      </c>
      <c r="L363" s="166"/>
      <c r="M363" s="166"/>
      <c r="N363" s="166"/>
      <c r="O363" s="166"/>
      <c r="P363" s="166"/>
      <c r="Q363" s="166"/>
      <c r="R363" s="169"/>
      <c r="T363" s="170"/>
      <c r="U363" s="166"/>
      <c r="V363" s="166"/>
      <c r="W363" s="166"/>
      <c r="X363" s="166"/>
      <c r="Y363" s="166"/>
      <c r="Z363" s="166"/>
      <c r="AA363" s="171"/>
      <c r="AT363" s="172" t="s">
        <v>167</v>
      </c>
      <c r="AU363" s="172" t="s">
        <v>103</v>
      </c>
      <c r="AV363" s="10" t="s">
        <v>103</v>
      </c>
      <c r="AW363" s="10" t="s">
        <v>36</v>
      </c>
      <c r="AX363" s="10" t="s">
        <v>79</v>
      </c>
      <c r="AY363" s="172" t="s">
        <v>159</v>
      </c>
    </row>
    <row r="364" spans="2:51" s="11" customFormat="1" ht="22.5" customHeight="1">
      <c r="B364" s="173"/>
      <c r="C364" s="174"/>
      <c r="D364" s="174"/>
      <c r="E364" s="175" t="s">
        <v>3</v>
      </c>
      <c r="F364" s="269" t="s">
        <v>168</v>
      </c>
      <c r="G364" s="270"/>
      <c r="H364" s="270"/>
      <c r="I364" s="270"/>
      <c r="J364" s="174"/>
      <c r="K364" s="176">
        <v>11.746</v>
      </c>
      <c r="L364" s="174"/>
      <c r="M364" s="174"/>
      <c r="N364" s="174"/>
      <c r="O364" s="174"/>
      <c r="P364" s="174"/>
      <c r="Q364" s="174"/>
      <c r="R364" s="177"/>
      <c r="T364" s="178"/>
      <c r="U364" s="174"/>
      <c r="V364" s="174"/>
      <c r="W364" s="174"/>
      <c r="X364" s="174"/>
      <c r="Y364" s="174"/>
      <c r="Z364" s="174"/>
      <c r="AA364" s="179"/>
      <c r="AT364" s="180" t="s">
        <v>167</v>
      </c>
      <c r="AU364" s="180" t="s">
        <v>103</v>
      </c>
      <c r="AV364" s="11" t="s">
        <v>164</v>
      </c>
      <c r="AW364" s="11" t="s">
        <v>36</v>
      </c>
      <c r="AX364" s="11" t="s">
        <v>21</v>
      </c>
      <c r="AY364" s="180" t="s">
        <v>159</v>
      </c>
    </row>
    <row r="365" spans="2:65" s="1" customFormat="1" ht="31.5" customHeight="1">
      <c r="B365" s="129"/>
      <c r="C365" s="158" t="s">
        <v>459</v>
      </c>
      <c r="D365" s="158" t="s">
        <v>160</v>
      </c>
      <c r="E365" s="159" t="s">
        <v>460</v>
      </c>
      <c r="F365" s="259" t="s">
        <v>461</v>
      </c>
      <c r="G365" s="260"/>
      <c r="H365" s="260"/>
      <c r="I365" s="260"/>
      <c r="J365" s="160" t="s">
        <v>229</v>
      </c>
      <c r="K365" s="161">
        <v>6.876</v>
      </c>
      <c r="L365" s="261">
        <v>0</v>
      </c>
      <c r="M365" s="260"/>
      <c r="N365" s="262">
        <f>ROUND(L365*K365,2)</f>
        <v>0</v>
      </c>
      <c r="O365" s="260"/>
      <c r="P365" s="260"/>
      <c r="Q365" s="260"/>
      <c r="R365" s="131"/>
      <c r="T365" s="162" t="s">
        <v>3</v>
      </c>
      <c r="U365" s="43" t="s">
        <v>44</v>
      </c>
      <c r="V365" s="35"/>
      <c r="W365" s="163">
        <f>V365*K365</f>
        <v>0</v>
      </c>
      <c r="X365" s="163">
        <v>0</v>
      </c>
      <c r="Y365" s="163">
        <f>X365*K365</f>
        <v>0</v>
      </c>
      <c r="Z365" s="163">
        <v>0</v>
      </c>
      <c r="AA365" s="164">
        <f>Z365*K365</f>
        <v>0</v>
      </c>
      <c r="AR365" s="17" t="s">
        <v>196</v>
      </c>
      <c r="AT365" s="17" t="s">
        <v>160</v>
      </c>
      <c r="AU365" s="17" t="s">
        <v>103</v>
      </c>
      <c r="AY365" s="17" t="s">
        <v>159</v>
      </c>
      <c r="BE365" s="104">
        <f>IF(U365="základní",N365,0)</f>
        <v>0</v>
      </c>
      <c r="BF365" s="104">
        <f>IF(U365="snížená",N365,0)</f>
        <v>0</v>
      </c>
      <c r="BG365" s="104">
        <f>IF(U365="zákl. přenesená",N365,0)</f>
        <v>0</v>
      </c>
      <c r="BH365" s="104">
        <f>IF(U365="sníž. přenesená",N365,0)</f>
        <v>0</v>
      </c>
      <c r="BI365" s="104">
        <f>IF(U365="nulová",N365,0)</f>
        <v>0</v>
      </c>
      <c r="BJ365" s="17" t="s">
        <v>21</v>
      </c>
      <c r="BK365" s="104">
        <f>ROUND(L365*K365,2)</f>
        <v>0</v>
      </c>
      <c r="BL365" s="17" t="s">
        <v>196</v>
      </c>
      <c r="BM365" s="17" t="s">
        <v>462</v>
      </c>
    </row>
    <row r="366" spans="2:63" s="9" customFormat="1" ht="29.85" customHeight="1">
      <c r="B366" s="147"/>
      <c r="C366" s="148"/>
      <c r="D366" s="157" t="s">
        <v>126</v>
      </c>
      <c r="E366" s="157"/>
      <c r="F366" s="157"/>
      <c r="G366" s="157"/>
      <c r="H366" s="157"/>
      <c r="I366" s="157"/>
      <c r="J366" s="157"/>
      <c r="K366" s="157"/>
      <c r="L366" s="157"/>
      <c r="M366" s="157"/>
      <c r="N366" s="254">
        <f>BK366</f>
        <v>0</v>
      </c>
      <c r="O366" s="255"/>
      <c r="P366" s="255"/>
      <c r="Q366" s="255"/>
      <c r="R366" s="150"/>
      <c r="T366" s="151"/>
      <c r="U366" s="148"/>
      <c r="V366" s="148"/>
      <c r="W366" s="152">
        <f>SUM(W367:W447)</f>
        <v>0</v>
      </c>
      <c r="X366" s="148"/>
      <c r="Y366" s="152">
        <f>SUM(Y367:Y447)</f>
        <v>0.8074429</v>
      </c>
      <c r="Z366" s="148"/>
      <c r="AA366" s="153">
        <f>SUM(AA367:AA447)</f>
        <v>2.1174464</v>
      </c>
      <c r="AR366" s="154" t="s">
        <v>103</v>
      </c>
      <c r="AT366" s="155" t="s">
        <v>78</v>
      </c>
      <c r="AU366" s="155" t="s">
        <v>21</v>
      </c>
      <c r="AY366" s="154" t="s">
        <v>159</v>
      </c>
      <c r="BK366" s="156">
        <f>SUM(BK367:BK447)</f>
        <v>0</v>
      </c>
    </row>
    <row r="367" spans="2:65" s="1" customFormat="1" ht="22.5" customHeight="1">
      <c r="B367" s="129"/>
      <c r="C367" s="158" t="s">
        <v>463</v>
      </c>
      <c r="D367" s="158" t="s">
        <v>160</v>
      </c>
      <c r="E367" s="159" t="s">
        <v>464</v>
      </c>
      <c r="F367" s="259" t="s">
        <v>465</v>
      </c>
      <c r="G367" s="260"/>
      <c r="H367" s="260"/>
      <c r="I367" s="260"/>
      <c r="J367" s="160" t="s">
        <v>163</v>
      </c>
      <c r="K367" s="161">
        <v>275.205</v>
      </c>
      <c r="L367" s="261">
        <v>0</v>
      </c>
      <c r="M367" s="260"/>
      <c r="N367" s="262">
        <f>ROUND(L367*K367,2)</f>
        <v>0</v>
      </c>
      <c r="O367" s="260"/>
      <c r="P367" s="260"/>
      <c r="Q367" s="260"/>
      <c r="R367" s="131"/>
      <c r="T367" s="162" t="s">
        <v>3</v>
      </c>
      <c r="U367" s="43" t="s">
        <v>44</v>
      </c>
      <c r="V367" s="35"/>
      <c r="W367" s="163">
        <f>V367*K367</f>
        <v>0</v>
      </c>
      <c r="X367" s="163">
        <v>0</v>
      </c>
      <c r="Y367" s="163">
        <f>X367*K367</f>
        <v>0</v>
      </c>
      <c r="Z367" s="163">
        <v>0.00594</v>
      </c>
      <c r="AA367" s="164">
        <f>Z367*K367</f>
        <v>1.6347177</v>
      </c>
      <c r="AR367" s="17" t="s">
        <v>196</v>
      </c>
      <c r="AT367" s="17" t="s">
        <v>160</v>
      </c>
      <c r="AU367" s="17" t="s">
        <v>103</v>
      </c>
      <c r="AY367" s="17" t="s">
        <v>159</v>
      </c>
      <c r="BE367" s="104">
        <f>IF(U367="základní",N367,0)</f>
        <v>0</v>
      </c>
      <c r="BF367" s="104">
        <f>IF(U367="snížená",N367,0)</f>
        <v>0</v>
      </c>
      <c r="BG367" s="104">
        <f>IF(U367="zákl. přenesená",N367,0)</f>
        <v>0</v>
      </c>
      <c r="BH367" s="104">
        <f>IF(U367="sníž. přenesená",N367,0)</f>
        <v>0</v>
      </c>
      <c r="BI367" s="104">
        <f>IF(U367="nulová",N367,0)</f>
        <v>0</v>
      </c>
      <c r="BJ367" s="17" t="s">
        <v>21</v>
      </c>
      <c r="BK367" s="104">
        <f>ROUND(L367*K367,2)</f>
        <v>0</v>
      </c>
      <c r="BL367" s="17" t="s">
        <v>196</v>
      </c>
      <c r="BM367" s="17" t="s">
        <v>466</v>
      </c>
    </row>
    <row r="368" spans="2:51" s="10" customFormat="1" ht="22.5" customHeight="1">
      <c r="B368" s="165"/>
      <c r="C368" s="166"/>
      <c r="D368" s="166"/>
      <c r="E368" s="167" t="s">
        <v>3</v>
      </c>
      <c r="F368" s="271" t="s">
        <v>467</v>
      </c>
      <c r="G368" s="272"/>
      <c r="H368" s="272"/>
      <c r="I368" s="272"/>
      <c r="J368" s="166"/>
      <c r="K368" s="168">
        <v>275.205</v>
      </c>
      <c r="L368" s="166"/>
      <c r="M368" s="166"/>
      <c r="N368" s="166"/>
      <c r="O368" s="166"/>
      <c r="P368" s="166"/>
      <c r="Q368" s="166"/>
      <c r="R368" s="169"/>
      <c r="T368" s="170"/>
      <c r="U368" s="166"/>
      <c r="V368" s="166"/>
      <c r="W368" s="166"/>
      <c r="X368" s="166"/>
      <c r="Y368" s="166"/>
      <c r="Z368" s="166"/>
      <c r="AA368" s="171"/>
      <c r="AT368" s="172" t="s">
        <v>167</v>
      </c>
      <c r="AU368" s="172" t="s">
        <v>103</v>
      </c>
      <c r="AV368" s="10" t="s">
        <v>103</v>
      </c>
      <c r="AW368" s="10" t="s">
        <v>36</v>
      </c>
      <c r="AX368" s="10" t="s">
        <v>79</v>
      </c>
      <c r="AY368" s="172" t="s">
        <v>159</v>
      </c>
    </row>
    <row r="369" spans="2:51" s="11" customFormat="1" ht="22.5" customHeight="1">
      <c r="B369" s="173"/>
      <c r="C369" s="174"/>
      <c r="D369" s="174"/>
      <c r="E369" s="175" t="s">
        <v>3</v>
      </c>
      <c r="F369" s="269" t="s">
        <v>168</v>
      </c>
      <c r="G369" s="270"/>
      <c r="H369" s="270"/>
      <c r="I369" s="270"/>
      <c r="J369" s="174"/>
      <c r="K369" s="176">
        <v>275.205</v>
      </c>
      <c r="L369" s="174"/>
      <c r="M369" s="174"/>
      <c r="N369" s="174"/>
      <c r="O369" s="174"/>
      <c r="P369" s="174"/>
      <c r="Q369" s="174"/>
      <c r="R369" s="177"/>
      <c r="T369" s="178"/>
      <c r="U369" s="174"/>
      <c r="V369" s="174"/>
      <c r="W369" s="174"/>
      <c r="X369" s="174"/>
      <c r="Y369" s="174"/>
      <c r="Z369" s="174"/>
      <c r="AA369" s="179"/>
      <c r="AT369" s="180" t="s">
        <v>167</v>
      </c>
      <c r="AU369" s="180" t="s">
        <v>103</v>
      </c>
      <c r="AV369" s="11" t="s">
        <v>164</v>
      </c>
      <c r="AW369" s="11" t="s">
        <v>36</v>
      </c>
      <c r="AX369" s="11" t="s">
        <v>21</v>
      </c>
      <c r="AY369" s="180" t="s">
        <v>159</v>
      </c>
    </row>
    <row r="370" spans="2:65" s="1" customFormat="1" ht="31.5" customHeight="1">
      <c r="B370" s="129"/>
      <c r="C370" s="158" t="s">
        <v>468</v>
      </c>
      <c r="D370" s="158" t="s">
        <v>160</v>
      </c>
      <c r="E370" s="159" t="s">
        <v>469</v>
      </c>
      <c r="F370" s="259" t="s">
        <v>470</v>
      </c>
      <c r="G370" s="260"/>
      <c r="H370" s="260"/>
      <c r="I370" s="260"/>
      <c r="J370" s="160" t="s">
        <v>211</v>
      </c>
      <c r="K370" s="161">
        <v>18.8</v>
      </c>
      <c r="L370" s="261">
        <v>0</v>
      </c>
      <c r="M370" s="260"/>
      <c r="N370" s="262">
        <f>ROUND(L370*K370,2)</f>
        <v>0</v>
      </c>
      <c r="O370" s="260"/>
      <c r="P370" s="260"/>
      <c r="Q370" s="260"/>
      <c r="R370" s="131"/>
      <c r="T370" s="162" t="s">
        <v>3</v>
      </c>
      <c r="U370" s="43" t="s">
        <v>44</v>
      </c>
      <c r="V370" s="35"/>
      <c r="W370" s="163">
        <f>V370*K370</f>
        <v>0</v>
      </c>
      <c r="X370" s="163">
        <v>0</v>
      </c>
      <c r="Y370" s="163">
        <f>X370*K370</f>
        <v>0</v>
      </c>
      <c r="Z370" s="163">
        <v>0.00338</v>
      </c>
      <c r="AA370" s="164">
        <f>Z370*K370</f>
        <v>0.063544</v>
      </c>
      <c r="AR370" s="17" t="s">
        <v>196</v>
      </c>
      <c r="AT370" s="17" t="s">
        <v>160</v>
      </c>
      <c r="AU370" s="17" t="s">
        <v>103</v>
      </c>
      <c r="AY370" s="17" t="s">
        <v>159</v>
      </c>
      <c r="BE370" s="104">
        <f>IF(U370="základní",N370,0)</f>
        <v>0</v>
      </c>
      <c r="BF370" s="104">
        <f>IF(U370="snížená",N370,0)</f>
        <v>0</v>
      </c>
      <c r="BG370" s="104">
        <f>IF(U370="zákl. přenesená",N370,0)</f>
        <v>0</v>
      </c>
      <c r="BH370" s="104">
        <f>IF(U370="sníž. přenesená",N370,0)</f>
        <v>0</v>
      </c>
      <c r="BI370" s="104">
        <f>IF(U370="nulová",N370,0)</f>
        <v>0</v>
      </c>
      <c r="BJ370" s="17" t="s">
        <v>21</v>
      </c>
      <c r="BK370" s="104">
        <f>ROUND(L370*K370,2)</f>
        <v>0</v>
      </c>
      <c r="BL370" s="17" t="s">
        <v>196</v>
      </c>
      <c r="BM370" s="17" t="s">
        <v>471</v>
      </c>
    </row>
    <row r="371" spans="2:51" s="10" customFormat="1" ht="22.5" customHeight="1">
      <c r="B371" s="165"/>
      <c r="C371" s="166"/>
      <c r="D371" s="166"/>
      <c r="E371" s="167" t="s">
        <v>3</v>
      </c>
      <c r="F371" s="271" t="s">
        <v>472</v>
      </c>
      <c r="G371" s="272"/>
      <c r="H371" s="272"/>
      <c r="I371" s="272"/>
      <c r="J371" s="166"/>
      <c r="K371" s="168">
        <v>18.8</v>
      </c>
      <c r="L371" s="166"/>
      <c r="M371" s="166"/>
      <c r="N371" s="166"/>
      <c r="O371" s="166"/>
      <c r="P371" s="166"/>
      <c r="Q371" s="166"/>
      <c r="R371" s="169"/>
      <c r="T371" s="170"/>
      <c r="U371" s="166"/>
      <c r="V371" s="166"/>
      <c r="W371" s="166"/>
      <c r="X371" s="166"/>
      <c r="Y371" s="166"/>
      <c r="Z371" s="166"/>
      <c r="AA371" s="171"/>
      <c r="AT371" s="172" t="s">
        <v>167</v>
      </c>
      <c r="AU371" s="172" t="s">
        <v>103</v>
      </c>
      <c r="AV371" s="10" t="s">
        <v>103</v>
      </c>
      <c r="AW371" s="10" t="s">
        <v>36</v>
      </c>
      <c r="AX371" s="10" t="s">
        <v>79</v>
      </c>
      <c r="AY371" s="172" t="s">
        <v>159</v>
      </c>
    </row>
    <row r="372" spans="2:51" s="11" customFormat="1" ht="22.5" customHeight="1">
      <c r="B372" s="173"/>
      <c r="C372" s="174"/>
      <c r="D372" s="174"/>
      <c r="E372" s="175" t="s">
        <v>3</v>
      </c>
      <c r="F372" s="269" t="s">
        <v>168</v>
      </c>
      <c r="G372" s="270"/>
      <c r="H372" s="270"/>
      <c r="I372" s="270"/>
      <c r="J372" s="174"/>
      <c r="K372" s="176">
        <v>18.8</v>
      </c>
      <c r="L372" s="174"/>
      <c r="M372" s="174"/>
      <c r="N372" s="174"/>
      <c r="O372" s="174"/>
      <c r="P372" s="174"/>
      <c r="Q372" s="174"/>
      <c r="R372" s="177"/>
      <c r="T372" s="178"/>
      <c r="U372" s="174"/>
      <c r="V372" s="174"/>
      <c r="W372" s="174"/>
      <c r="X372" s="174"/>
      <c r="Y372" s="174"/>
      <c r="Z372" s="174"/>
      <c r="AA372" s="179"/>
      <c r="AT372" s="180" t="s">
        <v>167</v>
      </c>
      <c r="AU372" s="180" t="s">
        <v>103</v>
      </c>
      <c r="AV372" s="11" t="s">
        <v>164</v>
      </c>
      <c r="AW372" s="11" t="s">
        <v>36</v>
      </c>
      <c r="AX372" s="11" t="s">
        <v>21</v>
      </c>
      <c r="AY372" s="180" t="s">
        <v>159</v>
      </c>
    </row>
    <row r="373" spans="2:65" s="1" customFormat="1" ht="22.5" customHeight="1">
      <c r="B373" s="129"/>
      <c r="C373" s="158" t="s">
        <v>473</v>
      </c>
      <c r="D373" s="158" t="s">
        <v>160</v>
      </c>
      <c r="E373" s="159" t="s">
        <v>474</v>
      </c>
      <c r="F373" s="259" t="s">
        <v>475</v>
      </c>
      <c r="G373" s="260"/>
      <c r="H373" s="260"/>
      <c r="I373" s="260"/>
      <c r="J373" s="160" t="s">
        <v>211</v>
      </c>
      <c r="K373" s="161">
        <v>24.9</v>
      </c>
      <c r="L373" s="261">
        <v>0</v>
      </c>
      <c r="M373" s="260"/>
      <c r="N373" s="262">
        <f>ROUND(L373*K373,2)</f>
        <v>0</v>
      </c>
      <c r="O373" s="260"/>
      <c r="P373" s="260"/>
      <c r="Q373" s="260"/>
      <c r="R373" s="131"/>
      <c r="T373" s="162" t="s">
        <v>3</v>
      </c>
      <c r="U373" s="43" t="s">
        <v>44</v>
      </c>
      <c r="V373" s="35"/>
      <c r="W373" s="163">
        <f>V373*K373</f>
        <v>0</v>
      </c>
      <c r="X373" s="163">
        <v>0</v>
      </c>
      <c r="Y373" s="163">
        <f>X373*K373</f>
        <v>0</v>
      </c>
      <c r="Z373" s="163">
        <v>0.00187</v>
      </c>
      <c r="AA373" s="164">
        <f>Z373*K373</f>
        <v>0.04656299999999999</v>
      </c>
      <c r="AR373" s="17" t="s">
        <v>196</v>
      </c>
      <c r="AT373" s="17" t="s">
        <v>160</v>
      </c>
      <c r="AU373" s="17" t="s">
        <v>103</v>
      </c>
      <c r="AY373" s="17" t="s">
        <v>159</v>
      </c>
      <c r="BE373" s="104">
        <f>IF(U373="základní",N373,0)</f>
        <v>0</v>
      </c>
      <c r="BF373" s="104">
        <f>IF(U373="snížená",N373,0)</f>
        <v>0</v>
      </c>
      <c r="BG373" s="104">
        <f>IF(U373="zákl. přenesená",N373,0)</f>
        <v>0</v>
      </c>
      <c r="BH373" s="104">
        <f>IF(U373="sníž. přenesená",N373,0)</f>
        <v>0</v>
      </c>
      <c r="BI373" s="104">
        <f>IF(U373="nulová",N373,0)</f>
        <v>0</v>
      </c>
      <c r="BJ373" s="17" t="s">
        <v>21</v>
      </c>
      <c r="BK373" s="104">
        <f>ROUND(L373*K373,2)</f>
        <v>0</v>
      </c>
      <c r="BL373" s="17" t="s">
        <v>196</v>
      </c>
      <c r="BM373" s="17" t="s">
        <v>476</v>
      </c>
    </row>
    <row r="374" spans="2:51" s="10" customFormat="1" ht="22.5" customHeight="1">
      <c r="B374" s="165"/>
      <c r="C374" s="166"/>
      <c r="D374" s="166"/>
      <c r="E374" s="167" t="s">
        <v>3</v>
      </c>
      <c r="F374" s="271" t="s">
        <v>477</v>
      </c>
      <c r="G374" s="272"/>
      <c r="H374" s="272"/>
      <c r="I374" s="272"/>
      <c r="J374" s="166"/>
      <c r="K374" s="168">
        <v>24.9</v>
      </c>
      <c r="L374" s="166"/>
      <c r="M374" s="166"/>
      <c r="N374" s="166"/>
      <c r="O374" s="166"/>
      <c r="P374" s="166"/>
      <c r="Q374" s="166"/>
      <c r="R374" s="169"/>
      <c r="T374" s="170"/>
      <c r="U374" s="166"/>
      <c r="V374" s="166"/>
      <c r="W374" s="166"/>
      <c r="X374" s="166"/>
      <c r="Y374" s="166"/>
      <c r="Z374" s="166"/>
      <c r="AA374" s="171"/>
      <c r="AT374" s="172" t="s">
        <v>167</v>
      </c>
      <c r="AU374" s="172" t="s">
        <v>103</v>
      </c>
      <c r="AV374" s="10" t="s">
        <v>103</v>
      </c>
      <c r="AW374" s="10" t="s">
        <v>36</v>
      </c>
      <c r="AX374" s="10" t="s">
        <v>79</v>
      </c>
      <c r="AY374" s="172" t="s">
        <v>159</v>
      </c>
    </row>
    <row r="375" spans="2:51" s="11" customFormat="1" ht="22.5" customHeight="1">
      <c r="B375" s="173"/>
      <c r="C375" s="174"/>
      <c r="D375" s="174"/>
      <c r="E375" s="175" t="s">
        <v>3</v>
      </c>
      <c r="F375" s="269" t="s">
        <v>168</v>
      </c>
      <c r="G375" s="270"/>
      <c r="H375" s="270"/>
      <c r="I375" s="270"/>
      <c r="J375" s="174"/>
      <c r="K375" s="176">
        <v>24.9</v>
      </c>
      <c r="L375" s="174"/>
      <c r="M375" s="174"/>
      <c r="N375" s="174"/>
      <c r="O375" s="174"/>
      <c r="P375" s="174"/>
      <c r="Q375" s="174"/>
      <c r="R375" s="177"/>
      <c r="T375" s="178"/>
      <c r="U375" s="174"/>
      <c r="V375" s="174"/>
      <c r="W375" s="174"/>
      <c r="X375" s="174"/>
      <c r="Y375" s="174"/>
      <c r="Z375" s="174"/>
      <c r="AA375" s="179"/>
      <c r="AT375" s="180" t="s">
        <v>167</v>
      </c>
      <c r="AU375" s="180" t="s">
        <v>103</v>
      </c>
      <c r="AV375" s="11" t="s">
        <v>164</v>
      </c>
      <c r="AW375" s="11" t="s">
        <v>36</v>
      </c>
      <c r="AX375" s="11" t="s">
        <v>21</v>
      </c>
      <c r="AY375" s="180" t="s">
        <v>159</v>
      </c>
    </row>
    <row r="376" spans="2:65" s="1" customFormat="1" ht="22.5" customHeight="1">
      <c r="B376" s="129"/>
      <c r="C376" s="158" t="s">
        <v>478</v>
      </c>
      <c r="D376" s="158" t="s">
        <v>160</v>
      </c>
      <c r="E376" s="159" t="s">
        <v>479</v>
      </c>
      <c r="F376" s="259" t="s">
        <v>480</v>
      </c>
      <c r="G376" s="260"/>
      <c r="H376" s="260"/>
      <c r="I376" s="260"/>
      <c r="J376" s="160" t="s">
        <v>211</v>
      </c>
      <c r="K376" s="161">
        <v>6.58</v>
      </c>
      <c r="L376" s="261">
        <v>0</v>
      </c>
      <c r="M376" s="260"/>
      <c r="N376" s="262">
        <f>ROUND(L376*K376,2)</f>
        <v>0</v>
      </c>
      <c r="O376" s="260"/>
      <c r="P376" s="260"/>
      <c r="Q376" s="260"/>
      <c r="R376" s="131"/>
      <c r="T376" s="162" t="s">
        <v>3</v>
      </c>
      <c r="U376" s="43" t="s">
        <v>44</v>
      </c>
      <c r="V376" s="35"/>
      <c r="W376" s="163">
        <f>V376*K376</f>
        <v>0</v>
      </c>
      <c r="X376" s="163">
        <v>0</v>
      </c>
      <c r="Y376" s="163">
        <f>X376*K376</f>
        <v>0</v>
      </c>
      <c r="Z376" s="163">
        <v>0.00348</v>
      </c>
      <c r="AA376" s="164">
        <f>Z376*K376</f>
        <v>0.0228984</v>
      </c>
      <c r="AR376" s="17" t="s">
        <v>196</v>
      </c>
      <c r="AT376" s="17" t="s">
        <v>160</v>
      </c>
      <c r="AU376" s="17" t="s">
        <v>103</v>
      </c>
      <c r="AY376" s="17" t="s">
        <v>159</v>
      </c>
      <c r="BE376" s="104">
        <f>IF(U376="základní",N376,0)</f>
        <v>0</v>
      </c>
      <c r="BF376" s="104">
        <f>IF(U376="snížená",N376,0)</f>
        <v>0</v>
      </c>
      <c r="BG376" s="104">
        <f>IF(U376="zákl. přenesená",N376,0)</f>
        <v>0</v>
      </c>
      <c r="BH376" s="104">
        <f>IF(U376="sníž. přenesená",N376,0)</f>
        <v>0</v>
      </c>
      <c r="BI376" s="104">
        <f>IF(U376="nulová",N376,0)</f>
        <v>0</v>
      </c>
      <c r="BJ376" s="17" t="s">
        <v>21</v>
      </c>
      <c r="BK376" s="104">
        <f>ROUND(L376*K376,2)</f>
        <v>0</v>
      </c>
      <c r="BL376" s="17" t="s">
        <v>196</v>
      </c>
      <c r="BM376" s="17" t="s">
        <v>481</v>
      </c>
    </row>
    <row r="377" spans="2:51" s="10" customFormat="1" ht="22.5" customHeight="1">
      <c r="B377" s="165"/>
      <c r="C377" s="166"/>
      <c r="D377" s="166"/>
      <c r="E377" s="167" t="s">
        <v>3</v>
      </c>
      <c r="F377" s="271" t="s">
        <v>482</v>
      </c>
      <c r="G377" s="272"/>
      <c r="H377" s="272"/>
      <c r="I377" s="272"/>
      <c r="J377" s="166"/>
      <c r="K377" s="168">
        <v>6.58</v>
      </c>
      <c r="L377" s="166"/>
      <c r="M377" s="166"/>
      <c r="N377" s="166"/>
      <c r="O377" s="166"/>
      <c r="P377" s="166"/>
      <c r="Q377" s="166"/>
      <c r="R377" s="169"/>
      <c r="T377" s="170"/>
      <c r="U377" s="166"/>
      <c r="V377" s="166"/>
      <c r="W377" s="166"/>
      <c r="X377" s="166"/>
      <c r="Y377" s="166"/>
      <c r="Z377" s="166"/>
      <c r="AA377" s="171"/>
      <c r="AT377" s="172" t="s">
        <v>167</v>
      </c>
      <c r="AU377" s="172" t="s">
        <v>103</v>
      </c>
      <c r="AV377" s="10" t="s">
        <v>103</v>
      </c>
      <c r="AW377" s="10" t="s">
        <v>36</v>
      </c>
      <c r="AX377" s="10" t="s">
        <v>79</v>
      </c>
      <c r="AY377" s="172" t="s">
        <v>159</v>
      </c>
    </row>
    <row r="378" spans="2:51" s="11" customFormat="1" ht="22.5" customHeight="1">
      <c r="B378" s="173"/>
      <c r="C378" s="174"/>
      <c r="D378" s="174"/>
      <c r="E378" s="175" t="s">
        <v>3</v>
      </c>
      <c r="F378" s="269" t="s">
        <v>168</v>
      </c>
      <c r="G378" s="270"/>
      <c r="H378" s="270"/>
      <c r="I378" s="270"/>
      <c r="J378" s="174"/>
      <c r="K378" s="176">
        <v>6.58</v>
      </c>
      <c r="L378" s="174"/>
      <c r="M378" s="174"/>
      <c r="N378" s="174"/>
      <c r="O378" s="174"/>
      <c r="P378" s="174"/>
      <c r="Q378" s="174"/>
      <c r="R378" s="177"/>
      <c r="T378" s="178"/>
      <c r="U378" s="174"/>
      <c r="V378" s="174"/>
      <c r="W378" s="174"/>
      <c r="X378" s="174"/>
      <c r="Y378" s="174"/>
      <c r="Z378" s="174"/>
      <c r="AA378" s="179"/>
      <c r="AT378" s="180" t="s">
        <v>167</v>
      </c>
      <c r="AU378" s="180" t="s">
        <v>103</v>
      </c>
      <c r="AV378" s="11" t="s">
        <v>164</v>
      </c>
      <c r="AW378" s="11" t="s">
        <v>36</v>
      </c>
      <c r="AX378" s="11" t="s">
        <v>21</v>
      </c>
      <c r="AY378" s="180" t="s">
        <v>159</v>
      </c>
    </row>
    <row r="379" spans="2:65" s="1" customFormat="1" ht="31.5" customHeight="1">
      <c r="B379" s="129"/>
      <c r="C379" s="158" t="s">
        <v>483</v>
      </c>
      <c r="D379" s="158" t="s">
        <v>160</v>
      </c>
      <c r="E379" s="159" t="s">
        <v>484</v>
      </c>
      <c r="F379" s="259" t="s">
        <v>485</v>
      </c>
      <c r="G379" s="260"/>
      <c r="H379" s="260"/>
      <c r="I379" s="260"/>
      <c r="J379" s="160" t="s">
        <v>211</v>
      </c>
      <c r="K379" s="161">
        <v>57.67</v>
      </c>
      <c r="L379" s="261">
        <v>0</v>
      </c>
      <c r="M379" s="260"/>
      <c r="N379" s="262">
        <f>ROUND(L379*K379,2)</f>
        <v>0</v>
      </c>
      <c r="O379" s="260"/>
      <c r="P379" s="260"/>
      <c r="Q379" s="260"/>
      <c r="R379" s="131"/>
      <c r="T379" s="162" t="s">
        <v>3</v>
      </c>
      <c r="U379" s="43" t="s">
        <v>44</v>
      </c>
      <c r="V379" s="35"/>
      <c r="W379" s="163">
        <f>V379*K379</f>
        <v>0</v>
      </c>
      <c r="X379" s="163">
        <v>0</v>
      </c>
      <c r="Y379" s="163">
        <f>X379*K379</f>
        <v>0</v>
      </c>
      <c r="Z379" s="163">
        <v>0.00177</v>
      </c>
      <c r="AA379" s="164">
        <f>Z379*K379</f>
        <v>0.10207590000000001</v>
      </c>
      <c r="AR379" s="17" t="s">
        <v>196</v>
      </c>
      <c r="AT379" s="17" t="s">
        <v>160</v>
      </c>
      <c r="AU379" s="17" t="s">
        <v>103</v>
      </c>
      <c r="AY379" s="17" t="s">
        <v>159</v>
      </c>
      <c r="BE379" s="104">
        <f>IF(U379="základní",N379,0)</f>
        <v>0</v>
      </c>
      <c r="BF379" s="104">
        <f>IF(U379="snížená",N379,0)</f>
        <v>0</v>
      </c>
      <c r="BG379" s="104">
        <f>IF(U379="zákl. přenesená",N379,0)</f>
        <v>0</v>
      </c>
      <c r="BH379" s="104">
        <f>IF(U379="sníž. přenesená",N379,0)</f>
        <v>0</v>
      </c>
      <c r="BI379" s="104">
        <f>IF(U379="nulová",N379,0)</f>
        <v>0</v>
      </c>
      <c r="BJ379" s="17" t="s">
        <v>21</v>
      </c>
      <c r="BK379" s="104">
        <f>ROUND(L379*K379,2)</f>
        <v>0</v>
      </c>
      <c r="BL379" s="17" t="s">
        <v>196</v>
      </c>
      <c r="BM379" s="17" t="s">
        <v>486</v>
      </c>
    </row>
    <row r="380" spans="2:51" s="10" customFormat="1" ht="22.5" customHeight="1">
      <c r="B380" s="165"/>
      <c r="C380" s="166"/>
      <c r="D380" s="166"/>
      <c r="E380" s="167" t="s">
        <v>3</v>
      </c>
      <c r="F380" s="271" t="s">
        <v>487</v>
      </c>
      <c r="G380" s="272"/>
      <c r="H380" s="272"/>
      <c r="I380" s="272"/>
      <c r="J380" s="166"/>
      <c r="K380" s="168">
        <v>57.67</v>
      </c>
      <c r="L380" s="166"/>
      <c r="M380" s="166"/>
      <c r="N380" s="166"/>
      <c r="O380" s="166"/>
      <c r="P380" s="166"/>
      <c r="Q380" s="166"/>
      <c r="R380" s="169"/>
      <c r="T380" s="170"/>
      <c r="U380" s="166"/>
      <c r="V380" s="166"/>
      <c r="W380" s="166"/>
      <c r="X380" s="166"/>
      <c r="Y380" s="166"/>
      <c r="Z380" s="166"/>
      <c r="AA380" s="171"/>
      <c r="AT380" s="172" t="s">
        <v>167</v>
      </c>
      <c r="AU380" s="172" t="s">
        <v>103</v>
      </c>
      <c r="AV380" s="10" t="s">
        <v>103</v>
      </c>
      <c r="AW380" s="10" t="s">
        <v>36</v>
      </c>
      <c r="AX380" s="10" t="s">
        <v>79</v>
      </c>
      <c r="AY380" s="172" t="s">
        <v>159</v>
      </c>
    </row>
    <row r="381" spans="2:51" s="11" customFormat="1" ht="22.5" customHeight="1">
      <c r="B381" s="173"/>
      <c r="C381" s="174"/>
      <c r="D381" s="174"/>
      <c r="E381" s="175" t="s">
        <v>3</v>
      </c>
      <c r="F381" s="269" t="s">
        <v>168</v>
      </c>
      <c r="G381" s="270"/>
      <c r="H381" s="270"/>
      <c r="I381" s="270"/>
      <c r="J381" s="174"/>
      <c r="K381" s="176">
        <v>57.67</v>
      </c>
      <c r="L381" s="174"/>
      <c r="M381" s="174"/>
      <c r="N381" s="174"/>
      <c r="O381" s="174"/>
      <c r="P381" s="174"/>
      <c r="Q381" s="174"/>
      <c r="R381" s="177"/>
      <c r="T381" s="178"/>
      <c r="U381" s="174"/>
      <c r="V381" s="174"/>
      <c r="W381" s="174"/>
      <c r="X381" s="174"/>
      <c r="Y381" s="174"/>
      <c r="Z381" s="174"/>
      <c r="AA381" s="179"/>
      <c r="AT381" s="180" t="s">
        <v>167</v>
      </c>
      <c r="AU381" s="180" t="s">
        <v>103</v>
      </c>
      <c r="AV381" s="11" t="s">
        <v>164</v>
      </c>
      <c r="AW381" s="11" t="s">
        <v>36</v>
      </c>
      <c r="AX381" s="11" t="s">
        <v>21</v>
      </c>
      <c r="AY381" s="180" t="s">
        <v>159</v>
      </c>
    </row>
    <row r="382" spans="2:65" s="1" customFormat="1" ht="22.5" customHeight="1">
      <c r="B382" s="129"/>
      <c r="C382" s="158" t="s">
        <v>488</v>
      </c>
      <c r="D382" s="158" t="s">
        <v>160</v>
      </c>
      <c r="E382" s="159" t="s">
        <v>489</v>
      </c>
      <c r="F382" s="259" t="s">
        <v>490</v>
      </c>
      <c r="G382" s="260"/>
      <c r="H382" s="260"/>
      <c r="I382" s="260"/>
      <c r="J382" s="160" t="s">
        <v>206</v>
      </c>
      <c r="K382" s="161">
        <v>6</v>
      </c>
      <c r="L382" s="261">
        <v>0</v>
      </c>
      <c r="M382" s="260"/>
      <c r="N382" s="262">
        <f>ROUND(L382*K382,2)</f>
        <v>0</v>
      </c>
      <c r="O382" s="260"/>
      <c r="P382" s="260"/>
      <c r="Q382" s="260"/>
      <c r="R382" s="131"/>
      <c r="T382" s="162" t="s">
        <v>3</v>
      </c>
      <c r="U382" s="43" t="s">
        <v>44</v>
      </c>
      <c r="V382" s="35"/>
      <c r="W382" s="163">
        <f>V382*K382</f>
        <v>0</v>
      </c>
      <c r="X382" s="163">
        <v>0</v>
      </c>
      <c r="Y382" s="163">
        <f>X382*K382</f>
        <v>0</v>
      </c>
      <c r="Z382" s="163">
        <v>0.00906</v>
      </c>
      <c r="AA382" s="164">
        <f>Z382*K382</f>
        <v>0.054360000000000006</v>
      </c>
      <c r="AR382" s="17" t="s">
        <v>196</v>
      </c>
      <c r="AT382" s="17" t="s">
        <v>160</v>
      </c>
      <c r="AU382" s="17" t="s">
        <v>103</v>
      </c>
      <c r="AY382" s="17" t="s">
        <v>159</v>
      </c>
      <c r="BE382" s="104">
        <f>IF(U382="základní",N382,0)</f>
        <v>0</v>
      </c>
      <c r="BF382" s="104">
        <f>IF(U382="snížená",N382,0)</f>
        <v>0</v>
      </c>
      <c r="BG382" s="104">
        <f>IF(U382="zákl. přenesená",N382,0)</f>
        <v>0</v>
      </c>
      <c r="BH382" s="104">
        <f>IF(U382="sníž. přenesená",N382,0)</f>
        <v>0</v>
      </c>
      <c r="BI382" s="104">
        <f>IF(U382="nulová",N382,0)</f>
        <v>0</v>
      </c>
      <c r="BJ382" s="17" t="s">
        <v>21</v>
      </c>
      <c r="BK382" s="104">
        <f>ROUND(L382*K382,2)</f>
        <v>0</v>
      </c>
      <c r="BL382" s="17" t="s">
        <v>196</v>
      </c>
      <c r="BM382" s="17" t="s">
        <v>491</v>
      </c>
    </row>
    <row r="383" spans="2:65" s="1" customFormat="1" ht="22.5" customHeight="1">
      <c r="B383" s="129"/>
      <c r="C383" s="158" t="s">
        <v>492</v>
      </c>
      <c r="D383" s="158" t="s">
        <v>160</v>
      </c>
      <c r="E383" s="159" t="s">
        <v>493</v>
      </c>
      <c r="F383" s="259" t="s">
        <v>494</v>
      </c>
      <c r="G383" s="260"/>
      <c r="H383" s="260"/>
      <c r="I383" s="260"/>
      <c r="J383" s="160" t="s">
        <v>211</v>
      </c>
      <c r="K383" s="161">
        <v>9.46</v>
      </c>
      <c r="L383" s="261">
        <v>0</v>
      </c>
      <c r="M383" s="260"/>
      <c r="N383" s="262">
        <f>ROUND(L383*K383,2)</f>
        <v>0</v>
      </c>
      <c r="O383" s="260"/>
      <c r="P383" s="260"/>
      <c r="Q383" s="260"/>
      <c r="R383" s="131"/>
      <c r="T383" s="162" t="s">
        <v>3</v>
      </c>
      <c r="U383" s="43" t="s">
        <v>44</v>
      </c>
      <c r="V383" s="35"/>
      <c r="W383" s="163">
        <f>V383*K383</f>
        <v>0</v>
      </c>
      <c r="X383" s="163">
        <v>0</v>
      </c>
      <c r="Y383" s="163">
        <f>X383*K383</f>
        <v>0</v>
      </c>
      <c r="Z383" s="163">
        <v>0.00175</v>
      </c>
      <c r="AA383" s="164">
        <f>Z383*K383</f>
        <v>0.016555</v>
      </c>
      <c r="AR383" s="17" t="s">
        <v>196</v>
      </c>
      <c r="AT383" s="17" t="s">
        <v>160</v>
      </c>
      <c r="AU383" s="17" t="s">
        <v>103</v>
      </c>
      <c r="AY383" s="17" t="s">
        <v>159</v>
      </c>
      <c r="BE383" s="104">
        <f>IF(U383="základní",N383,0)</f>
        <v>0</v>
      </c>
      <c r="BF383" s="104">
        <f>IF(U383="snížená",N383,0)</f>
        <v>0</v>
      </c>
      <c r="BG383" s="104">
        <f>IF(U383="zákl. přenesená",N383,0)</f>
        <v>0</v>
      </c>
      <c r="BH383" s="104">
        <f>IF(U383="sníž. přenesená",N383,0)</f>
        <v>0</v>
      </c>
      <c r="BI383" s="104">
        <f>IF(U383="nulová",N383,0)</f>
        <v>0</v>
      </c>
      <c r="BJ383" s="17" t="s">
        <v>21</v>
      </c>
      <c r="BK383" s="104">
        <f>ROUND(L383*K383,2)</f>
        <v>0</v>
      </c>
      <c r="BL383" s="17" t="s">
        <v>196</v>
      </c>
      <c r="BM383" s="17" t="s">
        <v>495</v>
      </c>
    </row>
    <row r="384" spans="2:51" s="10" customFormat="1" ht="22.5" customHeight="1">
      <c r="B384" s="165"/>
      <c r="C384" s="166"/>
      <c r="D384" s="166"/>
      <c r="E384" s="167" t="s">
        <v>3</v>
      </c>
      <c r="F384" s="271" t="s">
        <v>496</v>
      </c>
      <c r="G384" s="272"/>
      <c r="H384" s="272"/>
      <c r="I384" s="272"/>
      <c r="J384" s="166"/>
      <c r="K384" s="168">
        <v>9.46</v>
      </c>
      <c r="L384" s="166"/>
      <c r="M384" s="166"/>
      <c r="N384" s="166"/>
      <c r="O384" s="166"/>
      <c r="P384" s="166"/>
      <c r="Q384" s="166"/>
      <c r="R384" s="169"/>
      <c r="T384" s="170"/>
      <c r="U384" s="166"/>
      <c r="V384" s="166"/>
      <c r="W384" s="166"/>
      <c r="X384" s="166"/>
      <c r="Y384" s="166"/>
      <c r="Z384" s="166"/>
      <c r="AA384" s="171"/>
      <c r="AT384" s="172" t="s">
        <v>167</v>
      </c>
      <c r="AU384" s="172" t="s">
        <v>103</v>
      </c>
      <c r="AV384" s="10" t="s">
        <v>103</v>
      </c>
      <c r="AW384" s="10" t="s">
        <v>36</v>
      </c>
      <c r="AX384" s="10" t="s">
        <v>79</v>
      </c>
      <c r="AY384" s="172" t="s">
        <v>159</v>
      </c>
    </row>
    <row r="385" spans="2:51" s="11" customFormat="1" ht="22.5" customHeight="1">
      <c r="B385" s="173"/>
      <c r="C385" s="174"/>
      <c r="D385" s="174"/>
      <c r="E385" s="175" t="s">
        <v>3</v>
      </c>
      <c r="F385" s="269" t="s">
        <v>168</v>
      </c>
      <c r="G385" s="270"/>
      <c r="H385" s="270"/>
      <c r="I385" s="270"/>
      <c r="J385" s="174"/>
      <c r="K385" s="176">
        <v>9.46</v>
      </c>
      <c r="L385" s="174"/>
      <c r="M385" s="174"/>
      <c r="N385" s="174"/>
      <c r="O385" s="174"/>
      <c r="P385" s="174"/>
      <c r="Q385" s="174"/>
      <c r="R385" s="177"/>
      <c r="T385" s="178"/>
      <c r="U385" s="174"/>
      <c r="V385" s="174"/>
      <c r="W385" s="174"/>
      <c r="X385" s="174"/>
      <c r="Y385" s="174"/>
      <c r="Z385" s="174"/>
      <c r="AA385" s="179"/>
      <c r="AT385" s="180" t="s">
        <v>167</v>
      </c>
      <c r="AU385" s="180" t="s">
        <v>103</v>
      </c>
      <c r="AV385" s="11" t="s">
        <v>164</v>
      </c>
      <c r="AW385" s="11" t="s">
        <v>36</v>
      </c>
      <c r="AX385" s="11" t="s">
        <v>21</v>
      </c>
      <c r="AY385" s="180" t="s">
        <v>159</v>
      </c>
    </row>
    <row r="386" spans="2:65" s="1" customFormat="1" ht="22.5" customHeight="1">
      <c r="B386" s="129"/>
      <c r="C386" s="158" t="s">
        <v>497</v>
      </c>
      <c r="D386" s="158" t="s">
        <v>160</v>
      </c>
      <c r="E386" s="159" t="s">
        <v>498</v>
      </c>
      <c r="F386" s="259" t="s">
        <v>499</v>
      </c>
      <c r="G386" s="260"/>
      <c r="H386" s="260"/>
      <c r="I386" s="260"/>
      <c r="J386" s="160" t="s">
        <v>163</v>
      </c>
      <c r="K386" s="161">
        <v>3.835</v>
      </c>
      <c r="L386" s="261">
        <v>0</v>
      </c>
      <c r="M386" s="260"/>
      <c r="N386" s="262">
        <f>ROUND(L386*K386,2)</f>
        <v>0</v>
      </c>
      <c r="O386" s="260"/>
      <c r="P386" s="260"/>
      <c r="Q386" s="260"/>
      <c r="R386" s="131"/>
      <c r="T386" s="162" t="s">
        <v>3</v>
      </c>
      <c r="U386" s="43" t="s">
        <v>44</v>
      </c>
      <c r="V386" s="35"/>
      <c r="W386" s="163">
        <f>V386*K386</f>
        <v>0</v>
      </c>
      <c r="X386" s="163">
        <v>0</v>
      </c>
      <c r="Y386" s="163">
        <f>X386*K386</f>
        <v>0</v>
      </c>
      <c r="Z386" s="163">
        <v>0.00584</v>
      </c>
      <c r="AA386" s="164">
        <f>Z386*K386</f>
        <v>0.0223964</v>
      </c>
      <c r="AR386" s="17" t="s">
        <v>196</v>
      </c>
      <c r="AT386" s="17" t="s">
        <v>160</v>
      </c>
      <c r="AU386" s="17" t="s">
        <v>103</v>
      </c>
      <c r="AY386" s="17" t="s">
        <v>159</v>
      </c>
      <c r="BE386" s="104">
        <f>IF(U386="základní",N386,0)</f>
        <v>0</v>
      </c>
      <c r="BF386" s="104">
        <f>IF(U386="snížená",N386,0)</f>
        <v>0</v>
      </c>
      <c r="BG386" s="104">
        <f>IF(U386="zákl. přenesená",N386,0)</f>
        <v>0</v>
      </c>
      <c r="BH386" s="104">
        <f>IF(U386="sníž. přenesená",N386,0)</f>
        <v>0</v>
      </c>
      <c r="BI386" s="104">
        <f>IF(U386="nulová",N386,0)</f>
        <v>0</v>
      </c>
      <c r="BJ386" s="17" t="s">
        <v>21</v>
      </c>
      <c r="BK386" s="104">
        <f>ROUND(L386*K386,2)</f>
        <v>0</v>
      </c>
      <c r="BL386" s="17" t="s">
        <v>196</v>
      </c>
      <c r="BM386" s="17" t="s">
        <v>500</v>
      </c>
    </row>
    <row r="387" spans="2:51" s="10" customFormat="1" ht="22.5" customHeight="1">
      <c r="B387" s="165"/>
      <c r="C387" s="166"/>
      <c r="D387" s="166"/>
      <c r="E387" s="167" t="s">
        <v>3</v>
      </c>
      <c r="F387" s="271" t="s">
        <v>501</v>
      </c>
      <c r="G387" s="272"/>
      <c r="H387" s="272"/>
      <c r="I387" s="272"/>
      <c r="J387" s="166"/>
      <c r="K387" s="168">
        <v>3.835</v>
      </c>
      <c r="L387" s="166"/>
      <c r="M387" s="166"/>
      <c r="N387" s="166"/>
      <c r="O387" s="166"/>
      <c r="P387" s="166"/>
      <c r="Q387" s="166"/>
      <c r="R387" s="169"/>
      <c r="T387" s="170"/>
      <c r="U387" s="166"/>
      <c r="V387" s="166"/>
      <c r="W387" s="166"/>
      <c r="X387" s="166"/>
      <c r="Y387" s="166"/>
      <c r="Z387" s="166"/>
      <c r="AA387" s="171"/>
      <c r="AT387" s="172" t="s">
        <v>167</v>
      </c>
      <c r="AU387" s="172" t="s">
        <v>103</v>
      </c>
      <c r="AV387" s="10" t="s">
        <v>103</v>
      </c>
      <c r="AW387" s="10" t="s">
        <v>36</v>
      </c>
      <c r="AX387" s="10" t="s">
        <v>79</v>
      </c>
      <c r="AY387" s="172" t="s">
        <v>159</v>
      </c>
    </row>
    <row r="388" spans="2:51" s="11" customFormat="1" ht="22.5" customHeight="1">
      <c r="B388" s="173"/>
      <c r="C388" s="174"/>
      <c r="D388" s="174"/>
      <c r="E388" s="175" t="s">
        <v>3</v>
      </c>
      <c r="F388" s="269" t="s">
        <v>168</v>
      </c>
      <c r="G388" s="270"/>
      <c r="H388" s="270"/>
      <c r="I388" s="270"/>
      <c r="J388" s="174"/>
      <c r="K388" s="176">
        <v>3.835</v>
      </c>
      <c r="L388" s="174"/>
      <c r="M388" s="174"/>
      <c r="N388" s="174"/>
      <c r="O388" s="174"/>
      <c r="P388" s="174"/>
      <c r="Q388" s="174"/>
      <c r="R388" s="177"/>
      <c r="T388" s="178"/>
      <c r="U388" s="174"/>
      <c r="V388" s="174"/>
      <c r="W388" s="174"/>
      <c r="X388" s="174"/>
      <c r="Y388" s="174"/>
      <c r="Z388" s="174"/>
      <c r="AA388" s="179"/>
      <c r="AT388" s="180" t="s">
        <v>167</v>
      </c>
      <c r="AU388" s="180" t="s">
        <v>103</v>
      </c>
      <c r="AV388" s="11" t="s">
        <v>164</v>
      </c>
      <c r="AW388" s="11" t="s">
        <v>36</v>
      </c>
      <c r="AX388" s="11" t="s">
        <v>21</v>
      </c>
      <c r="AY388" s="180" t="s">
        <v>159</v>
      </c>
    </row>
    <row r="389" spans="2:65" s="1" customFormat="1" ht="22.5" customHeight="1">
      <c r="B389" s="129"/>
      <c r="C389" s="158" t="s">
        <v>502</v>
      </c>
      <c r="D389" s="158" t="s">
        <v>160</v>
      </c>
      <c r="E389" s="159" t="s">
        <v>503</v>
      </c>
      <c r="F389" s="259" t="s">
        <v>504</v>
      </c>
      <c r="G389" s="260"/>
      <c r="H389" s="260"/>
      <c r="I389" s="260"/>
      <c r="J389" s="160" t="s">
        <v>211</v>
      </c>
      <c r="K389" s="161">
        <v>59.36</v>
      </c>
      <c r="L389" s="261">
        <v>0</v>
      </c>
      <c r="M389" s="260"/>
      <c r="N389" s="262">
        <f>ROUND(L389*K389,2)</f>
        <v>0</v>
      </c>
      <c r="O389" s="260"/>
      <c r="P389" s="260"/>
      <c r="Q389" s="260"/>
      <c r="R389" s="131"/>
      <c r="T389" s="162" t="s">
        <v>3</v>
      </c>
      <c r="U389" s="43" t="s">
        <v>44</v>
      </c>
      <c r="V389" s="35"/>
      <c r="W389" s="163">
        <f>V389*K389</f>
        <v>0</v>
      </c>
      <c r="X389" s="163">
        <v>0</v>
      </c>
      <c r="Y389" s="163">
        <f>X389*K389</f>
        <v>0</v>
      </c>
      <c r="Z389" s="163">
        <v>0.0026</v>
      </c>
      <c r="AA389" s="164">
        <f>Z389*K389</f>
        <v>0.154336</v>
      </c>
      <c r="AR389" s="17" t="s">
        <v>196</v>
      </c>
      <c r="AT389" s="17" t="s">
        <v>160</v>
      </c>
      <c r="AU389" s="17" t="s">
        <v>103</v>
      </c>
      <c r="AY389" s="17" t="s">
        <v>159</v>
      </c>
      <c r="BE389" s="104">
        <f>IF(U389="základní",N389,0)</f>
        <v>0</v>
      </c>
      <c r="BF389" s="104">
        <f>IF(U389="snížená",N389,0)</f>
        <v>0</v>
      </c>
      <c r="BG389" s="104">
        <f>IF(U389="zákl. přenesená",N389,0)</f>
        <v>0</v>
      </c>
      <c r="BH389" s="104">
        <f>IF(U389="sníž. přenesená",N389,0)</f>
        <v>0</v>
      </c>
      <c r="BI389" s="104">
        <f>IF(U389="nulová",N389,0)</f>
        <v>0</v>
      </c>
      <c r="BJ389" s="17" t="s">
        <v>21</v>
      </c>
      <c r="BK389" s="104">
        <f>ROUND(L389*K389,2)</f>
        <v>0</v>
      </c>
      <c r="BL389" s="17" t="s">
        <v>196</v>
      </c>
      <c r="BM389" s="17" t="s">
        <v>505</v>
      </c>
    </row>
    <row r="390" spans="2:51" s="10" customFormat="1" ht="22.5" customHeight="1">
      <c r="B390" s="165"/>
      <c r="C390" s="166"/>
      <c r="D390" s="166"/>
      <c r="E390" s="167" t="s">
        <v>3</v>
      </c>
      <c r="F390" s="271" t="s">
        <v>506</v>
      </c>
      <c r="G390" s="272"/>
      <c r="H390" s="272"/>
      <c r="I390" s="272"/>
      <c r="J390" s="166"/>
      <c r="K390" s="168">
        <v>59.36</v>
      </c>
      <c r="L390" s="166"/>
      <c r="M390" s="166"/>
      <c r="N390" s="166"/>
      <c r="O390" s="166"/>
      <c r="P390" s="166"/>
      <c r="Q390" s="166"/>
      <c r="R390" s="169"/>
      <c r="T390" s="170"/>
      <c r="U390" s="166"/>
      <c r="V390" s="166"/>
      <c r="W390" s="166"/>
      <c r="X390" s="166"/>
      <c r="Y390" s="166"/>
      <c r="Z390" s="166"/>
      <c r="AA390" s="171"/>
      <c r="AT390" s="172" t="s">
        <v>167</v>
      </c>
      <c r="AU390" s="172" t="s">
        <v>103</v>
      </c>
      <c r="AV390" s="10" t="s">
        <v>103</v>
      </c>
      <c r="AW390" s="10" t="s">
        <v>36</v>
      </c>
      <c r="AX390" s="10" t="s">
        <v>79</v>
      </c>
      <c r="AY390" s="172" t="s">
        <v>159</v>
      </c>
    </row>
    <row r="391" spans="2:51" s="11" customFormat="1" ht="22.5" customHeight="1">
      <c r="B391" s="173"/>
      <c r="C391" s="174"/>
      <c r="D391" s="174"/>
      <c r="E391" s="175" t="s">
        <v>3</v>
      </c>
      <c r="F391" s="269" t="s">
        <v>168</v>
      </c>
      <c r="G391" s="270"/>
      <c r="H391" s="270"/>
      <c r="I391" s="270"/>
      <c r="J391" s="174"/>
      <c r="K391" s="176">
        <v>59.36</v>
      </c>
      <c r="L391" s="174"/>
      <c r="M391" s="174"/>
      <c r="N391" s="174"/>
      <c r="O391" s="174"/>
      <c r="P391" s="174"/>
      <c r="Q391" s="174"/>
      <c r="R391" s="177"/>
      <c r="T391" s="178"/>
      <c r="U391" s="174"/>
      <c r="V391" s="174"/>
      <c r="W391" s="174"/>
      <c r="X391" s="174"/>
      <c r="Y391" s="174"/>
      <c r="Z391" s="174"/>
      <c r="AA391" s="179"/>
      <c r="AT391" s="180" t="s">
        <v>167</v>
      </c>
      <c r="AU391" s="180" t="s">
        <v>103</v>
      </c>
      <c r="AV391" s="11" t="s">
        <v>164</v>
      </c>
      <c r="AW391" s="11" t="s">
        <v>36</v>
      </c>
      <c r="AX391" s="11" t="s">
        <v>21</v>
      </c>
      <c r="AY391" s="180" t="s">
        <v>159</v>
      </c>
    </row>
    <row r="392" spans="2:65" s="1" customFormat="1" ht="31.5" customHeight="1">
      <c r="B392" s="129"/>
      <c r="C392" s="158" t="s">
        <v>507</v>
      </c>
      <c r="D392" s="158" t="s">
        <v>160</v>
      </c>
      <c r="E392" s="159" t="s">
        <v>508</v>
      </c>
      <c r="F392" s="259" t="s">
        <v>509</v>
      </c>
      <c r="G392" s="260"/>
      <c r="H392" s="260"/>
      <c r="I392" s="260"/>
      <c r="J392" s="160" t="s">
        <v>163</v>
      </c>
      <c r="K392" s="161">
        <v>276.205</v>
      </c>
      <c r="L392" s="261">
        <v>0</v>
      </c>
      <c r="M392" s="260"/>
      <c r="N392" s="262">
        <f>ROUND(L392*K392,2)</f>
        <v>0</v>
      </c>
      <c r="O392" s="260"/>
      <c r="P392" s="260"/>
      <c r="Q392" s="260"/>
      <c r="R392" s="131"/>
      <c r="T392" s="162" t="s">
        <v>3</v>
      </c>
      <c r="U392" s="43" t="s">
        <v>44</v>
      </c>
      <c r="V392" s="35"/>
      <c r="W392" s="163">
        <f>V392*K392</f>
        <v>0</v>
      </c>
      <c r="X392" s="163">
        <v>0</v>
      </c>
      <c r="Y392" s="163">
        <f>X392*K392</f>
        <v>0</v>
      </c>
      <c r="Z392" s="163">
        <v>0</v>
      </c>
      <c r="AA392" s="164">
        <f>Z392*K392</f>
        <v>0</v>
      </c>
      <c r="AR392" s="17" t="s">
        <v>196</v>
      </c>
      <c r="AT392" s="17" t="s">
        <v>160</v>
      </c>
      <c r="AU392" s="17" t="s">
        <v>103</v>
      </c>
      <c r="AY392" s="17" t="s">
        <v>159</v>
      </c>
      <c r="BE392" s="104">
        <f>IF(U392="základní",N392,0)</f>
        <v>0</v>
      </c>
      <c r="BF392" s="104">
        <f>IF(U392="snížená",N392,0)</f>
        <v>0</v>
      </c>
      <c r="BG392" s="104">
        <f>IF(U392="zákl. přenesená",N392,0)</f>
        <v>0</v>
      </c>
      <c r="BH392" s="104">
        <f>IF(U392="sníž. přenesená",N392,0)</f>
        <v>0</v>
      </c>
      <c r="BI392" s="104">
        <f>IF(U392="nulová",N392,0)</f>
        <v>0</v>
      </c>
      <c r="BJ392" s="17" t="s">
        <v>21</v>
      </c>
      <c r="BK392" s="104">
        <f>ROUND(L392*K392,2)</f>
        <v>0</v>
      </c>
      <c r="BL392" s="17" t="s">
        <v>196</v>
      </c>
      <c r="BM392" s="17" t="s">
        <v>510</v>
      </c>
    </row>
    <row r="393" spans="2:51" s="10" customFormat="1" ht="22.5" customHeight="1">
      <c r="B393" s="165"/>
      <c r="C393" s="166"/>
      <c r="D393" s="166"/>
      <c r="E393" s="167" t="s">
        <v>3</v>
      </c>
      <c r="F393" s="271" t="s">
        <v>511</v>
      </c>
      <c r="G393" s="272"/>
      <c r="H393" s="272"/>
      <c r="I393" s="272"/>
      <c r="J393" s="166"/>
      <c r="K393" s="168">
        <v>276.205</v>
      </c>
      <c r="L393" s="166"/>
      <c r="M393" s="166"/>
      <c r="N393" s="166"/>
      <c r="O393" s="166"/>
      <c r="P393" s="166"/>
      <c r="Q393" s="166"/>
      <c r="R393" s="169"/>
      <c r="T393" s="170"/>
      <c r="U393" s="166"/>
      <c r="V393" s="166"/>
      <c r="W393" s="166"/>
      <c r="X393" s="166"/>
      <c r="Y393" s="166"/>
      <c r="Z393" s="166"/>
      <c r="AA393" s="171"/>
      <c r="AT393" s="172" t="s">
        <v>167</v>
      </c>
      <c r="AU393" s="172" t="s">
        <v>103</v>
      </c>
      <c r="AV393" s="10" t="s">
        <v>103</v>
      </c>
      <c r="AW393" s="10" t="s">
        <v>36</v>
      </c>
      <c r="AX393" s="10" t="s">
        <v>79</v>
      </c>
      <c r="AY393" s="172" t="s">
        <v>159</v>
      </c>
    </row>
    <row r="394" spans="2:51" s="11" customFormat="1" ht="22.5" customHeight="1">
      <c r="B394" s="173"/>
      <c r="C394" s="174"/>
      <c r="D394" s="174"/>
      <c r="E394" s="175" t="s">
        <v>3</v>
      </c>
      <c r="F394" s="269" t="s">
        <v>168</v>
      </c>
      <c r="G394" s="270"/>
      <c r="H394" s="270"/>
      <c r="I394" s="270"/>
      <c r="J394" s="174"/>
      <c r="K394" s="176">
        <v>276.205</v>
      </c>
      <c r="L394" s="174"/>
      <c r="M394" s="174"/>
      <c r="N394" s="174"/>
      <c r="O394" s="174"/>
      <c r="P394" s="174"/>
      <c r="Q394" s="174"/>
      <c r="R394" s="177"/>
      <c r="T394" s="178"/>
      <c r="U394" s="174"/>
      <c r="V394" s="174"/>
      <c r="W394" s="174"/>
      <c r="X394" s="174"/>
      <c r="Y394" s="174"/>
      <c r="Z394" s="174"/>
      <c r="AA394" s="179"/>
      <c r="AT394" s="180" t="s">
        <v>167</v>
      </c>
      <c r="AU394" s="180" t="s">
        <v>103</v>
      </c>
      <c r="AV394" s="11" t="s">
        <v>164</v>
      </c>
      <c r="AW394" s="11" t="s">
        <v>36</v>
      </c>
      <c r="AX394" s="11" t="s">
        <v>21</v>
      </c>
      <c r="AY394" s="180" t="s">
        <v>159</v>
      </c>
    </row>
    <row r="395" spans="2:65" s="1" customFormat="1" ht="78.75" customHeight="1">
      <c r="B395" s="129"/>
      <c r="C395" s="181" t="s">
        <v>512</v>
      </c>
      <c r="D395" s="181" t="s">
        <v>262</v>
      </c>
      <c r="E395" s="182" t="s">
        <v>513</v>
      </c>
      <c r="F395" s="278" t="s">
        <v>1072</v>
      </c>
      <c r="G395" s="279"/>
      <c r="H395" s="279"/>
      <c r="I395" s="279"/>
      <c r="J395" s="183" t="s">
        <v>163</v>
      </c>
      <c r="K395" s="184">
        <v>276.205</v>
      </c>
      <c r="L395" s="280">
        <v>0</v>
      </c>
      <c r="M395" s="279"/>
      <c r="N395" s="281">
        <f>ROUND(L395*K395,2)</f>
        <v>0</v>
      </c>
      <c r="O395" s="260"/>
      <c r="P395" s="260"/>
      <c r="Q395" s="260"/>
      <c r="R395" s="131"/>
      <c r="T395" s="162" t="s">
        <v>3</v>
      </c>
      <c r="U395" s="43" t="s">
        <v>44</v>
      </c>
      <c r="V395" s="35"/>
      <c r="W395" s="163">
        <f>V395*K395</f>
        <v>0</v>
      </c>
      <c r="X395" s="163">
        <v>0</v>
      </c>
      <c r="Y395" s="163">
        <f>X395*K395</f>
        <v>0</v>
      </c>
      <c r="Z395" s="163">
        <v>0</v>
      </c>
      <c r="AA395" s="164">
        <f>Z395*K395</f>
        <v>0</v>
      </c>
      <c r="AR395" s="17" t="s">
        <v>265</v>
      </c>
      <c r="AT395" s="17" t="s">
        <v>262</v>
      </c>
      <c r="AU395" s="17" t="s">
        <v>103</v>
      </c>
      <c r="AY395" s="17" t="s">
        <v>159</v>
      </c>
      <c r="BE395" s="104">
        <f>IF(U395="základní",N395,0)</f>
        <v>0</v>
      </c>
      <c r="BF395" s="104">
        <f>IF(U395="snížená",N395,0)</f>
        <v>0</v>
      </c>
      <c r="BG395" s="104">
        <f>IF(U395="zákl. přenesená",N395,0)</f>
        <v>0</v>
      </c>
      <c r="BH395" s="104">
        <f>IF(U395="sníž. přenesená",N395,0)</f>
        <v>0</v>
      </c>
      <c r="BI395" s="104">
        <f>IF(U395="nulová",N395,0)</f>
        <v>0</v>
      </c>
      <c r="BJ395" s="17" t="s">
        <v>21</v>
      </c>
      <c r="BK395" s="104">
        <f>ROUND(L395*K395,2)</f>
        <v>0</v>
      </c>
      <c r="BL395" s="17" t="s">
        <v>196</v>
      </c>
      <c r="BM395" s="17" t="s">
        <v>514</v>
      </c>
    </row>
    <row r="396" spans="2:65" s="1" customFormat="1" ht="31.5" customHeight="1">
      <c r="B396" s="129"/>
      <c r="C396" s="158" t="s">
        <v>515</v>
      </c>
      <c r="D396" s="158" t="s">
        <v>160</v>
      </c>
      <c r="E396" s="159" t="s">
        <v>516</v>
      </c>
      <c r="F396" s="259" t="s">
        <v>517</v>
      </c>
      <c r="G396" s="260"/>
      <c r="H396" s="260"/>
      <c r="I396" s="260"/>
      <c r="J396" s="160" t="s">
        <v>206</v>
      </c>
      <c r="K396" s="161">
        <v>4</v>
      </c>
      <c r="L396" s="261">
        <v>0</v>
      </c>
      <c r="M396" s="260"/>
      <c r="N396" s="262">
        <f>ROUND(L396*K396,2)</f>
        <v>0</v>
      </c>
      <c r="O396" s="260"/>
      <c r="P396" s="260"/>
      <c r="Q396" s="260"/>
      <c r="R396" s="131"/>
      <c r="T396" s="162" t="s">
        <v>3</v>
      </c>
      <c r="U396" s="43" t="s">
        <v>44</v>
      </c>
      <c r="V396" s="35"/>
      <c r="W396" s="163">
        <f>V396*K396</f>
        <v>0</v>
      </c>
      <c r="X396" s="163">
        <v>0</v>
      </c>
      <c r="Y396" s="163">
        <f>X396*K396</f>
        <v>0</v>
      </c>
      <c r="Z396" s="163">
        <v>0</v>
      </c>
      <c r="AA396" s="164">
        <f>Z396*K396</f>
        <v>0</v>
      </c>
      <c r="AR396" s="17" t="s">
        <v>196</v>
      </c>
      <c r="AT396" s="17" t="s">
        <v>160</v>
      </c>
      <c r="AU396" s="17" t="s">
        <v>103</v>
      </c>
      <c r="AY396" s="17" t="s">
        <v>159</v>
      </c>
      <c r="BE396" s="104">
        <f>IF(U396="základní",N396,0)</f>
        <v>0</v>
      </c>
      <c r="BF396" s="104">
        <f>IF(U396="snížená",N396,0)</f>
        <v>0</v>
      </c>
      <c r="BG396" s="104">
        <f>IF(U396="zákl. přenesená",N396,0)</f>
        <v>0</v>
      </c>
      <c r="BH396" s="104">
        <f>IF(U396="sníž. přenesená",N396,0)</f>
        <v>0</v>
      </c>
      <c r="BI396" s="104">
        <f>IF(U396="nulová",N396,0)</f>
        <v>0</v>
      </c>
      <c r="BJ396" s="17" t="s">
        <v>21</v>
      </c>
      <c r="BK396" s="104">
        <f>ROUND(L396*K396,2)</f>
        <v>0</v>
      </c>
      <c r="BL396" s="17" t="s">
        <v>196</v>
      </c>
      <c r="BM396" s="17" t="s">
        <v>518</v>
      </c>
    </row>
    <row r="397" spans="2:51" s="10" customFormat="1" ht="22.5" customHeight="1">
      <c r="B397" s="165"/>
      <c r="C397" s="166"/>
      <c r="D397" s="166"/>
      <c r="E397" s="167" t="s">
        <v>3</v>
      </c>
      <c r="F397" s="271" t="s">
        <v>519</v>
      </c>
      <c r="G397" s="272"/>
      <c r="H397" s="272"/>
      <c r="I397" s="272"/>
      <c r="J397" s="166"/>
      <c r="K397" s="168">
        <v>4</v>
      </c>
      <c r="L397" s="166"/>
      <c r="M397" s="166"/>
      <c r="N397" s="166"/>
      <c r="O397" s="166"/>
      <c r="P397" s="166"/>
      <c r="Q397" s="166"/>
      <c r="R397" s="169"/>
      <c r="T397" s="170"/>
      <c r="U397" s="166"/>
      <c r="V397" s="166"/>
      <c r="W397" s="166"/>
      <c r="X397" s="166"/>
      <c r="Y397" s="166"/>
      <c r="Z397" s="166"/>
      <c r="AA397" s="171"/>
      <c r="AT397" s="172" t="s">
        <v>167</v>
      </c>
      <c r="AU397" s="172" t="s">
        <v>103</v>
      </c>
      <c r="AV397" s="10" t="s">
        <v>103</v>
      </c>
      <c r="AW397" s="10" t="s">
        <v>36</v>
      </c>
      <c r="AX397" s="10" t="s">
        <v>79</v>
      </c>
      <c r="AY397" s="172" t="s">
        <v>159</v>
      </c>
    </row>
    <row r="398" spans="2:51" s="11" customFormat="1" ht="22.5" customHeight="1">
      <c r="B398" s="173"/>
      <c r="C398" s="174"/>
      <c r="D398" s="174"/>
      <c r="E398" s="175" t="s">
        <v>3</v>
      </c>
      <c r="F398" s="269" t="s">
        <v>168</v>
      </c>
      <c r="G398" s="270"/>
      <c r="H398" s="270"/>
      <c r="I398" s="270"/>
      <c r="J398" s="174"/>
      <c r="K398" s="176">
        <v>4</v>
      </c>
      <c r="L398" s="174"/>
      <c r="M398" s="174"/>
      <c r="N398" s="174"/>
      <c r="O398" s="174"/>
      <c r="P398" s="174"/>
      <c r="Q398" s="174"/>
      <c r="R398" s="177"/>
      <c r="T398" s="178"/>
      <c r="U398" s="174"/>
      <c r="V398" s="174"/>
      <c r="W398" s="174"/>
      <c r="X398" s="174"/>
      <c r="Y398" s="174"/>
      <c r="Z398" s="174"/>
      <c r="AA398" s="179"/>
      <c r="AT398" s="180" t="s">
        <v>167</v>
      </c>
      <c r="AU398" s="180" t="s">
        <v>103</v>
      </c>
      <c r="AV398" s="11" t="s">
        <v>164</v>
      </c>
      <c r="AW398" s="11" t="s">
        <v>36</v>
      </c>
      <c r="AX398" s="11" t="s">
        <v>21</v>
      </c>
      <c r="AY398" s="180" t="s">
        <v>159</v>
      </c>
    </row>
    <row r="399" spans="2:65" s="1" customFormat="1" ht="31.5" customHeight="1">
      <c r="B399" s="129"/>
      <c r="C399" s="181" t="s">
        <v>520</v>
      </c>
      <c r="D399" s="181" t="s">
        <v>262</v>
      </c>
      <c r="E399" s="182" t="s">
        <v>521</v>
      </c>
      <c r="F399" s="278" t="s">
        <v>522</v>
      </c>
      <c r="G399" s="279"/>
      <c r="H399" s="279"/>
      <c r="I399" s="279"/>
      <c r="J399" s="183" t="s">
        <v>206</v>
      </c>
      <c r="K399" s="184">
        <v>4</v>
      </c>
      <c r="L399" s="280">
        <v>0</v>
      </c>
      <c r="M399" s="279"/>
      <c r="N399" s="281">
        <f>ROUND(L399*K399,2)</f>
        <v>0</v>
      </c>
      <c r="O399" s="260"/>
      <c r="P399" s="260"/>
      <c r="Q399" s="260"/>
      <c r="R399" s="131"/>
      <c r="T399" s="162" t="s">
        <v>3</v>
      </c>
      <c r="U399" s="43" t="s">
        <v>44</v>
      </c>
      <c r="V399" s="35"/>
      <c r="W399" s="163">
        <f>V399*K399</f>
        <v>0</v>
      </c>
      <c r="X399" s="163">
        <v>0.009</v>
      </c>
      <c r="Y399" s="163">
        <f>X399*K399</f>
        <v>0.036</v>
      </c>
      <c r="Z399" s="163">
        <v>0</v>
      </c>
      <c r="AA399" s="164">
        <f>Z399*K399</f>
        <v>0</v>
      </c>
      <c r="AR399" s="17" t="s">
        <v>265</v>
      </c>
      <c r="AT399" s="17" t="s">
        <v>262</v>
      </c>
      <c r="AU399" s="17" t="s">
        <v>103</v>
      </c>
      <c r="AY399" s="17" t="s">
        <v>159</v>
      </c>
      <c r="BE399" s="104">
        <f>IF(U399="základní",N399,0)</f>
        <v>0</v>
      </c>
      <c r="BF399" s="104">
        <f>IF(U399="snížená",N399,0)</f>
        <v>0</v>
      </c>
      <c r="BG399" s="104">
        <f>IF(U399="zákl. přenesená",N399,0)</f>
        <v>0</v>
      </c>
      <c r="BH399" s="104">
        <f>IF(U399="sníž. přenesená",N399,0)</f>
        <v>0</v>
      </c>
      <c r="BI399" s="104">
        <f>IF(U399="nulová",N399,0)</f>
        <v>0</v>
      </c>
      <c r="BJ399" s="17" t="s">
        <v>21</v>
      </c>
      <c r="BK399" s="104">
        <f>ROUND(L399*K399,2)</f>
        <v>0</v>
      </c>
      <c r="BL399" s="17" t="s">
        <v>196</v>
      </c>
      <c r="BM399" s="17" t="s">
        <v>523</v>
      </c>
    </row>
    <row r="400" spans="2:65" s="1" customFormat="1" ht="44.25" customHeight="1">
      <c r="B400" s="129"/>
      <c r="C400" s="158" t="s">
        <v>524</v>
      </c>
      <c r="D400" s="158" t="s">
        <v>160</v>
      </c>
      <c r="E400" s="159" t="s">
        <v>525</v>
      </c>
      <c r="F400" s="259" t="s">
        <v>526</v>
      </c>
      <c r="G400" s="260"/>
      <c r="H400" s="260"/>
      <c r="I400" s="260"/>
      <c r="J400" s="160" t="s">
        <v>211</v>
      </c>
      <c r="K400" s="161">
        <v>18.8</v>
      </c>
      <c r="L400" s="261">
        <v>0</v>
      </c>
      <c r="M400" s="260"/>
      <c r="N400" s="262">
        <f>ROUND(L400*K400,2)</f>
        <v>0</v>
      </c>
      <c r="O400" s="260"/>
      <c r="P400" s="260"/>
      <c r="Q400" s="260"/>
      <c r="R400" s="131"/>
      <c r="T400" s="162" t="s">
        <v>3</v>
      </c>
      <c r="U400" s="43" t="s">
        <v>44</v>
      </c>
      <c r="V400" s="35"/>
      <c r="W400" s="163">
        <f>V400*K400</f>
        <v>0</v>
      </c>
      <c r="X400" s="163">
        <v>0.00431</v>
      </c>
      <c r="Y400" s="163">
        <f>X400*K400</f>
        <v>0.08102799999999999</v>
      </c>
      <c r="Z400" s="163">
        <v>0</v>
      </c>
      <c r="AA400" s="164">
        <f>Z400*K400</f>
        <v>0</v>
      </c>
      <c r="AR400" s="17" t="s">
        <v>196</v>
      </c>
      <c r="AT400" s="17" t="s">
        <v>160</v>
      </c>
      <c r="AU400" s="17" t="s">
        <v>103</v>
      </c>
      <c r="AY400" s="17" t="s">
        <v>159</v>
      </c>
      <c r="BE400" s="104">
        <f>IF(U400="základní",N400,0)</f>
        <v>0</v>
      </c>
      <c r="BF400" s="104">
        <f>IF(U400="snížená",N400,0)</f>
        <v>0</v>
      </c>
      <c r="BG400" s="104">
        <f>IF(U400="zákl. přenesená",N400,0)</f>
        <v>0</v>
      </c>
      <c r="BH400" s="104">
        <f>IF(U400="sníž. přenesená",N400,0)</f>
        <v>0</v>
      </c>
      <c r="BI400" s="104">
        <f>IF(U400="nulová",N400,0)</f>
        <v>0</v>
      </c>
      <c r="BJ400" s="17" t="s">
        <v>21</v>
      </c>
      <c r="BK400" s="104">
        <f>ROUND(L400*K400,2)</f>
        <v>0</v>
      </c>
      <c r="BL400" s="17" t="s">
        <v>196</v>
      </c>
      <c r="BM400" s="17" t="s">
        <v>527</v>
      </c>
    </row>
    <row r="401" spans="2:51" s="10" customFormat="1" ht="22.5" customHeight="1">
      <c r="B401" s="165"/>
      <c r="C401" s="166"/>
      <c r="D401" s="166"/>
      <c r="E401" s="167" t="s">
        <v>3</v>
      </c>
      <c r="F401" s="271" t="s">
        <v>528</v>
      </c>
      <c r="G401" s="272"/>
      <c r="H401" s="272"/>
      <c r="I401" s="272"/>
      <c r="J401" s="166"/>
      <c r="K401" s="168">
        <v>18.8</v>
      </c>
      <c r="L401" s="166"/>
      <c r="M401" s="166"/>
      <c r="N401" s="166"/>
      <c r="O401" s="166"/>
      <c r="P401" s="166"/>
      <c r="Q401" s="166"/>
      <c r="R401" s="169"/>
      <c r="T401" s="170"/>
      <c r="U401" s="166"/>
      <c r="V401" s="166"/>
      <c r="W401" s="166"/>
      <c r="X401" s="166"/>
      <c r="Y401" s="166"/>
      <c r="Z401" s="166"/>
      <c r="AA401" s="171"/>
      <c r="AT401" s="172" t="s">
        <v>167</v>
      </c>
      <c r="AU401" s="172" t="s">
        <v>103</v>
      </c>
      <c r="AV401" s="10" t="s">
        <v>103</v>
      </c>
      <c r="AW401" s="10" t="s">
        <v>36</v>
      </c>
      <c r="AX401" s="10" t="s">
        <v>79</v>
      </c>
      <c r="AY401" s="172" t="s">
        <v>159</v>
      </c>
    </row>
    <row r="402" spans="2:51" s="11" customFormat="1" ht="22.5" customHeight="1">
      <c r="B402" s="173"/>
      <c r="C402" s="174"/>
      <c r="D402" s="174"/>
      <c r="E402" s="175" t="s">
        <v>3</v>
      </c>
      <c r="F402" s="269" t="s">
        <v>168</v>
      </c>
      <c r="G402" s="270"/>
      <c r="H402" s="270"/>
      <c r="I402" s="270"/>
      <c r="J402" s="174"/>
      <c r="K402" s="176">
        <v>18.8</v>
      </c>
      <c r="L402" s="174"/>
      <c r="M402" s="174"/>
      <c r="N402" s="174"/>
      <c r="O402" s="174"/>
      <c r="P402" s="174"/>
      <c r="Q402" s="174"/>
      <c r="R402" s="177"/>
      <c r="T402" s="178"/>
      <c r="U402" s="174"/>
      <c r="V402" s="174"/>
      <c r="W402" s="174"/>
      <c r="X402" s="174"/>
      <c r="Y402" s="174"/>
      <c r="Z402" s="174"/>
      <c r="AA402" s="179"/>
      <c r="AT402" s="180" t="s">
        <v>167</v>
      </c>
      <c r="AU402" s="180" t="s">
        <v>103</v>
      </c>
      <c r="AV402" s="11" t="s">
        <v>164</v>
      </c>
      <c r="AW402" s="11" t="s">
        <v>36</v>
      </c>
      <c r="AX402" s="11" t="s">
        <v>21</v>
      </c>
      <c r="AY402" s="180" t="s">
        <v>159</v>
      </c>
    </row>
    <row r="403" spans="2:65" s="1" customFormat="1" ht="31.5" customHeight="1">
      <c r="B403" s="129"/>
      <c r="C403" s="158" t="s">
        <v>529</v>
      </c>
      <c r="D403" s="158" t="s">
        <v>160</v>
      </c>
      <c r="E403" s="159" t="s">
        <v>530</v>
      </c>
      <c r="F403" s="259" t="s">
        <v>531</v>
      </c>
      <c r="G403" s="260"/>
      <c r="H403" s="260"/>
      <c r="I403" s="260"/>
      <c r="J403" s="160" t="s">
        <v>211</v>
      </c>
      <c r="K403" s="161">
        <v>24.9</v>
      </c>
      <c r="L403" s="261">
        <v>0</v>
      </c>
      <c r="M403" s="260"/>
      <c r="N403" s="262">
        <f>ROUND(L403*K403,2)</f>
        <v>0</v>
      </c>
      <c r="O403" s="260"/>
      <c r="P403" s="260"/>
      <c r="Q403" s="260"/>
      <c r="R403" s="131"/>
      <c r="T403" s="162" t="s">
        <v>3</v>
      </c>
      <c r="U403" s="43" t="s">
        <v>44</v>
      </c>
      <c r="V403" s="35"/>
      <c r="W403" s="163">
        <f>V403*K403</f>
        <v>0</v>
      </c>
      <c r="X403" s="163">
        <v>0.00431</v>
      </c>
      <c r="Y403" s="163">
        <f>X403*K403</f>
        <v>0.10731899999999998</v>
      </c>
      <c r="Z403" s="163">
        <v>0</v>
      </c>
      <c r="AA403" s="164">
        <f>Z403*K403</f>
        <v>0</v>
      </c>
      <c r="AR403" s="17" t="s">
        <v>196</v>
      </c>
      <c r="AT403" s="17" t="s">
        <v>160</v>
      </c>
      <c r="AU403" s="17" t="s">
        <v>103</v>
      </c>
      <c r="AY403" s="17" t="s">
        <v>159</v>
      </c>
      <c r="BE403" s="104">
        <f>IF(U403="základní",N403,0)</f>
        <v>0</v>
      </c>
      <c r="BF403" s="104">
        <f>IF(U403="snížená",N403,0)</f>
        <v>0</v>
      </c>
      <c r="BG403" s="104">
        <f>IF(U403="zákl. přenesená",N403,0)</f>
        <v>0</v>
      </c>
      <c r="BH403" s="104">
        <f>IF(U403="sníž. přenesená",N403,0)</f>
        <v>0</v>
      </c>
      <c r="BI403" s="104">
        <f>IF(U403="nulová",N403,0)</f>
        <v>0</v>
      </c>
      <c r="BJ403" s="17" t="s">
        <v>21</v>
      </c>
      <c r="BK403" s="104">
        <f>ROUND(L403*K403,2)</f>
        <v>0</v>
      </c>
      <c r="BL403" s="17" t="s">
        <v>196</v>
      </c>
      <c r="BM403" s="17" t="s">
        <v>532</v>
      </c>
    </row>
    <row r="404" spans="2:51" s="10" customFormat="1" ht="22.5" customHeight="1">
      <c r="B404" s="165"/>
      <c r="C404" s="166"/>
      <c r="D404" s="166"/>
      <c r="E404" s="167" t="s">
        <v>3</v>
      </c>
      <c r="F404" s="271" t="s">
        <v>533</v>
      </c>
      <c r="G404" s="272"/>
      <c r="H404" s="272"/>
      <c r="I404" s="272"/>
      <c r="J404" s="166"/>
      <c r="K404" s="168">
        <v>24.9</v>
      </c>
      <c r="L404" s="166"/>
      <c r="M404" s="166"/>
      <c r="N404" s="166"/>
      <c r="O404" s="166"/>
      <c r="P404" s="166"/>
      <c r="Q404" s="166"/>
      <c r="R404" s="169"/>
      <c r="T404" s="170"/>
      <c r="U404" s="166"/>
      <c r="V404" s="166"/>
      <c r="W404" s="166"/>
      <c r="X404" s="166"/>
      <c r="Y404" s="166"/>
      <c r="Z404" s="166"/>
      <c r="AA404" s="171"/>
      <c r="AT404" s="172" t="s">
        <v>167</v>
      </c>
      <c r="AU404" s="172" t="s">
        <v>103</v>
      </c>
      <c r="AV404" s="10" t="s">
        <v>103</v>
      </c>
      <c r="AW404" s="10" t="s">
        <v>36</v>
      </c>
      <c r="AX404" s="10" t="s">
        <v>79</v>
      </c>
      <c r="AY404" s="172" t="s">
        <v>159</v>
      </c>
    </row>
    <row r="405" spans="2:51" s="11" customFormat="1" ht="22.5" customHeight="1">
      <c r="B405" s="173"/>
      <c r="C405" s="174"/>
      <c r="D405" s="174"/>
      <c r="E405" s="175" t="s">
        <v>3</v>
      </c>
      <c r="F405" s="269" t="s">
        <v>168</v>
      </c>
      <c r="G405" s="270"/>
      <c r="H405" s="270"/>
      <c r="I405" s="270"/>
      <c r="J405" s="174"/>
      <c r="K405" s="176">
        <v>24.9</v>
      </c>
      <c r="L405" s="174"/>
      <c r="M405" s="174"/>
      <c r="N405" s="174"/>
      <c r="O405" s="174"/>
      <c r="P405" s="174"/>
      <c r="Q405" s="174"/>
      <c r="R405" s="177"/>
      <c r="T405" s="178"/>
      <c r="U405" s="174"/>
      <c r="V405" s="174"/>
      <c r="W405" s="174"/>
      <c r="X405" s="174"/>
      <c r="Y405" s="174"/>
      <c r="Z405" s="174"/>
      <c r="AA405" s="179"/>
      <c r="AT405" s="180" t="s">
        <v>167</v>
      </c>
      <c r="AU405" s="180" t="s">
        <v>103</v>
      </c>
      <c r="AV405" s="11" t="s">
        <v>164</v>
      </c>
      <c r="AW405" s="11" t="s">
        <v>36</v>
      </c>
      <c r="AX405" s="11" t="s">
        <v>21</v>
      </c>
      <c r="AY405" s="180" t="s">
        <v>159</v>
      </c>
    </row>
    <row r="406" spans="2:65" s="1" customFormat="1" ht="31.5" customHeight="1">
      <c r="B406" s="129"/>
      <c r="C406" s="158" t="s">
        <v>534</v>
      </c>
      <c r="D406" s="158" t="s">
        <v>160</v>
      </c>
      <c r="E406" s="159" t="s">
        <v>535</v>
      </c>
      <c r="F406" s="259" t="s">
        <v>536</v>
      </c>
      <c r="G406" s="260"/>
      <c r="H406" s="260"/>
      <c r="I406" s="260"/>
      <c r="J406" s="160" t="s">
        <v>211</v>
      </c>
      <c r="K406" s="161">
        <v>6.58</v>
      </c>
      <c r="L406" s="261">
        <v>0</v>
      </c>
      <c r="M406" s="260"/>
      <c r="N406" s="262">
        <f>ROUND(L406*K406,2)</f>
        <v>0</v>
      </c>
      <c r="O406" s="260"/>
      <c r="P406" s="260"/>
      <c r="Q406" s="260"/>
      <c r="R406" s="131"/>
      <c r="T406" s="162" t="s">
        <v>3</v>
      </c>
      <c r="U406" s="43" t="s">
        <v>44</v>
      </c>
      <c r="V406" s="35"/>
      <c r="W406" s="163">
        <f>V406*K406</f>
        <v>0</v>
      </c>
      <c r="X406" s="163">
        <v>0.00586</v>
      </c>
      <c r="Y406" s="163">
        <f>X406*K406</f>
        <v>0.0385588</v>
      </c>
      <c r="Z406" s="163">
        <v>0</v>
      </c>
      <c r="AA406" s="164">
        <f>Z406*K406</f>
        <v>0</v>
      </c>
      <c r="AR406" s="17" t="s">
        <v>196</v>
      </c>
      <c r="AT406" s="17" t="s">
        <v>160</v>
      </c>
      <c r="AU406" s="17" t="s">
        <v>103</v>
      </c>
      <c r="AY406" s="17" t="s">
        <v>159</v>
      </c>
      <c r="BE406" s="104">
        <f>IF(U406="základní",N406,0)</f>
        <v>0</v>
      </c>
      <c r="BF406" s="104">
        <f>IF(U406="snížená",N406,0)</f>
        <v>0</v>
      </c>
      <c r="BG406" s="104">
        <f>IF(U406="zákl. přenesená",N406,0)</f>
        <v>0</v>
      </c>
      <c r="BH406" s="104">
        <f>IF(U406="sníž. přenesená",N406,0)</f>
        <v>0</v>
      </c>
      <c r="BI406" s="104">
        <f>IF(U406="nulová",N406,0)</f>
        <v>0</v>
      </c>
      <c r="BJ406" s="17" t="s">
        <v>21</v>
      </c>
      <c r="BK406" s="104">
        <f>ROUND(L406*K406,2)</f>
        <v>0</v>
      </c>
      <c r="BL406" s="17" t="s">
        <v>196</v>
      </c>
      <c r="BM406" s="17" t="s">
        <v>537</v>
      </c>
    </row>
    <row r="407" spans="2:51" s="10" customFormat="1" ht="22.5" customHeight="1">
      <c r="B407" s="165"/>
      <c r="C407" s="166"/>
      <c r="D407" s="166"/>
      <c r="E407" s="167" t="s">
        <v>3</v>
      </c>
      <c r="F407" s="271" t="s">
        <v>538</v>
      </c>
      <c r="G407" s="272"/>
      <c r="H407" s="272"/>
      <c r="I407" s="272"/>
      <c r="J407" s="166"/>
      <c r="K407" s="168">
        <v>6.58</v>
      </c>
      <c r="L407" s="166"/>
      <c r="M407" s="166"/>
      <c r="N407" s="166"/>
      <c r="O407" s="166"/>
      <c r="P407" s="166"/>
      <c r="Q407" s="166"/>
      <c r="R407" s="169"/>
      <c r="T407" s="170"/>
      <c r="U407" s="166"/>
      <c r="V407" s="166"/>
      <c r="W407" s="166"/>
      <c r="X407" s="166"/>
      <c r="Y407" s="166"/>
      <c r="Z407" s="166"/>
      <c r="AA407" s="171"/>
      <c r="AT407" s="172" t="s">
        <v>167</v>
      </c>
      <c r="AU407" s="172" t="s">
        <v>103</v>
      </c>
      <c r="AV407" s="10" t="s">
        <v>103</v>
      </c>
      <c r="AW407" s="10" t="s">
        <v>36</v>
      </c>
      <c r="AX407" s="10" t="s">
        <v>79</v>
      </c>
      <c r="AY407" s="172" t="s">
        <v>159</v>
      </c>
    </row>
    <row r="408" spans="2:51" s="11" customFormat="1" ht="22.5" customHeight="1">
      <c r="B408" s="173"/>
      <c r="C408" s="174"/>
      <c r="D408" s="174"/>
      <c r="E408" s="175" t="s">
        <v>3</v>
      </c>
      <c r="F408" s="269" t="s">
        <v>168</v>
      </c>
      <c r="G408" s="270"/>
      <c r="H408" s="270"/>
      <c r="I408" s="270"/>
      <c r="J408" s="174"/>
      <c r="K408" s="176">
        <v>6.58</v>
      </c>
      <c r="L408" s="174"/>
      <c r="M408" s="174"/>
      <c r="N408" s="174"/>
      <c r="O408" s="174"/>
      <c r="P408" s="174"/>
      <c r="Q408" s="174"/>
      <c r="R408" s="177"/>
      <c r="T408" s="178"/>
      <c r="U408" s="174"/>
      <c r="V408" s="174"/>
      <c r="W408" s="174"/>
      <c r="X408" s="174"/>
      <c r="Y408" s="174"/>
      <c r="Z408" s="174"/>
      <c r="AA408" s="179"/>
      <c r="AT408" s="180" t="s">
        <v>167</v>
      </c>
      <c r="AU408" s="180" t="s">
        <v>103</v>
      </c>
      <c r="AV408" s="11" t="s">
        <v>164</v>
      </c>
      <c r="AW408" s="11" t="s">
        <v>36</v>
      </c>
      <c r="AX408" s="11" t="s">
        <v>21</v>
      </c>
      <c r="AY408" s="180" t="s">
        <v>159</v>
      </c>
    </row>
    <row r="409" spans="2:65" s="1" customFormat="1" ht="31.5" customHeight="1">
      <c r="B409" s="129"/>
      <c r="C409" s="158" t="s">
        <v>539</v>
      </c>
      <c r="D409" s="158" t="s">
        <v>160</v>
      </c>
      <c r="E409" s="159" t="s">
        <v>540</v>
      </c>
      <c r="F409" s="259" t="s">
        <v>541</v>
      </c>
      <c r="G409" s="260"/>
      <c r="H409" s="260"/>
      <c r="I409" s="260"/>
      <c r="J409" s="160" t="s">
        <v>211</v>
      </c>
      <c r="K409" s="161">
        <v>6.58</v>
      </c>
      <c r="L409" s="261">
        <v>0</v>
      </c>
      <c r="M409" s="260"/>
      <c r="N409" s="262">
        <f>ROUND(L409*K409,2)</f>
        <v>0</v>
      </c>
      <c r="O409" s="260"/>
      <c r="P409" s="260"/>
      <c r="Q409" s="260"/>
      <c r="R409" s="131"/>
      <c r="T409" s="162" t="s">
        <v>3</v>
      </c>
      <c r="U409" s="43" t="s">
        <v>44</v>
      </c>
      <c r="V409" s="35"/>
      <c r="W409" s="163">
        <f>V409*K409</f>
        <v>0</v>
      </c>
      <c r="X409" s="163">
        <v>0.00173</v>
      </c>
      <c r="Y409" s="163">
        <f>X409*K409</f>
        <v>0.0113834</v>
      </c>
      <c r="Z409" s="163">
        <v>0</v>
      </c>
      <c r="AA409" s="164">
        <f>Z409*K409</f>
        <v>0</v>
      </c>
      <c r="AR409" s="17" t="s">
        <v>196</v>
      </c>
      <c r="AT409" s="17" t="s">
        <v>160</v>
      </c>
      <c r="AU409" s="17" t="s">
        <v>103</v>
      </c>
      <c r="AY409" s="17" t="s">
        <v>159</v>
      </c>
      <c r="BE409" s="104">
        <f>IF(U409="základní",N409,0)</f>
        <v>0</v>
      </c>
      <c r="BF409" s="104">
        <f>IF(U409="snížená",N409,0)</f>
        <v>0</v>
      </c>
      <c r="BG409" s="104">
        <f>IF(U409="zákl. přenesená",N409,0)</f>
        <v>0</v>
      </c>
      <c r="BH409" s="104">
        <f>IF(U409="sníž. přenesená",N409,0)</f>
        <v>0</v>
      </c>
      <c r="BI409" s="104">
        <f>IF(U409="nulová",N409,0)</f>
        <v>0</v>
      </c>
      <c r="BJ409" s="17" t="s">
        <v>21</v>
      </c>
      <c r="BK409" s="104">
        <f>ROUND(L409*K409,2)</f>
        <v>0</v>
      </c>
      <c r="BL409" s="17" t="s">
        <v>196</v>
      </c>
      <c r="BM409" s="17" t="s">
        <v>542</v>
      </c>
    </row>
    <row r="410" spans="2:51" s="10" customFormat="1" ht="22.5" customHeight="1">
      <c r="B410" s="165"/>
      <c r="C410" s="166"/>
      <c r="D410" s="166"/>
      <c r="E410" s="167" t="s">
        <v>3</v>
      </c>
      <c r="F410" s="271" t="s">
        <v>538</v>
      </c>
      <c r="G410" s="272"/>
      <c r="H410" s="272"/>
      <c r="I410" s="272"/>
      <c r="J410" s="166"/>
      <c r="K410" s="168">
        <v>6.58</v>
      </c>
      <c r="L410" s="166"/>
      <c r="M410" s="166"/>
      <c r="N410" s="166"/>
      <c r="O410" s="166"/>
      <c r="P410" s="166"/>
      <c r="Q410" s="166"/>
      <c r="R410" s="169"/>
      <c r="T410" s="170"/>
      <c r="U410" s="166"/>
      <c r="V410" s="166"/>
      <c r="W410" s="166"/>
      <c r="X410" s="166"/>
      <c r="Y410" s="166"/>
      <c r="Z410" s="166"/>
      <c r="AA410" s="171"/>
      <c r="AT410" s="172" t="s">
        <v>167</v>
      </c>
      <c r="AU410" s="172" t="s">
        <v>103</v>
      </c>
      <c r="AV410" s="10" t="s">
        <v>103</v>
      </c>
      <c r="AW410" s="10" t="s">
        <v>36</v>
      </c>
      <c r="AX410" s="10" t="s">
        <v>79</v>
      </c>
      <c r="AY410" s="172" t="s">
        <v>159</v>
      </c>
    </row>
    <row r="411" spans="2:51" s="11" customFormat="1" ht="22.5" customHeight="1">
      <c r="B411" s="173"/>
      <c r="C411" s="174"/>
      <c r="D411" s="174"/>
      <c r="E411" s="175" t="s">
        <v>3</v>
      </c>
      <c r="F411" s="269" t="s">
        <v>168</v>
      </c>
      <c r="G411" s="270"/>
      <c r="H411" s="270"/>
      <c r="I411" s="270"/>
      <c r="J411" s="174"/>
      <c r="K411" s="176">
        <v>6.58</v>
      </c>
      <c r="L411" s="174"/>
      <c r="M411" s="174"/>
      <c r="N411" s="174"/>
      <c r="O411" s="174"/>
      <c r="P411" s="174"/>
      <c r="Q411" s="174"/>
      <c r="R411" s="177"/>
      <c r="T411" s="178"/>
      <c r="U411" s="174"/>
      <c r="V411" s="174"/>
      <c r="W411" s="174"/>
      <c r="X411" s="174"/>
      <c r="Y411" s="174"/>
      <c r="Z411" s="174"/>
      <c r="AA411" s="179"/>
      <c r="AT411" s="180" t="s">
        <v>167</v>
      </c>
      <c r="AU411" s="180" t="s">
        <v>103</v>
      </c>
      <c r="AV411" s="11" t="s">
        <v>164</v>
      </c>
      <c r="AW411" s="11" t="s">
        <v>36</v>
      </c>
      <c r="AX411" s="11" t="s">
        <v>21</v>
      </c>
      <c r="AY411" s="180" t="s">
        <v>159</v>
      </c>
    </row>
    <row r="412" spans="2:65" s="1" customFormat="1" ht="31.5" customHeight="1">
      <c r="B412" s="129"/>
      <c r="C412" s="158" t="s">
        <v>543</v>
      </c>
      <c r="D412" s="158" t="s">
        <v>160</v>
      </c>
      <c r="E412" s="159" t="s">
        <v>544</v>
      </c>
      <c r="F412" s="259" t="s">
        <v>545</v>
      </c>
      <c r="G412" s="260"/>
      <c r="H412" s="260"/>
      <c r="I412" s="260"/>
      <c r="J412" s="160" t="s">
        <v>211</v>
      </c>
      <c r="K412" s="161">
        <v>57.67</v>
      </c>
      <c r="L412" s="261">
        <v>0</v>
      </c>
      <c r="M412" s="260"/>
      <c r="N412" s="262">
        <f>ROUND(L412*K412,2)</f>
        <v>0</v>
      </c>
      <c r="O412" s="260"/>
      <c r="P412" s="260"/>
      <c r="Q412" s="260"/>
      <c r="R412" s="131"/>
      <c r="T412" s="162" t="s">
        <v>3</v>
      </c>
      <c r="U412" s="43" t="s">
        <v>44</v>
      </c>
      <c r="V412" s="35"/>
      <c r="W412" s="163">
        <f>V412*K412</f>
        <v>0</v>
      </c>
      <c r="X412" s="163">
        <v>0.00296</v>
      </c>
      <c r="Y412" s="163">
        <f>X412*K412</f>
        <v>0.1707032</v>
      </c>
      <c r="Z412" s="163">
        <v>0</v>
      </c>
      <c r="AA412" s="164">
        <f>Z412*K412</f>
        <v>0</v>
      </c>
      <c r="AR412" s="17" t="s">
        <v>196</v>
      </c>
      <c r="AT412" s="17" t="s">
        <v>160</v>
      </c>
      <c r="AU412" s="17" t="s">
        <v>103</v>
      </c>
      <c r="AY412" s="17" t="s">
        <v>159</v>
      </c>
      <c r="BE412" s="104">
        <f>IF(U412="základní",N412,0)</f>
        <v>0</v>
      </c>
      <c r="BF412" s="104">
        <f>IF(U412="snížená",N412,0)</f>
        <v>0</v>
      </c>
      <c r="BG412" s="104">
        <f>IF(U412="zákl. přenesená",N412,0)</f>
        <v>0</v>
      </c>
      <c r="BH412" s="104">
        <f>IF(U412="sníž. přenesená",N412,0)</f>
        <v>0</v>
      </c>
      <c r="BI412" s="104">
        <f>IF(U412="nulová",N412,0)</f>
        <v>0</v>
      </c>
      <c r="BJ412" s="17" t="s">
        <v>21</v>
      </c>
      <c r="BK412" s="104">
        <f>ROUND(L412*K412,2)</f>
        <v>0</v>
      </c>
      <c r="BL412" s="17" t="s">
        <v>196</v>
      </c>
      <c r="BM412" s="17" t="s">
        <v>546</v>
      </c>
    </row>
    <row r="413" spans="2:51" s="10" customFormat="1" ht="22.5" customHeight="1">
      <c r="B413" s="165"/>
      <c r="C413" s="166"/>
      <c r="D413" s="166"/>
      <c r="E413" s="167" t="s">
        <v>3</v>
      </c>
      <c r="F413" s="271" t="s">
        <v>547</v>
      </c>
      <c r="G413" s="272"/>
      <c r="H413" s="272"/>
      <c r="I413" s="272"/>
      <c r="J413" s="166"/>
      <c r="K413" s="168">
        <v>57.67</v>
      </c>
      <c r="L413" s="166"/>
      <c r="M413" s="166"/>
      <c r="N413" s="166"/>
      <c r="O413" s="166"/>
      <c r="P413" s="166"/>
      <c r="Q413" s="166"/>
      <c r="R413" s="169"/>
      <c r="T413" s="170"/>
      <c r="U413" s="166"/>
      <c r="V413" s="166"/>
      <c r="W413" s="166"/>
      <c r="X413" s="166"/>
      <c r="Y413" s="166"/>
      <c r="Z413" s="166"/>
      <c r="AA413" s="171"/>
      <c r="AT413" s="172" t="s">
        <v>167</v>
      </c>
      <c r="AU413" s="172" t="s">
        <v>103</v>
      </c>
      <c r="AV413" s="10" t="s">
        <v>103</v>
      </c>
      <c r="AW413" s="10" t="s">
        <v>36</v>
      </c>
      <c r="AX413" s="10" t="s">
        <v>79</v>
      </c>
      <c r="AY413" s="172" t="s">
        <v>159</v>
      </c>
    </row>
    <row r="414" spans="2:51" s="11" customFormat="1" ht="22.5" customHeight="1">
      <c r="B414" s="173"/>
      <c r="C414" s="174"/>
      <c r="D414" s="174"/>
      <c r="E414" s="175" t="s">
        <v>3</v>
      </c>
      <c r="F414" s="269" t="s">
        <v>168</v>
      </c>
      <c r="G414" s="270"/>
      <c r="H414" s="270"/>
      <c r="I414" s="270"/>
      <c r="J414" s="174"/>
      <c r="K414" s="176">
        <v>57.67</v>
      </c>
      <c r="L414" s="174"/>
      <c r="M414" s="174"/>
      <c r="N414" s="174"/>
      <c r="O414" s="174"/>
      <c r="P414" s="174"/>
      <c r="Q414" s="174"/>
      <c r="R414" s="177"/>
      <c r="T414" s="178"/>
      <c r="U414" s="174"/>
      <c r="V414" s="174"/>
      <c r="W414" s="174"/>
      <c r="X414" s="174"/>
      <c r="Y414" s="174"/>
      <c r="Z414" s="174"/>
      <c r="AA414" s="179"/>
      <c r="AT414" s="180" t="s">
        <v>167</v>
      </c>
      <c r="AU414" s="180" t="s">
        <v>103</v>
      </c>
      <c r="AV414" s="11" t="s">
        <v>164</v>
      </c>
      <c r="AW414" s="11" t="s">
        <v>36</v>
      </c>
      <c r="AX414" s="11" t="s">
        <v>21</v>
      </c>
      <c r="AY414" s="180" t="s">
        <v>159</v>
      </c>
    </row>
    <row r="415" spans="2:65" s="1" customFormat="1" ht="31.5" customHeight="1">
      <c r="B415" s="129"/>
      <c r="C415" s="158" t="s">
        <v>548</v>
      </c>
      <c r="D415" s="158" t="s">
        <v>160</v>
      </c>
      <c r="E415" s="159" t="s">
        <v>549</v>
      </c>
      <c r="F415" s="259" t="s">
        <v>550</v>
      </c>
      <c r="G415" s="260"/>
      <c r="H415" s="260"/>
      <c r="I415" s="260"/>
      <c r="J415" s="160" t="s">
        <v>211</v>
      </c>
      <c r="K415" s="161">
        <v>53</v>
      </c>
      <c r="L415" s="261">
        <v>0</v>
      </c>
      <c r="M415" s="260"/>
      <c r="N415" s="262">
        <f>ROUND(L415*K415,2)</f>
        <v>0</v>
      </c>
      <c r="O415" s="260"/>
      <c r="P415" s="260"/>
      <c r="Q415" s="260"/>
      <c r="R415" s="131"/>
      <c r="T415" s="162" t="s">
        <v>3</v>
      </c>
      <c r="U415" s="43" t="s">
        <v>44</v>
      </c>
      <c r="V415" s="35"/>
      <c r="W415" s="163">
        <f>V415*K415</f>
        <v>0</v>
      </c>
      <c r="X415" s="163">
        <v>0.0024</v>
      </c>
      <c r="Y415" s="163">
        <f>X415*K415</f>
        <v>0.12719999999999998</v>
      </c>
      <c r="Z415" s="163">
        <v>0</v>
      </c>
      <c r="AA415" s="164">
        <f>Z415*K415</f>
        <v>0</v>
      </c>
      <c r="AR415" s="17" t="s">
        <v>196</v>
      </c>
      <c r="AT415" s="17" t="s">
        <v>160</v>
      </c>
      <c r="AU415" s="17" t="s">
        <v>103</v>
      </c>
      <c r="AY415" s="17" t="s">
        <v>159</v>
      </c>
      <c r="BE415" s="104">
        <f>IF(U415="základní",N415,0)</f>
        <v>0</v>
      </c>
      <c r="BF415" s="104">
        <f>IF(U415="snížená",N415,0)</f>
        <v>0</v>
      </c>
      <c r="BG415" s="104">
        <f>IF(U415="zákl. přenesená",N415,0)</f>
        <v>0</v>
      </c>
      <c r="BH415" s="104">
        <f>IF(U415="sníž. přenesená",N415,0)</f>
        <v>0</v>
      </c>
      <c r="BI415" s="104">
        <f>IF(U415="nulová",N415,0)</f>
        <v>0</v>
      </c>
      <c r="BJ415" s="17" t="s">
        <v>21</v>
      </c>
      <c r="BK415" s="104">
        <f>ROUND(L415*K415,2)</f>
        <v>0</v>
      </c>
      <c r="BL415" s="17" t="s">
        <v>196</v>
      </c>
      <c r="BM415" s="17" t="s">
        <v>551</v>
      </c>
    </row>
    <row r="416" spans="2:51" s="10" customFormat="1" ht="22.5" customHeight="1">
      <c r="B416" s="165"/>
      <c r="C416" s="166"/>
      <c r="D416" s="166"/>
      <c r="E416" s="167" t="s">
        <v>3</v>
      </c>
      <c r="F416" s="271" t="s">
        <v>552</v>
      </c>
      <c r="G416" s="272"/>
      <c r="H416" s="272"/>
      <c r="I416" s="272"/>
      <c r="J416" s="166"/>
      <c r="K416" s="168">
        <v>7</v>
      </c>
      <c r="L416" s="166"/>
      <c r="M416" s="166"/>
      <c r="N416" s="166"/>
      <c r="O416" s="166"/>
      <c r="P416" s="166"/>
      <c r="Q416" s="166"/>
      <c r="R416" s="169"/>
      <c r="T416" s="170"/>
      <c r="U416" s="166"/>
      <c r="V416" s="166"/>
      <c r="W416" s="166"/>
      <c r="X416" s="166"/>
      <c r="Y416" s="166"/>
      <c r="Z416" s="166"/>
      <c r="AA416" s="171"/>
      <c r="AT416" s="172" t="s">
        <v>167</v>
      </c>
      <c r="AU416" s="172" t="s">
        <v>103</v>
      </c>
      <c r="AV416" s="10" t="s">
        <v>103</v>
      </c>
      <c r="AW416" s="10" t="s">
        <v>36</v>
      </c>
      <c r="AX416" s="10" t="s">
        <v>79</v>
      </c>
      <c r="AY416" s="172" t="s">
        <v>159</v>
      </c>
    </row>
    <row r="417" spans="2:51" s="10" customFormat="1" ht="22.5" customHeight="1">
      <c r="B417" s="165"/>
      <c r="C417" s="166"/>
      <c r="D417" s="166"/>
      <c r="E417" s="167" t="s">
        <v>3</v>
      </c>
      <c r="F417" s="273" t="s">
        <v>553</v>
      </c>
      <c r="G417" s="272"/>
      <c r="H417" s="272"/>
      <c r="I417" s="272"/>
      <c r="J417" s="166"/>
      <c r="K417" s="168">
        <v>24</v>
      </c>
      <c r="L417" s="166"/>
      <c r="M417" s="166"/>
      <c r="N417" s="166"/>
      <c r="O417" s="166"/>
      <c r="P417" s="166"/>
      <c r="Q417" s="166"/>
      <c r="R417" s="169"/>
      <c r="T417" s="170"/>
      <c r="U417" s="166"/>
      <c r="V417" s="166"/>
      <c r="W417" s="166"/>
      <c r="X417" s="166"/>
      <c r="Y417" s="166"/>
      <c r="Z417" s="166"/>
      <c r="AA417" s="171"/>
      <c r="AT417" s="172" t="s">
        <v>167</v>
      </c>
      <c r="AU417" s="172" t="s">
        <v>103</v>
      </c>
      <c r="AV417" s="10" t="s">
        <v>103</v>
      </c>
      <c r="AW417" s="10" t="s">
        <v>36</v>
      </c>
      <c r="AX417" s="10" t="s">
        <v>79</v>
      </c>
      <c r="AY417" s="172" t="s">
        <v>159</v>
      </c>
    </row>
    <row r="418" spans="2:51" s="10" customFormat="1" ht="22.5" customHeight="1">
      <c r="B418" s="165"/>
      <c r="C418" s="166"/>
      <c r="D418" s="166"/>
      <c r="E418" s="167" t="s">
        <v>3</v>
      </c>
      <c r="F418" s="273" t="s">
        <v>554</v>
      </c>
      <c r="G418" s="272"/>
      <c r="H418" s="272"/>
      <c r="I418" s="272"/>
      <c r="J418" s="166"/>
      <c r="K418" s="168">
        <v>9</v>
      </c>
      <c r="L418" s="166"/>
      <c r="M418" s="166"/>
      <c r="N418" s="166"/>
      <c r="O418" s="166"/>
      <c r="P418" s="166"/>
      <c r="Q418" s="166"/>
      <c r="R418" s="169"/>
      <c r="T418" s="170"/>
      <c r="U418" s="166"/>
      <c r="V418" s="166"/>
      <c r="W418" s="166"/>
      <c r="X418" s="166"/>
      <c r="Y418" s="166"/>
      <c r="Z418" s="166"/>
      <c r="AA418" s="171"/>
      <c r="AT418" s="172" t="s">
        <v>167</v>
      </c>
      <c r="AU418" s="172" t="s">
        <v>103</v>
      </c>
      <c r="AV418" s="10" t="s">
        <v>103</v>
      </c>
      <c r="AW418" s="10" t="s">
        <v>36</v>
      </c>
      <c r="AX418" s="10" t="s">
        <v>79</v>
      </c>
      <c r="AY418" s="172" t="s">
        <v>159</v>
      </c>
    </row>
    <row r="419" spans="2:51" s="10" customFormat="1" ht="22.5" customHeight="1">
      <c r="B419" s="165"/>
      <c r="C419" s="166"/>
      <c r="D419" s="166"/>
      <c r="E419" s="167" t="s">
        <v>3</v>
      </c>
      <c r="F419" s="273" t="s">
        <v>555</v>
      </c>
      <c r="G419" s="272"/>
      <c r="H419" s="272"/>
      <c r="I419" s="272"/>
      <c r="J419" s="166"/>
      <c r="K419" s="168">
        <v>13</v>
      </c>
      <c r="L419" s="166"/>
      <c r="M419" s="166"/>
      <c r="N419" s="166"/>
      <c r="O419" s="166"/>
      <c r="P419" s="166"/>
      <c r="Q419" s="166"/>
      <c r="R419" s="169"/>
      <c r="T419" s="170"/>
      <c r="U419" s="166"/>
      <c r="V419" s="166"/>
      <c r="W419" s="166"/>
      <c r="X419" s="166"/>
      <c r="Y419" s="166"/>
      <c r="Z419" s="166"/>
      <c r="AA419" s="171"/>
      <c r="AT419" s="172" t="s">
        <v>167</v>
      </c>
      <c r="AU419" s="172" t="s">
        <v>103</v>
      </c>
      <c r="AV419" s="10" t="s">
        <v>103</v>
      </c>
      <c r="AW419" s="10" t="s">
        <v>36</v>
      </c>
      <c r="AX419" s="10" t="s">
        <v>79</v>
      </c>
      <c r="AY419" s="172" t="s">
        <v>159</v>
      </c>
    </row>
    <row r="420" spans="2:51" s="11" customFormat="1" ht="22.5" customHeight="1">
      <c r="B420" s="173"/>
      <c r="C420" s="174"/>
      <c r="D420" s="174"/>
      <c r="E420" s="175" t="s">
        <v>3</v>
      </c>
      <c r="F420" s="269" t="s">
        <v>168</v>
      </c>
      <c r="G420" s="270"/>
      <c r="H420" s="270"/>
      <c r="I420" s="270"/>
      <c r="J420" s="174"/>
      <c r="K420" s="176">
        <v>53</v>
      </c>
      <c r="L420" s="174"/>
      <c r="M420" s="174"/>
      <c r="N420" s="174"/>
      <c r="O420" s="174"/>
      <c r="P420" s="174"/>
      <c r="Q420" s="174"/>
      <c r="R420" s="177"/>
      <c r="T420" s="178"/>
      <c r="U420" s="174"/>
      <c r="V420" s="174"/>
      <c r="W420" s="174"/>
      <c r="X420" s="174"/>
      <c r="Y420" s="174"/>
      <c r="Z420" s="174"/>
      <c r="AA420" s="179"/>
      <c r="AT420" s="180" t="s">
        <v>167</v>
      </c>
      <c r="AU420" s="180" t="s">
        <v>103</v>
      </c>
      <c r="AV420" s="11" t="s">
        <v>164</v>
      </c>
      <c r="AW420" s="11" t="s">
        <v>36</v>
      </c>
      <c r="AX420" s="11" t="s">
        <v>21</v>
      </c>
      <c r="AY420" s="180" t="s">
        <v>159</v>
      </c>
    </row>
    <row r="421" spans="2:65" s="1" customFormat="1" ht="31.5" customHeight="1">
      <c r="B421" s="129"/>
      <c r="C421" s="158" t="s">
        <v>556</v>
      </c>
      <c r="D421" s="158" t="s">
        <v>160</v>
      </c>
      <c r="E421" s="159" t="s">
        <v>557</v>
      </c>
      <c r="F421" s="259" t="s">
        <v>558</v>
      </c>
      <c r="G421" s="260"/>
      <c r="H421" s="260"/>
      <c r="I421" s="260"/>
      <c r="J421" s="160" t="s">
        <v>211</v>
      </c>
      <c r="K421" s="161">
        <v>9.46</v>
      </c>
      <c r="L421" s="261">
        <v>0</v>
      </c>
      <c r="M421" s="260"/>
      <c r="N421" s="262">
        <f>ROUND(L421*K421,2)</f>
        <v>0</v>
      </c>
      <c r="O421" s="260"/>
      <c r="P421" s="260"/>
      <c r="Q421" s="260"/>
      <c r="R421" s="131"/>
      <c r="T421" s="162" t="s">
        <v>3</v>
      </c>
      <c r="U421" s="43" t="s">
        <v>44</v>
      </c>
      <c r="V421" s="35"/>
      <c r="W421" s="163">
        <f>V421*K421</f>
        <v>0</v>
      </c>
      <c r="X421" s="163">
        <v>0.00289</v>
      </c>
      <c r="Y421" s="163">
        <f>X421*K421</f>
        <v>0.027339400000000003</v>
      </c>
      <c r="Z421" s="163">
        <v>0</v>
      </c>
      <c r="AA421" s="164">
        <f>Z421*K421</f>
        <v>0</v>
      </c>
      <c r="AR421" s="17" t="s">
        <v>196</v>
      </c>
      <c r="AT421" s="17" t="s">
        <v>160</v>
      </c>
      <c r="AU421" s="17" t="s">
        <v>103</v>
      </c>
      <c r="AY421" s="17" t="s">
        <v>159</v>
      </c>
      <c r="BE421" s="104">
        <f>IF(U421="základní",N421,0)</f>
        <v>0</v>
      </c>
      <c r="BF421" s="104">
        <f>IF(U421="snížená",N421,0)</f>
        <v>0</v>
      </c>
      <c r="BG421" s="104">
        <f>IF(U421="zákl. přenesená",N421,0)</f>
        <v>0</v>
      </c>
      <c r="BH421" s="104">
        <f>IF(U421="sníž. přenesená",N421,0)</f>
        <v>0</v>
      </c>
      <c r="BI421" s="104">
        <f>IF(U421="nulová",N421,0)</f>
        <v>0</v>
      </c>
      <c r="BJ421" s="17" t="s">
        <v>21</v>
      </c>
      <c r="BK421" s="104">
        <f>ROUND(L421*K421,2)</f>
        <v>0</v>
      </c>
      <c r="BL421" s="17" t="s">
        <v>196</v>
      </c>
      <c r="BM421" s="17" t="s">
        <v>559</v>
      </c>
    </row>
    <row r="422" spans="2:51" s="10" customFormat="1" ht="22.5" customHeight="1">
      <c r="B422" s="165"/>
      <c r="C422" s="166"/>
      <c r="D422" s="166"/>
      <c r="E422" s="167" t="s">
        <v>3</v>
      </c>
      <c r="F422" s="271" t="s">
        <v>560</v>
      </c>
      <c r="G422" s="272"/>
      <c r="H422" s="272"/>
      <c r="I422" s="272"/>
      <c r="J422" s="166"/>
      <c r="K422" s="168">
        <v>9.46</v>
      </c>
      <c r="L422" s="166"/>
      <c r="M422" s="166"/>
      <c r="N422" s="166"/>
      <c r="O422" s="166"/>
      <c r="P422" s="166"/>
      <c r="Q422" s="166"/>
      <c r="R422" s="169"/>
      <c r="T422" s="170"/>
      <c r="U422" s="166"/>
      <c r="V422" s="166"/>
      <c r="W422" s="166"/>
      <c r="X422" s="166"/>
      <c r="Y422" s="166"/>
      <c r="Z422" s="166"/>
      <c r="AA422" s="171"/>
      <c r="AT422" s="172" t="s">
        <v>167</v>
      </c>
      <c r="AU422" s="172" t="s">
        <v>103</v>
      </c>
      <c r="AV422" s="10" t="s">
        <v>103</v>
      </c>
      <c r="AW422" s="10" t="s">
        <v>36</v>
      </c>
      <c r="AX422" s="10" t="s">
        <v>79</v>
      </c>
      <c r="AY422" s="172" t="s">
        <v>159</v>
      </c>
    </row>
    <row r="423" spans="2:51" s="11" customFormat="1" ht="22.5" customHeight="1">
      <c r="B423" s="173"/>
      <c r="C423" s="174"/>
      <c r="D423" s="174"/>
      <c r="E423" s="175" t="s">
        <v>3</v>
      </c>
      <c r="F423" s="269" t="s">
        <v>168</v>
      </c>
      <c r="G423" s="270"/>
      <c r="H423" s="270"/>
      <c r="I423" s="270"/>
      <c r="J423" s="174"/>
      <c r="K423" s="176">
        <v>9.46</v>
      </c>
      <c r="L423" s="174"/>
      <c r="M423" s="174"/>
      <c r="N423" s="174"/>
      <c r="O423" s="174"/>
      <c r="P423" s="174"/>
      <c r="Q423" s="174"/>
      <c r="R423" s="177"/>
      <c r="T423" s="178"/>
      <c r="U423" s="174"/>
      <c r="V423" s="174"/>
      <c r="W423" s="174"/>
      <c r="X423" s="174"/>
      <c r="Y423" s="174"/>
      <c r="Z423" s="174"/>
      <c r="AA423" s="179"/>
      <c r="AT423" s="180" t="s">
        <v>167</v>
      </c>
      <c r="AU423" s="180" t="s">
        <v>103</v>
      </c>
      <c r="AV423" s="11" t="s">
        <v>164</v>
      </c>
      <c r="AW423" s="11" t="s">
        <v>36</v>
      </c>
      <c r="AX423" s="11" t="s">
        <v>21</v>
      </c>
      <c r="AY423" s="180" t="s">
        <v>159</v>
      </c>
    </row>
    <row r="424" spans="2:65" s="1" customFormat="1" ht="44.25" customHeight="1">
      <c r="B424" s="129"/>
      <c r="C424" s="158" t="s">
        <v>561</v>
      </c>
      <c r="D424" s="158" t="s">
        <v>160</v>
      </c>
      <c r="E424" s="159" t="s">
        <v>562</v>
      </c>
      <c r="F424" s="259" t="s">
        <v>563</v>
      </c>
      <c r="G424" s="260"/>
      <c r="H424" s="260"/>
      <c r="I424" s="260"/>
      <c r="J424" s="160" t="s">
        <v>163</v>
      </c>
      <c r="K424" s="161">
        <v>3.835</v>
      </c>
      <c r="L424" s="261">
        <v>0</v>
      </c>
      <c r="M424" s="260"/>
      <c r="N424" s="262">
        <f>ROUND(L424*K424,2)</f>
        <v>0</v>
      </c>
      <c r="O424" s="260"/>
      <c r="P424" s="260"/>
      <c r="Q424" s="260"/>
      <c r="R424" s="131"/>
      <c r="T424" s="162" t="s">
        <v>3</v>
      </c>
      <c r="U424" s="43" t="s">
        <v>44</v>
      </c>
      <c r="V424" s="35"/>
      <c r="W424" s="163">
        <f>V424*K424</f>
        <v>0</v>
      </c>
      <c r="X424" s="163">
        <v>0.01082</v>
      </c>
      <c r="Y424" s="163">
        <f>X424*K424</f>
        <v>0.041494699999999995</v>
      </c>
      <c r="Z424" s="163">
        <v>0</v>
      </c>
      <c r="AA424" s="164">
        <f>Z424*K424</f>
        <v>0</v>
      </c>
      <c r="AR424" s="17" t="s">
        <v>196</v>
      </c>
      <c r="AT424" s="17" t="s">
        <v>160</v>
      </c>
      <c r="AU424" s="17" t="s">
        <v>103</v>
      </c>
      <c r="AY424" s="17" t="s">
        <v>159</v>
      </c>
      <c r="BE424" s="104">
        <f>IF(U424="základní",N424,0)</f>
        <v>0</v>
      </c>
      <c r="BF424" s="104">
        <f>IF(U424="snížená",N424,0)</f>
        <v>0</v>
      </c>
      <c r="BG424" s="104">
        <f>IF(U424="zákl. přenesená",N424,0)</f>
        <v>0</v>
      </c>
      <c r="BH424" s="104">
        <f>IF(U424="sníž. přenesená",N424,0)</f>
        <v>0</v>
      </c>
      <c r="BI424" s="104">
        <f>IF(U424="nulová",N424,0)</f>
        <v>0</v>
      </c>
      <c r="BJ424" s="17" t="s">
        <v>21</v>
      </c>
      <c r="BK424" s="104">
        <f>ROUND(L424*K424,2)</f>
        <v>0</v>
      </c>
      <c r="BL424" s="17" t="s">
        <v>196</v>
      </c>
      <c r="BM424" s="17" t="s">
        <v>564</v>
      </c>
    </row>
    <row r="425" spans="2:51" s="10" customFormat="1" ht="22.5" customHeight="1">
      <c r="B425" s="165"/>
      <c r="C425" s="166"/>
      <c r="D425" s="166"/>
      <c r="E425" s="167" t="s">
        <v>3</v>
      </c>
      <c r="F425" s="271" t="s">
        <v>565</v>
      </c>
      <c r="G425" s="272"/>
      <c r="H425" s="272"/>
      <c r="I425" s="272"/>
      <c r="J425" s="166"/>
      <c r="K425" s="168">
        <v>3.835</v>
      </c>
      <c r="L425" s="166"/>
      <c r="M425" s="166"/>
      <c r="N425" s="166"/>
      <c r="O425" s="166"/>
      <c r="P425" s="166"/>
      <c r="Q425" s="166"/>
      <c r="R425" s="169"/>
      <c r="T425" s="170"/>
      <c r="U425" s="166"/>
      <c r="V425" s="166"/>
      <c r="W425" s="166"/>
      <c r="X425" s="166"/>
      <c r="Y425" s="166"/>
      <c r="Z425" s="166"/>
      <c r="AA425" s="171"/>
      <c r="AT425" s="172" t="s">
        <v>167</v>
      </c>
      <c r="AU425" s="172" t="s">
        <v>103</v>
      </c>
      <c r="AV425" s="10" t="s">
        <v>103</v>
      </c>
      <c r="AW425" s="10" t="s">
        <v>36</v>
      </c>
      <c r="AX425" s="10" t="s">
        <v>79</v>
      </c>
      <c r="AY425" s="172" t="s">
        <v>159</v>
      </c>
    </row>
    <row r="426" spans="2:51" s="11" customFormat="1" ht="22.5" customHeight="1">
      <c r="B426" s="173"/>
      <c r="C426" s="174"/>
      <c r="D426" s="174"/>
      <c r="E426" s="175" t="s">
        <v>3</v>
      </c>
      <c r="F426" s="269" t="s">
        <v>168</v>
      </c>
      <c r="G426" s="270"/>
      <c r="H426" s="270"/>
      <c r="I426" s="270"/>
      <c r="J426" s="174"/>
      <c r="K426" s="176">
        <v>3.835</v>
      </c>
      <c r="L426" s="174"/>
      <c r="M426" s="174"/>
      <c r="N426" s="174"/>
      <c r="O426" s="174"/>
      <c r="P426" s="174"/>
      <c r="Q426" s="174"/>
      <c r="R426" s="177"/>
      <c r="T426" s="178"/>
      <c r="U426" s="174"/>
      <c r="V426" s="174"/>
      <c r="W426" s="174"/>
      <c r="X426" s="174"/>
      <c r="Y426" s="174"/>
      <c r="Z426" s="174"/>
      <c r="AA426" s="179"/>
      <c r="AT426" s="180" t="s">
        <v>167</v>
      </c>
      <c r="AU426" s="180" t="s">
        <v>103</v>
      </c>
      <c r="AV426" s="11" t="s">
        <v>164</v>
      </c>
      <c r="AW426" s="11" t="s">
        <v>36</v>
      </c>
      <c r="AX426" s="11" t="s">
        <v>21</v>
      </c>
      <c r="AY426" s="180" t="s">
        <v>159</v>
      </c>
    </row>
    <row r="427" spans="2:65" s="1" customFormat="1" ht="31.5" customHeight="1">
      <c r="B427" s="129"/>
      <c r="C427" s="158" t="s">
        <v>566</v>
      </c>
      <c r="D427" s="158" t="s">
        <v>160</v>
      </c>
      <c r="E427" s="159" t="s">
        <v>567</v>
      </c>
      <c r="F427" s="259" t="s">
        <v>568</v>
      </c>
      <c r="G427" s="260"/>
      <c r="H427" s="260"/>
      <c r="I427" s="260"/>
      <c r="J427" s="160" t="s">
        <v>206</v>
      </c>
      <c r="K427" s="161">
        <v>5</v>
      </c>
      <c r="L427" s="261">
        <v>0</v>
      </c>
      <c r="M427" s="260"/>
      <c r="N427" s="262">
        <f>ROUND(L427*K427,2)</f>
        <v>0</v>
      </c>
      <c r="O427" s="260"/>
      <c r="P427" s="260"/>
      <c r="Q427" s="260"/>
      <c r="R427" s="131"/>
      <c r="T427" s="162" t="s">
        <v>3</v>
      </c>
      <c r="U427" s="43" t="s">
        <v>44</v>
      </c>
      <c r="V427" s="35"/>
      <c r="W427" s="163">
        <f>V427*K427</f>
        <v>0</v>
      </c>
      <c r="X427" s="163">
        <v>0.00908</v>
      </c>
      <c r="Y427" s="163">
        <f>X427*K427</f>
        <v>0.045399999999999996</v>
      </c>
      <c r="Z427" s="163">
        <v>0</v>
      </c>
      <c r="AA427" s="164">
        <f>Z427*K427</f>
        <v>0</v>
      </c>
      <c r="AR427" s="17" t="s">
        <v>196</v>
      </c>
      <c r="AT427" s="17" t="s">
        <v>160</v>
      </c>
      <c r="AU427" s="17" t="s">
        <v>103</v>
      </c>
      <c r="AY427" s="17" t="s">
        <v>159</v>
      </c>
      <c r="BE427" s="104">
        <f>IF(U427="základní",N427,0)</f>
        <v>0</v>
      </c>
      <c r="BF427" s="104">
        <f>IF(U427="snížená",N427,0)</f>
        <v>0</v>
      </c>
      <c r="BG427" s="104">
        <f>IF(U427="zákl. přenesená",N427,0)</f>
        <v>0</v>
      </c>
      <c r="BH427" s="104">
        <f>IF(U427="sníž. přenesená",N427,0)</f>
        <v>0</v>
      </c>
      <c r="BI427" s="104">
        <f>IF(U427="nulová",N427,0)</f>
        <v>0</v>
      </c>
      <c r="BJ427" s="17" t="s">
        <v>21</v>
      </c>
      <c r="BK427" s="104">
        <f>ROUND(L427*K427,2)</f>
        <v>0</v>
      </c>
      <c r="BL427" s="17" t="s">
        <v>196</v>
      </c>
      <c r="BM427" s="17" t="s">
        <v>569</v>
      </c>
    </row>
    <row r="428" spans="2:51" s="10" customFormat="1" ht="31.5" customHeight="1">
      <c r="B428" s="165"/>
      <c r="C428" s="166"/>
      <c r="D428" s="166"/>
      <c r="E428" s="167" t="s">
        <v>3</v>
      </c>
      <c r="F428" s="271" t="s">
        <v>570</v>
      </c>
      <c r="G428" s="272"/>
      <c r="H428" s="272"/>
      <c r="I428" s="272"/>
      <c r="J428" s="166"/>
      <c r="K428" s="168">
        <v>3</v>
      </c>
      <c r="L428" s="166"/>
      <c r="M428" s="166"/>
      <c r="N428" s="166"/>
      <c r="O428" s="166"/>
      <c r="P428" s="166"/>
      <c r="Q428" s="166"/>
      <c r="R428" s="169"/>
      <c r="T428" s="170"/>
      <c r="U428" s="166"/>
      <c r="V428" s="166"/>
      <c r="W428" s="166"/>
      <c r="X428" s="166"/>
      <c r="Y428" s="166"/>
      <c r="Z428" s="166"/>
      <c r="AA428" s="171"/>
      <c r="AT428" s="172" t="s">
        <v>167</v>
      </c>
      <c r="AU428" s="172" t="s">
        <v>103</v>
      </c>
      <c r="AV428" s="10" t="s">
        <v>103</v>
      </c>
      <c r="AW428" s="10" t="s">
        <v>36</v>
      </c>
      <c r="AX428" s="10" t="s">
        <v>79</v>
      </c>
      <c r="AY428" s="172" t="s">
        <v>159</v>
      </c>
    </row>
    <row r="429" spans="2:51" s="10" customFormat="1" ht="22.5" customHeight="1">
      <c r="B429" s="165"/>
      <c r="C429" s="166"/>
      <c r="D429" s="166"/>
      <c r="E429" s="167" t="s">
        <v>3</v>
      </c>
      <c r="F429" s="273" t="s">
        <v>571</v>
      </c>
      <c r="G429" s="272"/>
      <c r="H429" s="272"/>
      <c r="I429" s="272"/>
      <c r="J429" s="166"/>
      <c r="K429" s="168">
        <v>2</v>
      </c>
      <c r="L429" s="166"/>
      <c r="M429" s="166"/>
      <c r="N429" s="166"/>
      <c r="O429" s="166"/>
      <c r="P429" s="166"/>
      <c r="Q429" s="166"/>
      <c r="R429" s="169"/>
      <c r="T429" s="170"/>
      <c r="U429" s="166"/>
      <c r="V429" s="166"/>
      <c r="W429" s="166"/>
      <c r="X429" s="166"/>
      <c r="Y429" s="166"/>
      <c r="Z429" s="166"/>
      <c r="AA429" s="171"/>
      <c r="AT429" s="172" t="s">
        <v>167</v>
      </c>
      <c r="AU429" s="172" t="s">
        <v>103</v>
      </c>
      <c r="AV429" s="10" t="s">
        <v>103</v>
      </c>
      <c r="AW429" s="10" t="s">
        <v>36</v>
      </c>
      <c r="AX429" s="10" t="s">
        <v>79</v>
      </c>
      <c r="AY429" s="172" t="s">
        <v>159</v>
      </c>
    </row>
    <row r="430" spans="2:51" s="11" customFormat="1" ht="22.5" customHeight="1">
      <c r="B430" s="173"/>
      <c r="C430" s="174"/>
      <c r="D430" s="174"/>
      <c r="E430" s="175" t="s">
        <v>3</v>
      </c>
      <c r="F430" s="269" t="s">
        <v>168</v>
      </c>
      <c r="G430" s="270"/>
      <c r="H430" s="270"/>
      <c r="I430" s="270"/>
      <c r="J430" s="174"/>
      <c r="K430" s="176">
        <v>5</v>
      </c>
      <c r="L430" s="174"/>
      <c r="M430" s="174"/>
      <c r="N430" s="174"/>
      <c r="O430" s="174"/>
      <c r="P430" s="174"/>
      <c r="Q430" s="174"/>
      <c r="R430" s="177"/>
      <c r="T430" s="178"/>
      <c r="U430" s="174"/>
      <c r="V430" s="174"/>
      <c r="W430" s="174"/>
      <c r="X430" s="174"/>
      <c r="Y430" s="174"/>
      <c r="Z430" s="174"/>
      <c r="AA430" s="179"/>
      <c r="AT430" s="180" t="s">
        <v>167</v>
      </c>
      <c r="AU430" s="180" t="s">
        <v>103</v>
      </c>
      <c r="AV430" s="11" t="s">
        <v>164</v>
      </c>
      <c r="AW430" s="11" t="s">
        <v>36</v>
      </c>
      <c r="AX430" s="11" t="s">
        <v>21</v>
      </c>
      <c r="AY430" s="180" t="s">
        <v>159</v>
      </c>
    </row>
    <row r="431" spans="2:65" s="1" customFormat="1" ht="31.5" customHeight="1">
      <c r="B431" s="129"/>
      <c r="C431" s="158" t="s">
        <v>572</v>
      </c>
      <c r="D431" s="158" t="s">
        <v>160</v>
      </c>
      <c r="E431" s="159" t="s">
        <v>573</v>
      </c>
      <c r="F431" s="259" t="s">
        <v>574</v>
      </c>
      <c r="G431" s="260"/>
      <c r="H431" s="260"/>
      <c r="I431" s="260"/>
      <c r="J431" s="160" t="s">
        <v>206</v>
      </c>
      <c r="K431" s="161">
        <v>5</v>
      </c>
      <c r="L431" s="261">
        <v>0</v>
      </c>
      <c r="M431" s="260"/>
      <c r="N431" s="262">
        <f>ROUND(L431*K431,2)</f>
        <v>0</v>
      </c>
      <c r="O431" s="260"/>
      <c r="P431" s="260"/>
      <c r="Q431" s="260"/>
      <c r="R431" s="131"/>
      <c r="T431" s="162" t="s">
        <v>3</v>
      </c>
      <c r="U431" s="43" t="s">
        <v>44</v>
      </c>
      <c r="V431" s="35"/>
      <c r="W431" s="163">
        <f>V431*K431</f>
        <v>0</v>
      </c>
      <c r="X431" s="163">
        <v>0.0014</v>
      </c>
      <c r="Y431" s="163">
        <f>X431*K431</f>
        <v>0.007</v>
      </c>
      <c r="Z431" s="163">
        <v>0</v>
      </c>
      <c r="AA431" s="164">
        <f>Z431*K431</f>
        <v>0</v>
      </c>
      <c r="AR431" s="17" t="s">
        <v>164</v>
      </c>
      <c r="AT431" s="17" t="s">
        <v>160</v>
      </c>
      <c r="AU431" s="17" t="s">
        <v>103</v>
      </c>
      <c r="AY431" s="17" t="s">
        <v>159</v>
      </c>
      <c r="BE431" s="104">
        <f>IF(U431="základní",N431,0)</f>
        <v>0</v>
      </c>
      <c r="BF431" s="104">
        <f>IF(U431="snížená",N431,0)</f>
        <v>0</v>
      </c>
      <c r="BG431" s="104">
        <f>IF(U431="zákl. přenesená",N431,0)</f>
        <v>0</v>
      </c>
      <c r="BH431" s="104">
        <f>IF(U431="sníž. přenesená",N431,0)</f>
        <v>0</v>
      </c>
      <c r="BI431" s="104">
        <f>IF(U431="nulová",N431,0)</f>
        <v>0</v>
      </c>
      <c r="BJ431" s="17" t="s">
        <v>21</v>
      </c>
      <c r="BK431" s="104">
        <f>ROUND(L431*K431,2)</f>
        <v>0</v>
      </c>
      <c r="BL431" s="17" t="s">
        <v>164</v>
      </c>
      <c r="BM431" s="17" t="s">
        <v>575</v>
      </c>
    </row>
    <row r="432" spans="2:51" s="10" customFormat="1" ht="31.5" customHeight="1">
      <c r="B432" s="165"/>
      <c r="C432" s="166"/>
      <c r="D432" s="166"/>
      <c r="E432" s="167" t="s">
        <v>3</v>
      </c>
      <c r="F432" s="271" t="s">
        <v>570</v>
      </c>
      <c r="G432" s="272"/>
      <c r="H432" s="272"/>
      <c r="I432" s="272"/>
      <c r="J432" s="166"/>
      <c r="K432" s="168">
        <v>3</v>
      </c>
      <c r="L432" s="166"/>
      <c r="M432" s="166"/>
      <c r="N432" s="166"/>
      <c r="O432" s="166"/>
      <c r="P432" s="166"/>
      <c r="Q432" s="166"/>
      <c r="R432" s="169"/>
      <c r="T432" s="170"/>
      <c r="U432" s="166"/>
      <c r="V432" s="166"/>
      <c r="W432" s="166"/>
      <c r="X432" s="166"/>
      <c r="Y432" s="166"/>
      <c r="Z432" s="166"/>
      <c r="AA432" s="171"/>
      <c r="AT432" s="172" t="s">
        <v>167</v>
      </c>
      <c r="AU432" s="172" t="s">
        <v>103</v>
      </c>
      <c r="AV432" s="10" t="s">
        <v>103</v>
      </c>
      <c r="AW432" s="10" t="s">
        <v>36</v>
      </c>
      <c r="AX432" s="10" t="s">
        <v>79</v>
      </c>
      <c r="AY432" s="172" t="s">
        <v>159</v>
      </c>
    </row>
    <row r="433" spans="2:51" s="10" customFormat="1" ht="22.5" customHeight="1">
      <c r="B433" s="165"/>
      <c r="C433" s="166"/>
      <c r="D433" s="166"/>
      <c r="E433" s="167" t="s">
        <v>3</v>
      </c>
      <c r="F433" s="273" t="s">
        <v>571</v>
      </c>
      <c r="G433" s="272"/>
      <c r="H433" s="272"/>
      <c r="I433" s="272"/>
      <c r="J433" s="166"/>
      <c r="K433" s="168">
        <v>2</v>
      </c>
      <c r="L433" s="166"/>
      <c r="M433" s="166"/>
      <c r="N433" s="166"/>
      <c r="O433" s="166"/>
      <c r="P433" s="166"/>
      <c r="Q433" s="166"/>
      <c r="R433" s="169"/>
      <c r="T433" s="170"/>
      <c r="U433" s="166"/>
      <c r="V433" s="166"/>
      <c r="W433" s="166"/>
      <c r="X433" s="166"/>
      <c r="Y433" s="166"/>
      <c r="Z433" s="166"/>
      <c r="AA433" s="171"/>
      <c r="AT433" s="172" t="s">
        <v>167</v>
      </c>
      <c r="AU433" s="172" t="s">
        <v>103</v>
      </c>
      <c r="AV433" s="10" t="s">
        <v>103</v>
      </c>
      <c r="AW433" s="10" t="s">
        <v>36</v>
      </c>
      <c r="AX433" s="10" t="s">
        <v>79</v>
      </c>
      <c r="AY433" s="172" t="s">
        <v>159</v>
      </c>
    </row>
    <row r="434" spans="2:51" s="11" customFormat="1" ht="22.5" customHeight="1">
      <c r="B434" s="173"/>
      <c r="C434" s="174"/>
      <c r="D434" s="174"/>
      <c r="E434" s="175" t="s">
        <v>3</v>
      </c>
      <c r="F434" s="269" t="s">
        <v>168</v>
      </c>
      <c r="G434" s="270"/>
      <c r="H434" s="270"/>
      <c r="I434" s="270"/>
      <c r="J434" s="174"/>
      <c r="K434" s="176">
        <v>5</v>
      </c>
      <c r="L434" s="174"/>
      <c r="M434" s="174"/>
      <c r="N434" s="174"/>
      <c r="O434" s="174"/>
      <c r="P434" s="174"/>
      <c r="Q434" s="174"/>
      <c r="R434" s="177"/>
      <c r="T434" s="178"/>
      <c r="U434" s="174"/>
      <c r="V434" s="174"/>
      <c r="W434" s="174"/>
      <c r="X434" s="174"/>
      <c r="Y434" s="174"/>
      <c r="Z434" s="174"/>
      <c r="AA434" s="179"/>
      <c r="AT434" s="180" t="s">
        <v>167</v>
      </c>
      <c r="AU434" s="180" t="s">
        <v>103</v>
      </c>
      <c r="AV434" s="11" t="s">
        <v>164</v>
      </c>
      <c r="AW434" s="11" t="s">
        <v>36</v>
      </c>
      <c r="AX434" s="11" t="s">
        <v>21</v>
      </c>
      <c r="AY434" s="180" t="s">
        <v>159</v>
      </c>
    </row>
    <row r="435" spans="2:65" s="1" customFormat="1" ht="31.5" customHeight="1">
      <c r="B435" s="129"/>
      <c r="C435" s="158" t="s">
        <v>576</v>
      </c>
      <c r="D435" s="158" t="s">
        <v>160</v>
      </c>
      <c r="E435" s="159" t="s">
        <v>577</v>
      </c>
      <c r="F435" s="259" t="s">
        <v>578</v>
      </c>
      <c r="G435" s="260"/>
      <c r="H435" s="260"/>
      <c r="I435" s="260"/>
      <c r="J435" s="160" t="s">
        <v>211</v>
      </c>
      <c r="K435" s="161">
        <v>59.36</v>
      </c>
      <c r="L435" s="261">
        <v>0</v>
      </c>
      <c r="M435" s="260"/>
      <c r="N435" s="262">
        <f>ROUND(L435*K435,2)</f>
        <v>0</v>
      </c>
      <c r="O435" s="260"/>
      <c r="P435" s="260"/>
      <c r="Q435" s="260"/>
      <c r="R435" s="131"/>
      <c r="T435" s="162" t="s">
        <v>3</v>
      </c>
      <c r="U435" s="43" t="s">
        <v>44</v>
      </c>
      <c r="V435" s="35"/>
      <c r="W435" s="163">
        <f>V435*K435</f>
        <v>0</v>
      </c>
      <c r="X435" s="163">
        <v>0.00174</v>
      </c>
      <c r="Y435" s="163">
        <f>X435*K435</f>
        <v>0.1032864</v>
      </c>
      <c r="Z435" s="163">
        <v>0</v>
      </c>
      <c r="AA435" s="164">
        <f>Z435*K435</f>
        <v>0</v>
      </c>
      <c r="AR435" s="17" t="s">
        <v>196</v>
      </c>
      <c r="AT435" s="17" t="s">
        <v>160</v>
      </c>
      <c r="AU435" s="17" t="s">
        <v>103</v>
      </c>
      <c r="AY435" s="17" t="s">
        <v>159</v>
      </c>
      <c r="BE435" s="104">
        <f>IF(U435="základní",N435,0)</f>
        <v>0</v>
      </c>
      <c r="BF435" s="104">
        <f>IF(U435="snížená",N435,0)</f>
        <v>0</v>
      </c>
      <c r="BG435" s="104">
        <f>IF(U435="zákl. přenesená",N435,0)</f>
        <v>0</v>
      </c>
      <c r="BH435" s="104">
        <f>IF(U435="sníž. přenesená",N435,0)</f>
        <v>0</v>
      </c>
      <c r="BI435" s="104">
        <f>IF(U435="nulová",N435,0)</f>
        <v>0</v>
      </c>
      <c r="BJ435" s="17" t="s">
        <v>21</v>
      </c>
      <c r="BK435" s="104">
        <f>ROUND(L435*K435,2)</f>
        <v>0</v>
      </c>
      <c r="BL435" s="17" t="s">
        <v>196</v>
      </c>
      <c r="BM435" s="17" t="s">
        <v>579</v>
      </c>
    </row>
    <row r="436" spans="2:51" s="10" customFormat="1" ht="22.5" customHeight="1">
      <c r="B436" s="165"/>
      <c r="C436" s="166"/>
      <c r="D436" s="166"/>
      <c r="E436" s="167" t="s">
        <v>3</v>
      </c>
      <c r="F436" s="271" t="s">
        <v>580</v>
      </c>
      <c r="G436" s="272"/>
      <c r="H436" s="272"/>
      <c r="I436" s="272"/>
      <c r="J436" s="166"/>
      <c r="K436" s="168">
        <v>19.23</v>
      </c>
      <c r="L436" s="166"/>
      <c r="M436" s="166"/>
      <c r="N436" s="166"/>
      <c r="O436" s="166"/>
      <c r="P436" s="166"/>
      <c r="Q436" s="166"/>
      <c r="R436" s="169"/>
      <c r="T436" s="170"/>
      <c r="U436" s="166"/>
      <c r="V436" s="166"/>
      <c r="W436" s="166"/>
      <c r="X436" s="166"/>
      <c r="Y436" s="166"/>
      <c r="Z436" s="166"/>
      <c r="AA436" s="171"/>
      <c r="AT436" s="172" t="s">
        <v>167</v>
      </c>
      <c r="AU436" s="172" t="s">
        <v>103</v>
      </c>
      <c r="AV436" s="10" t="s">
        <v>103</v>
      </c>
      <c r="AW436" s="10" t="s">
        <v>36</v>
      </c>
      <c r="AX436" s="10" t="s">
        <v>79</v>
      </c>
      <c r="AY436" s="172" t="s">
        <v>159</v>
      </c>
    </row>
    <row r="437" spans="2:51" s="10" customFormat="1" ht="22.5" customHeight="1">
      <c r="B437" s="165"/>
      <c r="C437" s="166"/>
      <c r="D437" s="166"/>
      <c r="E437" s="167" t="s">
        <v>3</v>
      </c>
      <c r="F437" s="273" t="s">
        <v>581</v>
      </c>
      <c r="G437" s="272"/>
      <c r="H437" s="272"/>
      <c r="I437" s="272"/>
      <c r="J437" s="166"/>
      <c r="K437" s="168">
        <v>18.43</v>
      </c>
      <c r="L437" s="166"/>
      <c r="M437" s="166"/>
      <c r="N437" s="166"/>
      <c r="O437" s="166"/>
      <c r="P437" s="166"/>
      <c r="Q437" s="166"/>
      <c r="R437" s="169"/>
      <c r="T437" s="170"/>
      <c r="U437" s="166"/>
      <c r="V437" s="166"/>
      <c r="W437" s="166"/>
      <c r="X437" s="166"/>
      <c r="Y437" s="166"/>
      <c r="Z437" s="166"/>
      <c r="AA437" s="171"/>
      <c r="AT437" s="172" t="s">
        <v>167</v>
      </c>
      <c r="AU437" s="172" t="s">
        <v>103</v>
      </c>
      <c r="AV437" s="10" t="s">
        <v>103</v>
      </c>
      <c r="AW437" s="10" t="s">
        <v>36</v>
      </c>
      <c r="AX437" s="10" t="s">
        <v>79</v>
      </c>
      <c r="AY437" s="172" t="s">
        <v>159</v>
      </c>
    </row>
    <row r="438" spans="2:51" s="10" customFormat="1" ht="22.5" customHeight="1">
      <c r="B438" s="165"/>
      <c r="C438" s="166"/>
      <c r="D438" s="166"/>
      <c r="E438" s="167" t="s">
        <v>3</v>
      </c>
      <c r="F438" s="273" t="s">
        <v>582</v>
      </c>
      <c r="G438" s="272"/>
      <c r="H438" s="272"/>
      <c r="I438" s="272"/>
      <c r="J438" s="166"/>
      <c r="K438" s="168">
        <v>21.7</v>
      </c>
      <c r="L438" s="166"/>
      <c r="M438" s="166"/>
      <c r="N438" s="166"/>
      <c r="O438" s="166"/>
      <c r="P438" s="166"/>
      <c r="Q438" s="166"/>
      <c r="R438" s="169"/>
      <c r="T438" s="170"/>
      <c r="U438" s="166"/>
      <c r="V438" s="166"/>
      <c r="W438" s="166"/>
      <c r="X438" s="166"/>
      <c r="Y438" s="166"/>
      <c r="Z438" s="166"/>
      <c r="AA438" s="171"/>
      <c r="AT438" s="172" t="s">
        <v>167</v>
      </c>
      <c r="AU438" s="172" t="s">
        <v>103</v>
      </c>
      <c r="AV438" s="10" t="s">
        <v>103</v>
      </c>
      <c r="AW438" s="10" t="s">
        <v>36</v>
      </c>
      <c r="AX438" s="10" t="s">
        <v>79</v>
      </c>
      <c r="AY438" s="172" t="s">
        <v>159</v>
      </c>
    </row>
    <row r="439" spans="2:51" s="11" customFormat="1" ht="22.5" customHeight="1">
      <c r="B439" s="173"/>
      <c r="C439" s="174"/>
      <c r="D439" s="174"/>
      <c r="E439" s="175" t="s">
        <v>3</v>
      </c>
      <c r="F439" s="269" t="s">
        <v>168</v>
      </c>
      <c r="G439" s="270"/>
      <c r="H439" s="270"/>
      <c r="I439" s="270"/>
      <c r="J439" s="174"/>
      <c r="K439" s="176">
        <v>59.36</v>
      </c>
      <c r="L439" s="174"/>
      <c r="M439" s="174"/>
      <c r="N439" s="174"/>
      <c r="O439" s="174"/>
      <c r="P439" s="174"/>
      <c r="Q439" s="174"/>
      <c r="R439" s="177"/>
      <c r="T439" s="178"/>
      <c r="U439" s="174"/>
      <c r="V439" s="174"/>
      <c r="W439" s="174"/>
      <c r="X439" s="174"/>
      <c r="Y439" s="174"/>
      <c r="Z439" s="174"/>
      <c r="AA439" s="179"/>
      <c r="AT439" s="180" t="s">
        <v>167</v>
      </c>
      <c r="AU439" s="180" t="s">
        <v>103</v>
      </c>
      <c r="AV439" s="11" t="s">
        <v>164</v>
      </c>
      <c r="AW439" s="11" t="s">
        <v>36</v>
      </c>
      <c r="AX439" s="11" t="s">
        <v>21</v>
      </c>
      <c r="AY439" s="180" t="s">
        <v>159</v>
      </c>
    </row>
    <row r="440" spans="2:65" s="1" customFormat="1" ht="31.5" customHeight="1">
      <c r="B440" s="129"/>
      <c r="C440" s="158" t="s">
        <v>583</v>
      </c>
      <c r="D440" s="158" t="s">
        <v>160</v>
      </c>
      <c r="E440" s="159" t="s">
        <v>584</v>
      </c>
      <c r="F440" s="259" t="s">
        <v>585</v>
      </c>
      <c r="G440" s="260"/>
      <c r="H440" s="260"/>
      <c r="I440" s="260"/>
      <c r="J440" s="160" t="s">
        <v>206</v>
      </c>
      <c r="K440" s="161">
        <v>5</v>
      </c>
      <c r="L440" s="261">
        <v>0</v>
      </c>
      <c r="M440" s="260"/>
      <c r="N440" s="262">
        <f>ROUND(L440*K440,2)</f>
        <v>0</v>
      </c>
      <c r="O440" s="260"/>
      <c r="P440" s="260"/>
      <c r="Q440" s="260"/>
      <c r="R440" s="131"/>
      <c r="T440" s="162" t="s">
        <v>3</v>
      </c>
      <c r="U440" s="43" t="s">
        <v>44</v>
      </c>
      <c r="V440" s="35"/>
      <c r="W440" s="163">
        <f>V440*K440</f>
        <v>0</v>
      </c>
      <c r="X440" s="163">
        <v>0.00025</v>
      </c>
      <c r="Y440" s="163">
        <f>X440*K440</f>
        <v>0.00125</v>
      </c>
      <c r="Z440" s="163">
        <v>0</v>
      </c>
      <c r="AA440" s="164">
        <f>Z440*K440</f>
        <v>0</v>
      </c>
      <c r="AR440" s="17" t="s">
        <v>196</v>
      </c>
      <c r="AT440" s="17" t="s">
        <v>160</v>
      </c>
      <c r="AU440" s="17" t="s">
        <v>103</v>
      </c>
      <c r="AY440" s="17" t="s">
        <v>159</v>
      </c>
      <c r="BE440" s="104">
        <f>IF(U440="základní",N440,0)</f>
        <v>0</v>
      </c>
      <c r="BF440" s="104">
        <f>IF(U440="snížená",N440,0)</f>
        <v>0</v>
      </c>
      <c r="BG440" s="104">
        <f>IF(U440="zákl. přenesená",N440,0)</f>
        <v>0</v>
      </c>
      <c r="BH440" s="104">
        <f>IF(U440="sníž. přenesená",N440,0)</f>
        <v>0</v>
      </c>
      <c r="BI440" s="104">
        <f>IF(U440="nulová",N440,0)</f>
        <v>0</v>
      </c>
      <c r="BJ440" s="17" t="s">
        <v>21</v>
      </c>
      <c r="BK440" s="104">
        <f>ROUND(L440*K440,2)</f>
        <v>0</v>
      </c>
      <c r="BL440" s="17" t="s">
        <v>196</v>
      </c>
      <c r="BM440" s="17" t="s">
        <v>586</v>
      </c>
    </row>
    <row r="441" spans="2:65" s="1" customFormat="1" ht="31.5" customHeight="1">
      <c r="B441" s="129"/>
      <c r="C441" s="158" t="s">
        <v>587</v>
      </c>
      <c r="D441" s="158" t="s">
        <v>160</v>
      </c>
      <c r="E441" s="159" t="s">
        <v>588</v>
      </c>
      <c r="F441" s="259" t="s">
        <v>589</v>
      </c>
      <c r="G441" s="260"/>
      <c r="H441" s="260"/>
      <c r="I441" s="260"/>
      <c r="J441" s="160" t="s">
        <v>206</v>
      </c>
      <c r="K441" s="161">
        <v>4</v>
      </c>
      <c r="L441" s="261">
        <v>0</v>
      </c>
      <c r="M441" s="260"/>
      <c r="N441" s="262">
        <f>ROUND(L441*K441,2)</f>
        <v>0</v>
      </c>
      <c r="O441" s="260"/>
      <c r="P441" s="260"/>
      <c r="Q441" s="260"/>
      <c r="R441" s="131"/>
      <c r="T441" s="162" t="s">
        <v>3</v>
      </c>
      <c r="U441" s="43" t="s">
        <v>44</v>
      </c>
      <c r="V441" s="35"/>
      <c r="W441" s="163">
        <f>V441*K441</f>
        <v>0</v>
      </c>
      <c r="X441" s="163">
        <v>0.00025</v>
      </c>
      <c r="Y441" s="163">
        <f>X441*K441</f>
        <v>0.001</v>
      </c>
      <c r="Z441" s="163">
        <v>0</v>
      </c>
      <c r="AA441" s="164">
        <f>Z441*K441</f>
        <v>0</v>
      </c>
      <c r="AR441" s="17" t="s">
        <v>196</v>
      </c>
      <c r="AT441" s="17" t="s">
        <v>160</v>
      </c>
      <c r="AU441" s="17" t="s">
        <v>103</v>
      </c>
      <c r="AY441" s="17" t="s">
        <v>159</v>
      </c>
      <c r="BE441" s="104">
        <f>IF(U441="základní",N441,0)</f>
        <v>0</v>
      </c>
      <c r="BF441" s="104">
        <f>IF(U441="snížená",N441,0)</f>
        <v>0</v>
      </c>
      <c r="BG441" s="104">
        <f>IF(U441="zákl. přenesená",N441,0)</f>
        <v>0</v>
      </c>
      <c r="BH441" s="104">
        <f>IF(U441="sníž. přenesená",N441,0)</f>
        <v>0</v>
      </c>
      <c r="BI441" s="104">
        <f>IF(U441="nulová",N441,0)</f>
        <v>0</v>
      </c>
      <c r="BJ441" s="17" t="s">
        <v>21</v>
      </c>
      <c r="BK441" s="104">
        <f>ROUND(L441*K441,2)</f>
        <v>0</v>
      </c>
      <c r="BL441" s="17" t="s">
        <v>196</v>
      </c>
      <c r="BM441" s="17" t="s">
        <v>590</v>
      </c>
    </row>
    <row r="442" spans="2:51" s="10" customFormat="1" ht="22.5" customHeight="1">
      <c r="B442" s="165"/>
      <c r="C442" s="166"/>
      <c r="D442" s="166"/>
      <c r="E442" s="167" t="s">
        <v>3</v>
      </c>
      <c r="F442" s="271" t="s">
        <v>591</v>
      </c>
      <c r="G442" s="272"/>
      <c r="H442" s="272"/>
      <c r="I442" s="272"/>
      <c r="J442" s="166"/>
      <c r="K442" s="168">
        <v>4</v>
      </c>
      <c r="L442" s="166"/>
      <c r="M442" s="166"/>
      <c r="N442" s="166"/>
      <c r="O442" s="166"/>
      <c r="P442" s="166"/>
      <c r="Q442" s="166"/>
      <c r="R442" s="169"/>
      <c r="T442" s="170"/>
      <c r="U442" s="166"/>
      <c r="V442" s="166"/>
      <c r="W442" s="166"/>
      <c r="X442" s="166"/>
      <c r="Y442" s="166"/>
      <c r="Z442" s="166"/>
      <c r="AA442" s="171"/>
      <c r="AT442" s="172" t="s">
        <v>167</v>
      </c>
      <c r="AU442" s="172" t="s">
        <v>103</v>
      </c>
      <c r="AV442" s="10" t="s">
        <v>103</v>
      </c>
      <c r="AW442" s="10" t="s">
        <v>36</v>
      </c>
      <c r="AX442" s="10" t="s">
        <v>79</v>
      </c>
      <c r="AY442" s="172" t="s">
        <v>159</v>
      </c>
    </row>
    <row r="443" spans="2:51" s="11" customFormat="1" ht="22.5" customHeight="1">
      <c r="B443" s="173"/>
      <c r="C443" s="174"/>
      <c r="D443" s="174"/>
      <c r="E443" s="175" t="s">
        <v>3</v>
      </c>
      <c r="F443" s="269" t="s">
        <v>168</v>
      </c>
      <c r="G443" s="270"/>
      <c r="H443" s="270"/>
      <c r="I443" s="270"/>
      <c r="J443" s="174"/>
      <c r="K443" s="176">
        <v>4</v>
      </c>
      <c r="L443" s="174"/>
      <c r="M443" s="174"/>
      <c r="N443" s="174"/>
      <c r="O443" s="174"/>
      <c r="P443" s="174"/>
      <c r="Q443" s="174"/>
      <c r="R443" s="177"/>
      <c r="T443" s="178"/>
      <c r="U443" s="174"/>
      <c r="V443" s="174"/>
      <c r="W443" s="174"/>
      <c r="X443" s="174"/>
      <c r="Y443" s="174"/>
      <c r="Z443" s="174"/>
      <c r="AA443" s="179"/>
      <c r="AT443" s="180" t="s">
        <v>167</v>
      </c>
      <c r="AU443" s="180" t="s">
        <v>103</v>
      </c>
      <c r="AV443" s="11" t="s">
        <v>164</v>
      </c>
      <c r="AW443" s="11" t="s">
        <v>36</v>
      </c>
      <c r="AX443" s="11" t="s">
        <v>21</v>
      </c>
      <c r="AY443" s="180" t="s">
        <v>159</v>
      </c>
    </row>
    <row r="444" spans="2:65" s="1" customFormat="1" ht="31.5" customHeight="1">
      <c r="B444" s="129"/>
      <c r="C444" s="158" t="s">
        <v>592</v>
      </c>
      <c r="D444" s="158" t="s">
        <v>160</v>
      </c>
      <c r="E444" s="159" t="s">
        <v>593</v>
      </c>
      <c r="F444" s="259" t="s">
        <v>594</v>
      </c>
      <c r="G444" s="260"/>
      <c r="H444" s="260"/>
      <c r="I444" s="260"/>
      <c r="J444" s="160" t="s">
        <v>211</v>
      </c>
      <c r="K444" s="161">
        <v>4</v>
      </c>
      <c r="L444" s="261">
        <v>0</v>
      </c>
      <c r="M444" s="260"/>
      <c r="N444" s="262">
        <f>ROUND(L444*K444,2)</f>
        <v>0</v>
      </c>
      <c r="O444" s="260"/>
      <c r="P444" s="260"/>
      <c r="Q444" s="260"/>
      <c r="R444" s="131"/>
      <c r="T444" s="162" t="s">
        <v>3</v>
      </c>
      <c r="U444" s="43" t="s">
        <v>44</v>
      </c>
      <c r="V444" s="35"/>
      <c r="W444" s="163">
        <f>V444*K444</f>
        <v>0</v>
      </c>
      <c r="X444" s="163">
        <v>0.00212</v>
      </c>
      <c r="Y444" s="163">
        <f>X444*K444</f>
        <v>0.00848</v>
      </c>
      <c r="Z444" s="163">
        <v>0</v>
      </c>
      <c r="AA444" s="164">
        <f>Z444*K444</f>
        <v>0</v>
      </c>
      <c r="AR444" s="17" t="s">
        <v>196</v>
      </c>
      <c r="AT444" s="17" t="s">
        <v>160</v>
      </c>
      <c r="AU444" s="17" t="s">
        <v>103</v>
      </c>
      <c r="AY444" s="17" t="s">
        <v>159</v>
      </c>
      <c r="BE444" s="104">
        <f>IF(U444="základní",N444,0)</f>
        <v>0</v>
      </c>
      <c r="BF444" s="104">
        <f>IF(U444="snížená",N444,0)</f>
        <v>0</v>
      </c>
      <c r="BG444" s="104">
        <f>IF(U444="zákl. přenesená",N444,0)</f>
        <v>0</v>
      </c>
      <c r="BH444" s="104">
        <f>IF(U444="sníž. přenesená",N444,0)</f>
        <v>0</v>
      </c>
      <c r="BI444" s="104">
        <f>IF(U444="nulová",N444,0)</f>
        <v>0</v>
      </c>
      <c r="BJ444" s="17" t="s">
        <v>21</v>
      </c>
      <c r="BK444" s="104">
        <f>ROUND(L444*K444,2)</f>
        <v>0</v>
      </c>
      <c r="BL444" s="17" t="s">
        <v>196</v>
      </c>
      <c r="BM444" s="17" t="s">
        <v>595</v>
      </c>
    </row>
    <row r="445" spans="2:51" s="10" customFormat="1" ht="22.5" customHeight="1">
      <c r="B445" s="165"/>
      <c r="C445" s="166"/>
      <c r="D445" s="166"/>
      <c r="E445" s="167" t="s">
        <v>3</v>
      </c>
      <c r="F445" s="271" t="s">
        <v>596</v>
      </c>
      <c r="G445" s="272"/>
      <c r="H445" s="272"/>
      <c r="I445" s="272"/>
      <c r="J445" s="166"/>
      <c r="K445" s="168">
        <v>4</v>
      </c>
      <c r="L445" s="166"/>
      <c r="M445" s="166"/>
      <c r="N445" s="166"/>
      <c r="O445" s="166"/>
      <c r="P445" s="166"/>
      <c r="Q445" s="166"/>
      <c r="R445" s="169"/>
      <c r="T445" s="170"/>
      <c r="U445" s="166"/>
      <c r="V445" s="166"/>
      <c r="W445" s="166"/>
      <c r="X445" s="166"/>
      <c r="Y445" s="166"/>
      <c r="Z445" s="166"/>
      <c r="AA445" s="171"/>
      <c r="AT445" s="172" t="s">
        <v>167</v>
      </c>
      <c r="AU445" s="172" t="s">
        <v>103</v>
      </c>
      <c r="AV445" s="10" t="s">
        <v>103</v>
      </c>
      <c r="AW445" s="10" t="s">
        <v>36</v>
      </c>
      <c r="AX445" s="10" t="s">
        <v>79</v>
      </c>
      <c r="AY445" s="172" t="s">
        <v>159</v>
      </c>
    </row>
    <row r="446" spans="2:51" s="11" customFormat="1" ht="22.5" customHeight="1">
      <c r="B446" s="173"/>
      <c r="C446" s="174"/>
      <c r="D446" s="174"/>
      <c r="E446" s="175" t="s">
        <v>3</v>
      </c>
      <c r="F446" s="269" t="s">
        <v>168</v>
      </c>
      <c r="G446" s="270"/>
      <c r="H446" s="270"/>
      <c r="I446" s="270"/>
      <c r="J446" s="174"/>
      <c r="K446" s="176">
        <v>4</v>
      </c>
      <c r="L446" s="174"/>
      <c r="M446" s="174"/>
      <c r="N446" s="174"/>
      <c r="O446" s="174"/>
      <c r="P446" s="174"/>
      <c r="Q446" s="174"/>
      <c r="R446" s="177"/>
      <c r="T446" s="178"/>
      <c r="U446" s="174"/>
      <c r="V446" s="174"/>
      <c r="W446" s="174"/>
      <c r="X446" s="174"/>
      <c r="Y446" s="174"/>
      <c r="Z446" s="174"/>
      <c r="AA446" s="179"/>
      <c r="AT446" s="180" t="s">
        <v>167</v>
      </c>
      <c r="AU446" s="180" t="s">
        <v>103</v>
      </c>
      <c r="AV446" s="11" t="s">
        <v>164</v>
      </c>
      <c r="AW446" s="11" t="s">
        <v>36</v>
      </c>
      <c r="AX446" s="11" t="s">
        <v>21</v>
      </c>
      <c r="AY446" s="180" t="s">
        <v>159</v>
      </c>
    </row>
    <row r="447" spans="2:65" s="1" customFormat="1" ht="31.5" customHeight="1">
      <c r="B447" s="129"/>
      <c r="C447" s="158" t="s">
        <v>597</v>
      </c>
      <c r="D447" s="158" t="s">
        <v>160</v>
      </c>
      <c r="E447" s="159" t="s">
        <v>598</v>
      </c>
      <c r="F447" s="259" t="s">
        <v>599</v>
      </c>
      <c r="G447" s="260"/>
      <c r="H447" s="260"/>
      <c r="I447" s="260"/>
      <c r="J447" s="160" t="s">
        <v>229</v>
      </c>
      <c r="K447" s="161">
        <v>0.8</v>
      </c>
      <c r="L447" s="261">
        <v>0</v>
      </c>
      <c r="M447" s="260"/>
      <c r="N447" s="262">
        <f>ROUND(L447*K447,2)</f>
        <v>0</v>
      </c>
      <c r="O447" s="260"/>
      <c r="P447" s="260"/>
      <c r="Q447" s="260"/>
      <c r="R447" s="131"/>
      <c r="T447" s="162" t="s">
        <v>3</v>
      </c>
      <c r="U447" s="43" t="s">
        <v>44</v>
      </c>
      <c r="V447" s="35"/>
      <c r="W447" s="163">
        <f>V447*K447</f>
        <v>0</v>
      </c>
      <c r="X447" s="163">
        <v>0</v>
      </c>
      <c r="Y447" s="163">
        <f>X447*K447</f>
        <v>0</v>
      </c>
      <c r="Z447" s="163">
        <v>0</v>
      </c>
      <c r="AA447" s="164">
        <f>Z447*K447</f>
        <v>0</v>
      </c>
      <c r="AR447" s="17" t="s">
        <v>196</v>
      </c>
      <c r="AT447" s="17" t="s">
        <v>160</v>
      </c>
      <c r="AU447" s="17" t="s">
        <v>103</v>
      </c>
      <c r="AY447" s="17" t="s">
        <v>159</v>
      </c>
      <c r="BE447" s="104">
        <f>IF(U447="základní",N447,0)</f>
        <v>0</v>
      </c>
      <c r="BF447" s="104">
        <f>IF(U447="snížená",N447,0)</f>
        <v>0</v>
      </c>
      <c r="BG447" s="104">
        <f>IF(U447="zákl. přenesená",N447,0)</f>
        <v>0</v>
      </c>
      <c r="BH447" s="104">
        <f>IF(U447="sníž. přenesená",N447,0)</f>
        <v>0</v>
      </c>
      <c r="BI447" s="104">
        <f>IF(U447="nulová",N447,0)</f>
        <v>0</v>
      </c>
      <c r="BJ447" s="17" t="s">
        <v>21</v>
      </c>
      <c r="BK447" s="104">
        <f>ROUND(L447*K447,2)</f>
        <v>0</v>
      </c>
      <c r="BL447" s="17" t="s">
        <v>196</v>
      </c>
      <c r="BM447" s="17" t="s">
        <v>600</v>
      </c>
    </row>
    <row r="448" spans="2:63" s="9" customFormat="1" ht="29.85" customHeight="1">
      <c r="B448" s="147"/>
      <c r="C448" s="148"/>
      <c r="D448" s="157" t="s">
        <v>127</v>
      </c>
      <c r="E448" s="157"/>
      <c r="F448" s="157"/>
      <c r="G448" s="157"/>
      <c r="H448" s="157"/>
      <c r="I448" s="157"/>
      <c r="J448" s="157"/>
      <c r="K448" s="157"/>
      <c r="L448" s="157"/>
      <c r="M448" s="157"/>
      <c r="N448" s="254">
        <f>BK448</f>
        <v>0</v>
      </c>
      <c r="O448" s="255"/>
      <c r="P448" s="255"/>
      <c r="Q448" s="255"/>
      <c r="R448" s="150"/>
      <c r="T448" s="151"/>
      <c r="U448" s="148"/>
      <c r="V448" s="148"/>
      <c r="W448" s="152">
        <f>SUM(W449:W468)</f>
        <v>0</v>
      </c>
      <c r="X448" s="148"/>
      <c r="Y448" s="152">
        <f>SUM(Y449:Y468)</f>
        <v>0.45265000000000005</v>
      </c>
      <c r="Z448" s="148"/>
      <c r="AA448" s="153">
        <f>SUM(AA449:AA468)</f>
        <v>0</v>
      </c>
      <c r="AR448" s="154" t="s">
        <v>103</v>
      </c>
      <c r="AT448" s="155" t="s">
        <v>78</v>
      </c>
      <c r="AU448" s="155" t="s">
        <v>21</v>
      </c>
      <c r="AY448" s="154" t="s">
        <v>159</v>
      </c>
      <c r="BK448" s="156">
        <f>SUM(BK449:BK468)</f>
        <v>0</v>
      </c>
    </row>
    <row r="449" spans="2:65" s="1" customFormat="1" ht="22.5" customHeight="1">
      <c r="B449" s="129"/>
      <c r="C449" s="158" t="s">
        <v>601</v>
      </c>
      <c r="D449" s="158" t="s">
        <v>160</v>
      </c>
      <c r="E449" s="159" t="s">
        <v>602</v>
      </c>
      <c r="F449" s="259" t="s">
        <v>603</v>
      </c>
      <c r="G449" s="260"/>
      <c r="H449" s="260"/>
      <c r="I449" s="260"/>
      <c r="J449" s="160" t="s">
        <v>179</v>
      </c>
      <c r="K449" s="161">
        <v>4</v>
      </c>
      <c r="L449" s="261">
        <v>0</v>
      </c>
      <c r="M449" s="260"/>
      <c r="N449" s="262">
        <f>ROUND(L449*K449,2)</f>
        <v>0</v>
      </c>
      <c r="O449" s="260"/>
      <c r="P449" s="260"/>
      <c r="Q449" s="260"/>
      <c r="R449" s="131"/>
      <c r="T449" s="162" t="s">
        <v>3</v>
      </c>
      <c r="U449" s="43" t="s">
        <v>44</v>
      </c>
      <c r="V449" s="35"/>
      <c r="W449" s="163">
        <f>V449*K449</f>
        <v>0</v>
      </c>
      <c r="X449" s="163">
        <v>0</v>
      </c>
      <c r="Y449" s="163">
        <f>X449*K449</f>
        <v>0</v>
      </c>
      <c r="Z449" s="163">
        <v>0</v>
      </c>
      <c r="AA449" s="164">
        <f>Z449*K449</f>
        <v>0</v>
      </c>
      <c r="AR449" s="17" t="s">
        <v>196</v>
      </c>
      <c r="AT449" s="17" t="s">
        <v>160</v>
      </c>
      <c r="AU449" s="17" t="s">
        <v>103</v>
      </c>
      <c r="AY449" s="17" t="s">
        <v>159</v>
      </c>
      <c r="BE449" s="104">
        <f>IF(U449="základní",N449,0)</f>
        <v>0</v>
      </c>
      <c r="BF449" s="104">
        <f>IF(U449="snížená",N449,0)</f>
        <v>0</v>
      </c>
      <c r="BG449" s="104">
        <f>IF(U449="zákl. přenesená",N449,0)</f>
        <v>0</v>
      </c>
      <c r="BH449" s="104">
        <f>IF(U449="sníž. přenesená",N449,0)</f>
        <v>0</v>
      </c>
      <c r="BI449" s="104">
        <f>IF(U449="nulová",N449,0)</f>
        <v>0</v>
      </c>
      <c r="BJ449" s="17" t="s">
        <v>21</v>
      </c>
      <c r="BK449" s="104">
        <f>ROUND(L449*K449,2)</f>
        <v>0</v>
      </c>
      <c r="BL449" s="17" t="s">
        <v>196</v>
      </c>
      <c r="BM449" s="17" t="s">
        <v>604</v>
      </c>
    </row>
    <row r="450" spans="2:51" s="10" customFormat="1" ht="22.5" customHeight="1">
      <c r="B450" s="165"/>
      <c r="C450" s="166"/>
      <c r="D450" s="166"/>
      <c r="E450" s="167" t="s">
        <v>3</v>
      </c>
      <c r="F450" s="271" t="s">
        <v>605</v>
      </c>
      <c r="G450" s="272"/>
      <c r="H450" s="272"/>
      <c r="I450" s="272"/>
      <c r="J450" s="166"/>
      <c r="K450" s="168">
        <v>4</v>
      </c>
      <c r="L450" s="166"/>
      <c r="M450" s="166"/>
      <c r="N450" s="166"/>
      <c r="O450" s="166"/>
      <c r="P450" s="166"/>
      <c r="Q450" s="166"/>
      <c r="R450" s="169"/>
      <c r="T450" s="170"/>
      <c r="U450" s="166"/>
      <c r="V450" s="166"/>
      <c r="W450" s="166"/>
      <c r="X450" s="166"/>
      <c r="Y450" s="166"/>
      <c r="Z450" s="166"/>
      <c r="AA450" s="171"/>
      <c r="AT450" s="172" t="s">
        <v>167</v>
      </c>
      <c r="AU450" s="172" t="s">
        <v>103</v>
      </c>
      <c r="AV450" s="10" t="s">
        <v>103</v>
      </c>
      <c r="AW450" s="10" t="s">
        <v>36</v>
      </c>
      <c r="AX450" s="10" t="s">
        <v>79</v>
      </c>
      <c r="AY450" s="172" t="s">
        <v>159</v>
      </c>
    </row>
    <row r="451" spans="2:51" s="11" customFormat="1" ht="22.5" customHeight="1">
      <c r="B451" s="173"/>
      <c r="C451" s="174"/>
      <c r="D451" s="174"/>
      <c r="E451" s="175" t="s">
        <v>3</v>
      </c>
      <c r="F451" s="269" t="s">
        <v>168</v>
      </c>
      <c r="G451" s="270"/>
      <c r="H451" s="270"/>
      <c r="I451" s="270"/>
      <c r="J451" s="174"/>
      <c r="K451" s="176">
        <v>4</v>
      </c>
      <c r="L451" s="174"/>
      <c r="M451" s="174"/>
      <c r="N451" s="174"/>
      <c r="O451" s="174"/>
      <c r="P451" s="174"/>
      <c r="Q451" s="174"/>
      <c r="R451" s="177"/>
      <c r="T451" s="178"/>
      <c r="U451" s="174"/>
      <c r="V451" s="174"/>
      <c r="W451" s="174"/>
      <c r="X451" s="174"/>
      <c r="Y451" s="174"/>
      <c r="Z451" s="174"/>
      <c r="AA451" s="179"/>
      <c r="AT451" s="180" t="s">
        <v>167</v>
      </c>
      <c r="AU451" s="180" t="s">
        <v>103</v>
      </c>
      <c r="AV451" s="11" t="s">
        <v>164</v>
      </c>
      <c r="AW451" s="11" t="s">
        <v>36</v>
      </c>
      <c r="AX451" s="11" t="s">
        <v>21</v>
      </c>
      <c r="AY451" s="180" t="s">
        <v>159</v>
      </c>
    </row>
    <row r="452" spans="2:65" s="1" customFormat="1" ht="31.5" customHeight="1">
      <c r="B452" s="129"/>
      <c r="C452" s="181" t="s">
        <v>606</v>
      </c>
      <c r="D452" s="181" t="s">
        <v>262</v>
      </c>
      <c r="E452" s="182" t="s">
        <v>607</v>
      </c>
      <c r="F452" s="278" t="s">
        <v>608</v>
      </c>
      <c r="G452" s="279"/>
      <c r="H452" s="279"/>
      <c r="I452" s="279"/>
      <c r="J452" s="183" t="s">
        <v>179</v>
      </c>
      <c r="K452" s="184">
        <v>4</v>
      </c>
      <c r="L452" s="280">
        <v>0</v>
      </c>
      <c r="M452" s="279"/>
      <c r="N452" s="281">
        <f>ROUND(L452*K452,2)</f>
        <v>0</v>
      </c>
      <c r="O452" s="260"/>
      <c r="P452" s="260"/>
      <c r="Q452" s="260"/>
      <c r="R452" s="131"/>
      <c r="T452" s="162" t="s">
        <v>3</v>
      </c>
      <c r="U452" s="43" t="s">
        <v>44</v>
      </c>
      <c r="V452" s="35"/>
      <c r="W452" s="163">
        <f>V452*K452</f>
        <v>0</v>
      </c>
      <c r="X452" s="163">
        <v>0.07</v>
      </c>
      <c r="Y452" s="163">
        <f>X452*K452</f>
        <v>0.28</v>
      </c>
      <c r="Z452" s="163">
        <v>0</v>
      </c>
      <c r="AA452" s="164">
        <f>Z452*K452</f>
        <v>0</v>
      </c>
      <c r="AR452" s="17" t="s">
        <v>265</v>
      </c>
      <c r="AT452" s="17" t="s">
        <v>262</v>
      </c>
      <c r="AU452" s="17" t="s">
        <v>103</v>
      </c>
      <c r="AY452" s="17" t="s">
        <v>159</v>
      </c>
      <c r="BE452" s="104">
        <f>IF(U452="základní",N452,0)</f>
        <v>0</v>
      </c>
      <c r="BF452" s="104">
        <f>IF(U452="snížená",N452,0)</f>
        <v>0</v>
      </c>
      <c r="BG452" s="104">
        <f>IF(U452="zákl. přenesená",N452,0)</f>
        <v>0</v>
      </c>
      <c r="BH452" s="104">
        <f>IF(U452="sníž. přenesená",N452,0)</f>
        <v>0</v>
      </c>
      <c r="BI452" s="104">
        <f>IF(U452="nulová",N452,0)</f>
        <v>0</v>
      </c>
      <c r="BJ452" s="17" t="s">
        <v>21</v>
      </c>
      <c r="BK452" s="104">
        <f>ROUND(L452*K452,2)</f>
        <v>0</v>
      </c>
      <c r="BL452" s="17" t="s">
        <v>196</v>
      </c>
      <c r="BM452" s="17" t="s">
        <v>609</v>
      </c>
    </row>
    <row r="453" spans="2:65" s="1" customFormat="1" ht="22.5" customHeight="1">
      <c r="B453" s="129"/>
      <c r="C453" s="158" t="s">
        <v>610</v>
      </c>
      <c r="D453" s="158" t="s">
        <v>160</v>
      </c>
      <c r="E453" s="159" t="s">
        <v>611</v>
      </c>
      <c r="F453" s="259" t="s">
        <v>612</v>
      </c>
      <c r="G453" s="260"/>
      <c r="H453" s="260"/>
      <c r="I453" s="260"/>
      <c r="J453" s="160" t="s">
        <v>211</v>
      </c>
      <c r="K453" s="161">
        <v>2.2</v>
      </c>
      <c r="L453" s="261">
        <v>0</v>
      </c>
      <c r="M453" s="260"/>
      <c r="N453" s="262">
        <f>ROUND(L453*K453,2)</f>
        <v>0</v>
      </c>
      <c r="O453" s="260"/>
      <c r="P453" s="260"/>
      <c r="Q453" s="260"/>
      <c r="R453" s="131"/>
      <c r="T453" s="162" t="s">
        <v>3</v>
      </c>
      <c r="U453" s="43" t="s">
        <v>44</v>
      </c>
      <c r="V453" s="35"/>
      <c r="W453" s="163">
        <f>V453*K453</f>
        <v>0</v>
      </c>
      <c r="X453" s="163">
        <v>0</v>
      </c>
      <c r="Y453" s="163">
        <f>X453*K453</f>
        <v>0</v>
      </c>
      <c r="Z453" s="163">
        <v>0</v>
      </c>
      <c r="AA453" s="164">
        <f>Z453*K453</f>
        <v>0</v>
      </c>
      <c r="AR453" s="17" t="s">
        <v>196</v>
      </c>
      <c r="AT453" s="17" t="s">
        <v>160</v>
      </c>
      <c r="AU453" s="17" t="s">
        <v>103</v>
      </c>
      <c r="AY453" s="17" t="s">
        <v>159</v>
      </c>
      <c r="BE453" s="104">
        <f>IF(U453="základní",N453,0)</f>
        <v>0</v>
      </c>
      <c r="BF453" s="104">
        <f>IF(U453="snížená",N453,0)</f>
        <v>0</v>
      </c>
      <c r="BG453" s="104">
        <f>IF(U453="zákl. přenesená",N453,0)</f>
        <v>0</v>
      </c>
      <c r="BH453" s="104">
        <f>IF(U453="sníž. přenesená",N453,0)</f>
        <v>0</v>
      </c>
      <c r="BI453" s="104">
        <f>IF(U453="nulová",N453,0)</f>
        <v>0</v>
      </c>
      <c r="BJ453" s="17" t="s">
        <v>21</v>
      </c>
      <c r="BK453" s="104">
        <f>ROUND(L453*K453,2)</f>
        <v>0</v>
      </c>
      <c r="BL453" s="17" t="s">
        <v>196</v>
      </c>
      <c r="BM453" s="17" t="s">
        <v>613</v>
      </c>
    </row>
    <row r="454" spans="2:51" s="10" customFormat="1" ht="22.5" customHeight="1">
      <c r="B454" s="165"/>
      <c r="C454" s="166"/>
      <c r="D454" s="166"/>
      <c r="E454" s="167" t="s">
        <v>3</v>
      </c>
      <c r="F454" s="271" t="s">
        <v>614</v>
      </c>
      <c r="G454" s="272"/>
      <c r="H454" s="272"/>
      <c r="I454" s="272"/>
      <c r="J454" s="166"/>
      <c r="K454" s="168">
        <v>2.2</v>
      </c>
      <c r="L454" s="166"/>
      <c r="M454" s="166"/>
      <c r="N454" s="166"/>
      <c r="O454" s="166"/>
      <c r="P454" s="166"/>
      <c r="Q454" s="166"/>
      <c r="R454" s="169"/>
      <c r="T454" s="170"/>
      <c r="U454" s="166"/>
      <c r="V454" s="166"/>
      <c r="W454" s="166"/>
      <c r="X454" s="166"/>
      <c r="Y454" s="166"/>
      <c r="Z454" s="166"/>
      <c r="AA454" s="171"/>
      <c r="AT454" s="172" t="s">
        <v>167</v>
      </c>
      <c r="AU454" s="172" t="s">
        <v>103</v>
      </c>
      <c r="AV454" s="10" t="s">
        <v>103</v>
      </c>
      <c r="AW454" s="10" t="s">
        <v>36</v>
      </c>
      <c r="AX454" s="10" t="s">
        <v>79</v>
      </c>
      <c r="AY454" s="172" t="s">
        <v>159</v>
      </c>
    </row>
    <row r="455" spans="2:51" s="11" customFormat="1" ht="22.5" customHeight="1">
      <c r="B455" s="173"/>
      <c r="C455" s="174"/>
      <c r="D455" s="174"/>
      <c r="E455" s="175" t="s">
        <v>3</v>
      </c>
      <c r="F455" s="269" t="s">
        <v>168</v>
      </c>
      <c r="G455" s="270"/>
      <c r="H455" s="270"/>
      <c r="I455" s="270"/>
      <c r="J455" s="174"/>
      <c r="K455" s="176">
        <v>2.2</v>
      </c>
      <c r="L455" s="174"/>
      <c r="M455" s="174"/>
      <c r="N455" s="174"/>
      <c r="O455" s="174"/>
      <c r="P455" s="174"/>
      <c r="Q455" s="174"/>
      <c r="R455" s="177"/>
      <c r="T455" s="178"/>
      <c r="U455" s="174"/>
      <c r="V455" s="174"/>
      <c r="W455" s="174"/>
      <c r="X455" s="174"/>
      <c r="Y455" s="174"/>
      <c r="Z455" s="174"/>
      <c r="AA455" s="179"/>
      <c r="AT455" s="180" t="s">
        <v>167</v>
      </c>
      <c r="AU455" s="180" t="s">
        <v>103</v>
      </c>
      <c r="AV455" s="11" t="s">
        <v>164</v>
      </c>
      <c r="AW455" s="11" t="s">
        <v>36</v>
      </c>
      <c r="AX455" s="11" t="s">
        <v>21</v>
      </c>
      <c r="AY455" s="180" t="s">
        <v>159</v>
      </c>
    </row>
    <row r="456" spans="2:65" s="1" customFormat="1" ht="31.5" customHeight="1">
      <c r="B456" s="129"/>
      <c r="C456" s="181" t="s">
        <v>615</v>
      </c>
      <c r="D456" s="181" t="s">
        <v>262</v>
      </c>
      <c r="E456" s="182" t="s">
        <v>616</v>
      </c>
      <c r="F456" s="278" t="s">
        <v>617</v>
      </c>
      <c r="G456" s="279"/>
      <c r="H456" s="279"/>
      <c r="I456" s="279"/>
      <c r="J456" s="183" t="s">
        <v>179</v>
      </c>
      <c r="K456" s="184">
        <v>2</v>
      </c>
      <c r="L456" s="280">
        <v>0</v>
      </c>
      <c r="M456" s="279"/>
      <c r="N456" s="281">
        <f>ROUND(L456*K456,2)</f>
        <v>0</v>
      </c>
      <c r="O456" s="260"/>
      <c r="P456" s="260"/>
      <c r="Q456" s="260"/>
      <c r="R456" s="131"/>
      <c r="T456" s="162" t="s">
        <v>3</v>
      </c>
      <c r="U456" s="43" t="s">
        <v>44</v>
      </c>
      <c r="V456" s="35"/>
      <c r="W456" s="163">
        <f>V456*K456</f>
        <v>0</v>
      </c>
      <c r="X456" s="163">
        <v>0.07</v>
      </c>
      <c r="Y456" s="163">
        <f>X456*K456</f>
        <v>0.14</v>
      </c>
      <c r="Z456" s="163">
        <v>0</v>
      </c>
      <c r="AA456" s="164">
        <f>Z456*K456</f>
        <v>0</v>
      </c>
      <c r="AR456" s="17" t="s">
        <v>265</v>
      </c>
      <c r="AT456" s="17" t="s">
        <v>262</v>
      </c>
      <c r="AU456" s="17" t="s">
        <v>103</v>
      </c>
      <c r="AY456" s="17" t="s">
        <v>159</v>
      </c>
      <c r="BE456" s="104">
        <f>IF(U456="základní",N456,0)</f>
        <v>0</v>
      </c>
      <c r="BF456" s="104">
        <f>IF(U456="snížená",N456,0)</f>
        <v>0</v>
      </c>
      <c r="BG456" s="104">
        <f>IF(U456="zákl. přenesená",N456,0)</f>
        <v>0</v>
      </c>
      <c r="BH456" s="104">
        <f>IF(U456="sníž. přenesená",N456,0)</f>
        <v>0</v>
      </c>
      <c r="BI456" s="104">
        <f>IF(U456="nulová",N456,0)</f>
        <v>0</v>
      </c>
      <c r="BJ456" s="17" t="s">
        <v>21</v>
      </c>
      <c r="BK456" s="104">
        <f>ROUND(L456*K456,2)</f>
        <v>0</v>
      </c>
      <c r="BL456" s="17" t="s">
        <v>196</v>
      </c>
      <c r="BM456" s="17" t="s">
        <v>618</v>
      </c>
    </row>
    <row r="457" spans="2:65" s="1" customFormat="1" ht="31.5" customHeight="1">
      <c r="B457" s="129"/>
      <c r="C457" s="158" t="s">
        <v>619</v>
      </c>
      <c r="D457" s="158" t="s">
        <v>160</v>
      </c>
      <c r="E457" s="159" t="s">
        <v>620</v>
      </c>
      <c r="F457" s="259" t="s">
        <v>621</v>
      </c>
      <c r="G457" s="260"/>
      <c r="H457" s="260"/>
      <c r="I457" s="260"/>
      <c r="J457" s="160" t="s">
        <v>206</v>
      </c>
      <c r="K457" s="161">
        <v>4</v>
      </c>
      <c r="L457" s="261">
        <v>0</v>
      </c>
      <c r="M457" s="260"/>
      <c r="N457" s="262">
        <f>ROUND(L457*K457,2)</f>
        <v>0</v>
      </c>
      <c r="O457" s="260"/>
      <c r="P457" s="260"/>
      <c r="Q457" s="260"/>
      <c r="R457" s="131"/>
      <c r="T457" s="162" t="s">
        <v>3</v>
      </c>
      <c r="U457" s="43" t="s">
        <v>44</v>
      </c>
      <c r="V457" s="35"/>
      <c r="W457" s="163">
        <f>V457*K457</f>
        <v>0</v>
      </c>
      <c r="X457" s="163">
        <v>0</v>
      </c>
      <c r="Y457" s="163">
        <f>X457*K457</f>
        <v>0</v>
      </c>
      <c r="Z457" s="163">
        <v>0</v>
      </c>
      <c r="AA457" s="164">
        <f>Z457*K457</f>
        <v>0</v>
      </c>
      <c r="AR457" s="17" t="s">
        <v>196</v>
      </c>
      <c r="AT457" s="17" t="s">
        <v>160</v>
      </c>
      <c r="AU457" s="17" t="s">
        <v>103</v>
      </c>
      <c r="AY457" s="17" t="s">
        <v>159</v>
      </c>
      <c r="BE457" s="104">
        <f>IF(U457="základní",N457,0)</f>
        <v>0</v>
      </c>
      <c r="BF457" s="104">
        <f>IF(U457="snížená",N457,0)</f>
        <v>0</v>
      </c>
      <c r="BG457" s="104">
        <f>IF(U457="zákl. přenesená",N457,0)</f>
        <v>0</v>
      </c>
      <c r="BH457" s="104">
        <f>IF(U457="sníž. přenesená",N457,0)</f>
        <v>0</v>
      </c>
      <c r="BI457" s="104">
        <f>IF(U457="nulová",N457,0)</f>
        <v>0</v>
      </c>
      <c r="BJ457" s="17" t="s">
        <v>21</v>
      </c>
      <c r="BK457" s="104">
        <f>ROUND(L457*K457,2)</f>
        <v>0</v>
      </c>
      <c r="BL457" s="17" t="s">
        <v>196</v>
      </c>
      <c r="BM457" s="17" t="s">
        <v>622</v>
      </c>
    </row>
    <row r="458" spans="2:65" s="1" customFormat="1" ht="22.5" customHeight="1">
      <c r="B458" s="129"/>
      <c r="C458" s="181" t="s">
        <v>623</v>
      </c>
      <c r="D458" s="181" t="s">
        <v>262</v>
      </c>
      <c r="E458" s="182" t="s">
        <v>624</v>
      </c>
      <c r="F458" s="278" t="s">
        <v>625</v>
      </c>
      <c r="G458" s="279"/>
      <c r="H458" s="279"/>
      <c r="I458" s="279"/>
      <c r="J458" s="183" t="s">
        <v>179</v>
      </c>
      <c r="K458" s="184">
        <v>4</v>
      </c>
      <c r="L458" s="280">
        <v>0</v>
      </c>
      <c r="M458" s="279"/>
      <c r="N458" s="281">
        <f>ROUND(L458*K458,2)</f>
        <v>0</v>
      </c>
      <c r="O458" s="260"/>
      <c r="P458" s="260"/>
      <c r="Q458" s="260"/>
      <c r="R458" s="131"/>
      <c r="T458" s="162" t="s">
        <v>3</v>
      </c>
      <c r="U458" s="43" t="s">
        <v>44</v>
      </c>
      <c r="V458" s="35"/>
      <c r="W458" s="163">
        <f>V458*K458</f>
        <v>0</v>
      </c>
      <c r="X458" s="163">
        <v>0.005</v>
      </c>
      <c r="Y458" s="163">
        <f>X458*K458</f>
        <v>0.02</v>
      </c>
      <c r="Z458" s="163">
        <v>0</v>
      </c>
      <c r="AA458" s="164">
        <f>Z458*K458</f>
        <v>0</v>
      </c>
      <c r="AR458" s="17" t="s">
        <v>265</v>
      </c>
      <c r="AT458" s="17" t="s">
        <v>262</v>
      </c>
      <c r="AU458" s="17" t="s">
        <v>103</v>
      </c>
      <c r="AY458" s="17" t="s">
        <v>159</v>
      </c>
      <c r="BE458" s="104">
        <f>IF(U458="základní",N458,0)</f>
        <v>0</v>
      </c>
      <c r="BF458" s="104">
        <f>IF(U458="snížená",N458,0)</f>
        <v>0</v>
      </c>
      <c r="BG458" s="104">
        <f>IF(U458="zákl. přenesená",N458,0)</f>
        <v>0</v>
      </c>
      <c r="BH458" s="104">
        <f>IF(U458="sníž. přenesená",N458,0)</f>
        <v>0</v>
      </c>
      <c r="BI458" s="104">
        <f>IF(U458="nulová",N458,0)</f>
        <v>0</v>
      </c>
      <c r="BJ458" s="17" t="s">
        <v>21</v>
      </c>
      <c r="BK458" s="104">
        <f>ROUND(L458*K458,2)</f>
        <v>0</v>
      </c>
      <c r="BL458" s="17" t="s">
        <v>196</v>
      </c>
      <c r="BM458" s="17" t="s">
        <v>626</v>
      </c>
    </row>
    <row r="459" spans="2:65" s="1" customFormat="1" ht="31.5" customHeight="1">
      <c r="B459" s="129"/>
      <c r="C459" s="158" t="s">
        <v>627</v>
      </c>
      <c r="D459" s="158" t="s">
        <v>160</v>
      </c>
      <c r="E459" s="159" t="s">
        <v>628</v>
      </c>
      <c r="F459" s="259" t="s">
        <v>629</v>
      </c>
      <c r="G459" s="260"/>
      <c r="H459" s="260"/>
      <c r="I459" s="260"/>
      <c r="J459" s="160" t="s">
        <v>291</v>
      </c>
      <c r="K459" s="161">
        <v>253</v>
      </c>
      <c r="L459" s="261">
        <v>0</v>
      </c>
      <c r="M459" s="260"/>
      <c r="N459" s="262">
        <f>ROUND(L459*K459,2)</f>
        <v>0</v>
      </c>
      <c r="O459" s="260"/>
      <c r="P459" s="260"/>
      <c r="Q459" s="260"/>
      <c r="R459" s="131"/>
      <c r="T459" s="162" t="s">
        <v>3</v>
      </c>
      <c r="U459" s="43" t="s">
        <v>44</v>
      </c>
      <c r="V459" s="35"/>
      <c r="W459" s="163">
        <f>V459*K459</f>
        <v>0</v>
      </c>
      <c r="X459" s="163">
        <v>5E-05</v>
      </c>
      <c r="Y459" s="163">
        <f>X459*K459</f>
        <v>0.01265</v>
      </c>
      <c r="Z459" s="163">
        <v>0</v>
      </c>
      <c r="AA459" s="164">
        <f>Z459*K459</f>
        <v>0</v>
      </c>
      <c r="AR459" s="17" t="s">
        <v>196</v>
      </c>
      <c r="AT459" s="17" t="s">
        <v>160</v>
      </c>
      <c r="AU459" s="17" t="s">
        <v>103</v>
      </c>
      <c r="AY459" s="17" t="s">
        <v>159</v>
      </c>
      <c r="BE459" s="104">
        <f>IF(U459="základní",N459,0)</f>
        <v>0</v>
      </c>
      <c r="BF459" s="104">
        <f>IF(U459="snížená",N459,0)</f>
        <v>0</v>
      </c>
      <c r="BG459" s="104">
        <f>IF(U459="zákl. přenesená",N459,0)</f>
        <v>0</v>
      </c>
      <c r="BH459" s="104">
        <f>IF(U459="sníž. přenesená",N459,0)</f>
        <v>0</v>
      </c>
      <c r="BI459" s="104">
        <f>IF(U459="nulová",N459,0)</f>
        <v>0</v>
      </c>
      <c r="BJ459" s="17" t="s">
        <v>21</v>
      </c>
      <c r="BK459" s="104">
        <f>ROUND(L459*K459,2)</f>
        <v>0</v>
      </c>
      <c r="BL459" s="17" t="s">
        <v>196</v>
      </c>
      <c r="BM459" s="17" t="s">
        <v>630</v>
      </c>
    </row>
    <row r="460" spans="2:51" s="10" customFormat="1" ht="22.5" customHeight="1">
      <c r="B460" s="165"/>
      <c r="C460" s="166"/>
      <c r="D460" s="166"/>
      <c r="E460" s="167" t="s">
        <v>3</v>
      </c>
      <c r="F460" s="271" t="s">
        <v>631</v>
      </c>
      <c r="G460" s="272"/>
      <c r="H460" s="272"/>
      <c r="I460" s="272"/>
      <c r="J460" s="166"/>
      <c r="K460" s="168">
        <v>220</v>
      </c>
      <c r="L460" s="166"/>
      <c r="M460" s="166"/>
      <c r="N460" s="166"/>
      <c r="O460" s="166"/>
      <c r="P460" s="166"/>
      <c r="Q460" s="166"/>
      <c r="R460" s="169"/>
      <c r="T460" s="170"/>
      <c r="U460" s="166"/>
      <c r="V460" s="166"/>
      <c r="W460" s="166"/>
      <c r="X460" s="166"/>
      <c r="Y460" s="166"/>
      <c r="Z460" s="166"/>
      <c r="AA460" s="171"/>
      <c r="AT460" s="172" t="s">
        <v>167</v>
      </c>
      <c r="AU460" s="172" t="s">
        <v>103</v>
      </c>
      <c r="AV460" s="10" t="s">
        <v>103</v>
      </c>
      <c r="AW460" s="10" t="s">
        <v>36</v>
      </c>
      <c r="AX460" s="10" t="s">
        <v>79</v>
      </c>
      <c r="AY460" s="172" t="s">
        <v>159</v>
      </c>
    </row>
    <row r="461" spans="2:51" s="10" customFormat="1" ht="22.5" customHeight="1">
      <c r="B461" s="165"/>
      <c r="C461" s="166"/>
      <c r="D461" s="166"/>
      <c r="E461" s="167" t="s">
        <v>3</v>
      </c>
      <c r="F461" s="273" t="s">
        <v>632</v>
      </c>
      <c r="G461" s="272"/>
      <c r="H461" s="272"/>
      <c r="I461" s="272"/>
      <c r="J461" s="166"/>
      <c r="K461" s="168">
        <v>33</v>
      </c>
      <c r="L461" s="166"/>
      <c r="M461" s="166"/>
      <c r="N461" s="166"/>
      <c r="O461" s="166"/>
      <c r="P461" s="166"/>
      <c r="Q461" s="166"/>
      <c r="R461" s="169"/>
      <c r="T461" s="170"/>
      <c r="U461" s="166"/>
      <c r="V461" s="166"/>
      <c r="W461" s="166"/>
      <c r="X461" s="166"/>
      <c r="Y461" s="166"/>
      <c r="Z461" s="166"/>
      <c r="AA461" s="171"/>
      <c r="AT461" s="172" t="s">
        <v>167</v>
      </c>
      <c r="AU461" s="172" t="s">
        <v>103</v>
      </c>
      <c r="AV461" s="10" t="s">
        <v>103</v>
      </c>
      <c r="AW461" s="10" t="s">
        <v>36</v>
      </c>
      <c r="AX461" s="10" t="s">
        <v>79</v>
      </c>
      <c r="AY461" s="172" t="s">
        <v>159</v>
      </c>
    </row>
    <row r="462" spans="2:51" s="11" customFormat="1" ht="22.5" customHeight="1">
      <c r="B462" s="173"/>
      <c r="C462" s="174"/>
      <c r="D462" s="174"/>
      <c r="E462" s="175" t="s">
        <v>3</v>
      </c>
      <c r="F462" s="269" t="s">
        <v>168</v>
      </c>
      <c r="G462" s="270"/>
      <c r="H462" s="270"/>
      <c r="I462" s="270"/>
      <c r="J462" s="174"/>
      <c r="K462" s="176">
        <v>253</v>
      </c>
      <c r="L462" s="174"/>
      <c r="M462" s="174"/>
      <c r="N462" s="174"/>
      <c r="O462" s="174"/>
      <c r="P462" s="174"/>
      <c r="Q462" s="174"/>
      <c r="R462" s="177"/>
      <c r="T462" s="178"/>
      <c r="U462" s="174"/>
      <c r="V462" s="174"/>
      <c r="W462" s="174"/>
      <c r="X462" s="174"/>
      <c r="Y462" s="174"/>
      <c r="Z462" s="174"/>
      <c r="AA462" s="179"/>
      <c r="AT462" s="180" t="s">
        <v>167</v>
      </c>
      <c r="AU462" s="180" t="s">
        <v>103</v>
      </c>
      <c r="AV462" s="11" t="s">
        <v>164</v>
      </c>
      <c r="AW462" s="11" t="s">
        <v>36</v>
      </c>
      <c r="AX462" s="11" t="s">
        <v>21</v>
      </c>
      <c r="AY462" s="180" t="s">
        <v>159</v>
      </c>
    </row>
    <row r="463" spans="2:65" s="1" customFormat="1" ht="44.25" customHeight="1">
      <c r="B463" s="129"/>
      <c r="C463" s="181" t="s">
        <v>633</v>
      </c>
      <c r="D463" s="181" t="s">
        <v>262</v>
      </c>
      <c r="E463" s="182" t="s">
        <v>634</v>
      </c>
      <c r="F463" s="278" t="s">
        <v>635</v>
      </c>
      <c r="G463" s="279"/>
      <c r="H463" s="279"/>
      <c r="I463" s="279"/>
      <c r="J463" s="183" t="s">
        <v>291</v>
      </c>
      <c r="K463" s="184">
        <v>275</v>
      </c>
      <c r="L463" s="280">
        <v>0</v>
      </c>
      <c r="M463" s="279"/>
      <c r="N463" s="281">
        <f>ROUND(L463*K463,2)</f>
        <v>0</v>
      </c>
      <c r="O463" s="260"/>
      <c r="P463" s="260"/>
      <c r="Q463" s="260"/>
      <c r="R463" s="131"/>
      <c r="T463" s="162" t="s">
        <v>3</v>
      </c>
      <c r="U463" s="43" t="s">
        <v>44</v>
      </c>
      <c r="V463" s="35"/>
      <c r="W463" s="163">
        <f>V463*K463</f>
        <v>0</v>
      </c>
      <c r="X463" s="163">
        <v>0</v>
      </c>
      <c r="Y463" s="163">
        <f>X463*K463</f>
        <v>0</v>
      </c>
      <c r="Z463" s="163">
        <v>0</v>
      </c>
      <c r="AA463" s="164">
        <f>Z463*K463</f>
        <v>0</v>
      </c>
      <c r="AR463" s="17" t="s">
        <v>265</v>
      </c>
      <c r="AT463" s="17" t="s">
        <v>262</v>
      </c>
      <c r="AU463" s="17" t="s">
        <v>103</v>
      </c>
      <c r="AY463" s="17" t="s">
        <v>159</v>
      </c>
      <c r="BE463" s="104">
        <f>IF(U463="základní",N463,0)</f>
        <v>0</v>
      </c>
      <c r="BF463" s="104">
        <f>IF(U463="snížená",N463,0)</f>
        <v>0</v>
      </c>
      <c r="BG463" s="104">
        <f>IF(U463="zákl. přenesená",N463,0)</f>
        <v>0</v>
      </c>
      <c r="BH463" s="104">
        <f>IF(U463="sníž. přenesená",N463,0)</f>
        <v>0</v>
      </c>
      <c r="BI463" s="104">
        <f>IF(U463="nulová",N463,0)</f>
        <v>0</v>
      </c>
      <c r="BJ463" s="17" t="s">
        <v>21</v>
      </c>
      <c r="BK463" s="104">
        <f>ROUND(L463*K463,2)</f>
        <v>0</v>
      </c>
      <c r="BL463" s="17" t="s">
        <v>196</v>
      </c>
      <c r="BM463" s="17" t="s">
        <v>636</v>
      </c>
    </row>
    <row r="464" spans="2:51" s="10" customFormat="1" ht="22.5" customHeight="1">
      <c r="B464" s="165"/>
      <c r="C464" s="166"/>
      <c r="D464" s="166"/>
      <c r="E464" s="167" t="s">
        <v>3</v>
      </c>
      <c r="F464" s="271" t="s">
        <v>631</v>
      </c>
      <c r="G464" s="272"/>
      <c r="H464" s="272"/>
      <c r="I464" s="272"/>
      <c r="J464" s="166"/>
      <c r="K464" s="168">
        <v>220</v>
      </c>
      <c r="L464" s="166"/>
      <c r="M464" s="166"/>
      <c r="N464" s="166"/>
      <c r="O464" s="166"/>
      <c r="P464" s="166"/>
      <c r="Q464" s="166"/>
      <c r="R464" s="169"/>
      <c r="T464" s="170"/>
      <c r="U464" s="166"/>
      <c r="V464" s="166"/>
      <c r="W464" s="166"/>
      <c r="X464" s="166"/>
      <c r="Y464" s="166"/>
      <c r="Z464" s="166"/>
      <c r="AA464" s="171"/>
      <c r="AT464" s="172" t="s">
        <v>167</v>
      </c>
      <c r="AU464" s="172" t="s">
        <v>103</v>
      </c>
      <c r="AV464" s="10" t="s">
        <v>103</v>
      </c>
      <c r="AW464" s="10" t="s">
        <v>36</v>
      </c>
      <c r="AX464" s="10" t="s">
        <v>79</v>
      </c>
      <c r="AY464" s="172" t="s">
        <v>159</v>
      </c>
    </row>
    <row r="465" spans="2:51" s="10" customFormat="1" ht="22.5" customHeight="1">
      <c r="B465" s="165"/>
      <c r="C465" s="166"/>
      <c r="D465" s="166"/>
      <c r="E465" s="167" t="s">
        <v>3</v>
      </c>
      <c r="F465" s="273" t="s">
        <v>637</v>
      </c>
      <c r="G465" s="272"/>
      <c r="H465" s="272"/>
      <c r="I465" s="272"/>
      <c r="J465" s="166"/>
      <c r="K465" s="168">
        <v>22</v>
      </c>
      <c r="L465" s="166"/>
      <c r="M465" s="166"/>
      <c r="N465" s="166"/>
      <c r="O465" s="166"/>
      <c r="P465" s="166"/>
      <c r="Q465" s="166"/>
      <c r="R465" s="169"/>
      <c r="T465" s="170"/>
      <c r="U465" s="166"/>
      <c r="V465" s="166"/>
      <c r="W465" s="166"/>
      <c r="X465" s="166"/>
      <c r="Y465" s="166"/>
      <c r="Z465" s="166"/>
      <c r="AA465" s="171"/>
      <c r="AT465" s="172" t="s">
        <v>167</v>
      </c>
      <c r="AU465" s="172" t="s">
        <v>103</v>
      </c>
      <c r="AV465" s="10" t="s">
        <v>103</v>
      </c>
      <c r="AW465" s="10" t="s">
        <v>36</v>
      </c>
      <c r="AX465" s="10" t="s">
        <v>79</v>
      </c>
      <c r="AY465" s="172" t="s">
        <v>159</v>
      </c>
    </row>
    <row r="466" spans="2:51" s="10" customFormat="1" ht="22.5" customHeight="1">
      <c r="B466" s="165"/>
      <c r="C466" s="166"/>
      <c r="D466" s="166"/>
      <c r="E466" s="167" t="s">
        <v>3</v>
      </c>
      <c r="F466" s="273" t="s">
        <v>632</v>
      </c>
      <c r="G466" s="272"/>
      <c r="H466" s="272"/>
      <c r="I466" s="272"/>
      <c r="J466" s="166"/>
      <c r="K466" s="168">
        <v>33</v>
      </c>
      <c r="L466" s="166"/>
      <c r="M466" s="166"/>
      <c r="N466" s="166"/>
      <c r="O466" s="166"/>
      <c r="P466" s="166"/>
      <c r="Q466" s="166"/>
      <c r="R466" s="169"/>
      <c r="T466" s="170"/>
      <c r="U466" s="166"/>
      <c r="V466" s="166"/>
      <c r="W466" s="166"/>
      <c r="X466" s="166"/>
      <c r="Y466" s="166"/>
      <c r="Z466" s="166"/>
      <c r="AA466" s="171"/>
      <c r="AT466" s="172" t="s">
        <v>167</v>
      </c>
      <c r="AU466" s="172" t="s">
        <v>103</v>
      </c>
      <c r="AV466" s="10" t="s">
        <v>103</v>
      </c>
      <c r="AW466" s="10" t="s">
        <v>36</v>
      </c>
      <c r="AX466" s="10" t="s">
        <v>79</v>
      </c>
      <c r="AY466" s="172" t="s">
        <v>159</v>
      </c>
    </row>
    <row r="467" spans="2:51" s="11" customFormat="1" ht="22.5" customHeight="1">
      <c r="B467" s="173"/>
      <c r="C467" s="174"/>
      <c r="D467" s="174"/>
      <c r="E467" s="175" t="s">
        <v>3</v>
      </c>
      <c r="F467" s="269" t="s">
        <v>168</v>
      </c>
      <c r="G467" s="270"/>
      <c r="H467" s="270"/>
      <c r="I467" s="270"/>
      <c r="J467" s="174"/>
      <c r="K467" s="176">
        <v>275</v>
      </c>
      <c r="L467" s="174"/>
      <c r="M467" s="174"/>
      <c r="N467" s="174"/>
      <c r="O467" s="174"/>
      <c r="P467" s="174"/>
      <c r="Q467" s="174"/>
      <c r="R467" s="177"/>
      <c r="T467" s="178"/>
      <c r="U467" s="174"/>
      <c r="V467" s="174"/>
      <c r="W467" s="174"/>
      <c r="X467" s="174"/>
      <c r="Y467" s="174"/>
      <c r="Z467" s="174"/>
      <c r="AA467" s="179"/>
      <c r="AT467" s="180" t="s">
        <v>167</v>
      </c>
      <c r="AU467" s="180" t="s">
        <v>103</v>
      </c>
      <c r="AV467" s="11" t="s">
        <v>164</v>
      </c>
      <c r="AW467" s="11" t="s">
        <v>36</v>
      </c>
      <c r="AX467" s="11" t="s">
        <v>21</v>
      </c>
      <c r="AY467" s="180" t="s">
        <v>159</v>
      </c>
    </row>
    <row r="468" spans="2:65" s="1" customFormat="1" ht="31.5" customHeight="1">
      <c r="B468" s="129"/>
      <c r="C468" s="158" t="s">
        <v>27</v>
      </c>
      <c r="D468" s="158" t="s">
        <v>160</v>
      </c>
      <c r="E468" s="159" t="s">
        <v>638</v>
      </c>
      <c r="F468" s="259" t="s">
        <v>639</v>
      </c>
      <c r="G468" s="260"/>
      <c r="H468" s="260"/>
      <c r="I468" s="260"/>
      <c r="J468" s="160" t="s">
        <v>229</v>
      </c>
      <c r="K468" s="161">
        <v>0.453</v>
      </c>
      <c r="L468" s="261">
        <v>0</v>
      </c>
      <c r="M468" s="260"/>
      <c r="N468" s="262">
        <f>ROUND(L468*K468,2)</f>
        <v>0</v>
      </c>
      <c r="O468" s="260"/>
      <c r="P468" s="260"/>
      <c r="Q468" s="260"/>
      <c r="R468" s="131"/>
      <c r="T468" s="162" t="s">
        <v>3</v>
      </c>
      <c r="U468" s="43" t="s">
        <v>44</v>
      </c>
      <c r="V468" s="35"/>
      <c r="W468" s="163">
        <f>V468*K468</f>
        <v>0</v>
      </c>
      <c r="X468" s="163">
        <v>0</v>
      </c>
      <c r="Y468" s="163">
        <f>X468*K468</f>
        <v>0</v>
      </c>
      <c r="Z468" s="163">
        <v>0</v>
      </c>
      <c r="AA468" s="164">
        <f>Z468*K468</f>
        <v>0</v>
      </c>
      <c r="AR468" s="17" t="s">
        <v>196</v>
      </c>
      <c r="AT468" s="17" t="s">
        <v>160</v>
      </c>
      <c r="AU468" s="17" t="s">
        <v>103</v>
      </c>
      <c r="AY468" s="17" t="s">
        <v>159</v>
      </c>
      <c r="BE468" s="104">
        <f>IF(U468="základní",N468,0)</f>
        <v>0</v>
      </c>
      <c r="BF468" s="104">
        <f>IF(U468="snížená",N468,0)</f>
        <v>0</v>
      </c>
      <c r="BG468" s="104">
        <f>IF(U468="zákl. přenesená",N468,0)</f>
        <v>0</v>
      </c>
      <c r="BH468" s="104">
        <f>IF(U468="sníž. přenesená",N468,0)</f>
        <v>0</v>
      </c>
      <c r="BI468" s="104">
        <f>IF(U468="nulová",N468,0)</f>
        <v>0</v>
      </c>
      <c r="BJ468" s="17" t="s">
        <v>21</v>
      </c>
      <c r="BK468" s="104">
        <f>ROUND(L468*K468,2)</f>
        <v>0</v>
      </c>
      <c r="BL468" s="17" t="s">
        <v>196</v>
      </c>
      <c r="BM468" s="17" t="s">
        <v>640</v>
      </c>
    </row>
    <row r="469" spans="2:63" s="9" customFormat="1" ht="29.85" customHeight="1">
      <c r="B469" s="147"/>
      <c r="C469" s="148"/>
      <c r="D469" s="157" t="s">
        <v>128</v>
      </c>
      <c r="E469" s="157"/>
      <c r="F469" s="157"/>
      <c r="G469" s="157"/>
      <c r="H469" s="157"/>
      <c r="I469" s="157"/>
      <c r="J469" s="157"/>
      <c r="K469" s="157"/>
      <c r="L469" s="157"/>
      <c r="M469" s="157"/>
      <c r="N469" s="254">
        <f>BK469</f>
        <v>0</v>
      </c>
      <c r="O469" s="255"/>
      <c r="P469" s="255"/>
      <c r="Q469" s="255"/>
      <c r="R469" s="150"/>
      <c r="T469" s="151"/>
      <c r="U469" s="148"/>
      <c r="V469" s="148"/>
      <c r="W469" s="152">
        <f>SUM(W470:W533)</f>
        <v>0</v>
      </c>
      <c r="X469" s="148"/>
      <c r="Y469" s="152">
        <f>SUM(Y470:Y533)</f>
        <v>0.07999602</v>
      </c>
      <c r="Z469" s="148"/>
      <c r="AA469" s="153">
        <f>SUM(AA470:AA533)</f>
        <v>0</v>
      </c>
      <c r="AR469" s="154" t="s">
        <v>103</v>
      </c>
      <c r="AT469" s="155" t="s">
        <v>78</v>
      </c>
      <c r="AU469" s="155" t="s">
        <v>21</v>
      </c>
      <c r="AY469" s="154" t="s">
        <v>159</v>
      </c>
      <c r="BK469" s="156">
        <f>SUM(BK470:BK533)</f>
        <v>0</v>
      </c>
    </row>
    <row r="470" spans="2:65" s="1" customFormat="1" ht="31.5" customHeight="1">
      <c r="B470" s="129"/>
      <c r="C470" s="158" t="s">
        <v>641</v>
      </c>
      <c r="D470" s="158" t="s">
        <v>160</v>
      </c>
      <c r="E470" s="159" t="s">
        <v>642</v>
      </c>
      <c r="F470" s="259" t="s">
        <v>643</v>
      </c>
      <c r="G470" s="260"/>
      <c r="H470" s="260"/>
      <c r="I470" s="260"/>
      <c r="J470" s="160" t="s">
        <v>163</v>
      </c>
      <c r="K470" s="161">
        <v>195</v>
      </c>
      <c r="L470" s="261">
        <v>0</v>
      </c>
      <c r="M470" s="260"/>
      <c r="N470" s="262">
        <f>ROUND(L470*K470,2)</f>
        <v>0</v>
      </c>
      <c r="O470" s="260"/>
      <c r="P470" s="260"/>
      <c r="Q470" s="260"/>
      <c r="R470" s="131"/>
      <c r="T470" s="162" t="s">
        <v>3</v>
      </c>
      <c r="U470" s="43" t="s">
        <v>44</v>
      </c>
      <c r="V470" s="35"/>
      <c r="W470" s="163">
        <f>V470*K470</f>
        <v>0</v>
      </c>
      <c r="X470" s="163">
        <v>0</v>
      </c>
      <c r="Y470" s="163">
        <f>X470*K470</f>
        <v>0</v>
      </c>
      <c r="Z470" s="163">
        <v>0</v>
      </c>
      <c r="AA470" s="164">
        <f>Z470*K470</f>
        <v>0</v>
      </c>
      <c r="AR470" s="17" t="s">
        <v>196</v>
      </c>
      <c r="AT470" s="17" t="s">
        <v>160</v>
      </c>
      <c r="AU470" s="17" t="s">
        <v>103</v>
      </c>
      <c r="AY470" s="17" t="s">
        <v>159</v>
      </c>
      <c r="BE470" s="104">
        <f>IF(U470="základní",N470,0)</f>
        <v>0</v>
      </c>
      <c r="BF470" s="104">
        <f>IF(U470="snížená",N470,0)</f>
        <v>0</v>
      </c>
      <c r="BG470" s="104">
        <f>IF(U470="zákl. přenesená",N470,0)</f>
        <v>0</v>
      </c>
      <c r="BH470" s="104">
        <f>IF(U470="sníž. přenesená",N470,0)</f>
        <v>0</v>
      </c>
      <c r="BI470" s="104">
        <f>IF(U470="nulová",N470,0)</f>
        <v>0</v>
      </c>
      <c r="BJ470" s="17" t="s">
        <v>21</v>
      </c>
      <c r="BK470" s="104">
        <f>ROUND(L470*K470,2)</f>
        <v>0</v>
      </c>
      <c r="BL470" s="17" t="s">
        <v>196</v>
      </c>
      <c r="BM470" s="17" t="s">
        <v>644</v>
      </c>
    </row>
    <row r="471" spans="2:51" s="10" customFormat="1" ht="22.5" customHeight="1">
      <c r="B471" s="165"/>
      <c r="C471" s="166"/>
      <c r="D471" s="166"/>
      <c r="E471" s="167" t="s">
        <v>3</v>
      </c>
      <c r="F471" s="271" t="s">
        <v>186</v>
      </c>
      <c r="G471" s="272"/>
      <c r="H471" s="272"/>
      <c r="I471" s="272"/>
      <c r="J471" s="166"/>
      <c r="K471" s="168">
        <v>195</v>
      </c>
      <c r="L471" s="166"/>
      <c r="M471" s="166"/>
      <c r="N471" s="166"/>
      <c r="O471" s="166"/>
      <c r="P471" s="166"/>
      <c r="Q471" s="166"/>
      <c r="R471" s="169"/>
      <c r="T471" s="170"/>
      <c r="U471" s="166"/>
      <c r="V471" s="166"/>
      <c r="W471" s="166"/>
      <c r="X471" s="166"/>
      <c r="Y471" s="166"/>
      <c r="Z471" s="166"/>
      <c r="AA471" s="171"/>
      <c r="AT471" s="172" t="s">
        <v>167</v>
      </c>
      <c r="AU471" s="172" t="s">
        <v>103</v>
      </c>
      <c r="AV471" s="10" t="s">
        <v>103</v>
      </c>
      <c r="AW471" s="10" t="s">
        <v>36</v>
      </c>
      <c r="AX471" s="10" t="s">
        <v>79</v>
      </c>
      <c r="AY471" s="172" t="s">
        <v>159</v>
      </c>
    </row>
    <row r="472" spans="2:51" s="11" customFormat="1" ht="22.5" customHeight="1">
      <c r="B472" s="173"/>
      <c r="C472" s="174"/>
      <c r="D472" s="174"/>
      <c r="E472" s="175" t="s">
        <v>3</v>
      </c>
      <c r="F472" s="269" t="s">
        <v>168</v>
      </c>
      <c r="G472" s="270"/>
      <c r="H472" s="270"/>
      <c r="I472" s="270"/>
      <c r="J472" s="174"/>
      <c r="K472" s="176">
        <v>195</v>
      </c>
      <c r="L472" s="174"/>
      <c r="M472" s="174"/>
      <c r="N472" s="174"/>
      <c r="O472" s="174"/>
      <c r="P472" s="174"/>
      <c r="Q472" s="174"/>
      <c r="R472" s="177"/>
      <c r="T472" s="178"/>
      <c r="U472" s="174"/>
      <c r="V472" s="174"/>
      <c r="W472" s="174"/>
      <c r="X472" s="174"/>
      <c r="Y472" s="174"/>
      <c r="Z472" s="174"/>
      <c r="AA472" s="179"/>
      <c r="AT472" s="180" t="s">
        <v>167</v>
      </c>
      <c r="AU472" s="180" t="s">
        <v>103</v>
      </c>
      <c r="AV472" s="11" t="s">
        <v>164</v>
      </c>
      <c r="AW472" s="11" t="s">
        <v>36</v>
      </c>
      <c r="AX472" s="11" t="s">
        <v>21</v>
      </c>
      <c r="AY472" s="180" t="s">
        <v>159</v>
      </c>
    </row>
    <row r="473" spans="2:65" s="1" customFormat="1" ht="22.5" customHeight="1">
      <c r="B473" s="129"/>
      <c r="C473" s="181" t="s">
        <v>645</v>
      </c>
      <c r="D473" s="181" t="s">
        <v>262</v>
      </c>
      <c r="E473" s="182" t="s">
        <v>646</v>
      </c>
      <c r="F473" s="278" t="s">
        <v>647</v>
      </c>
      <c r="G473" s="279"/>
      <c r="H473" s="279"/>
      <c r="I473" s="279"/>
      <c r="J473" s="183" t="s">
        <v>163</v>
      </c>
      <c r="K473" s="184">
        <v>204.75</v>
      </c>
      <c r="L473" s="280">
        <v>0</v>
      </c>
      <c r="M473" s="279"/>
      <c r="N473" s="281">
        <f>ROUND(L473*K473,2)</f>
        <v>0</v>
      </c>
      <c r="O473" s="260"/>
      <c r="P473" s="260"/>
      <c r="Q473" s="260"/>
      <c r="R473" s="131"/>
      <c r="T473" s="162" t="s">
        <v>3</v>
      </c>
      <c r="U473" s="43" t="s">
        <v>44</v>
      </c>
      <c r="V473" s="35"/>
      <c r="W473" s="163">
        <f>V473*K473</f>
        <v>0</v>
      </c>
      <c r="X473" s="163">
        <v>0.00011</v>
      </c>
      <c r="Y473" s="163">
        <f>X473*K473</f>
        <v>0.0225225</v>
      </c>
      <c r="Z473" s="163">
        <v>0</v>
      </c>
      <c r="AA473" s="164">
        <f>Z473*K473</f>
        <v>0</v>
      </c>
      <c r="AR473" s="17" t="s">
        <v>265</v>
      </c>
      <c r="AT473" s="17" t="s">
        <v>262</v>
      </c>
      <c r="AU473" s="17" t="s">
        <v>103</v>
      </c>
      <c r="AY473" s="17" t="s">
        <v>159</v>
      </c>
      <c r="BE473" s="104">
        <f>IF(U473="základní",N473,0)</f>
        <v>0</v>
      </c>
      <c r="BF473" s="104">
        <f>IF(U473="snížená",N473,0)</f>
        <v>0</v>
      </c>
      <c r="BG473" s="104">
        <f>IF(U473="zákl. přenesená",N473,0)</f>
        <v>0</v>
      </c>
      <c r="BH473" s="104">
        <f>IF(U473="sníž. přenesená",N473,0)</f>
        <v>0</v>
      </c>
      <c r="BI473" s="104">
        <f>IF(U473="nulová",N473,0)</f>
        <v>0</v>
      </c>
      <c r="BJ473" s="17" t="s">
        <v>21</v>
      </c>
      <c r="BK473" s="104">
        <f>ROUND(L473*K473,2)</f>
        <v>0</v>
      </c>
      <c r="BL473" s="17" t="s">
        <v>196</v>
      </c>
      <c r="BM473" s="17" t="s">
        <v>648</v>
      </c>
    </row>
    <row r="474" spans="2:65" s="1" customFormat="1" ht="31.5" customHeight="1">
      <c r="B474" s="129"/>
      <c r="C474" s="158" t="s">
        <v>649</v>
      </c>
      <c r="D474" s="158" t="s">
        <v>160</v>
      </c>
      <c r="E474" s="159" t="s">
        <v>650</v>
      </c>
      <c r="F474" s="259" t="s">
        <v>651</v>
      </c>
      <c r="G474" s="260"/>
      <c r="H474" s="260"/>
      <c r="I474" s="260"/>
      <c r="J474" s="160" t="s">
        <v>163</v>
      </c>
      <c r="K474" s="161">
        <v>239.473</v>
      </c>
      <c r="L474" s="261">
        <v>0</v>
      </c>
      <c r="M474" s="260"/>
      <c r="N474" s="262">
        <f>ROUND(L474*K474,2)</f>
        <v>0</v>
      </c>
      <c r="O474" s="260"/>
      <c r="P474" s="260"/>
      <c r="Q474" s="260"/>
      <c r="R474" s="131"/>
      <c r="T474" s="162" t="s">
        <v>3</v>
      </c>
      <c r="U474" s="43" t="s">
        <v>44</v>
      </c>
      <c r="V474" s="35"/>
      <c r="W474" s="163">
        <f>V474*K474</f>
        <v>0</v>
      </c>
      <c r="X474" s="163">
        <v>2E-05</v>
      </c>
      <c r="Y474" s="163">
        <f>X474*K474</f>
        <v>0.004789460000000001</v>
      </c>
      <c r="Z474" s="163">
        <v>0</v>
      </c>
      <c r="AA474" s="164">
        <f>Z474*K474</f>
        <v>0</v>
      </c>
      <c r="AR474" s="17" t="s">
        <v>196</v>
      </c>
      <c r="AT474" s="17" t="s">
        <v>160</v>
      </c>
      <c r="AU474" s="17" t="s">
        <v>103</v>
      </c>
      <c r="AY474" s="17" t="s">
        <v>159</v>
      </c>
      <c r="BE474" s="104">
        <f>IF(U474="základní",N474,0)</f>
        <v>0</v>
      </c>
      <c r="BF474" s="104">
        <f>IF(U474="snížená",N474,0)</f>
        <v>0</v>
      </c>
      <c r="BG474" s="104">
        <f>IF(U474="zákl. přenesená",N474,0)</f>
        <v>0</v>
      </c>
      <c r="BH474" s="104">
        <f>IF(U474="sníž. přenesená",N474,0)</f>
        <v>0</v>
      </c>
      <c r="BI474" s="104">
        <f>IF(U474="nulová",N474,0)</f>
        <v>0</v>
      </c>
      <c r="BJ474" s="17" t="s">
        <v>21</v>
      </c>
      <c r="BK474" s="104">
        <f>ROUND(L474*K474,2)</f>
        <v>0</v>
      </c>
      <c r="BL474" s="17" t="s">
        <v>196</v>
      </c>
      <c r="BM474" s="17" t="s">
        <v>652</v>
      </c>
    </row>
    <row r="475" spans="2:51" s="12" customFormat="1" ht="22.5" customHeight="1">
      <c r="B475" s="185"/>
      <c r="C475" s="186"/>
      <c r="D475" s="186"/>
      <c r="E475" s="187" t="s">
        <v>3</v>
      </c>
      <c r="F475" s="276" t="s">
        <v>653</v>
      </c>
      <c r="G475" s="277"/>
      <c r="H475" s="277"/>
      <c r="I475" s="277"/>
      <c r="J475" s="186"/>
      <c r="K475" s="188" t="s">
        <v>3</v>
      </c>
      <c r="L475" s="186"/>
      <c r="M475" s="186"/>
      <c r="N475" s="186"/>
      <c r="O475" s="186"/>
      <c r="P475" s="186"/>
      <c r="Q475" s="186"/>
      <c r="R475" s="189"/>
      <c r="T475" s="190"/>
      <c r="U475" s="186"/>
      <c r="V475" s="186"/>
      <c r="W475" s="186"/>
      <c r="X475" s="186"/>
      <c r="Y475" s="186"/>
      <c r="Z475" s="186"/>
      <c r="AA475" s="191"/>
      <c r="AT475" s="192" t="s">
        <v>167</v>
      </c>
      <c r="AU475" s="192" t="s">
        <v>103</v>
      </c>
      <c r="AV475" s="12" t="s">
        <v>21</v>
      </c>
      <c r="AW475" s="12" t="s">
        <v>36</v>
      </c>
      <c r="AX475" s="12" t="s">
        <v>79</v>
      </c>
      <c r="AY475" s="192" t="s">
        <v>159</v>
      </c>
    </row>
    <row r="476" spans="2:51" s="10" customFormat="1" ht="22.5" customHeight="1">
      <c r="B476" s="165"/>
      <c r="C476" s="166"/>
      <c r="D476" s="166"/>
      <c r="E476" s="167" t="s">
        <v>3</v>
      </c>
      <c r="F476" s="273" t="s">
        <v>654</v>
      </c>
      <c r="G476" s="272"/>
      <c r="H476" s="272"/>
      <c r="I476" s="272"/>
      <c r="J476" s="166"/>
      <c r="K476" s="168">
        <v>23.025</v>
      </c>
      <c r="L476" s="166"/>
      <c r="M476" s="166"/>
      <c r="N476" s="166"/>
      <c r="O476" s="166"/>
      <c r="P476" s="166"/>
      <c r="Q476" s="166"/>
      <c r="R476" s="169"/>
      <c r="T476" s="170"/>
      <c r="U476" s="166"/>
      <c r="V476" s="166"/>
      <c r="W476" s="166"/>
      <c r="X476" s="166"/>
      <c r="Y476" s="166"/>
      <c r="Z476" s="166"/>
      <c r="AA476" s="171"/>
      <c r="AT476" s="172" t="s">
        <v>167</v>
      </c>
      <c r="AU476" s="172" t="s">
        <v>103</v>
      </c>
      <c r="AV476" s="10" t="s">
        <v>103</v>
      </c>
      <c r="AW476" s="10" t="s">
        <v>36</v>
      </c>
      <c r="AX476" s="10" t="s">
        <v>79</v>
      </c>
      <c r="AY476" s="172" t="s">
        <v>159</v>
      </c>
    </row>
    <row r="477" spans="2:51" s="10" customFormat="1" ht="22.5" customHeight="1">
      <c r="B477" s="165"/>
      <c r="C477" s="166"/>
      <c r="D477" s="166"/>
      <c r="E477" s="167" t="s">
        <v>3</v>
      </c>
      <c r="F477" s="273" t="s">
        <v>655</v>
      </c>
      <c r="G477" s="272"/>
      <c r="H477" s="272"/>
      <c r="I477" s="272"/>
      <c r="J477" s="166"/>
      <c r="K477" s="168">
        <v>82.501</v>
      </c>
      <c r="L477" s="166"/>
      <c r="M477" s="166"/>
      <c r="N477" s="166"/>
      <c r="O477" s="166"/>
      <c r="P477" s="166"/>
      <c r="Q477" s="166"/>
      <c r="R477" s="169"/>
      <c r="T477" s="170"/>
      <c r="U477" s="166"/>
      <c r="V477" s="166"/>
      <c r="W477" s="166"/>
      <c r="X477" s="166"/>
      <c r="Y477" s="166"/>
      <c r="Z477" s="166"/>
      <c r="AA477" s="171"/>
      <c r="AT477" s="172" t="s">
        <v>167</v>
      </c>
      <c r="AU477" s="172" t="s">
        <v>103</v>
      </c>
      <c r="AV477" s="10" t="s">
        <v>103</v>
      </c>
      <c r="AW477" s="10" t="s">
        <v>36</v>
      </c>
      <c r="AX477" s="10" t="s">
        <v>79</v>
      </c>
      <c r="AY477" s="172" t="s">
        <v>159</v>
      </c>
    </row>
    <row r="478" spans="2:51" s="10" customFormat="1" ht="22.5" customHeight="1">
      <c r="B478" s="165"/>
      <c r="C478" s="166"/>
      <c r="D478" s="166"/>
      <c r="E478" s="167" t="s">
        <v>3</v>
      </c>
      <c r="F478" s="273" t="s">
        <v>656</v>
      </c>
      <c r="G478" s="272"/>
      <c r="H478" s="272"/>
      <c r="I478" s="272"/>
      <c r="J478" s="166"/>
      <c r="K478" s="168">
        <v>10.975</v>
      </c>
      <c r="L478" s="166"/>
      <c r="M478" s="166"/>
      <c r="N478" s="166"/>
      <c r="O478" s="166"/>
      <c r="P478" s="166"/>
      <c r="Q478" s="166"/>
      <c r="R478" s="169"/>
      <c r="T478" s="170"/>
      <c r="U478" s="166"/>
      <c r="V478" s="166"/>
      <c r="W478" s="166"/>
      <c r="X478" s="166"/>
      <c r="Y478" s="166"/>
      <c r="Z478" s="166"/>
      <c r="AA478" s="171"/>
      <c r="AT478" s="172" t="s">
        <v>167</v>
      </c>
      <c r="AU478" s="172" t="s">
        <v>103</v>
      </c>
      <c r="AV478" s="10" t="s">
        <v>103</v>
      </c>
      <c r="AW478" s="10" t="s">
        <v>36</v>
      </c>
      <c r="AX478" s="10" t="s">
        <v>79</v>
      </c>
      <c r="AY478" s="172" t="s">
        <v>159</v>
      </c>
    </row>
    <row r="479" spans="2:51" s="10" customFormat="1" ht="22.5" customHeight="1">
      <c r="B479" s="165"/>
      <c r="C479" s="166"/>
      <c r="D479" s="166"/>
      <c r="E479" s="167" t="s">
        <v>3</v>
      </c>
      <c r="F479" s="273" t="s">
        <v>657</v>
      </c>
      <c r="G479" s="272"/>
      <c r="H479" s="272"/>
      <c r="I479" s="272"/>
      <c r="J479" s="166"/>
      <c r="K479" s="168">
        <v>8.324</v>
      </c>
      <c r="L479" s="166"/>
      <c r="M479" s="166"/>
      <c r="N479" s="166"/>
      <c r="O479" s="166"/>
      <c r="P479" s="166"/>
      <c r="Q479" s="166"/>
      <c r="R479" s="169"/>
      <c r="T479" s="170"/>
      <c r="U479" s="166"/>
      <c r="V479" s="166"/>
      <c r="W479" s="166"/>
      <c r="X479" s="166"/>
      <c r="Y479" s="166"/>
      <c r="Z479" s="166"/>
      <c r="AA479" s="171"/>
      <c r="AT479" s="172" t="s">
        <v>167</v>
      </c>
      <c r="AU479" s="172" t="s">
        <v>103</v>
      </c>
      <c r="AV479" s="10" t="s">
        <v>103</v>
      </c>
      <c r="AW479" s="10" t="s">
        <v>36</v>
      </c>
      <c r="AX479" s="10" t="s">
        <v>79</v>
      </c>
      <c r="AY479" s="172" t="s">
        <v>159</v>
      </c>
    </row>
    <row r="480" spans="2:51" s="10" customFormat="1" ht="31.5" customHeight="1">
      <c r="B480" s="165"/>
      <c r="C480" s="166"/>
      <c r="D480" s="166"/>
      <c r="E480" s="167" t="s">
        <v>3</v>
      </c>
      <c r="F480" s="273" t="s">
        <v>658</v>
      </c>
      <c r="G480" s="272"/>
      <c r="H480" s="272"/>
      <c r="I480" s="272"/>
      <c r="J480" s="166"/>
      <c r="K480" s="168">
        <v>5.559</v>
      </c>
      <c r="L480" s="166"/>
      <c r="M480" s="166"/>
      <c r="N480" s="166"/>
      <c r="O480" s="166"/>
      <c r="P480" s="166"/>
      <c r="Q480" s="166"/>
      <c r="R480" s="169"/>
      <c r="T480" s="170"/>
      <c r="U480" s="166"/>
      <c r="V480" s="166"/>
      <c r="W480" s="166"/>
      <c r="X480" s="166"/>
      <c r="Y480" s="166"/>
      <c r="Z480" s="166"/>
      <c r="AA480" s="171"/>
      <c r="AT480" s="172" t="s">
        <v>167</v>
      </c>
      <c r="AU480" s="172" t="s">
        <v>103</v>
      </c>
      <c r="AV480" s="10" t="s">
        <v>103</v>
      </c>
      <c r="AW480" s="10" t="s">
        <v>36</v>
      </c>
      <c r="AX480" s="10" t="s">
        <v>79</v>
      </c>
      <c r="AY480" s="172" t="s">
        <v>159</v>
      </c>
    </row>
    <row r="481" spans="2:51" s="10" customFormat="1" ht="31.5" customHeight="1">
      <c r="B481" s="165"/>
      <c r="C481" s="166"/>
      <c r="D481" s="166"/>
      <c r="E481" s="167" t="s">
        <v>3</v>
      </c>
      <c r="F481" s="273" t="s">
        <v>659</v>
      </c>
      <c r="G481" s="272"/>
      <c r="H481" s="272"/>
      <c r="I481" s="272"/>
      <c r="J481" s="166"/>
      <c r="K481" s="168">
        <v>2.239</v>
      </c>
      <c r="L481" s="166"/>
      <c r="M481" s="166"/>
      <c r="N481" s="166"/>
      <c r="O481" s="166"/>
      <c r="P481" s="166"/>
      <c r="Q481" s="166"/>
      <c r="R481" s="169"/>
      <c r="T481" s="170"/>
      <c r="U481" s="166"/>
      <c r="V481" s="166"/>
      <c r="W481" s="166"/>
      <c r="X481" s="166"/>
      <c r="Y481" s="166"/>
      <c r="Z481" s="166"/>
      <c r="AA481" s="171"/>
      <c r="AT481" s="172" t="s">
        <v>167</v>
      </c>
      <c r="AU481" s="172" t="s">
        <v>103</v>
      </c>
      <c r="AV481" s="10" t="s">
        <v>103</v>
      </c>
      <c r="AW481" s="10" t="s">
        <v>36</v>
      </c>
      <c r="AX481" s="10" t="s">
        <v>79</v>
      </c>
      <c r="AY481" s="172" t="s">
        <v>159</v>
      </c>
    </row>
    <row r="482" spans="2:51" s="10" customFormat="1" ht="31.5" customHeight="1">
      <c r="B482" s="165"/>
      <c r="C482" s="166"/>
      <c r="D482" s="166"/>
      <c r="E482" s="167" t="s">
        <v>3</v>
      </c>
      <c r="F482" s="273" t="s">
        <v>660</v>
      </c>
      <c r="G482" s="272"/>
      <c r="H482" s="272"/>
      <c r="I482" s="272"/>
      <c r="J482" s="166"/>
      <c r="K482" s="168">
        <v>2.944</v>
      </c>
      <c r="L482" s="166"/>
      <c r="M482" s="166"/>
      <c r="N482" s="166"/>
      <c r="O482" s="166"/>
      <c r="P482" s="166"/>
      <c r="Q482" s="166"/>
      <c r="R482" s="169"/>
      <c r="T482" s="170"/>
      <c r="U482" s="166"/>
      <c r="V482" s="166"/>
      <c r="W482" s="166"/>
      <c r="X482" s="166"/>
      <c r="Y482" s="166"/>
      <c r="Z482" s="166"/>
      <c r="AA482" s="171"/>
      <c r="AT482" s="172" t="s">
        <v>167</v>
      </c>
      <c r="AU482" s="172" t="s">
        <v>103</v>
      </c>
      <c r="AV482" s="10" t="s">
        <v>103</v>
      </c>
      <c r="AW482" s="10" t="s">
        <v>36</v>
      </c>
      <c r="AX482" s="10" t="s">
        <v>79</v>
      </c>
      <c r="AY482" s="172" t="s">
        <v>159</v>
      </c>
    </row>
    <row r="483" spans="2:51" s="10" customFormat="1" ht="31.5" customHeight="1">
      <c r="B483" s="165"/>
      <c r="C483" s="166"/>
      <c r="D483" s="166"/>
      <c r="E483" s="167" t="s">
        <v>3</v>
      </c>
      <c r="F483" s="273" t="s">
        <v>661</v>
      </c>
      <c r="G483" s="272"/>
      <c r="H483" s="272"/>
      <c r="I483" s="272"/>
      <c r="J483" s="166"/>
      <c r="K483" s="168">
        <v>19.148</v>
      </c>
      <c r="L483" s="166"/>
      <c r="M483" s="166"/>
      <c r="N483" s="166"/>
      <c r="O483" s="166"/>
      <c r="P483" s="166"/>
      <c r="Q483" s="166"/>
      <c r="R483" s="169"/>
      <c r="T483" s="170"/>
      <c r="U483" s="166"/>
      <c r="V483" s="166"/>
      <c r="W483" s="166"/>
      <c r="X483" s="166"/>
      <c r="Y483" s="166"/>
      <c r="Z483" s="166"/>
      <c r="AA483" s="171"/>
      <c r="AT483" s="172" t="s">
        <v>167</v>
      </c>
      <c r="AU483" s="172" t="s">
        <v>103</v>
      </c>
      <c r="AV483" s="10" t="s">
        <v>103</v>
      </c>
      <c r="AW483" s="10" t="s">
        <v>36</v>
      </c>
      <c r="AX483" s="10" t="s">
        <v>79</v>
      </c>
      <c r="AY483" s="172" t="s">
        <v>159</v>
      </c>
    </row>
    <row r="484" spans="2:51" s="10" customFormat="1" ht="22.5" customHeight="1">
      <c r="B484" s="165"/>
      <c r="C484" s="166"/>
      <c r="D484" s="166"/>
      <c r="E484" s="167" t="s">
        <v>3</v>
      </c>
      <c r="F484" s="273" t="s">
        <v>662</v>
      </c>
      <c r="G484" s="272"/>
      <c r="H484" s="272"/>
      <c r="I484" s="272"/>
      <c r="J484" s="166"/>
      <c r="K484" s="168">
        <v>13.863</v>
      </c>
      <c r="L484" s="166"/>
      <c r="M484" s="166"/>
      <c r="N484" s="166"/>
      <c r="O484" s="166"/>
      <c r="P484" s="166"/>
      <c r="Q484" s="166"/>
      <c r="R484" s="169"/>
      <c r="T484" s="170"/>
      <c r="U484" s="166"/>
      <c r="V484" s="166"/>
      <c r="W484" s="166"/>
      <c r="X484" s="166"/>
      <c r="Y484" s="166"/>
      <c r="Z484" s="166"/>
      <c r="AA484" s="171"/>
      <c r="AT484" s="172" t="s">
        <v>167</v>
      </c>
      <c r="AU484" s="172" t="s">
        <v>103</v>
      </c>
      <c r="AV484" s="10" t="s">
        <v>103</v>
      </c>
      <c r="AW484" s="10" t="s">
        <v>36</v>
      </c>
      <c r="AX484" s="10" t="s">
        <v>79</v>
      </c>
      <c r="AY484" s="172" t="s">
        <v>159</v>
      </c>
    </row>
    <row r="485" spans="2:51" s="10" customFormat="1" ht="31.5" customHeight="1">
      <c r="B485" s="165"/>
      <c r="C485" s="166"/>
      <c r="D485" s="166"/>
      <c r="E485" s="167" t="s">
        <v>3</v>
      </c>
      <c r="F485" s="273" t="s">
        <v>663</v>
      </c>
      <c r="G485" s="272"/>
      <c r="H485" s="272"/>
      <c r="I485" s="272"/>
      <c r="J485" s="166"/>
      <c r="K485" s="168">
        <v>25.487</v>
      </c>
      <c r="L485" s="166"/>
      <c r="M485" s="166"/>
      <c r="N485" s="166"/>
      <c r="O485" s="166"/>
      <c r="P485" s="166"/>
      <c r="Q485" s="166"/>
      <c r="R485" s="169"/>
      <c r="T485" s="170"/>
      <c r="U485" s="166"/>
      <c r="V485" s="166"/>
      <c r="W485" s="166"/>
      <c r="X485" s="166"/>
      <c r="Y485" s="166"/>
      <c r="Z485" s="166"/>
      <c r="AA485" s="171"/>
      <c r="AT485" s="172" t="s">
        <v>167</v>
      </c>
      <c r="AU485" s="172" t="s">
        <v>103</v>
      </c>
      <c r="AV485" s="10" t="s">
        <v>103</v>
      </c>
      <c r="AW485" s="10" t="s">
        <v>36</v>
      </c>
      <c r="AX485" s="10" t="s">
        <v>79</v>
      </c>
      <c r="AY485" s="172" t="s">
        <v>159</v>
      </c>
    </row>
    <row r="486" spans="2:51" s="10" customFormat="1" ht="31.5" customHeight="1">
      <c r="B486" s="165"/>
      <c r="C486" s="166"/>
      <c r="D486" s="166"/>
      <c r="E486" s="167" t="s">
        <v>3</v>
      </c>
      <c r="F486" s="273" t="s">
        <v>664</v>
      </c>
      <c r="G486" s="272"/>
      <c r="H486" s="272"/>
      <c r="I486" s="272"/>
      <c r="J486" s="166"/>
      <c r="K486" s="168">
        <v>45.408</v>
      </c>
      <c r="L486" s="166"/>
      <c r="M486" s="166"/>
      <c r="N486" s="166"/>
      <c r="O486" s="166"/>
      <c r="P486" s="166"/>
      <c r="Q486" s="166"/>
      <c r="R486" s="169"/>
      <c r="T486" s="170"/>
      <c r="U486" s="166"/>
      <c r="V486" s="166"/>
      <c r="W486" s="166"/>
      <c r="X486" s="166"/>
      <c r="Y486" s="166"/>
      <c r="Z486" s="166"/>
      <c r="AA486" s="171"/>
      <c r="AT486" s="172" t="s">
        <v>167</v>
      </c>
      <c r="AU486" s="172" t="s">
        <v>103</v>
      </c>
      <c r="AV486" s="10" t="s">
        <v>103</v>
      </c>
      <c r="AW486" s="10" t="s">
        <v>36</v>
      </c>
      <c r="AX486" s="10" t="s">
        <v>79</v>
      </c>
      <c r="AY486" s="172" t="s">
        <v>159</v>
      </c>
    </row>
    <row r="487" spans="2:51" s="13" customFormat="1" ht="22.5" customHeight="1">
      <c r="B487" s="193"/>
      <c r="C487" s="194"/>
      <c r="D487" s="194"/>
      <c r="E487" s="195" t="s">
        <v>3</v>
      </c>
      <c r="F487" s="274" t="s">
        <v>368</v>
      </c>
      <c r="G487" s="275"/>
      <c r="H487" s="275"/>
      <c r="I487" s="275"/>
      <c r="J487" s="194"/>
      <c r="K487" s="196">
        <v>239.473</v>
      </c>
      <c r="L487" s="194"/>
      <c r="M487" s="194"/>
      <c r="N487" s="194"/>
      <c r="O487" s="194"/>
      <c r="P487" s="194"/>
      <c r="Q487" s="194"/>
      <c r="R487" s="197"/>
      <c r="T487" s="198"/>
      <c r="U487" s="194"/>
      <c r="V487" s="194"/>
      <c r="W487" s="194"/>
      <c r="X487" s="194"/>
      <c r="Y487" s="194"/>
      <c r="Z487" s="194"/>
      <c r="AA487" s="199"/>
      <c r="AT487" s="200" t="s">
        <v>167</v>
      </c>
      <c r="AU487" s="200" t="s">
        <v>103</v>
      </c>
      <c r="AV487" s="13" t="s">
        <v>173</v>
      </c>
      <c r="AW487" s="13" t="s">
        <v>36</v>
      </c>
      <c r="AX487" s="13" t="s">
        <v>79</v>
      </c>
      <c r="AY487" s="200" t="s">
        <v>159</v>
      </c>
    </row>
    <row r="488" spans="2:51" s="11" customFormat="1" ht="22.5" customHeight="1">
      <c r="B488" s="173"/>
      <c r="C488" s="174"/>
      <c r="D488" s="174"/>
      <c r="E488" s="175" t="s">
        <v>3</v>
      </c>
      <c r="F488" s="269" t="s">
        <v>168</v>
      </c>
      <c r="G488" s="270"/>
      <c r="H488" s="270"/>
      <c r="I488" s="270"/>
      <c r="J488" s="174"/>
      <c r="K488" s="176">
        <v>239.473</v>
      </c>
      <c r="L488" s="174"/>
      <c r="M488" s="174"/>
      <c r="N488" s="174"/>
      <c r="O488" s="174"/>
      <c r="P488" s="174"/>
      <c r="Q488" s="174"/>
      <c r="R488" s="177"/>
      <c r="T488" s="178"/>
      <c r="U488" s="174"/>
      <c r="V488" s="174"/>
      <c r="W488" s="174"/>
      <c r="X488" s="174"/>
      <c r="Y488" s="174"/>
      <c r="Z488" s="174"/>
      <c r="AA488" s="179"/>
      <c r="AT488" s="180" t="s">
        <v>167</v>
      </c>
      <c r="AU488" s="180" t="s">
        <v>103</v>
      </c>
      <c r="AV488" s="11" t="s">
        <v>164</v>
      </c>
      <c r="AW488" s="11" t="s">
        <v>36</v>
      </c>
      <c r="AX488" s="11" t="s">
        <v>21</v>
      </c>
      <c r="AY488" s="180" t="s">
        <v>159</v>
      </c>
    </row>
    <row r="489" spans="2:65" s="1" customFormat="1" ht="31.5" customHeight="1">
      <c r="B489" s="129"/>
      <c r="C489" s="158" t="s">
        <v>665</v>
      </c>
      <c r="D489" s="158" t="s">
        <v>160</v>
      </c>
      <c r="E489" s="159" t="s">
        <v>666</v>
      </c>
      <c r="F489" s="259" t="s">
        <v>667</v>
      </c>
      <c r="G489" s="260"/>
      <c r="H489" s="260"/>
      <c r="I489" s="260"/>
      <c r="J489" s="160" t="s">
        <v>163</v>
      </c>
      <c r="K489" s="161">
        <v>239.473</v>
      </c>
      <c r="L489" s="261">
        <v>0</v>
      </c>
      <c r="M489" s="260"/>
      <c r="N489" s="262">
        <f>ROUND(L489*K489,2)</f>
        <v>0</v>
      </c>
      <c r="O489" s="260"/>
      <c r="P489" s="260"/>
      <c r="Q489" s="260"/>
      <c r="R489" s="131"/>
      <c r="T489" s="162" t="s">
        <v>3</v>
      </c>
      <c r="U489" s="43" t="s">
        <v>44</v>
      </c>
      <c r="V489" s="35"/>
      <c r="W489" s="163">
        <f>V489*K489</f>
        <v>0</v>
      </c>
      <c r="X489" s="163">
        <v>0</v>
      </c>
      <c r="Y489" s="163">
        <f>X489*K489</f>
        <v>0</v>
      </c>
      <c r="Z489" s="163">
        <v>0</v>
      </c>
      <c r="AA489" s="164">
        <f>Z489*K489</f>
        <v>0</v>
      </c>
      <c r="AR489" s="17" t="s">
        <v>196</v>
      </c>
      <c r="AT489" s="17" t="s">
        <v>160</v>
      </c>
      <c r="AU489" s="17" t="s">
        <v>103</v>
      </c>
      <c r="AY489" s="17" t="s">
        <v>159</v>
      </c>
      <c r="BE489" s="104">
        <f>IF(U489="základní",N489,0)</f>
        <v>0</v>
      </c>
      <c r="BF489" s="104">
        <f>IF(U489="snížená",N489,0)</f>
        <v>0</v>
      </c>
      <c r="BG489" s="104">
        <f>IF(U489="zákl. přenesená",N489,0)</f>
        <v>0</v>
      </c>
      <c r="BH489" s="104">
        <f>IF(U489="sníž. přenesená",N489,0)</f>
        <v>0</v>
      </c>
      <c r="BI489" s="104">
        <f>IF(U489="nulová",N489,0)</f>
        <v>0</v>
      </c>
      <c r="BJ489" s="17" t="s">
        <v>21</v>
      </c>
      <c r="BK489" s="104">
        <f>ROUND(L489*K489,2)</f>
        <v>0</v>
      </c>
      <c r="BL489" s="17" t="s">
        <v>196</v>
      </c>
      <c r="BM489" s="17" t="s">
        <v>668</v>
      </c>
    </row>
    <row r="490" spans="2:51" s="12" customFormat="1" ht="22.5" customHeight="1">
      <c r="B490" s="185"/>
      <c r="C490" s="186"/>
      <c r="D490" s="186"/>
      <c r="E490" s="187" t="s">
        <v>3</v>
      </c>
      <c r="F490" s="276" t="s">
        <v>653</v>
      </c>
      <c r="G490" s="277"/>
      <c r="H490" s="277"/>
      <c r="I490" s="277"/>
      <c r="J490" s="186"/>
      <c r="K490" s="188" t="s">
        <v>3</v>
      </c>
      <c r="L490" s="186"/>
      <c r="M490" s="186"/>
      <c r="N490" s="186"/>
      <c r="O490" s="186"/>
      <c r="P490" s="186"/>
      <c r="Q490" s="186"/>
      <c r="R490" s="189"/>
      <c r="T490" s="190"/>
      <c r="U490" s="186"/>
      <c r="V490" s="186"/>
      <c r="W490" s="186"/>
      <c r="X490" s="186"/>
      <c r="Y490" s="186"/>
      <c r="Z490" s="186"/>
      <c r="AA490" s="191"/>
      <c r="AT490" s="192" t="s">
        <v>167</v>
      </c>
      <c r="AU490" s="192" t="s">
        <v>103</v>
      </c>
      <c r="AV490" s="12" t="s">
        <v>21</v>
      </c>
      <c r="AW490" s="12" t="s">
        <v>36</v>
      </c>
      <c r="AX490" s="12" t="s">
        <v>79</v>
      </c>
      <c r="AY490" s="192" t="s">
        <v>159</v>
      </c>
    </row>
    <row r="491" spans="2:51" s="10" customFormat="1" ht="22.5" customHeight="1">
      <c r="B491" s="165"/>
      <c r="C491" s="166"/>
      <c r="D491" s="166"/>
      <c r="E491" s="167" t="s">
        <v>3</v>
      </c>
      <c r="F491" s="273" t="s">
        <v>654</v>
      </c>
      <c r="G491" s="272"/>
      <c r="H491" s="272"/>
      <c r="I491" s="272"/>
      <c r="J491" s="166"/>
      <c r="K491" s="168">
        <v>23.025</v>
      </c>
      <c r="L491" s="166"/>
      <c r="M491" s="166"/>
      <c r="N491" s="166"/>
      <c r="O491" s="166"/>
      <c r="P491" s="166"/>
      <c r="Q491" s="166"/>
      <c r="R491" s="169"/>
      <c r="T491" s="170"/>
      <c r="U491" s="166"/>
      <c r="V491" s="166"/>
      <c r="W491" s="166"/>
      <c r="X491" s="166"/>
      <c r="Y491" s="166"/>
      <c r="Z491" s="166"/>
      <c r="AA491" s="171"/>
      <c r="AT491" s="172" t="s">
        <v>167</v>
      </c>
      <c r="AU491" s="172" t="s">
        <v>103</v>
      </c>
      <c r="AV491" s="10" t="s">
        <v>103</v>
      </c>
      <c r="AW491" s="10" t="s">
        <v>36</v>
      </c>
      <c r="AX491" s="10" t="s">
        <v>79</v>
      </c>
      <c r="AY491" s="172" t="s">
        <v>159</v>
      </c>
    </row>
    <row r="492" spans="2:51" s="10" customFormat="1" ht="22.5" customHeight="1">
      <c r="B492" s="165"/>
      <c r="C492" s="166"/>
      <c r="D492" s="166"/>
      <c r="E492" s="167" t="s">
        <v>3</v>
      </c>
      <c r="F492" s="273" t="s">
        <v>655</v>
      </c>
      <c r="G492" s="272"/>
      <c r="H492" s="272"/>
      <c r="I492" s="272"/>
      <c r="J492" s="166"/>
      <c r="K492" s="168">
        <v>82.501</v>
      </c>
      <c r="L492" s="166"/>
      <c r="M492" s="166"/>
      <c r="N492" s="166"/>
      <c r="O492" s="166"/>
      <c r="P492" s="166"/>
      <c r="Q492" s="166"/>
      <c r="R492" s="169"/>
      <c r="T492" s="170"/>
      <c r="U492" s="166"/>
      <c r="V492" s="166"/>
      <c r="W492" s="166"/>
      <c r="X492" s="166"/>
      <c r="Y492" s="166"/>
      <c r="Z492" s="166"/>
      <c r="AA492" s="171"/>
      <c r="AT492" s="172" t="s">
        <v>167</v>
      </c>
      <c r="AU492" s="172" t="s">
        <v>103</v>
      </c>
      <c r="AV492" s="10" t="s">
        <v>103</v>
      </c>
      <c r="AW492" s="10" t="s">
        <v>36</v>
      </c>
      <c r="AX492" s="10" t="s">
        <v>79</v>
      </c>
      <c r="AY492" s="172" t="s">
        <v>159</v>
      </c>
    </row>
    <row r="493" spans="2:51" s="10" customFormat="1" ht="22.5" customHeight="1">
      <c r="B493" s="165"/>
      <c r="C493" s="166"/>
      <c r="D493" s="166"/>
      <c r="E493" s="167" t="s">
        <v>3</v>
      </c>
      <c r="F493" s="273" t="s">
        <v>656</v>
      </c>
      <c r="G493" s="272"/>
      <c r="H493" s="272"/>
      <c r="I493" s="272"/>
      <c r="J493" s="166"/>
      <c r="K493" s="168">
        <v>10.975</v>
      </c>
      <c r="L493" s="166"/>
      <c r="M493" s="166"/>
      <c r="N493" s="166"/>
      <c r="O493" s="166"/>
      <c r="P493" s="166"/>
      <c r="Q493" s="166"/>
      <c r="R493" s="169"/>
      <c r="T493" s="170"/>
      <c r="U493" s="166"/>
      <c r="V493" s="166"/>
      <c r="W493" s="166"/>
      <c r="X493" s="166"/>
      <c r="Y493" s="166"/>
      <c r="Z493" s="166"/>
      <c r="AA493" s="171"/>
      <c r="AT493" s="172" t="s">
        <v>167</v>
      </c>
      <c r="AU493" s="172" t="s">
        <v>103</v>
      </c>
      <c r="AV493" s="10" t="s">
        <v>103</v>
      </c>
      <c r="AW493" s="10" t="s">
        <v>36</v>
      </c>
      <c r="AX493" s="10" t="s">
        <v>79</v>
      </c>
      <c r="AY493" s="172" t="s">
        <v>159</v>
      </c>
    </row>
    <row r="494" spans="2:51" s="10" customFormat="1" ht="22.5" customHeight="1">
      <c r="B494" s="165"/>
      <c r="C494" s="166"/>
      <c r="D494" s="166"/>
      <c r="E494" s="167" t="s">
        <v>3</v>
      </c>
      <c r="F494" s="273" t="s">
        <v>657</v>
      </c>
      <c r="G494" s="272"/>
      <c r="H494" s="272"/>
      <c r="I494" s="272"/>
      <c r="J494" s="166"/>
      <c r="K494" s="168">
        <v>8.324</v>
      </c>
      <c r="L494" s="166"/>
      <c r="M494" s="166"/>
      <c r="N494" s="166"/>
      <c r="O494" s="166"/>
      <c r="P494" s="166"/>
      <c r="Q494" s="166"/>
      <c r="R494" s="169"/>
      <c r="T494" s="170"/>
      <c r="U494" s="166"/>
      <c r="V494" s="166"/>
      <c r="W494" s="166"/>
      <c r="X494" s="166"/>
      <c r="Y494" s="166"/>
      <c r="Z494" s="166"/>
      <c r="AA494" s="171"/>
      <c r="AT494" s="172" t="s">
        <v>167</v>
      </c>
      <c r="AU494" s="172" t="s">
        <v>103</v>
      </c>
      <c r="AV494" s="10" t="s">
        <v>103</v>
      </c>
      <c r="AW494" s="10" t="s">
        <v>36</v>
      </c>
      <c r="AX494" s="10" t="s">
        <v>79</v>
      </c>
      <c r="AY494" s="172" t="s">
        <v>159</v>
      </c>
    </row>
    <row r="495" spans="2:51" s="10" customFormat="1" ht="31.5" customHeight="1">
      <c r="B495" s="165"/>
      <c r="C495" s="166"/>
      <c r="D495" s="166"/>
      <c r="E495" s="167" t="s">
        <v>3</v>
      </c>
      <c r="F495" s="273" t="s">
        <v>658</v>
      </c>
      <c r="G495" s="272"/>
      <c r="H495" s="272"/>
      <c r="I495" s="272"/>
      <c r="J495" s="166"/>
      <c r="K495" s="168">
        <v>5.559</v>
      </c>
      <c r="L495" s="166"/>
      <c r="M495" s="166"/>
      <c r="N495" s="166"/>
      <c r="O495" s="166"/>
      <c r="P495" s="166"/>
      <c r="Q495" s="166"/>
      <c r="R495" s="169"/>
      <c r="T495" s="170"/>
      <c r="U495" s="166"/>
      <c r="V495" s="166"/>
      <c r="W495" s="166"/>
      <c r="X495" s="166"/>
      <c r="Y495" s="166"/>
      <c r="Z495" s="166"/>
      <c r="AA495" s="171"/>
      <c r="AT495" s="172" t="s">
        <v>167</v>
      </c>
      <c r="AU495" s="172" t="s">
        <v>103</v>
      </c>
      <c r="AV495" s="10" t="s">
        <v>103</v>
      </c>
      <c r="AW495" s="10" t="s">
        <v>36</v>
      </c>
      <c r="AX495" s="10" t="s">
        <v>79</v>
      </c>
      <c r="AY495" s="172" t="s">
        <v>159</v>
      </c>
    </row>
    <row r="496" spans="2:51" s="10" customFormat="1" ht="31.5" customHeight="1">
      <c r="B496" s="165"/>
      <c r="C496" s="166"/>
      <c r="D496" s="166"/>
      <c r="E496" s="167" t="s">
        <v>3</v>
      </c>
      <c r="F496" s="273" t="s">
        <v>659</v>
      </c>
      <c r="G496" s="272"/>
      <c r="H496" s="272"/>
      <c r="I496" s="272"/>
      <c r="J496" s="166"/>
      <c r="K496" s="168">
        <v>2.239</v>
      </c>
      <c r="L496" s="166"/>
      <c r="M496" s="166"/>
      <c r="N496" s="166"/>
      <c r="O496" s="166"/>
      <c r="P496" s="166"/>
      <c r="Q496" s="166"/>
      <c r="R496" s="169"/>
      <c r="T496" s="170"/>
      <c r="U496" s="166"/>
      <c r="V496" s="166"/>
      <c r="W496" s="166"/>
      <c r="X496" s="166"/>
      <c r="Y496" s="166"/>
      <c r="Z496" s="166"/>
      <c r="AA496" s="171"/>
      <c r="AT496" s="172" t="s">
        <v>167</v>
      </c>
      <c r="AU496" s="172" t="s">
        <v>103</v>
      </c>
      <c r="AV496" s="10" t="s">
        <v>103</v>
      </c>
      <c r="AW496" s="10" t="s">
        <v>36</v>
      </c>
      <c r="AX496" s="10" t="s">
        <v>79</v>
      </c>
      <c r="AY496" s="172" t="s">
        <v>159</v>
      </c>
    </row>
    <row r="497" spans="2:51" s="10" customFormat="1" ht="31.5" customHeight="1">
      <c r="B497" s="165"/>
      <c r="C497" s="166"/>
      <c r="D497" s="166"/>
      <c r="E497" s="167" t="s">
        <v>3</v>
      </c>
      <c r="F497" s="273" t="s">
        <v>660</v>
      </c>
      <c r="G497" s="272"/>
      <c r="H497" s="272"/>
      <c r="I497" s="272"/>
      <c r="J497" s="166"/>
      <c r="K497" s="168">
        <v>2.944</v>
      </c>
      <c r="L497" s="166"/>
      <c r="M497" s="166"/>
      <c r="N497" s="166"/>
      <c r="O497" s="166"/>
      <c r="P497" s="166"/>
      <c r="Q497" s="166"/>
      <c r="R497" s="169"/>
      <c r="T497" s="170"/>
      <c r="U497" s="166"/>
      <c r="V497" s="166"/>
      <c r="W497" s="166"/>
      <c r="X497" s="166"/>
      <c r="Y497" s="166"/>
      <c r="Z497" s="166"/>
      <c r="AA497" s="171"/>
      <c r="AT497" s="172" t="s">
        <v>167</v>
      </c>
      <c r="AU497" s="172" t="s">
        <v>103</v>
      </c>
      <c r="AV497" s="10" t="s">
        <v>103</v>
      </c>
      <c r="AW497" s="10" t="s">
        <v>36</v>
      </c>
      <c r="AX497" s="10" t="s">
        <v>79</v>
      </c>
      <c r="AY497" s="172" t="s">
        <v>159</v>
      </c>
    </row>
    <row r="498" spans="2:51" s="10" customFormat="1" ht="31.5" customHeight="1">
      <c r="B498" s="165"/>
      <c r="C498" s="166"/>
      <c r="D498" s="166"/>
      <c r="E498" s="167" t="s">
        <v>3</v>
      </c>
      <c r="F498" s="273" t="s">
        <v>661</v>
      </c>
      <c r="G498" s="272"/>
      <c r="H498" s="272"/>
      <c r="I498" s="272"/>
      <c r="J498" s="166"/>
      <c r="K498" s="168">
        <v>19.148</v>
      </c>
      <c r="L498" s="166"/>
      <c r="M498" s="166"/>
      <c r="N498" s="166"/>
      <c r="O498" s="166"/>
      <c r="P498" s="166"/>
      <c r="Q498" s="166"/>
      <c r="R498" s="169"/>
      <c r="T498" s="170"/>
      <c r="U498" s="166"/>
      <c r="V498" s="166"/>
      <c r="W498" s="166"/>
      <c r="X498" s="166"/>
      <c r="Y498" s="166"/>
      <c r="Z498" s="166"/>
      <c r="AA498" s="171"/>
      <c r="AT498" s="172" t="s">
        <v>167</v>
      </c>
      <c r="AU498" s="172" t="s">
        <v>103</v>
      </c>
      <c r="AV498" s="10" t="s">
        <v>103</v>
      </c>
      <c r="AW498" s="10" t="s">
        <v>36</v>
      </c>
      <c r="AX498" s="10" t="s">
        <v>79</v>
      </c>
      <c r="AY498" s="172" t="s">
        <v>159</v>
      </c>
    </row>
    <row r="499" spans="2:51" s="10" customFormat="1" ht="22.5" customHeight="1">
      <c r="B499" s="165"/>
      <c r="C499" s="166"/>
      <c r="D499" s="166"/>
      <c r="E499" s="167" t="s">
        <v>3</v>
      </c>
      <c r="F499" s="273" t="s">
        <v>662</v>
      </c>
      <c r="G499" s="272"/>
      <c r="H499" s="272"/>
      <c r="I499" s="272"/>
      <c r="J499" s="166"/>
      <c r="K499" s="168">
        <v>13.863</v>
      </c>
      <c r="L499" s="166"/>
      <c r="M499" s="166"/>
      <c r="N499" s="166"/>
      <c r="O499" s="166"/>
      <c r="P499" s="166"/>
      <c r="Q499" s="166"/>
      <c r="R499" s="169"/>
      <c r="T499" s="170"/>
      <c r="U499" s="166"/>
      <c r="V499" s="166"/>
      <c r="W499" s="166"/>
      <c r="X499" s="166"/>
      <c r="Y499" s="166"/>
      <c r="Z499" s="166"/>
      <c r="AA499" s="171"/>
      <c r="AT499" s="172" t="s">
        <v>167</v>
      </c>
      <c r="AU499" s="172" t="s">
        <v>103</v>
      </c>
      <c r="AV499" s="10" t="s">
        <v>103</v>
      </c>
      <c r="AW499" s="10" t="s">
        <v>36</v>
      </c>
      <c r="AX499" s="10" t="s">
        <v>79</v>
      </c>
      <c r="AY499" s="172" t="s">
        <v>159</v>
      </c>
    </row>
    <row r="500" spans="2:51" s="10" customFormat="1" ht="31.5" customHeight="1">
      <c r="B500" s="165"/>
      <c r="C500" s="166"/>
      <c r="D500" s="166"/>
      <c r="E500" s="167" t="s">
        <v>3</v>
      </c>
      <c r="F500" s="273" t="s">
        <v>663</v>
      </c>
      <c r="G500" s="272"/>
      <c r="H500" s="272"/>
      <c r="I500" s="272"/>
      <c r="J500" s="166"/>
      <c r="K500" s="168">
        <v>25.487</v>
      </c>
      <c r="L500" s="166"/>
      <c r="M500" s="166"/>
      <c r="N500" s="166"/>
      <c r="O500" s="166"/>
      <c r="P500" s="166"/>
      <c r="Q500" s="166"/>
      <c r="R500" s="169"/>
      <c r="T500" s="170"/>
      <c r="U500" s="166"/>
      <c r="V500" s="166"/>
      <c r="W500" s="166"/>
      <c r="X500" s="166"/>
      <c r="Y500" s="166"/>
      <c r="Z500" s="166"/>
      <c r="AA500" s="171"/>
      <c r="AT500" s="172" t="s">
        <v>167</v>
      </c>
      <c r="AU500" s="172" t="s">
        <v>103</v>
      </c>
      <c r="AV500" s="10" t="s">
        <v>103</v>
      </c>
      <c r="AW500" s="10" t="s">
        <v>36</v>
      </c>
      <c r="AX500" s="10" t="s">
        <v>79</v>
      </c>
      <c r="AY500" s="172" t="s">
        <v>159</v>
      </c>
    </row>
    <row r="501" spans="2:51" s="10" customFormat="1" ht="31.5" customHeight="1">
      <c r="B501" s="165"/>
      <c r="C501" s="166"/>
      <c r="D501" s="166"/>
      <c r="E501" s="167" t="s">
        <v>3</v>
      </c>
      <c r="F501" s="273" t="s">
        <v>664</v>
      </c>
      <c r="G501" s="272"/>
      <c r="H501" s="272"/>
      <c r="I501" s="272"/>
      <c r="J501" s="166"/>
      <c r="K501" s="168">
        <v>45.408</v>
      </c>
      <c r="L501" s="166"/>
      <c r="M501" s="166"/>
      <c r="N501" s="166"/>
      <c r="O501" s="166"/>
      <c r="P501" s="166"/>
      <c r="Q501" s="166"/>
      <c r="R501" s="169"/>
      <c r="T501" s="170"/>
      <c r="U501" s="166"/>
      <c r="V501" s="166"/>
      <c r="W501" s="166"/>
      <c r="X501" s="166"/>
      <c r="Y501" s="166"/>
      <c r="Z501" s="166"/>
      <c r="AA501" s="171"/>
      <c r="AT501" s="172" t="s">
        <v>167</v>
      </c>
      <c r="AU501" s="172" t="s">
        <v>103</v>
      </c>
      <c r="AV501" s="10" t="s">
        <v>103</v>
      </c>
      <c r="AW501" s="10" t="s">
        <v>36</v>
      </c>
      <c r="AX501" s="10" t="s">
        <v>79</v>
      </c>
      <c r="AY501" s="172" t="s">
        <v>159</v>
      </c>
    </row>
    <row r="502" spans="2:51" s="13" customFormat="1" ht="22.5" customHeight="1">
      <c r="B502" s="193"/>
      <c r="C502" s="194"/>
      <c r="D502" s="194"/>
      <c r="E502" s="195" t="s">
        <v>3</v>
      </c>
      <c r="F502" s="274" t="s">
        <v>368</v>
      </c>
      <c r="G502" s="275"/>
      <c r="H502" s="275"/>
      <c r="I502" s="275"/>
      <c r="J502" s="194"/>
      <c r="K502" s="196">
        <v>239.473</v>
      </c>
      <c r="L502" s="194"/>
      <c r="M502" s="194"/>
      <c r="N502" s="194"/>
      <c r="O502" s="194"/>
      <c r="P502" s="194"/>
      <c r="Q502" s="194"/>
      <c r="R502" s="197"/>
      <c r="T502" s="198"/>
      <c r="U502" s="194"/>
      <c r="V502" s="194"/>
      <c r="W502" s="194"/>
      <c r="X502" s="194"/>
      <c r="Y502" s="194"/>
      <c r="Z502" s="194"/>
      <c r="AA502" s="199"/>
      <c r="AT502" s="200" t="s">
        <v>167</v>
      </c>
      <c r="AU502" s="200" t="s">
        <v>103</v>
      </c>
      <c r="AV502" s="13" t="s">
        <v>173</v>
      </c>
      <c r="AW502" s="13" t="s">
        <v>36</v>
      </c>
      <c r="AX502" s="13" t="s">
        <v>79</v>
      </c>
      <c r="AY502" s="200" t="s">
        <v>159</v>
      </c>
    </row>
    <row r="503" spans="2:51" s="11" customFormat="1" ht="22.5" customHeight="1">
      <c r="B503" s="173"/>
      <c r="C503" s="174"/>
      <c r="D503" s="174"/>
      <c r="E503" s="175" t="s">
        <v>3</v>
      </c>
      <c r="F503" s="269" t="s">
        <v>168</v>
      </c>
      <c r="G503" s="270"/>
      <c r="H503" s="270"/>
      <c r="I503" s="270"/>
      <c r="J503" s="174"/>
      <c r="K503" s="176">
        <v>239.473</v>
      </c>
      <c r="L503" s="174"/>
      <c r="M503" s="174"/>
      <c r="N503" s="174"/>
      <c r="O503" s="174"/>
      <c r="P503" s="174"/>
      <c r="Q503" s="174"/>
      <c r="R503" s="177"/>
      <c r="T503" s="178"/>
      <c r="U503" s="174"/>
      <c r="V503" s="174"/>
      <c r="W503" s="174"/>
      <c r="X503" s="174"/>
      <c r="Y503" s="174"/>
      <c r="Z503" s="174"/>
      <c r="AA503" s="179"/>
      <c r="AT503" s="180" t="s">
        <v>167</v>
      </c>
      <c r="AU503" s="180" t="s">
        <v>103</v>
      </c>
      <c r="AV503" s="11" t="s">
        <v>164</v>
      </c>
      <c r="AW503" s="11" t="s">
        <v>36</v>
      </c>
      <c r="AX503" s="11" t="s">
        <v>21</v>
      </c>
      <c r="AY503" s="180" t="s">
        <v>159</v>
      </c>
    </row>
    <row r="504" spans="2:65" s="1" customFormat="1" ht="31.5" customHeight="1">
      <c r="B504" s="129"/>
      <c r="C504" s="158" t="s">
        <v>669</v>
      </c>
      <c r="D504" s="158" t="s">
        <v>160</v>
      </c>
      <c r="E504" s="159" t="s">
        <v>670</v>
      </c>
      <c r="F504" s="259" t="s">
        <v>671</v>
      </c>
      <c r="G504" s="260"/>
      <c r="H504" s="260"/>
      <c r="I504" s="260"/>
      <c r="J504" s="160" t="s">
        <v>163</v>
      </c>
      <c r="K504" s="161">
        <v>239.473</v>
      </c>
      <c r="L504" s="261">
        <v>0</v>
      </c>
      <c r="M504" s="260"/>
      <c r="N504" s="262">
        <f>ROUND(L504*K504,2)</f>
        <v>0</v>
      </c>
      <c r="O504" s="260"/>
      <c r="P504" s="260"/>
      <c r="Q504" s="260"/>
      <c r="R504" s="131"/>
      <c r="T504" s="162" t="s">
        <v>3</v>
      </c>
      <c r="U504" s="43" t="s">
        <v>44</v>
      </c>
      <c r="V504" s="35"/>
      <c r="W504" s="163">
        <f>V504*K504</f>
        <v>0</v>
      </c>
      <c r="X504" s="163">
        <v>0</v>
      </c>
      <c r="Y504" s="163">
        <f>X504*K504</f>
        <v>0</v>
      </c>
      <c r="Z504" s="163">
        <v>0</v>
      </c>
      <c r="AA504" s="164">
        <f>Z504*K504</f>
        <v>0</v>
      </c>
      <c r="AR504" s="17" t="s">
        <v>196</v>
      </c>
      <c r="AT504" s="17" t="s">
        <v>160</v>
      </c>
      <c r="AU504" s="17" t="s">
        <v>103</v>
      </c>
      <c r="AY504" s="17" t="s">
        <v>159</v>
      </c>
      <c r="BE504" s="104">
        <f>IF(U504="základní",N504,0)</f>
        <v>0</v>
      </c>
      <c r="BF504" s="104">
        <f>IF(U504="snížená",N504,0)</f>
        <v>0</v>
      </c>
      <c r="BG504" s="104">
        <f>IF(U504="zákl. přenesená",N504,0)</f>
        <v>0</v>
      </c>
      <c r="BH504" s="104">
        <f>IF(U504="sníž. přenesená",N504,0)</f>
        <v>0</v>
      </c>
      <c r="BI504" s="104">
        <f>IF(U504="nulová",N504,0)</f>
        <v>0</v>
      </c>
      <c r="BJ504" s="17" t="s">
        <v>21</v>
      </c>
      <c r="BK504" s="104">
        <f>ROUND(L504*K504,2)</f>
        <v>0</v>
      </c>
      <c r="BL504" s="17" t="s">
        <v>196</v>
      </c>
      <c r="BM504" s="17" t="s">
        <v>672</v>
      </c>
    </row>
    <row r="505" spans="2:51" s="12" customFormat="1" ht="22.5" customHeight="1">
      <c r="B505" s="185"/>
      <c r="C505" s="186"/>
      <c r="D505" s="186"/>
      <c r="E505" s="187" t="s">
        <v>3</v>
      </c>
      <c r="F505" s="276" t="s">
        <v>653</v>
      </c>
      <c r="G505" s="277"/>
      <c r="H505" s="277"/>
      <c r="I505" s="277"/>
      <c r="J505" s="186"/>
      <c r="K505" s="188" t="s">
        <v>3</v>
      </c>
      <c r="L505" s="186"/>
      <c r="M505" s="186"/>
      <c r="N505" s="186"/>
      <c r="O505" s="186"/>
      <c r="P505" s="186"/>
      <c r="Q505" s="186"/>
      <c r="R505" s="189"/>
      <c r="T505" s="190"/>
      <c r="U505" s="186"/>
      <c r="V505" s="186"/>
      <c r="W505" s="186"/>
      <c r="X505" s="186"/>
      <c r="Y505" s="186"/>
      <c r="Z505" s="186"/>
      <c r="AA505" s="191"/>
      <c r="AT505" s="192" t="s">
        <v>167</v>
      </c>
      <c r="AU505" s="192" t="s">
        <v>103</v>
      </c>
      <c r="AV505" s="12" t="s">
        <v>21</v>
      </c>
      <c r="AW505" s="12" t="s">
        <v>36</v>
      </c>
      <c r="AX505" s="12" t="s">
        <v>79</v>
      </c>
      <c r="AY505" s="192" t="s">
        <v>159</v>
      </c>
    </row>
    <row r="506" spans="2:51" s="10" customFormat="1" ht="22.5" customHeight="1">
      <c r="B506" s="165"/>
      <c r="C506" s="166"/>
      <c r="D506" s="166"/>
      <c r="E506" s="167" t="s">
        <v>3</v>
      </c>
      <c r="F506" s="273" t="s">
        <v>654</v>
      </c>
      <c r="G506" s="272"/>
      <c r="H506" s="272"/>
      <c r="I506" s="272"/>
      <c r="J506" s="166"/>
      <c r="K506" s="168">
        <v>23.025</v>
      </c>
      <c r="L506" s="166"/>
      <c r="M506" s="166"/>
      <c r="N506" s="166"/>
      <c r="O506" s="166"/>
      <c r="P506" s="166"/>
      <c r="Q506" s="166"/>
      <c r="R506" s="169"/>
      <c r="T506" s="170"/>
      <c r="U506" s="166"/>
      <c r="V506" s="166"/>
      <c r="W506" s="166"/>
      <c r="X506" s="166"/>
      <c r="Y506" s="166"/>
      <c r="Z506" s="166"/>
      <c r="AA506" s="171"/>
      <c r="AT506" s="172" t="s">
        <v>167</v>
      </c>
      <c r="AU506" s="172" t="s">
        <v>103</v>
      </c>
      <c r="AV506" s="10" t="s">
        <v>103</v>
      </c>
      <c r="AW506" s="10" t="s">
        <v>36</v>
      </c>
      <c r="AX506" s="10" t="s">
        <v>79</v>
      </c>
      <c r="AY506" s="172" t="s">
        <v>159</v>
      </c>
    </row>
    <row r="507" spans="2:51" s="10" customFormat="1" ht="22.5" customHeight="1">
      <c r="B507" s="165"/>
      <c r="C507" s="166"/>
      <c r="D507" s="166"/>
      <c r="E507" s="167" t="s">
        <v>3</v>
      </c>
      <c r="F507" s="273" t="s">
        <v>655</v>
      </c>
      <c r="G507" s="272"/>
      <c r="H507" s="272"/>
      <c r="I507" s="272"/>
      <c r="J507" s="166"/>
      <c r="K507" s="168">
        <v>82.501</v>
      </c>
      <c r="L507" s="166"/>
      <c r="M507" s="166"/>
      <c r="N507" s="166"/>
      <c r="O507" s="166"/>
      <c r="P507" s="166"/>
      <c r="Q507" s="166"/>
      <c r="R507" s="169"/>
      <c r="T507" s="170"/>
      <c r="U507" s="166"/>
      <c r="V507" s="166"/>
      <c r="W507" s="166"/>
      <c r="X507" s="166"/>
      <c r="Y507" s="166"/>
      <c r="Z507" s="166"/>
      <c r="AA507" s="171"/>
      <c r="AT507" s="172" t="s">
        <v>167</v>
      </c>
      <c r="AU507" s="172" t="s">
        <v>103</v>
      </c>
      <c r="AV507" s="10" t="s">
        <v>103</v>
      </c>
      <c r="AW507" s="10" t="s">
        <v>36</v>
      </c>
      <c r="AX507" s="10" t="s">
        <v>79</v>
      </c>
      <c r="AY507" s="172" t="s">
        <v>159</v>
      </c>
    </row>
    <row r="508" spans="2:51" s="10" customFormat="1" ht="22.5" customHeight="1">
      <c r="B508" s="165"/>
      <c r="C508" s="166"/>
      <c r="D508" s="166"/>
      <c r="E508" s="167" t="s">
        <v>3</v>
      </c>
      <c r="F508" s="273" t="s">
        <v>656</v>
      </c>
      <c r="G508" s="272"/>
      <c r="H508" s="272"/>
      <c r="I508" s="272"/>
      <c r="J508" s="166"/>
      <c r="K508" s="168">
        <v>10.975</v>
      </c>
      <c r="L508" s="166"/>
      <c r="M508" s="166"/>
      <c r="N508" s="166"/>
      <c r="O508" s="166"/>
      <c r="P508" s="166"/>
      <c r="Q508" s="166"/>
      <c r="R508" s="169"/>
      <c r="T508" s="170"/>
      <c r="U508" s="166"/>
      <c r="V508" s="166"/>
      <c r="W508" s="166"/>
      <c r="X508" s="166"/>
      <c r="Y508" s="166"/>
      <c r="Z508" s="166"/>
      <c r="AA508" s="171"/>
      <c r="AT508" s="172" t="s">
        <v>167</v>
      </c>
      <c r="AU508" s="172" t="s">
        <v>103</v>
      </c>
      <c r="AV508" s="10" t="s">
        <v>103</v>
      </c>
      <c r="AW508" s="10" t="s">
        <v>36</v>
      </c>
      <c r="AX508" s="10" t="s">
        <v>79</v>
      </c>
      <c r="AY508" s="172" t="s">
        <v>159</v>
      </c>
    </row>
    <row r="509" spans="2:51" s="10" customFormat="1" ht="22.5" customHeight="1">
      <c r="B509" s="165"/>
      <c r="C509" s="166"/>
      <c r="D509" s="166"/>
      <c r="E509" s="167" t="s">
        <v>3</v>
      </c>
      <c r="F509" s="273" t="s">
        <v>657</v>
      </c>
      <c r="G509" s="272"/>
      <c r="H509" s="272"/>
      <c r="I509" s="272"/>
      <c r="J509" s="166"/>
      <c r="K509" s="168">
        <v>8.324</v>
      </c>
      <c r="L509" s="166"/>
      <c r="M509" s="166"/>
      <c r="N509" s="166"/>
      <c r="O509" s="166"/>
      <c r="P509" s="166"/>
      <c r="Q509" s="166"/>
      <c r="R509" s="169"/>
      <c r="T509" s="170"/>
      <c r="U509" s="166"/>
      <c r="V509" s="166"/>
      <c r="W509" s="166"/>
      <c r="X509" s="166"/>
      <c r="Y509" s="166"/>
      <c r="Z509" s="166"/>
      <c r="AA509" s="171"/>
      <c r="AT509" s="172" t="s">
        <v>167</v>
      </c>
      <c r="AU509" s="172" t="s">
        <v>103</v>
      </c>
      <c r="AV509" s="10" t="s">
        <v>103</v>
      </c>
      <c r="AW509" s="10" t="s">
        <v>36</v>
      </c>
      <c r="AX509" s="10" t="s">
        <v>79</v>
      </c>
      <c r="AY509" s="172" t="s">
        <v>159</v>
      </c>
    </row>
    <row r="510" spans="2:51" s="10" customFormat="1" ht="31.5" customHeight="1">
      <c r="B510" s="165"/>
      <c r="C510" s="166"/>
      <c r="D510" s="166"/>
      <c r="E510" s="167" t="s">
        <v>3</v>
      </c>
      <c r="F510" s="273" t="s">
        <v>658</v>
      </c>
      <c r="G510" s="272"/>
      <c r="H510" s="272"/>
      <c r="I510" s="272"/>
      <c r="J510" s="166"/>
      <c r="K510" s="168">
        <v>5.559</v>
      </c>
      <c r="L510" s="166"/>
      <c r="M510" s="166"/>
      <c r="N510" s="166"/>
      <c r="O510" s="166"/>
      <c r="P510" s="166"/>
      <c r="Q510" s="166"/>
      <c r="R510" s="169"/>
      <c r="T510" s="170"/>
      <c r="U510" s="166"/>
      <c r="V510" s="166"/>
      <c r="W510" s="166"/>
      <c r="X510" s="166"/>
      <c r="Y510" s="166"/>
      <c r="Z510" s="166"/>
      <c r="AA510" s="171"/>
      <c r="AT510" s="172" t="s">
        <v>167</v>
      </c>
      <c r="AU510" s="172" t="s">
        <v>103</v>
      </c>
      <c r="AV510" s="10" t="s">
        <v>103</v>
      </c>
      <c r="AW510" s="10" t="s">
        <v>36</v>
      </c>
      <c r="AX510" s="10" t="s">
        <v>79</v>
      </c>
      <c r="AY510" s="172" t="s">
        <v>159</v>
      </c>
    </row>
    <row r="511" spans="2:51" s="10" customFormat="1" ht="31.5" customHeight="1">
      <c r="B511" s="165"/>
      <c r="C511" s="166"/>
      <c r="D511" s="166"/>
      <c r="E511" s="167" t="s">
        <v>3</v>
      </c>
      <c r="F511" s="273" t="s">
        <v>659</v>
      </c>
      <c r="G511" s="272"/>
      <c r="H511" s="272"/>
      <c r="I511" s="272"/>
      <c r="J511" s="166"/>
      <c r="K511" s="168">
        <v>2.239</v>
      </c>
      <c r="L511" s="166"/>
      <c r="M511" s="166"/>
      <c r="N511" s="166"/>
      <c r="O511" s="166"/>
      <c r="P511" s="166"/>
      <c r="Q511" s="166"/>
      <c r="R511" s="169"/>
      <c r="T511" s="170"/>
      <c r="U511" s="166"/>
      <c r="V511" s="166"/>
      <c r="W511" s="166"/>
      <c r="X511" s="166"/>
      <c r="Y511" s="166"/>
      <c r="Z511" s="166"/>
      <c r="AA511" s="171"/>
      <c r="AT511" s="172" t="s">
        <v>167</v>
      </c>
      <c r="AU511" s="172" t="s">
        <v>103</v>
      </c>
      <c r="AV511" s="10" t="s">
        <v>103</v>
      </c>
      <c r="AW511" s="10" t="s">
        <v>36</v>
      </c>
      <c r="AX511" s="10" t="s">
        <v>79</v>
      </c>
      <c r="AY511" s="172" t="s">
        <v>159</v>
      </c>
    </row>
    <row r="512" spans="2:51" s="10" customFormat="1" ht="31.5" customHeight="1">
      <c r="B512" s="165"/>
      <c r="C512" s="166"/>
      <c r="D512" s="166"/>
      <c r="E512" s="167" t="s">
        <v>3</v>
      </c>
      <c r="F512" s="273" t="s">
        <v>660</v>
      </c>
      <c r="G512" s="272"/>
      <c r="H512" s="272"/>
      <c r="I512" s="272"/>
      <c r="J512" s="166"/>
      <c r="K512" s="168">
        <v>2.944</v>
      </c>
      <c r="L512" s="166"/>
      <c r="M512" s="166"/>
      <c r="N512" s="166"/>
      <c r="O512" s="166"/>
      <c r="P512" s="166"/>
      <c r="Q512" s="166"/>
      <c r="R512" s="169"/>
      <c r="T512" s="170"/>
      <c r="U512" s="166"/>
      <c r="V512" s="166"/>
      <c r="W512" s="166"/>
      <c r="X512" s="166"/>
      <c r="Y512" s="166"/>
      <c r="Z512" s="166"/>
      <c r="AA512" s="171"/>
      <c r="AT512" s="172" t="s">
        <v>167</v>
      </c>
      <c r="AU512" s="172" t="s">
        <v>103</v>
      </c>
      <c r="AV512" s="10" t="s">
        <v>103</v>
      </c>
      <c r="AW512" s="10" t="s">
        <v>36</v>
      </c>
      <c r="AX512" s="10" t="s">
        <v>79</v>
      </c>
      <c r="AY512" s="172" t="s">
        <v>159</v>
      </c>
    </row>
    <row r="513" spans="2:51" s="10" customFormat="1" ht="31.5" customHeight="1">
      <c r="B513" s="165"/>
      <c r="C513" s="166"/>
      <c r="D513" s="166"/>
      <c r="E513" s="167" t="s">
        <v>3</v>
      </c>
      <c r="F513" s="273" t="s">
        <v>661</v>
      </c>
      <c r="G513" s="272"/>
      <c r="H513" s="272"/>
      <c r="I513" s="272"/>
      <c r="J513" s="166"/>
      <c r="K513" s="168">
        <v>19.148</v>
      </c>
      <c r="L513" s="166"/>
      <c r="M513" s="166"/>
      <c r="N513" s="166"/>
      <c r="O513" s="166"/>
      <c r="P513" s="166"/>
      <c r="Q513" s="166"/>
      <c r="R513" s="169"/>
      <c r="T513" s="170"/>
      <c r="U513" s="166"/>
      <c r="V513" s="166"/>
      <c r="W513" s="166"/>
      <c r="X513" s="166"/>
      <c r="Y513" s="166"/>
      <c r="Z513" s="166"/>
      <c r="AA513" s="171"/>
      <c r="AT513" s="172" t="s">
        <v>167</v>
      </c>
      <c r="AU513" s="172" t="s">
        <v>103</v>
      </c>
      <c r="AV513" s="10" t="s">
        <v>103</v>
      </c>
      <c r="AW513" s="10" t="s">
        <v>36</v>
      </c>
      <c r="AX513" s="10" t="s">
        <v>79</v>
      </c>
      <c r="AY513" s="172" t="s">
        <v>159</v>
      </c>
    </row>
    <row r="514" spans="2:51" s="10" customFormat="1" ht="22.5" customHeight="1">
      <c r="B514" s="165"/>
      <c r="C514" s="166"/>
      <c r="D514" s="166"/>
      <c r="E514" s="167" t="s">
        <v>3</v>
      </c>
      <c r="F514" s="273" t="s">
        <v>662</v>
      </c>
      <c r="G514" s="272"/>
      <c r="H514" s="272"/>
      <c r="I514" s="272"/>
      <c r="J514" s="166"/>
      <c r="K514" s="168">
        <v>13.863</v>
      </c>
      <c r="L514" s="166"/>
      <c r="M514" s="166"/>
      <c r="N514" s="166"/>
      <c r="O514" s="166"/>
      <c r="P514" s="166"/>
      <c r="Q514" s="166"/>
      <c r="R514" s="169"/>
      <c r="T514" s="170"/>
      <c r="U514" s="166"/>
      <c r="V514" s="166"/>
      <c r="W514" s="166"/>
      <c r="X514" s="166"/>
      <c r="Y514" s="166"/>
      <c r="Z514" s="166"/>
      <c r="AA514" s="171"/>
      <c r="AT514" s="172" t="s">
        <v>167</v>
      </c>
      <c r="AU514" s="172" t="s">
        <v>103</v>
      </c>
      <c r="AV514" s="10" t="s">
        <v>103</v>
      </c>
      <c r="AW514" s="10" t="s">
        <v>36</v>
      </c>
      <c r="AX514" s="10" t="s">
        <v>79</v>
      </c>
      <c r="AY514" s="172" t="s">
        <v>159</v>
      </c>
    </row>
    <row r="515" spans="2:51" s="10" customFormat="1" ht="31.5" customHeight="1">
      <c r="B515" s="165"/>
      <c r="C515" s="166"/>
      <c r="D515" s="166"/>
      <c r="E515" s="167" t="s">
        <v>3</v>
      </c>
      <c r="F515" s="273" t="s">
        <v>663</v>
      </c>
      <c r="G515" s="272"/>
      <c r="H515" s="272"/>
      <c r="I515" s="272"/>
      <c r="J515" s="166"/>
      <c r="K515" s="168">
        <v>25.487</v>
      </c>
      <c r="L515" s="166"/>
      <c r="M515" s="166"/>
      <c r="N515" s="166"/>
      <c r="O515" s="166"/>
      <c r="P515" s="166"/>
      <c r="Q515" s="166"/>
      <c r="R515" s="169"/>
      <c r="T515" s="170"/>
      <c r="U515" s="166"/>
      <c r="V515" s="166"/>
      <c r="W515" s="166"/>
      <c r="X515" s="166"/>
      <c r="Y515" s="166"/>
      <c r="Z515" s="166"/>
      <c r="AA515" s="171"/>
      <c r="AT515" s="172" t="s">
        <v>167</v>
      </c>
      <c r="AU515" s="172" t="s">
        <v>103</v>
      </c>
      <c r="AV515" s="10" t="s">
        <v>103</v>
      </c>
      <c r="AW515" s="10" t="s">
        <v>36</v>
      </c>
      <c r="AX515" s="10" t="s">
        <v>79</v>
      </c>
      <c r="AY515" s="172" t="s">
        <v>159</v>
      </c>
    </row>
    <row r="516" spans="2:51" s="10" customFormat="1" ht="31.5" customHeight="1">
      <c r="B516" s="165"/>
      <c r="C516" s="166"/>
      <c r="D516" s="166"/>
      <c r="E516" s="167" t="s">
        <v>3</v>
      </c>
      <c r="F516" s="273" t="s">
        <v>664</v>
      </c>
      <c r="G516" s="272"/>
      <c r="H516" s="272"/>
      <c r="I516" s="272"/>
      <c r="J516" s="166"/>
      <c r="K516" s="168">
        <v>45.408</v>
      </c>
      <c r="L516" s="166"/>
      <c r="M516" s="166"/>
      <c r="N516" s="166"/>
      <c r="O516" s="166"/>
      <c r="P516" s="166"/>
      <c r="Q516" s="166"/>
      <c r="R516" s="169"/>
      <c r="T516" s="170"/>
      <c r="U516" s="166"/>
      <c r="V516" s="166"/>
      <c r="W516" s="166"/>
      <c r="X516" s="166"/>
      <c r="Y516" s="166"/>
      <c r="Z516" s="166"/>
      <c r="AA516" s="171"/>
      <c r="AT516" s="172" t="s">
        <v>167</v>
      </c>
      <c r="AU516" s="172" t="s">
        <v>103</v>
      </c>
      <c r="AV516" s="10" t="s">
        <v>103</v>
      </c>
      <c r="AW516" s="10" t="s">
        <v>36</v>
      </c>
      <c r="AX516" s="10" t="s">
        <v>79</v>
      </c>
      <c r="AY516" s="172" t="s">
        <v>159</v>
      </c>
    </row>
    <row r="517" spans="2:51" s="13" customFormat="1" ht="22.5" customHeight="1">
      <c r="B517" s="193"/>
      <c r="C517" s="194"/>
      <c r="D517" s="194"/>
      <c r="E517" s="195" t="s">
        <v>3</v>
      </c>
      <c r="F517" s="274" t="s">
        <v>368</v>
      </c>
      <c r="G517" s="275"/>
      <c r="H517" s="275"/>
      <c r="I517" s="275"/>
      <c r="J517" s="194"/>
      <c r="K517" s="196">
        <v>239.473</v>
      </c>
      <c r="L517" s="194"/>
      <c r="M517" s="194"/>
      <c r="N517" s="194"/>
      <c r="O517" s="194"/>
      <c r="P517" s="194"/>
      <c r="Q517" s="194"/>
      <c r="R517" s="197"/>
      <c r="T517" s="198"/>
      <c r="U517" s="194"/>
      <c r="V517" s="194"/>
      <c r="W517" s="194"/>
      <c r="X517" s="194"/>
      <c r="Y517" s="194"/>
      <c r="Z517" s="194"/>
      <c r="AA517" s="199"/>
      <c r="AT517" s="200" t="s">
        <v>167</v>
      </c>
      <c r="AU517" s="200" t="s">
        <v>103</v>
      </c>
      <c r="AV517" s="13" t="s">
        <v>173</v>
      </c>
      <c r="AW517" s="13" t="s">
        <v>36</v>
      </c>
      <c r="AX517" s="13" t="s">
        <v>79</v>
      </c>
      <c r="AY517" s="200" t="s">
        <v>159</v>
      </c>
    </row>
    <row r="518" spans="2:51" s="11" customFormat="1" ht="22.5" customHeight="1">
      <c r="B518" s="173"/>
      <c r="C518" s="174"/>
      <c r="D518" s="174"/>
      <c r="E518" s="175" t="s">
        <v>3</v>
      </c>
      <c r="F518" s="269" t="s">
        <v>168</v>
      </c>
      <c r="G518" s="270"/>
      <c r="H518" s="270"/>
      <c r="I518" s="270"/>
      <c r="J518" s="174"/>
      <c r="K518" s="176">
        <v>239.473</v>
      </c>
      <c r="L518" s="174"/>
      <c r="M518" s="174"/>
      <c r="N518" s="174"/>
      <c r="O518" s="174"/>
      <c r="P518" s="174"/>
      <c r="Q518" s="174"/>
      <c r="R518" s="177"/>
      <c r="T518" s="178"/>
      <c r="U518" s="174"/>
      <c r="V518" s="174"/>
      <c r="W518" s="174"/>
      <c r="X518" s="174"/>
      <c r="Y518" s="174"/>
      <c r="Z518" s="174"/>
      <c r="AA518" s="179"/>
      <c r="AT518" s="180" t="s">
        <v>167</v>
      </c>
      <c r="AU518" s="180" t="s">
        <v>103</v>
      </c>
      <c r="AV518" s="11" t="s">
        <v>164</v>
      </c>
      <c r="AW518" s="11" t="s">
        <v>36</v>
      </c>
      <c r="AX518" s="11" t="s">
        <v>21</v>
      </c>
      <c r="AY518" s="180" t="s">
        <v>159</v>
      </c>
    </row>
    <row r="519" spans="2:65" s="1" customFormat="1" ht="44.25" customHeight="1">
      <c r="B519" s="129"/>
      <c r="C519" s="158" t="s">
        <v>673</v>
      </c>
      <c r="D519" s="158" t="s">
        <v>160</v>
      </c>
      <c r="E519" s="159" t="s">
        <v>674</v>
      </c>
      <c r="F519" s="259" t="s">
        <v>675</v>
      </c>
      <c r="G519" s="260"/>
      <c r="H519" s="260"/>
      <c r="I519" s="260"/>
      <c r="J519" s="160" t="s">
        <v>163</v>
      </c>
      <c r="K519" s="161">
        <v>239.473</v>
      </c>
      <c r="L519" s="261">
        <v>0</v>
      </c>
      <c r="M519" s="260"/>
      <c r="N519" s="262">
        <f>ROUND(L519*K519,2)</f>
        <v>0</v>
      </c>
      <c r="O519" s="260"/>
      <c r="P519" s="260"/>
      <c r="Q519" s="260"/>
      <c r="R519" s="131"/>
      <c r="T519" s="162" t="s">
        <v>3</v>
      </c>
      <c r="U519" s="43" t="s">
        <v>44</v>
      </c>
      <c r="V519" s="35"/>
      <c r="W519" s="163">
        <f>V519*K519</f>
        <v>0</v>
      </c>
      <c r="X519" s="163">
        <v>0.00022</v>
      </c>
      <c r="Y519" s="163">
        <f>X519*K519</f>
        <v>0.052684060000000005</v>
      </c>
      <c r="Z519" s="163">
        <v>0</v>
      </c>
      <c r="AA519" s="164">
        <f>Z519*K519</f>
        <v>0</v>
      </c>
      <c r="AR519" s="17" t="s">
        <v>196</v>
      </c>
      <c r="AT519" s="17" t="s">
        <v>160</v>
      </c>
      <c r="AU519" s="17" t="s">
        <v>103</v>
      </c>
      <c r="AY519" s="17" t="s">
        <v>159</v>
      </c>
      <c r="BE519" s="104">
        <f>IF(U519="základní",N519,0)</f>
        <v>0</v>
      </c>
      <c r="BF519" s="104">
        <f>IF(U519="snížená",N519,0)</f>
        <v>0</v>
      </c>
      <c r="BG519" s="104">
        <f>IF(U519="zákl. přenesená",N519,0)</f>
        <v>0</v>
      </c>
      <c r="BH519" s="104">
        <f>IF(U519="sníž. přenesená",N519,0)</f>
        <v>0</v>
      </c>
      <c r="BI519" s="104">
        <f>IF(U519="nulová",N519,0)</f>
        <v>0</v>
      </c>
      <c r="BJ519" s="17" t="s">
        <v>21</v>
      </c>
      <c r="BK519" s="104">
        <f>ROUND(L519*K519,2)</f>
        <v>0</v>
      </c>
      <c r="BL519" s="17" t="s">
        <v>196</v>
      </c>
      <c r="BM519" s="17" t="s">
        <v>676</v>
      </c>
    </row>
    <row r="520" spans="2:51" s="12" customFormat="1" ht="22.5" customHeight="1">
      <c r="B520" s="185"/>
      <c r="C520" s="186"/>
      <c r="D520" s="186"/>
      <c r="E520" s="187" t="s">
        <v>3</v>
      </c>
      <c r="F520" s="276" t="s">
        <v>653</v>
      </c>
      <c r="G520" s="277"/>
      <c r="H520" s="277"/>
      <c r="I520" s="277"/>
      <c r="J520" s="186"/>
      <c r="K520" s="188" t="s">
        <v>3</v>
      </c>
      <c r="L520" s="186"/>
      <c r="M520" s="186"/>
      <c r="N520" s="186"/>
      <c r="O520" s="186"/>
      <c r="P520" s="186"/>
      <c r="Q520" s="186"/>
      <c r="R520" s="189"/>
      <c r="T520" s="190"/>
      <c r="U520" s="186"/>
      <c r="V520" s="186"/>
      <c r="W520" s="186"/>
      <c r="X520" s="186"/>
      <c r="Y520" s="186"/>
      <c r="Z520" s="186"/>
      <c r="AA520" s="191"/>
      <c r="AT520" s="192" t="s">
        <v>167</v>
      </c>
      <c r="AU520" s="192" t="s">
        <v>103</v>
      </c>
      <c r="AV520" s="12" t="s">
        <v>21</v>
      </c>
      <c r="AW520" s="12" t="s">
        <v>36</v>
      </c>
      <c r="AX520" s="12" t="s">
        <v>79</v>
      </c>
      <c r="AY520" s="192" t="s">
        <v>159</v>
      </c>
    </row>
    <row r="521" spans="2:51" s="10" customFormat="1" ht="22.5" customHeight="1">
      <c r="B521" s="165"/>
      <c r="C521" s="166"/>
      <c r="D521" s="166"/>
      <c r="E521" s="167" t="s">
        <v>3</v>
      </c>
      <c r="F521" s="273" t="s">
        <v>654</v>
      </c>
      <c r="G521" s="272"/>
      <c r="H521" s="272"/>
      <c r="I521" s="272"/>
      <c r="J521" s="166"/>
      <c r="K521" s="168">
        <v>23.025</v>
      </c>
      <c r="L521" s="166"/>
      <c r="M521" s="166"/>
      <c r="N521" s="166"/>
      <c r="O521" s="166"/>
      <c r="P521" s="166"/>
      <c r="Q521" s="166"/>
      <c r="R521" s="169"/>
      <c r="T521" s="170"/>
      <c r="U521" s="166"/>
      <c r="V521" s="166"/>
      <c r="W521" s="166"/>
      <c r="X521" s="166"/>
      <c r="Y521" s="166"/>
      <c r="Z521" s="166"/>
      <c r="AA521" s="171"/>
      <c r="AT521" s="172" t="s">
        <v>167</v>
      </c>
      <c r="AU521" s="172" t="s">
        <v>103</v>
      </c>
      <c r="AV521" s="10" t="s">
        <v>103</v>
      </c>
      <c r="AW521" s="10" t="s">
        <v>36</v>
      </c>
      <c r="AX521" s="10" t="s">
        <v>79</v>
      </c>
      <c r="AY521" s="172" t="s">
        <v>159</v>
      </c>
    </row>
    <row r="522" spans="2:51" s="10" customFormat="1" ht="22.5" customHeight="1">
      <c r="B522" s="165"/>
      <c r="C522" s="166"/>
      <c r="D522" s="166"/>
      <c r="E522" s="167" t="s">
        <v>3</v>
      </c>
      <c r="F522" s="273" t="s">
        <v>655</v>
      </c>
      <c r="G522" s="272"/>
      <c r="H522" s="272"/>
      <c r="I522" s="272"/>
      <c r="J522" s="166"/>
      <c r="K522" s="168">
        <v>82.501</v>
      </c>
      <c r="L522" s="166"/>
      <c r="M522" s="166"/>
      <c r="N522" s="166"/>
      <c r="O522" s="166"/>
      <c r="P522" s="166"/>
      <c r="Q522" s="166"/>
      <c r="R522" s="169"/>
      <c r="T522" s="170"/>
      <c r="U522" s="166"/>
      <c r="V522" s="166"/>
      <c r="W522" s="166"/>
      <c r="X522" s="166"/>
      <c r="Y522" s="166"/>
      <c r="Z522" s="166"/>
      <c r="AA522" s="171"/>
      <c r="AT522" s="172" t="s">
        <v>167</v>
      </c>
      <c r="AU522" s="172" t="s">
        <v>103</v>
      </c>
      <c r="AV522" s="10" t="s">
        <v>103</v>
      </c>
      <c r="AW522" s="10" t="s">
        <v>36</v>
      </c>
      <c r="AX522" s="10" t="s">
        <v>79</v>
      </c>
      <c r="AY522" s="172" t="s">
        <v>159</v>
      </c>
    </row>
    <row r="523" spans="2:51" s="10" customFormat="1" ht="22.5" customHeight="1">
      <c r="B523" s="165"/>
      <c r="C523" s="166"/>
      <c r="D523" s="166"/>
      <c r="E523" s="167" t="s">
        <v>3</v>
      </c>
      <c r="F523" s="273" t="s">
        <v>656</v>
      </c>
      <c r="G523" s="272"/>
      <c r="H523" s="272"/>
      <c r="I523" s="272"/>
      <c r="J523" s="166"/>
      <c r="K523" s="168">
        <v>10.975</v>
      </c>
      <c r="L523" s="166"/>
      <c r="M523" s="166"/>
      <c r="N523" s="166"/>
      <c r="O523" s="166"/>
      <c r="P523" s="166"/>
      <c r="Q523" s="166"/>
      <c r="R523" s="169"/>
      <c r="T523" s="170"/>
      <c r="U523" s="166"/>
      <c r="V523" s="166"/>
      <c r="W523" s="166"/>
      <c r="X523" s="166"/>
      <c r="Y523" s="166"/>
      <c r="Z523" s="166"/>
      <c r="AA523" s="171"/>
      <c r="AT523" s="172" t="s">
        <v>167</v>
      </c>
      <c r="AU523" s="172" t="s">
        <v>103</v>
      </c>
      <c r="AV523" s="10" t="s">
        <v>103</v>
      </c>
      <c r="AW523" s="10" t="s">
        <v>36</v>
      </c>
      <c r="AX523" s="10" t="s">
        <v>79</v>
      </c>
      <c r="AY523" s="172" t="s">
        <v>159</v>
      </c>
    </row>
    <row r="524" spans="2:51" s="10" customFormat="1" ht="22.5" customHeight="1">
      <c r="B524" s="165"/>
      <c r="C524" s="166"/>
      <c r="D524" s="166"/>
      <c r="E524" s="167" t="s">
        <v>3</v>
      </c>
      <c r="F524" s="273" t="s">
        <v>657</v>
      </c>
      <c r="G524" s="272"/>
      <c r="H524" s="272"/>
      <c r="I524" s="272"/>
      <c r="J524" s="166"/>
      <c r="K524" s="168">
        <v>8.324</v>
      </c>
      <c r="L524" s="166"/>
      <c r="M524" s="166"/>
      <c r="N524" s="166"/>
      <c r="O524" s="166"/>
      <c r="P524" s="166"/>
      <c r="Q524" s="166"/>
      <c r="R524" s="169"/>
      <c r="T524" s="170"/>
      <c r="U524" s="166"/>
      <c r="V524" s="166"/>
      <c r="W524" s="166"/>
      <c r="X524" s="166"/>
      <c r="Y524" s="166"/>
      <c r="Z524" s="166"/>
      <c r="AA524" s="171"/>
      <c r="AT524" s="172" t="s">
        <v>167</v>
      </c>
      <c r="AU524" s="172" t="s">
        <v>103</v>
      </c>
      <c r="AV524" s="10" t="s">
        <v>103</v>
      </c>
      <c r="AW524" s="10" t="s">
        <v>36</v>
      </c>
      <c r="AX524" s="10" t="s">
        <v>79</v>
      </c>
      <c r="AY524" s="172" t="s">
        <v>159</v>
      </c>
    </row>
    <row r="525" spans="2:51" s="10" customFormat="1" ht="31.5" customHeight="1">
      <c r="B525" s="165"/>
      <c r="C525" s="166"/>
      <c r="D525" s="166"/>
      <c r="E525" s="167" t="s">
        <v>3</v>
      </c>
      <c r="F525" s="273" t="s">
        <v>658</v>
      </c>
      <c r="G525" s="272"/>
      <c r="H525" s="272"/>
      <c r="I525" s="272"/>
      <c r="J525" s="166"/>
      <c r="K525" s="168">
        <v>5.559</v>
      </c>
      <c r="L525" s="166"/>
      <c r="M525" s="166"/>
      <c r="N525" s="166"/>
      <c r="O525" s="166"/>
      <c r="P525" s="166"/>
      <c r="Q525" s="166"/>
      <c r="R525" s="169"/>
      <c r="T525" s="170"/>
      <c r="U525" s="166"/>
      <c r="V525" s="166"/>
      <c r="W525" s="166"/>
      <c r="X525" s="166"/>
      <c r="Y525" s="166"/>
      <c r="Z525" s="166"/>
      <c r="AA525" s="171"/>
      <c r="AT525" s="172" t="s">
        <v>167</v>
      </c>
      <c r="AU525" s="172" t="s">
        <v>103</v>
      </c>
      <c r="AV525" s="10" t="s">
        <v>103</v>
      </c>
      <c r="AW525" s="10" t="s">
        <v>36</v>
      </c>
      <c r="AX525" s="10" t="s">
        <v>79</v>
      </c>
      <c r="AY525" s="172" t="s">
        <v>159</v>
      </c>
    </row>
    <row r="526" spans="2:51" s="10" customFormat="1" ht="31.5" customHeight="1">
      <c r="B526" s="165"/>
      <c r="C526" s="166"/>
      <c r="D526" s="166"/>
      <c r="E526" s="167" t="s">
        <v>3</v>
      </c>
      <c r="F526" s="273" t="s">
        <v>659</v>
      </c>
      <c r="G526" s="272"/>
      <c r="H526" s="272"/>
      <c r="I526" s="272"/>
      <c r="J526" s="166"/>
      <c r="K526" s="168">
        <v>2.239</v>
      </c>
      <c r="L526" s="166"/>
      <c r="M526" s="166"/>
      <c r="N526" s="166"/>
      <c r="O526" s="166"/>
      <c r="P526" s="166"/>
      <c r="Q526" s="166"/>
      <c r="R526" s="169"/>
      <c r="T526" s="170"/>
      <c r="U526" s="166"/>
      <c r="V526" s="166"/>
      <c r="W526" s="166"/>
      <c r="X526" s="166"/>
      <c r="Y526" s="166"/>
      <c r="Z526" s="166"/>
      <c r="AA526" s="171"/>
      <c r="AT526" s="172" t="s">
        <v>167</v>
      </c>
      <c r="AU526" s="172" t="s">
        <v>103</v>
      </c>
      <c r="AV526" s="10" t="s">
        <v>103</v>
      </c>
      <c r="AW526" s="10" t="s">
        <v>36</v>
      </c>
      <c r="AX526" s="10" t="s">
        <v>79</v>
      </c>
      <c r="AY526" s="172" t="s">
        <v>159</v>
      </c>
    </row>
    <row r="527" spans="2:51" s="10" customFormat="1" ht="31.5" customHeight="1">
      <c r="B527" s="165"/>
      <c r="C527" s="166"/>
      <c r="D527" s="166"/>
      <c r="E527" s="167" t="s">
        <v>3</v>
      </c>
      <c r="F527" s="273" t="s">
        <v>660</v>
      </c>
      <c r="G527" s="272"/>
      <c r="H527" s="272"/>
      <c r="I527" s="272"/>
      <c r="J527" s="166"/>
      <c r="K527" s="168">
        <v>2.944</v>
      </c>
      <c r="L527" s="166"/>
      <c r="M527" s="166"/>
      <c r="N527" s="166"/>
      <c r="O527" s="166"/>
      <c r="P527" s="166"/>
      <c r="Q527" s="166"/>
      <c r="R527" s="169"/>
      <c r="T527" s="170"/>
      <c r="U527" s="166"/>
      <c r="V527" s="166"/>
      <c r="W527" s="166"/>
      <c r="X527" s="166"/>
      <c r="Y527" s="166"/>
      <c r="Z527" s="166"/>
      <c r="AA527" s="171"/>
      <c r="AT527" s="172" t="s">
        <v>167</v>
      </c>
      <c r="AU527" s="172" t="s">
        <v>103</v>
      </c>
      <c r="AV527" s="10" t="s">
        <v>103</v>
      </c>
      <c r="AW527" s="10" t="s">
        <v>36</v>
      </c>
      <c r="AX527" s="10" t="s">
        <v>79</v>
      </c>
      <c r="AY527" s="172" t="s">
        <v>159</v>
      </c>
    </row>
    <row r="528" spans="2:51" s="10" customFormat="1" ht="31.5" customHeight="1">
      <c r="B528" s="165"/>
      <c r="C528" s="166"/>
      <c r="D528" s="166"/>
      <c r="E528" s="167" t="s">
        <v>3</v>
      </c>
      <c r="F528" s="273" t="s">
        <v>661</v>
      </c>
      <c r="G528" s="272"/>
      <c r="H528" s="272"/>
      <c r="I528" s="272"/>
      <c r="J528" s="166"/>
      <c r="K528" s="168">
        <v>19.148</v>
      </c>
      <c r="L528" s="166"/>
      <c r="M528" s="166"/>
      <c r="N528" s="166"/>
      <c r="O528" s="166"/>
      <c r="P528" s="166"/>
      <c r="Q528" s="166"/>
      <c r="R528" s="169"/>
      <c r="T528" s="170"/>
      <c r="U528" s="166"/>
      <c r="V528" s="166"/>
      <c r="W528" s="166"/>
      <c r="X528" s="166"/>
      <c r="Y528" s="166"/>
      <c r="Z528" s="166"/>
      <c r="AA528" s="171"/>
      <c r="AT528" s="172" t="s">
        <v>167</v>
      </c>
      <c r="AU528" s="172" t="s">
        <v>103</v>
      </c>
      <c r="AV528" s="10" t="s">
        <v>103</v>
      </c>
      <c r="AW528" s="10" t="s">
        <v>36</v>
      </c>
      <c r="AX528" s="10" t="s">
        <v>79</v>
      </c>
      <c r="AY528" s="172" t="s">
        <v>159</v>
      </c>
    </row>
    <row r="529" spans="2:51" s="10" customFormat="1" ht="22.5" customHeight="1">
      <c r="B529" s="165"/>
      <c r="C529" s="166"/>
      <c r="D529" s="166"/>
      <c r="E529" s="167" t="s">
        <v>3</v>
      </c>
      <c r="F529" s="273" t="s">
        <v>662</v>
      </c>
      <c r="G529" s="272"/>
      <c r="H529" s="272"/>
      <c r="I529" s="272"/>
      <c r="J529" s="166"/>
      <c r="K529" s="168">
        <v>13.863</v>
      </c>
      <c r="L529" s="166"/>
      <c r="M529" s="166"/>
      <c r="N529" s="166"/>
      <c r="O529" s="166"/>
      <c r="P529" s="166"/>
      <c r="Q529" s="166"/>
      <c r="R529" s="169"/>
      <c r="T529" s="170"/>
      <c r="U529" s="166"/>
      <c r="V529" s="166"/>
      <c r="W529" s="166"/>
      <c r="X529" s="166"/>
      <c r="Y529" s="166"/>
      <c r="Z529" s="166"/>
      <c r="AA529" s="171"/>
      <c r="AT529" s="172" t="s">
        <v>167</v>
      </c>
      <c r="AU529" s="172" t="s">
        <v>103</v>
      </c>
      <c r="AV529" s="10" t="s">
        <v>103</v>
      </c>
      <c r="AW529" s="10" t="s">
        <v>36</v>
      </c>
      <c r="AX529" s="10" t="s">
        <v>79</v>
      </c>
      <c r="AY529" s="172" t="s">
        <v>159</v>
      </c>
    </row>
    <row r="530" spans="2:51" s="10" customFormat="1" ht="31.5" customHeight="1">
      <c r="B530" s="165"/>
      <c r="C530" s="166"/>
      <c r="D530" s="166"/>
      <c r="E530" s="167" t="s">
        <v>3</v>
      </c>
      <c r="F530" s="273" t="s">
        <v>663</v>
      </c>
      <c r="G530" s="272"/>
      <c r="H530" s="272"/>
      <c r="I530" s="272"/>
      <c r="J530" s="166"/>
      <c r="K530" s="168">
        <v>25.487</v>
      </c>
      <c r="L530" s="166"/>
      <c r="M530" s="166"/>
      <c r="N530" s="166"/>
      <c r="O530" s="166"/>
      <c r="P530" s="166"/>
      <c r="Q530" s="166"/>
      <c r="R530" s="169"/>
      <c r="T530" s="170"/>
      <c r="U530" s="166"/>
      <c r="V530" s="166"/>
      <c r="W530" s="166"/>
      <c r="X530" s="166"/>
      <c r="Y530" s="166"/>
      <c r="Z530" s="166"/>
      <c r="AA530" s="171"/>
      <c r="AT530" s="172" t="s">
        <v>167</v>
      </c>
      <c r="AU530" s="172" t="s">
        <v>103</v>
      </c>
      <c r="AV530" s="10" t="s">
        <v>103</v>
      </c>
      <c r="AW530" s="10" t="s">
        <v>36</v>
      </c>
      <c r="AX530" s="10" t="s">
        <v>79</v>
      </c>
      <c r="AY530" s="172" t="s">
        <v>159</v>
      </c>
    </row>
    <row r="531" spans="2:51" s="10" customFormat="1" ht="31.5" customHeight="1">
      <c r="B531" s="165"/>
      <c r="C531" s="166"/>
      <c r="D531" s="166"/>
      <c r="E531" s="167" t="s">
        <v>3</v>
      </c>
      <c r="F531" s="273" t="s">
        <v>664</v>
      </c>
      <c r="G531" s="272"/>
      <c r="H531" s="272"/>
      <c r="I531" s="272"/>
      <c r="J531" s="166"/>
      <c r="K531" s="168">
        <v>45.408</v>
      </c>
      <c r="L531" s="166"/>
      <c r="M531" s="166"/>
      <c r="N531" s="166"/>
      <c r="O531" s="166"/>
      <c r="P531" s="166"/>
      <c r="Q531" s="166"/>
      <c r="R531" s="169"/>
      <c r="T531" s="170"/>
      <c r="U531" s="166"/>
      <c r="V531" s="166"/>
      <c r="W531" s="166"/>
      <c r="X531" s="166"/>
      <c r="Y531" s="166"/>
      <c r="Z531" s="166"/>
      <c r="AA531" s="171"/>
      <c r="AT531" s="172" t="s">
        <v>167</v>
      </c>
      <c r="AU531" s="172" t="s">
        <v>103</v>
      </c>
      <c r="AV531" s="10" t="s">
        <v>103</v>
      </c>
      <c r="AW531" s="10" t="s">
        <v>36</v>
      </c>
      <c r="AX531" s="10" t="s">
        <v>79</v>
      </c>
      <c r="AY531" s="172" t="s">
        <v>159</v>
      </c>
    </row>
    <row r="532" spans="2:51" s="13" customFormat="1" ht="22.5" customHeight="1">
      <c r="B532" s="193"/>
      <c r="C532" s="194"/>
      <c r="D532" s="194"/>
      <c r="E532" s="195" t="s">
        <v>3</v>
      </c>
      <c r="F532" s="274" t="s">
        <v>368</v>
      </c>
      <c r="G532" s="275"/>
      <c r="H532" s="275"/>
      <c r="I532" s="275"/>
      <c r="J532" s="194"/>
      <c r="K532" s="196">
        <v>239.473</v>
      </c>
      <c r="L532" s="194"/>
      <c r="M532" s="194"/>
      <c r="N532" s="194"/>
      <c r="O532" s="194"/>
      <c r="P532" s="194"/>
      <c r="Q532" s="194"/>
      <c r="R532" s="197"/>
      <c r="T532" s="198"/>
      <c r="U532" s="194"/>
      <c r="V532" s="194"/>
      <c r="W532" s="194"/>
      <c r="X532" s="194"/>
      <c r="Y532" s="194"/>
      <c r="Z532" s="194"/>
      <c r="AA532" s="199"/>
      <c r="AT532" s="200" t="s">
        <v>167</v>
      </c>
      <c r="AU532" s="200" t="s">
        <v>103</v>
      </c>
      <c r="AV532" s="13" t="s">
        <v>173</v>
      </c>
      <c r="AW532" s="13" t="s">
        <v>36</v>
      </c>
      <c r="AX532" s="13" t="s">
        <v>79</v>
      </c>
      <c r="AY532" s="200" t="s">
        <v>159</v>
      </c>
    </row>
    <row r="533" spans="2:51" s="11" customFormat="1" ht="22.5" customHeight="1">
      <c r="B533" s="173"/>
      <c r="C533" s="174"/>
      <c r="D533" s="174"/>
      <c r="E533" s="175" t="s">
        <v>3</v>
      </c>
      <c r="F533" s="269" t="s">
        <v>168</v>
      </c>
      <c r="G533" s="270"/>
      <c r="H533" s="270"/>
      <c r="I533" s="270"/>
      <c r="J533" s="174"/>
      <c r="K533" s="176">
        <v>239.473</v>
      </c>
      <c r="L533" s="174"/>
      <c r="M533" s="174"/>
      <c r="N533" s="174"/>
      <c r="O533" s="174"/>
      <c r="P533" s="174"/>
      <c r="Q533" s="174"/>
      <c r="R533" s="177"/>
      <c r="T533" s="178"/>
      <c r="U533" s="174"/>
      <c r="V533" s="174"/>
      <c r="W533" s="174"/>
      <c r="X533" s="174"/>
      <c r="Y533" s="174"/>
      <c r="Z533" s="174"/>
      <c r="AA533" s="179"/>
      <c r="AT533" s="180" t="s">
        <v>167</v>
      </c>
      <c r="AU533" s="180" t="s">
        <v>103</v>
      </c>
      <c r="AV533" s="11" t="s">
        <v>164</v>
      </c>
      <c r="AW533" s="11" t="s">
        <v>36</v>
      </c>
      <c r="AX533" s="11" t="s">
        <v>21</v>
      </c>
      <c r="AY533" s="180" t="s">
        <v>159</v>
      </c>
    </row>
    <row r="534" spans="2:63" s="9" customFormat="1" ht="29.85" customHeight="1">
      <c r="B534" s="147"/>
      <c r="C534" s="148"/>
      <c r="D534" s="157" t="s">
        <v>129</v>
      </c>
      <c r="E534" s="157"/>
      <c r="F534" s="157"/>
      <c r="G534" s="157"/>
      <c r="H534" s="157"/>
      <c r="I534" s="157"/>
      <c r="J534" s="157"/>
      <c r="K534" s="157"/>
      <c r="L534" s="157"/>
      <c r="M534" s="157"/>
      <c r="N534" s="267">
        <f>BK534</f>
        <v>0</v>
      </c>
      <c r="O534" s="268"/>
      <c r="P534" s="268"/>
      <c r="Q534" s="268"/>
      <c r="R534" s="150"/>
      <c r="T534" s="151"/>
      <c r="U534" s="148"/>
      <c r="V534" s="148"/>
      <c r="W534" s="152">
        <f>SUM(W535:W537)</f>
        <v>0</v>
      </c>
      <c r="X534" s="148"/>
      <c r="Y534" s="152">
        <f>SUM(Y535:Y537)</f>
        <v>0.0006000000000000001</v>
      </c>
      <c r="Z534" s="148"/>
      <c r="AA534" s="153">
        <f>SUM(AA535:AA537)</f>
        <v>0</v>
      </c>
      <c r="AR534" s="154" t="s">
        <v>103</v>
      </c>
      <c r="AT534" s="155" t="s">
        <v>78</v>
      </c>
      <c r="AU534" s="155" t="s">
        <v>21</v>
      </c>
      <c r="AY534" s="154" t="s">
        <v>159</v>
      </c>
      <c r="BK534" s="156">
        <f>SUM(BK535:BK537)</f>
        <v>0</v>
      </c>
    </row>
    <row r="535" spans="2:65" s="1" customFormat="1" ht="31.5" customHeight="1">
      <c r="B535" s="129"/>
      <c r="C535" s="158" t="s">
        <v>677</v>
      </c>
      <c r="D535" s="158" t="s">
        <v>160</v>
      </c>
      <c r="E535" s="159" t="s">
        <v>678</v>
      </c>
      <c r="F535" s="259" t="s">
        <v>679</v>
      </c>
      <c r="G535" s="260"/>
      <c r="H535" s="260"/>
      <c r="I535" s="260"/>
      <c r="J535" s="160" t="s">
        <v>163</v>
      </c>
      <c r="K535" s="161">
        <v>10</v>
      </c>
      <c r="L535" s="261">
        <v>0</v>
      </c>
      <c r="M535" s="260"/>
      <c r="N535" s="262">
        <f>ROUND(L535*K535,2)</f>
        <v>0</v>
      </c>
      <c r="O535" s="260"/>
      <c r="P535" s="260"/>
      <c r="Q535" s="260"/>
      <c r="R535" s="131"/>
      <c r="T535" s="162" t="s">
        <v>3</v>
      </c>
      <c r="U535" s="43" t="s">
        <v>44</v>
      </c>
      <c r="V535" s="35"/>
      <c r="W535" s="163">
        <f>V535*K535</f>
        <v>0</v>
      </c>
      <c r="X535" s="163">
        <v>6E-05</v>
      </c>
      <c r="Y535" s="163">
        <f>X535*K535</f>
        <v>0.0006000000000000001</v>
      </c>
      <c r="Z535" s="163">
        <v>0</v>
      </c>
      <c r="AA535" s="164">
        <f>Z535*K535</f>
        <v>0</v>
      </c>
      <c r="AR535" s="17" t="s">
        <v>196</v>
      </c>
      <c r="AT535" s="17" t="s">
        <v>160</v>
      </c>
      <c r="AU535" s="17" t="s">
        <v>103</v>
      </c>
      <c r="AY535" s="17" t="s">
        <v>159</v>
      </c>
      <c r="BE535" s="104">
        <f>IF(U535="základní",N535,0)</f>
        <v>0</v>
      </c>
      <c r="BF535" s="104">
        <f>IF(U535="snížená",N535,0)</f>
        <v>0</v>
      </c>
      <c r="BG535" s="104">
        <f>IF(U535="zákl. přenesená",N535,0)</f>
        <v>0</v>
      </c>
      <c r="BH535" s="104">
        <f>IF(U535="sníž. přenesená",N535,0)</f>
        <v>0</v>
      </c>
      <c r="BI535" s="104">
        <f>IF(U535="nulová",N535,0)</f>
        <v>0</v>
      </c>
      <c r="BJ535" s="17" t="s">
        <v>21</v>
      </c>
      <c r="BK535" s="104">
        <f>ROUND(L535*K535,2)</f>
        <v>0</v>
      </c>
      <c r="BL535" s="17" t="s">
        <v>196</v>
      </c>
      <c r="BM535" s="17" t="s">
        <v>680</v>
      </c>
    </row>
    <row r="536" spans="2:51" s="10" customFormat="1" ht="31.5" customHeight="1">
      <c r="B536" s="165"/>
      <c r="C536" s="166"/>
      <c r="D536" s="166"/>
      <c r="E536" s="167" t="s">
        <v>3</v>
      </c>
      <c r="F536" s="271" t="s">
        <v>681</v>
      </c>
      <c r="G536" s="272"/>
      <c r="H536" s="272"/>
      <c r="I536" s="272"/>
      <c r="J536" s="166"/>
      <c r="K536" s="168">
        <v>10</v>
      </c>
      <c r="L536" s="166"/>
      <c r="M536" s="166"/>
      <c r="N536" s="166"/>
      <c r="O536" s="166"/>
      <c r="P536" s="166"/>
      <c r="Q536" s="166"/>
      <c r="R536" s="169"/>
      <c r="T536" s="170"/>
      <c r="U536" s="166"/>
      <c r="V536" s="166"/>
      <c r="W536" s="166"/>
      <c r="X536" s="166"/>
      <c r="Y536" s="166"/>
      <c r="Z536" s="166"/>
      <c r="AA536" s="171"/>
      <c r="AT536" s="172" t="s">
        <v>167</v>
      </c>
      <c r="AU536" s="172" t="s">
        <v>103</v>
      </c>
      <c r="AV536" s="10" t="s">
        <v>103</v>
      </c>
      <c r="AW536" s="10" t="s">
        <v>36</v>
      </c>
      <c r="AX536" s="10" t="s">
        <v>79</v>
      </c>
      <c r="AY536" s="172" t="s">
        <v>159</v>
      </c>
    </row>
    <row r="537" spans="2:51" s="11" customFormat="1" ht="22.5" customHeight="1">
      <c r="B537" s="173"/>
      <c r="C537" s="174"/>
      <c r="D537" s="174"/>
      <c r="E537" s="175" t="s">
        <v>3</v>
      </c>
      <c r="F537" s="269" t="s">
        <v>168</v>
      </c>
      <c r="G537" s="270"/>
      <c r="H537" s="270"/>
      <c r="I537" s="270"/>
      <c r="J537" s="174"/>
      <c r="K537" s="176">
        <v>10</v>
      </c>
      <c r="L537" s="174"/>
      <c r="M537" s="174"/>
      <c r="N537" s="174"/>
      <c r="O537" s="174"/>
      <c r="P537" s="174"/>
      <c r="Q537" s="174"/>
      <c r="R537" s="177"/>
      <c r="T537" s="178"/>
      <c r="U537" s="174"/>
      <c r="V537" s="174"/>
      <c r="W537" s="174"/>
      <c r="X537" s="174"/>
      <c r="Y537" s="174"/>
      <c r="Z537" s="174"/>
      <c r="AA537" s="179"/>
      <c r="AT537" s="180" t="s">
        <v>167</v>
      </c>
      <c r="AU537" s="180" t="s">
        <v>103</v>
      </c>
      <c r="AV537" s="11" t="s">
        <v>164</v>
      </c>
      <c r="AW537" s="11" t="s">
        <v>36</v>
      </c>
      <c r="AX537" s="11" t="s">
        <v>21</v>
      </c>
      <c r="AY537" s="180" t="s">
        <v>159</v>
      </c>
    </row>
    <row r="538" spans="2:63" s="9" customFormat="1" ht="37.35" customHeight="1">
      <c r="B538" s="147"/>
      <c r="C538" s="148"/>
      <c r="D538" s="149" t="s">
        <v>130</v>
      </c>
      <c r="E538" s="149"/>
      <c r="F538" s="149"/>
      <c r="G538" s="149"/>
      <c r="H538" s="149"/>
      <c r="I538" s="149"/>
      <c r="J538" s="149"/>
      <c r="K538" s="149"/>
      <c r="L538" s="149"/>
      <c r="M538" s="149"/>
      <c r="N538" s="265">
        <f>BK538</f>
        <v>0</v>
      </c>
      <c r="O538" s="266"/>
      <c r="P538" s="266"/>
      <c r="Q538" s="266"/>
      <c r="R538" s="150"/>
      <c r="T538" s="151"/>
      <c r="U538" s="148"/>
      <c r="V538" s="148"/>
      <c r="W538" s="152">
        <f>W539+W544+W546+W548+W550</f>
        <v>0</v>
      </c>
      <c r="X538" s="148"/>
      <c r="Y538" s="152">
        <f>Y539+Y544+Y546+Y548+Y550</f>
        <v>0</v>
      </c>
      <c r="Z538" s="148"/>
      <c r="AA538" s="153">
        <f>AA539+AA544+AA546+AA548+AA550</f>
        <v>0</v>
      </c>
      <c r="AR538" s="154" t="s">
        <v>182</v>
      </c>
      <c r="AT538" s="155" t="s">
        <v>78</v>
      </c>
      <c r="AU538" s="155" t="s">
        <v>79</v>
      </c>
      <c r="AY538" s="154" t="s">
        <v>159</v>
      </c>
      <c r="BK538" s="156">
        <f>BK539+BK544+BK546+BK548+BK550</f>
        <v>0</v>
      </c>
    </row>
    <row r="539" spans="2:63" s="9" customFormat="1" ht="19.9" customHeight="1">
      <c r="B539" s="147"/>
      <c r="C539" s="148"/>
      <c r="D539" s="157" t="s">
        <v>131</v>
      </c>
      <c r="E539" s="157"/>
      <c r="F539" s="157"/>
      <c r="G539" s="157"/>
      <c r="H539" s="157"/>
      <c r="I539" s="157"/>
      <c r="J539" s="157"/>
      <c r="K539" s="157"/>
      <c r="L539" s="157"/>
      <c r="M539" s="157"/>
      <c r="N539" s="267">
        <f>BK539</f>
        <v>0</v>
      </c>
      <c r="O539" s="268"/>
      <c r="P539" s="268"/>
      <c r="Q539" s="268"/>
      <c r="R539" s="150"/>
      <c r="T539" s="151"/>
      <c r="U539" s="148"/>
      <c r="V539" s="148"/>
      <c r="W539" s="152">
        <f>SUM(W540:W543)</f>
        <v>0</v>
      </c>
      <c r="X539" s="148"/>
      <c r="Y539" s="152">
        <f>SUM(Y540:Y543)</f>
        <v>0</v>
      </c>
      <c r="Z539" s="148"/>
      <c r="AA539" s="153">
        <f>SUM(AA540:AA543)</f>
        <v>0</v>
      </c>
      <c r="AR539" s="154" t="s">
        <v>182</v>
      </c>
      <c r="AT539" s="155" t="s">
        <v>78</v>
      </c>
      <c r="AU539" s="155" t="s">
        <v>21</v>
      </c>
      <c r="AY539" s="154" t="s">
        <v>159</v>
      </c>
      <c r="BK539" s="156">
        <f>SUM(BK540:BK543)</f>
        <v>0</v>
      </c>
    </row>
    <row r="540" spans="2:65" s="1" customFormat="1" ht="44.25" customHeight="1">
      <c r="B540" s="129"/>
      <c r="C540" s="158" t="s">
        <v>682</v>
      </c>
      <c r="D540" s="158" t="s">
        <v>160</v>
      </c>
      <c r="E540" s="159" t="s">
        <v>683</v>
      </c>
      <c r="F540" s="259" t="s">
        <v>684</v>
      </c>
      <c r="G540" s="260"/>
      <c r="H540" s="260"/>
      <c r="I540" s="260"/>
      <c r="J540" s="160" t="s">
        <v>685</v>
      </c>
      <c r="K540" s="161">
        <v>1</v>
      </c>
      <c r="L540" s="261">
        <v>0</v>
      </c>
      <c r="M540" s="260"/>
      <c r="N540" s="262">
        <f>ROUND(L540*K540,2)</f>
        <v>0</v>
      </c>
      <c r="O540" s="260"/>
      <c r="P540" s="260"/>
      <c r="Q540" s="260"/>
      <c r="R540" s="131"/>
      <c r="T540" s="162" t="s">
        <v>3</v>
      </c>
      <c r="U540" s="43" t="s">
        <v>44</v>
      </c>
      <c r="V540" s="35"/>
      <c r="W540" s="163">
        <f>V540*K540</f>
        <v>0</v>
      </c>
      <c r="X540" s="163">
        <v>0</v>
      </c>
      <c r="Y540" s="163">
        <f>X540*K540</f>
        <v>0</v>
      </c>
      <c r="Z540" s="163">
        <v>0</v>
      </c>
      <c r="AA540" s="164">
        <f>Z540*K540</f>
        <v>0</v>
      </c>
      <c r="AR540" s="17" t="s">
        <v>686</v>
      </c>
      <c r="AT540" s="17" t="s">
        <v>160</v>
      </c>
      <c r="AU540" s="17" t="s">
        <v>103</v>
      </c>
      <c r="AY540" s="17" t="s">
        <v>159</v>
      </c>
      <c r="BE540" s="104">
        <f>IF(U540="základní",N540,0)</f>
        <v>0</v>
      </c>
      <c r="BF540" s="104">
        <f>IF(U540="snížená",N540,0)</f>
        <v>0</v>
      </c>
      <c r="BG540" s="104">
        <f>IF(U540="zákl. přenesená",N540,0)</f>
        <v>0</v>
      </c>
      <c r="BH540" s="104">
        <f>IF(U540="sníž. přenesená",N540,0)</f>
        <v>0</v>
      </c>
      <c r="BI540" s="104">
        <f>IF(U540="nulová",N540,0)</f>
        <v>0</v>
      </c>
      <c r="BJ540" s="17" t="s">
        <v>21</v>
      </c>
      <c r="BK540" s="104">
        <f>ROUND(L540*K540,2)</f>
        <v>0</v>
      </c>
      <c r="BL540" s="17" t="s">
        <v>686</v>
      </c>
      <c r="BM540" s="17" t="s">
        <v>687</v>
      </c>
    </row>
    <row r="541" spans="2:65" s="1" customFormat="1" ht="31.5" customHeight="1">
      <c r="B541" s="129"/>
      <c r="C541" s="158" t="s">
        <v>688</v>
      </c>
      <c r="D541" s="158" t="s">
        <v>160</v>
      </c>
      <c r="E541" s="159" t="s">
        <v>689</v>
      </c>
      <c r="F541" s="259" t="s">
        <v>690</v>
      </c>
      <c r="G541" s="260"/>
      <c r="H541" s="260"/>
      <c r="I541" s="260"/>
      <c r="J541" s="160" t="s">
        <v>685</v>
      </c>
      <c r="K541" s="161">
        <v>1</v>
      </c>
      <c r="L541" s="261">
        <v>0</v>
      </c>
      <c r="M541" s="260"/>
      <c r="N541" s="262">
        <f>ROUND(L541*K541,2)</f>
        <v>0</v>
      </c>
      <c r="O541" s="260"/>
      <c r="P541" s="260"/>
      <c r="Q541" s="260"/>
      <c r="R541" s="131"/>
      <c r="T541" s="162" t="s">
        <v>3</v>
      </c>
      <c r="U541" s="43" t="s">
        <v>44</v>
      </c>
      <c r="V541" s="35"/>
      <c r="W541" s="163">
        <f>V541*K541</f>
        <v>0</v>
      </c>
      <c r="X541" s="163">
        <v>0</v>
      </c>
      <c r="Y541" s="163">
        <f>X541*K541</f>
        <v>0</v>
      </c>
      <c r="Z541" s="163">
        <v>0</v>
      </c>
      <c r="AA541" s="164">
        <f>Z541*K541</f>
        <v>0</v>
      </c>
      <c r="AR541" s="17" t="s">
        <v>686</v>
      </c>
      <c r="AT541" s="17" t="s">
        <v>160</v>
      </c>
      <c r="AU541" s="17" t="s">
        <v>103</v>
      </c>
      <c r="AY541" s="17" t="s">
        <v>159</v>
      </c>
      <c r="BE541" s="104">
        <f>IF(U541="základní",N541,0)</f>
        <v>0</v>
      </c>
      <c r="BF541" s="104">
        <f>IF(U541="snížená",N541,0)</f>
        <v>0</v>
      </c>
      <c r="BG541" s="104">
        <f>IF(U541="zákl. přenesená",N541,0)</f>
        <v>0</v>
      </c>
      <c r="BH541" s="104">
        <f>IF(U541="sníž. přenesená",N541,0)</f>
        <v>0</v>
      </c>
      <c r="BI541" s="104">
        <f>IF(U541="nulová",N541,0)</f>
        <v>0</v>
      </c>
      <c r="BJ541" s="17" t="s">
        <v>21</v>
      </c>
      <c r="BK541" s="104">
        <f>ROUND(L541*K541,2)</f>
        <v>0</v>
      </c>
      <c r="BL541" s="17" t="s">
        <v>686</v>
      </c>
      <c r="BM541" s="17" t="s">
        <v>691</v>
      </c>
    </row>
    <row r="542" spans="2:65" s="1" customFormat="1" ht="22.5" customHeight="1">
      <c r="B542" s="129"/>
      <c r="C542" s="158" t="s">
        <v>692</v>
      </c>
      <c r="D542" s="158" t="s">
        <v>160</v>
      </c>
      <c r="E542" s="159" t="s">
        <v>693</v>
      </c>
      <c r="F542" s="259" t="s">
        <v>694</v>
      </c>
      <c r="G542" s="260"/>
      <c r="H542" s="260"/>
      <c r="I542" s="260"/>
      <c r="J542" s="160" t="s">
        <v>685</v>
      </c>
      <c r="K542" s="161">
        <v>1</v>
      </c>
      <c r="L542" s="261">
        <v>0</v>
      </c>
      <c r="M542" s="260"/>
      <c r="N542" s="262">
        <f>ROUND(L542*K542,2)</f>
        <v>0</v>
      </c>
      <c r="O542" s="260"/>
      <c r="P542" s="260"/>
      <c r="Q542" s="260"/>
      <c r="R542" s="131"/>
      <c r="T542" s="162" t="s">
        <v>3</v>
      </c>
      <c r="U542" s="43" t="s">
        <v>44</v>
      </c>
      <c r="V542" s="35"/>
      <c r="W542" s="163">
        <f>V542*K542</f>
        <v>0</v>
      </c>
      <c r="X542" s="163">
        <v>0</v>
      </c>
      <c r="Y542" s="163">
        <f>X542*K542</f>
        <v>0</v>
      </c>
      <c r="Z542" s="163">
        <v>0</v>
      </c>
      <c r="AA542" s="164">
        <f>Z542*K542</f>
        <v>0</v>
      </c>
      <c r="AR542" s="17" t="s">
        <v>686</v>
      </c>
      <c r="AT542" s="17" t="s">
        <v>160</v>
      </c>
      <c r="AU542" s="17" t="s">
        <v>103</v>
      </c>
      <c r="AY542" s="17" t="s">
        <v>159</v>
      </c>
      <c r="BE542" s="104">
        <f>IF(U542="základní",N542,0)</f>
        <v>0</v>
      </c>
      <c r="BF542" s="104">
        <f>IF(U542="snížená",N542,0)</f>
        <v>0</v>
      </c>
      <c r="BG542" s="104">
        <f>IF(U542="zákl. přenesená",N542,0)</f>
        <v>0</v>
      </c>
      <c r="BH542" s="104">
        <f>IF(U542="sníž. přenesená",N542,0)</f>
        <v>0</v>
      </c>
      <c r="BI542" s="104">
        <f>IF(U542="nulová",N542,0)</f>
        <v>0</v>
      </c>
      <c r="BJ542" s="17" t="s">
        <v>21</v>
      </c>
      <c r="BK542" s="104">
        <f>ROUND(L542*K542,2)</f>
        <v>0</v>
      </c>
      <c r="BL542" s="17" t="s">
        <v>686</v>
      </c>
      <c r="BM542" s="17" t="s">
        <v>695</v>
      </c>
    </row>
    <row r="543" spans="2:65" s="1" customFormat="1" ht="22.5" customHeight="1">
      <c r="B543" s="129"/>
      <c r="C543" s="158" t="s">
        <v>696</v>
      </c>
      <c r="D543" s="158" t="s">
        <v>160</v>
      </c>
      <c r="E543" s="159" t="s">
        <v>697</v>
      </c>
      <c r="F543" s="259" t="s">
        <v>698</v>
      </c>
      <c r="G543" s="260"/>
      <c r="H543" s="260"/>
      <c r="I543" s="260"/>
      <c r="J543" s="160" t="s">
        <v>685</v>
      </c>
      <c r="K543" s="161">
        <v>1</v>
      </c>
      <c r="L543" s="261">
        <v>0</v>
      </c>
      <c r="M543" s="260"/>
      <c r="N543" s="262">
        <f>ROUND(L543*K543,2)</f>
        <v>0</v>
      </c>
      <c r="O543" s="260"/>
      <c r="P543" s="260"/>
      <c r="Q543" s="260"/>
      <c r="R543" s="131"/>
      <c r="T543" s="162" t="s">
        <v>3</v>
      </c>
      <c r="U543" s="43" t="s">
        <v>44</v>
      </c>
      <c r="V543" s="35"/>
      <c r="W543" s="163">
        <f>V543*K543</f>
        <v>0</v>
      </c>
      <c r="X543" s="163">
        <v>0</v>
      </c>
      <c r="Y543" s="163">
        <f>X543*K543</f>
        <v>0</v>
      </c>
      <c r="Z543" s="163">
        <v>0</v>
      </c>
      <c r="AA543" s="164">
        <f>Z543*K543</f>
        <v>0</v>
      </c>
      <c r="AR543" s="17" t="s">
        <v>686</v>
      </c>
      <c r="AT543" s="17" t="s">
        <v>160</v>
      </c>
      <c r="AU543" s="17" t="s">
        <v>103</v>
      </c>
      <c r="AY543" s="17" t="s">
        <v>159</v>
      </c>
      <c r="BE543" s="104">
        <f>IF(U543="základní",N543,0)</f>
        <v>0</v>
      </c>
      <c r="BF543" s="104">
        <f>IF(U543="snížená",N543,0)</f>
        <v>0</v>
      </c>
      <c r="BG543" s="104">
        <f>IF(U543="zákl. přenesená",N543,0)</f>
        <v>0</v>
      </c>
      <c r="BH543" s="104">
        <f>IF(U543="sníž. přenesená",N543,0)</f>
        <v>0</v>
      </c>
      <c r="BI543" s="104">
        <f>IF(U543="nulová",N543,0)</f>
        <v>0</v>
      </c>
      <c r="BJ543" s="17" t="s">
        <v>21</v>
      </c>
      <c r="BK543" s="104">
        <f>ROUND(L543*K543,2)</f>
        <v>0</v>
      </c>
      <c r="BL543" s="17" t="s">
        <v>686</v>
      </c>
      <c r="BM543" s="17" t="s">
        <v>699</v>
      </c>
    </row>
    <row r="544" spans="2:63" s="9" customFormat="1" ht="29.85" customHeight="1">
      <c r="B544" s="147"/>
      <c r="C544" s="148"/>
      <c r="D544" s="157" t="s">
        <v>132</v>
      </c>
      <c r="E544" s="157"/>
      <c r="F544" s="157"/>
      <c r="G544" s="157"/>
      <c r="H544" s="157"/>
      <c r="I544" s="157"/>
      <c r="J544" s="157"/>
      <c r="K544" s="157"/>
      <c r="L544" s="157"/>
      <c r="M544" s="157"/>
      <c r="N544" s="254">
        <f>BK544</f>
        <v>0</v>
      </c>
      <c r="O544" s="255"/>
      <c r="P544" s="255"/>
      <c r="Q544" s="255"/>
      <c r="R544" s="150"/>
      <c r="T544" s="151"/>
      <c r="U544" s="148"/>
      <c r="V544" s="148"/>
      <c r="W544" s="152">
        <f>W545</f>
        <v>0</v>
      </c>
      <c r="X544" s="148"/>
      <c r="Y544" s="152">
        <f>Y545</f>
        <v>0</v>
      </c>
      <c r="Z544" s="148"/>
      <c r="AA544" s="153">
        <f>AA545</f>
        <v>0</v>
      </c>
      <c r="AR544" s="154" t="s">
        <v>182</v>
      </c>
      <c r="AT544" s="155" t="s">
        <v>78</v>
      </c>
      <c r="AU544" s="155" t="s">
        <v>21</v>
      </c>
      <c r="AY544" s="154" t="s">
        <v>159</v>
      </c>
      <c r="BK544" s="156">
        <f>BK545</f>
        <v>0</v>
      </c>
    </row>
    <row r="545" spans="2:65" s="1" customFormat="1" ht="22.5" customHeight="1">
      <c r="B545" s="129"/>
      <c r="C545" s="158" t="s">
        <v>700</v>
      </c>
      <c r="D545" s="158" t="s">
        <v>160</v>
      </c>
      <c r="E545" s="159" t="s">
        <v>701</v>
      </c>
      <c r="F545" s="259" t="s">
        <v>137</v>
      </c>
      <c r="G545" s="260"/>
      <c r="H545" s="260"/>
      <c r="I545" s="260"/>
      <c r="J545" s="160" t="s">
        <v>685</v>
      </c>
      <c r="K545" s="161">
        <v>1</v>
      </c>
      <c r="L545" s="261">
        <v>0</v>
      </c>
      <c r="M545" s="260"/>
      <c r="N545" s="262">
        <f>ROUND(L545*K545,2)</f>
        <v>0</v>
      </c>
      <c r="O545" s="260"/>
      <c r="P545" s="260"/>
      <c r="Q545" s="260"/>
      <c r="R545" s="131"/>
      <c r="T545" s="162" t="s">
        <v>3</v>
      </c>
      <c r="U545" s="43" t="s">
        <v>44</v>
      </c>
      <c r="V545" s="35"/>
      <c r="W545" s="163">
        <f>V545*K545</f>
        <v>0</v>
      </c>
      <c r="X545" s="163">
        <v>0</v>
      </c>
      <c r="Y545" s="163">
        <f>X545*K545</f>
        <v>0</v>
      </c>
      <c r="Z545" s="163">
        <v>0</v>
      </c>
      <c r="AA545" s="164">
        <f>Z545*K545</f>
        <v>0</v>
      </c>
      <c r="AR545" s="17" t="s">
        <v>686</v>
      </c>
      <c r="AT545" s="17" t="s">
        <v>160</v>
      </c>
      <c r="AU545" s="17" t="s">
        <v>103</v>
      </c>
      <c r="AY545" s="17" t="s">
        <v>159</v>
      </c>
      <c r="BE545" s="104">
        <f>IF(U545="základní",N545,0)</f>
        <v>0</v>
      </c>
      <c r="BF545" s="104">
        <f>IF(U545="snížená",N545,0)</f>
        <v>0</v>
      </c>
      <c r="BG545" s="104">
        <f>IF(U545="zákl. přenesená",N545,0)</f>
        <v>0</v>
      </c>
      <c r="BH545" s="104">
        <f>IF(U545="sníž. přenesená",N545,0)</f>
        <v>0</v>
      </c>
      <c r="BI545" s="104">
        <f>IF(U545="nulová",N545,0)</f>
        <v>0</v>
      </c>
      <c r="BJ545" s="17" t="s">
        <v>21</v>
      </c>
      <c r="BK545" s="104">
        <f>ROUND(L545*K545,2)</f>
        <v>0</v>
      </c>
      <c r="BL545" s="17" t="s">
        <v>686</v>
      </c>
      <c r="BM545" s="17" t="s">
        <v>702</v>
      </c>
    </row>
    <row r="546" spans="2:63" s="9" customFormat="1" ht="29.85" customHeight="1">
      <c r="B546" s="147"/>
      <c r="C546" s="148"/>
      <c r="D546" s="157" t="s">
        <v>133</v>
      </c>
      <c r="E546" s="157"/>
      <c r="F546" s="157"/>
      <c r="G546" s="157"/>
      <c r="H546" s="157"/>
      <c r="I546" s="157"/>
      <c r="J546" s="157"/>
      <c r="K546" s="157"/>
      <c r="L546" s="157"/>
      <c r="M546" s="157"/>
      <c r="N546" s="254">
        <f>BK546</f>
        <v>0</v>
      </c>
      <c r="O546" s="255"/>
      <c r="P546" s="255"/>
      <c r="Q546" s="255"/>
      <c r="R546" s="150"/>
      <c r="T546" s="151"/>
      <c r="U546" s="148"/>
      <c r="V546" s="148"/>
      <c r="W546" s="152">
        <f>W547</f>
        <v>0</v>
      </c>
      <c r="X546" s="148"/>
      <c r="Y546" s="152">
        <f>Y547</f>
        <v>0</v>
      </c>
      <c r="Z546" s="148"/>
      <c r="AA546" s="153">
        <f>AA547</f>
        <v>0</v>
      </c>
      <c r="AR546" s="154" t="s">
        <v>182</v>
      </c>
      <c r="AT546" s="155" t="s">
        <v>78</v>
      </c>
      <c r="AU546" s="155" t="s">
        <v>21</v>
      </c>
      <c r="AY546" s="154" t="s">
        <v>159</v>
      </c>
      <c r="BK546" s="156">
        <f>BK547</f>
        <v>0</v>
      </c>
    </row>
    <row r="547" spans="2:65" s="1" customFormat="1" ht="22.5" customHeight="1">
      <c r="B547" s="129"/>
      <c r="C547" s="158" t="s">
        <v>703</v>
      </c>
      <c r="D547" s="158" t="s">
        <v>160</v>
      </c>
      <c r="E547" s="159" t="s">
        <v>704</v>
      </c>
      <c r="F547" s="259" t="s">
        <v>143</v>
      </c>
      <c r="G547" s="260"/>
      <c r="H547" s="260"/>
      <c r="I547" s="260"/>
      <c r="J547" s="160" t="s">
        <v>685</v>
      </c>
      <c r="K547" s="161">
        <v>1</v>
      </c>
      <c r="L547" s="261">
        <v>0</v>
      </c>
      <c r="M547" s="260"/>
      <c r="N547" s="262">
        <f>ROUND(L547*K547,2)</f>
        <v>0</v>
      </c>
      <c r="O547" s="260"/>
      <c r="P547" s="260"/>
      <c r="Q547" s="260"/>
      <c r="R547" s="131"/>
      <c r="T547" s="162" t="s">
        <v>3</v>
      </c>
      <c r="U547" s="43" t="s">
        <v>44</v>
      </c>
      <c r="V547" s="35"/>
      <c r="W547" s="163">
        <f>V547*K547</f>
        <v>0</v>
      </c>
      <c r="X547" s="163">
        <v>0</v>
      </c>
      <c r="Y547" s="163">
        <f>X547*K547</f>
        <v>0</v>
      </c>
      <c r="Z547" s="163">
        <v>0</v>
      </c>
      <c r="AA547" s="164">
        <f>Z547*K547</f>
        <v>0</v>
      </c>
      <c r="AR547" s="17" t="s">
        <v>686</v>
      </c>
      <c r="AT547" s="17" t="s">
        <v>160</v>
      </c>
      <c r="AU547" s="17" t="s">
        <v>103</v>
      </c>
      <c r="AY547" s="17" t="s">
        <v>159</v>
      </c>
      <c r="BE547" s="104">
        <f>IF(U547="základní",N547,0)</f>
        <v>0</v>
      </c>
      <c r="BF547" s="104">
        <f>IF(U547="snížená",N547,0)</f>
        <v>0</v>
      </c>
      <c r="BG547" s="104">
        <f>IF(U547="zákl. přenesená",N547,0)</f>
        <v>0</v>
      </c>
      <c r="BH547" s="104">
        <f>IF(U547="sníž. přenesená",N547,0)</f>
        <v>0</v>
      </c>
      <c r="BI547" s="104">
        <f>IF(U547="nulová",N547,0)</f>
        <v>0</v>
      </c>
      <c r="BJ547" s="17" t="s">
        <v>21</v>
      </c>
      <c r="BK547" s="104">
        <f>ROUND(L547*K547,2)</f>
        <v>0</v>
      </c>
      <c r="BL547" s="17" t="s">
        <v>686</v>
      </c>
      <c r="BM547" s="17" t="s">
        <v>705</v>
      </c>
    </row>
    <row r="548" spans="2:63" s="9" customFormat="1" ht="29.85" customHeight="1">
      <c r="B548" s="147"/>
      <c r="C548" s="148"/>
      <c r="D548" s="157" t="s">
        <v>134</v>
      </c>
      <c r="E548" s="157"/>
      <c r="F548" s="157"/>
      <c r="G548" s="157"/>
      <c r="H548" s="157"/>
      <c r="I548" s="157"/>
      <c r="J548" s="157"/>
      <c r="K548" s="157"/>
      <c r="L548" s="157"/>
      <c r="M548" s="157"/>
      <c r="N548" s="254">
        <f>BK548</f>
        <v>0</v>
      </c>
      <c r="O548" s="255"/>
      <c r="P548" s="255"/>
      <c r="Q548" s="255"/>
      <c r="R548" s="150"/>
      <c r="T548" s="151"/>
      <c r="U548" s="148"/>
      <c r="V548" s="148"/>
      <c r="W548" s="152">
        <f>W549</f>
        <v>0</v>
      </c>
      <c r="X548" s="148"/>
      <c r="Y548" s="152">
        <f>Y549</f>
        <v>0</v>
      </c>
      <c r="Z548" s="148"/>
      <c r="AA548" s="153">
        <f>AA549</f>
        <v>0</v>
      </c>
      <c r="AR548" s="154" t="s">
        <v>182</v>
      </c>
      <c r="AT548" s="155" t="s">
        <v>78</v>
      </c>
      <c r="AU548" s="155" t="s">
        <v>21</v>
      </c>
      <c r="AY548" s="154" t="s">
        <v>159</v>
      </c>
      <c r="BK548" s="156">
        <f>BK549</f>
        <v>0</v>
      </c>
    </row>
    <row r="549" spans="2:65" s="1" customFormat="1" ht="22.5" customHeight="1">
      <c r="B549" s="129"/>
      <c r="C549" s="158" t="s">
        <v>706</v>
      </c>
      <c r="D549" s="158" t="s">
        <v>160</v>
      </c>
      <c r="E549" s="159" t="s">
        <v>707</v>
      </c>
      <c r="F549" s="259" t="s">
        <v>708</v>
      </c>
      <c r="G549" s="260"/>
      <c r="H549" s="260"/>
      <c r="I549" s="260"/>
      <c r="J549" s="160" t="s">
        <v>685</v>
      </c>
      <c r="K549" s="161">
        <v>1</v>
      </c>
      <c r="L549" s="261">
        <v>0</v>
      </c>
      <c r="M549" s="260"/>
      <c r="N549" s="262">
        <f>ROUND(L549*K549,2)</f>
        <v>0</v>
      </c>
      <c r="O549" s="260"/>
      <c r="P549" s="260"/>
      <c r="Q549" s="260"/>
      <c r="R549" s="131"/>
      <c r="T549" s="162" t="s">
        <v>3</v>
      </c>
      <c r="U549" s="43" t="s">
        <v>44</v>
      </c>
      <c r="V549" s="35"/>
      <c r="W549" s="163">
        <f>V549*K549</f>
        <v>0</v>
      </c>
      <c r="X549" s="163">
        <v>0</v>
      </c>
      <c r="Y549" s="163">
        <f>X549*K549</f>
        <v>0</v>
      </c>
      <c r="Z549" s="163">
        <v>0</v>
      </c>
      <c r="AA549" s="164">
        <f>Z549*K549</f>
        <v>0</v>
      </c>
      <c r="AR549" s="17" t="s">
        <v>686</v>
      </c>
      <c r="AT549" s="17" t="s">
        <v>160</v>
      </c>
      <c r="AU549" s="17" t="s">
        <v>103</v>
      </c>
      <c r="AY549" s="17" t="s">
        <v>159</v>
      </c>
      <c r="BE549" s="104">
        <f>IF(U549="základní",N549,0)</f>
        <v>0</v>
      </c>
      <c r="BF549" s="104">
        <f>IF(U549="snížená",N549,0)</f>
        <v>0</v>
      </c>
      <c r="BG549" s="104">
        <f>IF(U549="zákl. přenesená",N549,0)</f>
        <v>0</v>
      </c>
      <c r="BH549" s="104">
        <f>IF(U549="sníž. přenesená",N549,0)</f>
        <v>0</v>
      </c>
      <c r="BI549" s="104">
        <f>IF(U549="nulová",N549,0)</f>
        <v>0</v>
      </c>
      <c r="BJ549" s="17" t="s">
        <v>21</v>
      </c>
      <c r="BK549" s="104">
        <f>ROUND(L549*K549,2)</f>
        <v>0</v>
      </c>
      <c r="BL549" s="17" t="s">
        <v>686</v>
      </c>
      <c r="BM549" s="17" t="s">
        <v>709</v>
      </c>
    </row>
    <row r="550" spans="2:63" s="9" customFormat="1" ht="29.85" customHeight="1">
      <c r="B550" s="147"/>
      <c r="C550" s="148"/>
      <c r="D550" s="157" t="s">
        <v>135</v>
      </c>
      <c r="E550" s="157"/>
      <c r="F550" s="157"/>
      <c r="G550" s="157"/>
      <c r="H550" s="157"/>
      <c r="I550" s="157"/>
      <c r="J550" s="157"/>
      <c r="K550" s="157"/>
      <c r="L550" s="157"/>
      <c r="M550" s="157"/>
      <c r="N550" s="254">
        <f>BK550</f>
        <v>0</v>
      </c>
      <c r="O550" s="255"/>
      <c r="P550" s="255"/>
      <c r="Q550" s="255"/>
      <c r="R550" s="150"/>
      <c r="T550" s="151"/>
      <c r="U550" s="148"/>
      <c r="V550" s="148"/>
      <c r="W550" s="152">
        <f>W551</f>
        <v>0</v>
      </c>
      <c r="X550" s="148"/>
      <c r="Y550" s="152">
        <f>Y551</f>
        <v>0</v>
      </c>
      <c r="Z550" s="148"/>
      <c r="AA550" s="153">
        <f>AA551</f>
        <v>0</v>
      </c>
      <c r="AR550" s="154" t="s">
        <v>182</v>
      </c>
      <c r="AT550" s="155" t="s">
        <v>78</v>
      </c>
      <c r="AU550" s="155" t="s">
        <v>21</v>
      </c>
      <c r="AY550" s="154" t="s">
        <v>159</v>
      </c>
      <c r="BK550" s="156">
        <f>BK551</f>
        <v>0</v>
      </c>
    </row>
    <row r="551" spans="2:65" s="1" customFormat="1" ht="22.5" customHeight="1">
      <c r="B551" s="129"/>
      <c r="C551" s="158" t="s">
        <v>710</v>
      </c>
      <c r="D551" s="158" t="s">
        <v>160</v>
      </c>
      <c r="E551" s="159" t="s">
        <v>711</v>
      </c>
      <c r="F551" s="259" t="s">
        <v>712</v>
      </c>
      <c r="G551" s="260"/>
      <c r="H551" s="260"/>
      <c r="I551" s="260"/>
      <c r="J551" s="160" t="s">
        <v>685</v>
      </c>
      <c r="K551" s="161">
        <v>1</v>
      </c>
      <c r="L551" s="261">
        <v>0</v>
      </c>
      <c r="M551" s="260"/>
      <c r="N551" s="262">
        <f>ROUND(L551*K551,2)</f>
        <v>0</v>
      </c>
      <c r="O551" s="260"/>
      <c r="P551" s="260"/>
      <c r="Q551" s="260"/>
      <c r="R551" s="131"/>
      <c r="T551" s="162" t="s">
        <v>3</v>
      </c>
      <c r="U551" s="43" t="s">
        <v>44</v>
      </c>
      <c r="V551" s="35"/>
      <c r="W551" s="163">
        <f>V551*K551</f>
        <v>0</v>
      </c>
      <c r="X551" s="163">
        <v>0</v>
      </c>
      <c r="Y551" s="163">
        <f>X551*K551</f>
        <v>0</v>
      </c>
      <c r="Z551" s="163">
        <v>0</v>
      </c>
      <c r="AA551" s="164">
        <f>Z551*K551</f>
        <v>0</v>
      </c>
      <c r="AR551" s="17" t="s">
        <v>686</v>
      </c>
      <c r="AT551" s="17" t="s">
        <v>160</v>
      </c>
      <c r="AU551" s="17" t="s">
        <v>103</v>
      </c>
      <c r="AY551" s="17" t="s">
        <v>159</v>
      </c>
      <c r="BE551" s="104">
        <f>IF(U551="základní",N551,0)</f>
        <v>0</v>
      </c>
      <c r="BF551" s="104">
        <f>IF(U551="snížená",N551,0)</f>
        <v>0</v>
      </c>
      <c r="BG551" s="104">
        <f>IF(U551="zákl. přenesená",N551,0)</f>
        <v>0</v>
      </c>
      <c r="BH551" s="104">
        <f>IF(U551="sníž. přenesená",N551,0)</f>
        <v>0</v>
      </c>
      <c r="BI551" s="104">
        <f>IF(U551="nulová",N551,0)</f>
        <v>0</v>
      </c>
      <c r="BJ551" s="17" t="s">
        <v>21</v>
      </c>
      <c r="BK551" s="104">
        <f>ROUND(L551*K551,2)</f>
        <v>0</v>
      </c>
      <c r="BL551" s="17" t="s">
        <v>686</v>
      </c>
      <c r="BM551" s="17" t="s">
        <v>713</v>
      </c>
    </row>
    <row r="552" spans="2:63" s="1" customFormat="1" ht="49.9" customHeight="1">
      <c r="B552" s="34"/>
      <c r="C552" s="35"/>
      <c r="D552" s="149" t="s">
        <v>714</v>
      </c>
      <c r="E552" s="35"/>
      <c r="F552" s="35"/>
      <c r="G552" s="35"/>
      <c r="H552" s="35"/>
      <c r="I552" s="35"/>
      <c r="J552" s="35"/>
      <c r="K552" s="35"/>
      <c r="L552" s="35"/>
      <c r="M552" s="35"/>
      <c r="N552" s="256">
        <f>BK552</f>
        <v>0</v>
      </c>
      <c r="O552" s="257"/>
      <c r="P552" s="257"/>
      <c r="Q552" s="257"/>
      <c r="R552" s="36"/>
      <c r="T552" s="201"/>
      <c r="U552" s="55"/>
      <c r="V552" s="55"/>
      <c r="W552" s="55"/>
      <c r="X552" s="55"/>
      <c r="Y552" s="55"/>
      <c r="Z552" s="55"/>
      <c r="AA552" s="57"/>
      <c r="AT552" s="17" t="s">
        <v>78</v>
      </c>
      <c r="AU552" s="17" t="s">
        <v>79</v>
      </c>
      <c r="AY552" s="17" t="s">
        <v>715</v>
      </c>
      <c r="BK552" s="104">
        <v>0</v>
      </c>
    </row>
    <row r="553" spans="2:18" s="1" customFormat="1" ht="6.95" customHeight="1">
      <c r="B553" s="58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60"/>
    </row>
  </sheetData>
  <mergeCells count="73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6:I196"/>
    <mergeCell ref="L196:M196"/>
    <mergeCell ref="N196:Q196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3:I223"/>
    <mergeCell ref="L223:M223"/>
    <mergeCell ref="N223:Q223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6:I256"/>
    <mergeCell ref="L256:M256"/>
    <mergeCell ref="N256:Q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L331:M331"/>
    <mergeCell ref="N331:Q331"/>
    <mergeCell ref="F332:I332"/>
    <mergeCell ref="F333:I333"/>
    <mergeCell ref="F334:I334"/>
    <mergeCell ref="F335:I335"/>
    <mergeCell ref="F336:I336"/>
    <mergeCell ref="L336:M336"/>
    <mergeCell ref="N336:Q336"/>
    <mergeCell ref="F337:I337"/>
    <mergeCell ref="F338:I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L344:M344"/>
    <mergeCell ref="N344:Q344"/>
    <mergeCell ref="F345:I345"/>
    <mergeCell ref="F346:I346"/>
    <mergeCell ref="F347:I347"/>
    <mergeCell ref="L347:M347"/>
    <mergeCell ref="N347:Q347"/>
    <mergeCell ref="F348:I348"/>
    <mergeCell ref="F349:I349"/>
    <mergeCell ref="F350:I350"/>
    <mergeCell ref="F351:I351"/>
    <mergeCell ref="L351:M351"/>
    <mergeCell ref="N351:Q351"/>
    <mergeCell ref="F352:I352"/>
    <mergeCell ref="F353:I353"/>
    <mergeCell ref="F354:I354"/>
    <mergeCell ref="F355:I355"/>
    <mergeCell ref="F356:I356"/>
    <mergeCell ref="F357:I357"/>
    <mergeCell ref="L357:M357"/>
    <mergeCell ref="N357:Q357"/>
    <mergeCell ref="F358:I358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F365:I365"/>
    <mergeCell ref="L365:M365"/>
    <mergeCell ref="N365:Q365"/>
    <mergeCell ref="F367:I367"/>
    <mergeCell ref="L367:M367"/>
    <mergeCell ref="N367:Q367"/>
    <mergeCell ref="F368:I368"/>
    <mergeCell ref="F369:I369"/>
    <mergeCell ref="F370:I370"/>
    <mergeCell ref="L370:M370"/>
    <mergeCell ref="N370:Q370"/>
    <mergeCell ref="F371:I371"/>
    <mergeCell ref="F372:I372"/>
    <mergeCell ref="F373:I373"/>
    <mergeCell ref="L373:M373"/>
    <mergeCell ref="N373:Q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L382:M382"/>
    <mergeCell ref="N382:Q382"/>
    <mergeCell ref="F383:I383"/>
    <mergeCell ref="L383:M383"/>
    <mergeCell ref="N383:Q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L389:M389"/>
    <mergeCell ref="N389:Q389"/>
    <mergeCell ref="F390:I390"/>
    <mergeCell ref="F391:I391"/>
    <mergeCell ref="F392:I392"/>
    <mergeCell ref="L392:M392"/>
    <mergeCell ref="N392:Q392"/>
    <mergeCell ref="F393:I393"/>
    <mergeCell ref="F394:I394"/>
    <mergeCell ref="F395:I395"/>
    <mergeCell ref="L395:M395"/>
    <mergeCell ref="N395:Q395"/>
    <mergeCell ref="F396:I396"/>
    <mergeCell ref="L396:M396"/>
    <mergeCell ref="N396:Q396"/>
    <mergeCell ref="F397:I397"/>
    <mergeCell ref="F398:I398"/>
    <mergeCell ref="F399:I399"/>
    <mergeCell ref="L399:M399"/>
    <mergeCell ref="N399:Q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L409:M409"/>
    <mergeCell ref="N409:Q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F419:I419"/>
    <mergeCell ref="F420:I420"/>
    <mergeCell ref="F421:I421"/>
    <mergeCell ref="L421:M421"/>
    <mergeCell ref="N421:Q421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L427:M427"/>
    <mergeCell ref="N427:Q427"/>
    <mergeCell ref="F428:I428"/>
    <mergeCell ref="F429:I429"/>
    <mergeCell ref="F430:I430"/>
    <mergeCell ref="F431:I431"/>
    <mergeCell ref="L431:M431"/>
    <mergeCell ref="N431:Q431"/>
    <mergeCell ref="F432:I432"/>
    <mergeCell ref="F433:I433"/>
    <mergeCell ref="F434:I434"/>
    <mergeCell ref="F435:I435"/>
    <mergeCell ref="L435:M435"/>
    <mergeCell ref="N435:Q435"/>
    <mergeCell ref="F436:I436"/>
    <mergeCell ref="F437:I437"/>
    <mergeCell ref="F438:I438"/>
    <mergeCell ref="F439:I439"/>
    <mergeCell ref="F440:I440"/>
    <mergeCell ref="L440:M440"/>
    <mergeCell ref="N440:Q440"/>
    <mergeCell ref="F441:I441"/>
    <mergeCell ref="L441:M441"/>
    <mergeCell ref="N441:Q441"/>
    <mergeCell ref="F442:I442"/>
    <mergeCell ref="F443:I443"/>
    <mergeCell ref="F444:I444"/>
    <mergeCell ref="L444:M444"/>
    <mergeCell ref="N444:Q444"/>
    <mergeCell ref="F445:I445"/>
    <mergeCell ref="F446:I446"/>
    <mergeCell ref="F447:I447"/>
    <mergeCell ref="L447:M447"/>
    <mergeCell ref="N447:Q447"/>
    <mergeCell ref="F449:I449"/>
    <mergeCell ref="L449:M449"/>
    <mergeCell ref="N449:Q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54:I454"/>
    <mergeCell ref="F455:I455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F467:I467"/>
    <mergeCell ref="F468:I468"/>
    <mergeCell ref="L468:M468"/>
    <mergeCell ref="N468:Q468"/>
    <mergeCell ref="F470:I470"/>
    <mergeCell ref="L470:M470"/>
    <mergeCell ref="N470:Q470"/>
    <mergeCell ref="F471:I471"/>
    <mergeCell ref="F472:I472"/>
    <mergeCell ref="F473:I473"/>
    <mergeCell ref="L473:M473"/>
    <mergeCell ref="N473:Q473"/>
    <mergeCell ref="F474:I474"/>
    <mergeCell ref="L474:M474"/>
    <mergeCell ref="N474:Q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L519:M519"/>
    <mergeCell ref="N519:Q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5:I535"/>
    <mergeCell ref="L535:M535"/>
    <mergeCell ref="N535:Q535"/>
    <mergeCell ref="F536:I536"/>
    <mergeCell ref="F537:I537"/>
    <mergeCell ref="F540:I540"/>
    <mergeCell ref="L540:M540"/>
    <mergeCell ref="N540:Q540"/>
    <mergeCell ref="N534:Q534"/>
    <mergeCell ref="N538:Q538"/>
    <mergeCell ref="N539:Q539"/>
    <mergeCell ref="F549:I549"/>
    <mergeCell ref="L549:M549"/>
    <mergeCell ref="N549:Q549"/>
    <mergeCell ref="N546:Q546"/>
    <mergeCell ref="N548:Q548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N544:Q544"/>
    <mergeCell ref="F545:I545"/>
    <mergeCell ref="L545:M545"/>
    <mergeCell ref="N545:Q545"/>
    <mergeCell ref="F547:I547"/>
    <mergeCell ref="L547:M547"/>
    <mergeCell ref="N547:Q547"/>
    <mergeCell ref="N550:Q550"/>
    <mergeCell ref="N552:Q552"/>
    <mergeCell ref="H1:K1"/>
    <mergeCell ref="S2:AC2"/>
    <mergeCell ref="F551:I551"/>
    <mergeCell ref="L551:M551"/>
    <mergeCell ref="N551:Q551"/>
    <mergeCell ref="N138:Q138"/>
    <mergeCell ref="N139:Q139"/>
    <mergeCell ref="N140:Q140"/>
    <mergeCell ref="N144:Q144"/>
    <mergeCell ref="N151:Q151"/>
    <mergeCell ref="N176:Q176"/>
    <mergeCell ref="N195:Q195"/>
    <mergeCell ref="N197:Q197"/>
    <mergeCell ref="N198:Q198"/>
    <mergeCell ref="N204:Q204"/>
    <mergeCell ref="N217:Q217"/>
    <mergeCell ref="N222:Q222"/>
    <mergeCell ref="N224:Q224"/>
    <mergeCell ref="N255:Q255"/>
    <mergeCell ref="N366:Q366"/>
    <mergeCell ref="N448:Q448"/>
    <mergeCell ref="N469:Q46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1"/>
  <sheetViews>
    <sheetView showGridLines="0" workbookViewId="0" topLeftCell="A1">
      <pane ySplit="1" topLeftCell="A453" activePane="bottomLeft" state="frozen"/>
      <selection pane="bottomLeft" activeCell="C461" sqref="C461:Q46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66" width="9" style="0" customWidth="1"/>
  </cols>
  <sheetData>
    <row r="1" spans="1:66" ht="21.75" customHeight="1">
      <c r="A1" s="211"/>
      <c r="B1" s="208"/>
      <c r="C1" s="208"/>
      <c r="D1" s="209" t="s">
        <v>1</v>
      </c>
      <c r="E1" s="208"/>
      <c r="F1" s="210" t="s">
        <v>1065</v>
      </c>
      <c r="G1" s="210"/>
      <c r="H1" s="258" t="s">
        <v>1066</v>
      </c>
      <c r="I1" s="258"/>
      <c r="J1" s="258"/>
      <c r="K1" s="258"/>
      <c r="L1" s="210" t="s">
        <v>1067</v>
      </c>
      <c r="M1" s="208"/>
      <c r="N1" s="208"/>
      <c r="O1" s="209" t="s">
        <v>102</v>
      </c>
      <c r="P1" s="208"/>
      <c r="Q1" s="208"/>
      <c r="R1" s="208"/>
      <c r="S1" s="210" t="s">
        <v>1068</v>
      </c>
      <c r="T1" s="210"/>
      <c r="U1" s="211"/>
      <c r="V1" s="21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42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13" t="s">
        <v>6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218" t="s">
        <v>104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82" t="str">
        <f>'Rekapitulace stavby'!K6</f>
        <v>ZŠ Turnov, Žižkova č.p. 525 - Rekonstrukce střešní krytiny na p.p.č. 856/2 v k.ú. Turnov - varianta 1.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2"/>
      <c r="R6" s="23"/>
    </row>
    <row r="7" spans="2:18" s="1" customFormat="1" ht="32.85" customHeight="1">
      <c r="B7" s="34"/>
      <c r="C7" s="35"/>
      <c r="D7" s="28" t="s">
        <v>105</v>
      </c>
      <c r="E7" s="35"/>
      <c r="F7" s="248" t="s">
        <v>716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5"/>
      <c r="R7" s="36"/>
    </row>
    <row r="8" spans="2:18" s="1" customFormat="1" ht="14.45" customHeight="1">
      <c r="B8" s="34"/>
      <c r="C8" s="35"/>
      <c r="D8" s="29" t="s">
        <v>19</v>
      </c>
      <c r="E8" s="35"/>
      <c r="F8" s="27" t="s">
        <v>3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3</v>
      </c>
      <c r="P8" s="35"/>
      <c r="Q8" s="35"/>
      <c r="R8" s="36"/>
    </row>
    <row r="9" spans="2:18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97" t="str">
        <f>'Rekapitulace stavby'!AN8</f>
        <v>29.9.2017</v>
      </c>
      <c r="P9" s="216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247" t="s">
        <v>3</v>
      </c>
      <c r="P11" s="216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247" t="s">
        <v>3</v>
      </c>
      <c r="P12" s="21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32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98" t="str">
        <f>IF('Rekapitulace stavby'!AN13="","",'Rekapitulace stavby'!AN13)</f>
        <v>Vyplň údaj</v>
      </c>
      <c r="P14" s="216"/>
      <c r="Q14" s="35"/>
      <c r="R14" s="36"/>
    </row>
    <row r="15" spans="2:18" s="1" customFormat="1" ht="18" customHeight="1">
      <c r="B15" s="34"/>
      <c r="C15" s="35"/>
      <c r="D15" s="35"/>
      <c r="E15" s="298" t="str">
        <f>IF('Rekapitulace stavby'!E14="","",'Rekapitulace stavby'!E14)</f>
        <v>Vyplň údaj</v>
      </c>
      <c r="F15" s="216"/>
      <c r="G15" s="216"/>
      <c r="H15" s="216"/>
      <c r="I15" s="216"/>
      <c r="J15" s="216"/>
      <c r="K15" s="216"/>
      <c r="L15" s="216"/>
      <c r="M15" s="29" t="s">
        <v>31</v>
      </c>
      <c r="N15" s="35"/>
      <c r="O15" s="298" t="str">
        <f>IF('Rekapitulace stavby'!AN14="","",'Rekapitulace stavby'!AN14)</f>
        <v>Vyplň údaj</v>
      </c>
      <c r="P15" s="21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34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247" t="s">
        <v>3</v>
      </c>
      <c r="P17" s="216"/>
      <c r="Q17" s="35"/>
      <c r="R17" s="36"/>
    </row>
    <row r="18" spans="2:18" s="1" customFormat="1" ht="18" customHeight="1">
      <c r="B18" s="34"/>
      <c r="C18" s="35"/>
      <c r="D18" s="35"/>
      <c r="E18" s="27" t="s">
        <v>35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247" t="s">
        <v>3</v>
      </c>
      <c r="P18" s="21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247" t="s">
        <v>3</v>
      </c>
      <c r="P20" s="216"/>
      <c r="Q20" s="35"/>
      <c r="R20" s="36"/>
    </row>
    <row r="21" spans="2:18" s="1" customFormat="1" ht="18" customHeight="1">
      <c r="B21" s="34"/>
      <c r="C21" s="35"/>
      <c r="D21" s="35"/>
      <c r="E21" s="27" t="s">
        <v>38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247" t="s">
        <v>3</v>
      </c>
      <c r="P21" s="21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50" t="s">
        <v>3</v>
      </c>
      <c r="F24" s="216"/>
      <c r="G24" s="216"/>
      <c r="H24" s="216"/>
      <c r="I24" s="216"/>
      <c r="J24" s="216"/>
      <c r="K24" s="216"/>
      <c r="L24" s="21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3" t="s">
        <v>107</v>
      </c>
      <c r="E27" s="35"/>
      <c r="F27" s="35"/>
      <c r="G27" s="35"/>
      <c r="H27" s="35"/>
      <c r="I27" s="35"/>
      <c r="J27" s="35"/>
      <c r="K27" s="35"/>
      <c r="L27" s="35"/>
      <c r="M27" s="251">
        <f>N88</f>
        <v>0</v>
      </c>
      <c r="N27" s="216"/>
      <c r="O27" s="216"/>
      <c r="P27" s="216"/>
      <c r="Q27" s="35"/>
      <c r="R27" s="36"/>
    </row>
    <row r="28" spans="2:18" s="1" customFormat="1" ht="14.45" customHeight="1">
      <c r="B28" s="34"/>
      <c r="C28" s="35"/>
      <c r="D28" s="33" t="s">
        <v>96</v>
      </c>
      <c r="E28" s="35"/>
      <c r="F28" s="35"/>
      <c r="G28" s="35"/>
      <c r="H28" s="35"/>
      <c r="I28" s="35"/>
      <c r="J28" s="35"/>
      <c r="K28" s="35"/>
      <c r="L28" s="35"/>
      <c r="M28" s="251">
        <f>N111</f>
        <v>0</v>
      </c>
      <c r="N28" s="216"/>
      <c r="O28" s="216"/>
      <c r="P28" s="21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4" t="s">
        <v>42</v>
      </c>
      <c r="E30" s="35"/>
      <c r="F30" s="35"/>
      <c r="G30" s="35"/>
      <c r="H30" s="35"/>
      <c r="I30" s="35"/>
      <c r="J30" s="35"/>
      <c r="K30" s="35"/>
      <c r="L30" s="35"/>
      <c r="M30" s="296">
        <f>ROUND(M27+M28,2)</f>
        <v>0</v>
      </c>
      <c r="N30" s="216"/>
      <c r="O30" s="216"/>
      <c r="P30" s="21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43</v>
      </c>
      <c r="E32" s="41" t="s">
        <v>44</v>
      </c>
      <c r="F32" s="42">
        <v>0.21</v>
      </c>
      <c r="G32" s="115" t="s">
        <v>45</v>
      </c>
      <c r="H32" s="294">
        <f>(SUM(BE111:BE118)+SUM(BE136:BE549))</f>
        <v>0</v>
      </c>
      <c r="I32" s="216"/>
      <c r="J32" s="216"/>
      <c r="K32" s="35"/>
      <c r="L32" s="35"/>
      <c r="M32" s="294">
        <f>ROUND((SUM(BE111:BE118)+SUM(BE136:BE549)),2)*F32</f>
        <v>0</v>
      </c>
      <c r="N32" s="216"/>
      <c r="O32" s="216"/>
      <c r="P32" s="216"/>
      <c r="Q32" s="35"/>
      <c r="R32" s="36"/>
    </row>
    <row r="33" spans="2:18" s="1" customFormat="1" ht="14.45" customHeight="1">
      <c r="B33" s="34"/>
      <c r="C33" s="35"/>
      <c r="D33" s="35"/>
      <c r="E33" s="41" t="s">
        <v>46</v>
      </c>
      <c r="F33" s="42">
        <v>0.15</v>
      </c>
      <c r="G33" s="115" t="s">
        <v>45</v>
      </c>
      <c r="H33" s="294">
        <f>(SUM(BF111:BF118)+SUM(BF136:BF549))</f>
        <v>0</v>
      </c>
      <c r="I33" s="216"/>
      <c r="J33" s="216"/>
      <c r="K33" s="35"/>
      <c r="L33" s="35"/>
      <c r="M33" s="294">
        <f>ROUND((SUM(BF111:BF118)+SUM(BF136:BF549)),2)*F33</f>
        <v>0</v>
      </c>
      <c r="N33" s="216"/>
      <c r="O33" s="216"/>
      <c r="P33" s="21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47</v>
      </c>
      <c r="F34" s="42">
        <v>0.21</v>
      </c>
      <c r="G34" s="115" t="s">
        <v>45</v>
      </c>
      <c r="H34" s="294">
        <f>(SUM(BG111:BG118)+SUM(BG136:BG549))</f>
        <v>0</v>
      </c>
      <c r="I34" s="216"/>
      <c r="J34" s="216"/>
      <c r="K34" s="35"/>
      <c r="L34" s="35"/>
      <c r="M34" s="294">
        <v>0</v>
      </c>
      <c r="N34" s="216"/>
      <c r="O34" s="216"/>
      <c r="P34" s="21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48</v>
      </c>
      <c r="F35" s="42">
        <v>0.15</v>
      </c>
      <c r="G35" s="115" t="s">
        <v>45</v>
      </c>
      <c r="H35" s="294">
        <f>(SUM(BH111:BH118)+SUM(BH136:BH549))</f>
        <v>0</v>
      </c>
      <c r="I35" s="216"/>
      <c r="J35" s="216"/>
      <c r="K35" s="35"/>
      <c r="L35" s="35"/>
      <c r="M35" s="294">
        <v>0</v>
      </c>
      <c r="N35" s="216"/>
      <c r="O35" s="216"/>
      <c r="P35" s="21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49</v>
      </c>
      <c r="F36" s="42">
        <v>0</v>
      </c>
      <c r="G36" s="115" t="s">
        <v>45</v>
      </c>
      <c r="H36" s="294">
        <f>(SUM(BI111:BI118)+SUM(BI136:BI549))</f>
        <v>0</v>
      </c>
      <c r="I36" s="216"/>
      <c r="J36" s="216"/>
      <c r="K36" s="35"/>
      <c r="L36" s="35"/>
      <c r="M36" s="294">
        <v>0</v>
      </c>
      <c r="N36" s="216"/>
      <c r="O36" s="216"/>
      <c r="P36" s="21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2"/>
      <c r="D38" s="116" t="s">
        <v>50</v>
      </c>
      <c r="E38" s="74"/>
      <c r="F38" s="74"/>
      <c r="G38" s="117" t="s">
        <v>51</v>
      </c>
      <c r="H38" s="118" t="s">
        <v>52</v>
      </c>
      <c r="I38" s="74"/>
      <c r="J38" s="74"/>
      <c r="K38" s="74"/>
      <c r="L38" s="295">
        <f>SUM(M30:M36)</f>
        <v>0</v>
      </c>
      <c r="M38" s="236"/>
      <c r="N38" s="236"/>
      <c r="O38" s="236"/>
      <c r="P38" s="238"/>
      <c r="Q38" s="112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5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5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5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5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18" t="s">
        <v>108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82" t="str">
        <f>F6</f>
        <v>ZŠ Turnov, Žižkova č.p. 525 - Rekonstrukce střešní krytiny na p.p.č. 856/2 v k.ú. Turnov - varianta 1.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35"/>
      <c r="R78" s="36"/>
    </row>
    <row r="79" spans="2:18" s="1" customFormat="1" ht="36.95" customHeight="1">
      <c r="B79" s="34"/>
      <c r="C79" s="68" t="s">
        <v>105</v>
      </c>
      <c r="D79" s="35"/>
      <c r="E79" s="35"/>
      <c r="F79" s="219" t="str">
        <f>F7</f>
        <v>B - Střecha B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22</v>
      </c>
      <c r="D81" s="35"/>
      <c r="E81" s="35"/>
      <c r="F81" s="27" t="str">
        <f>F9</f>
        <v>p.p.č. 856/2</v>
      </c>
      <c r="G81" s="35"/>
      <c r="H81" s="35"/>
      <c r="I81" s="35"/>
      <c r="J81" s="35"/>
      <c r="K81" s="29" t="s">
        <v>24</v>
      </c>
      <c r="L81" s="35"/>
      <c r="M81" s="283" t="str">
        <f>IF(O9="","",O9)</f>
        <v>29.9.2017</v>
      </c>
      <c r="N81" s="216"/>
      <c r="O81" s="216"/>
      <c r="P81" s="216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29" t="s">
        <v>28</v>
      </c>
      <c r="D83" s="35"/>
      <c r="E83" s="35"/>
      <c r="F83" s="27" t="str">
        <f>E12</f>
        <v>Město  Turnov</v>
      </c>
      <c r="G83" s="35"/>
      <c r="H83" s="35"/>
      <c r="I83" s="35"/>
      <c r="J83" s="35"/>
      <c r="K83" s="29" t="s">
        <v>34</v>
      </c>
      <c r="L83" s="35"/>
      <c r="M83" s="247" t="str">
        <f>E18</f>
        <v>ACTIV Projekce, s.r.o.</v>
      </c>
      <c r="N83" s="216"/>
      <c r="O83" s="216"/>
      <c r="P83" s="216"/>
      <c r="Q83" s="216"/>
      <c r="R83" s="36"/>
    </row>
    <row r="84" spans="2:18" s="1" customFormat="1" ht="14.45" customHeight="1">
      <c r="B84" s="34"/>
      <c r="C84" s="29" t="s">
        <v>32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47" t="str">
        <f>E21</f>
        <v>Martin Škrabal</v>
      </c>
      <c r="N84" s="216"/>
      <c r="O84" s="216"/>
      <c r="P84" s="216"/>
      <c r="Q84" s="21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93" t="s">
        <v>109</v>
      </c>
      <c r="D86" s="289"/>
      <c r="E86" s="289"/>
      <c r="F86" s="289"/>
      <c r="G86" s="289"/>
      <c r="H86" s="112"/>
      <c r="I86" s="112"/>
      <c r="J86" s="112"/>
      <c r="K86" s="112"/>
      <c r="L86" s="112"/>
      <c r="M86" s="112"/>
      <c r="N86" s="293" t="s">
        <v>110</v>
      </c>
      <c r="O86" s="216"/>
      <c r="P86" s="216"/>
      <c r="Q86" s="216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9" t="s">
        <v>111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4">
        <f>N136</f>
        <v>0</v>
      </c>
      <c r="O88" s="216"/>
      <c r="P88" s="216"/>
      <c r="Q88" s="216"/>
      <c r="R88" s="36"/>
      <c r="AU88" s="17" t="s">
        <v>112</v>
      </c>
    </row>
    <row r="89" spans="2:18" s="6" customFormat="1" ht="24.95" customHeight="1">
      <c r="B89" s="120"/>
      <c r="C89" s="121"/>
      <c r="D89" s="122" t="s">
        <v>113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66">
        <f>N137</f>
        <v>0</v>
      </c>
      <c r="O89" s="292"/>
      <c r="P89" s="292"/>
      <c r="Q89" s="292"/>
      <c r="R89" s="123"/>
    </row>
    <row r="90" spans="2:18" s="7" customFormat="1" ht="19.9" customHeight="1">
      <c r="B90" s="124"/>
      <c r="C90" s="125"/>
      <c r="D90" s="100" t="s">
        <v>116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17">
        <f>N138</f>
        <v>0</v>
      </c>
      <c r="O90" s="290"/>
      <c r="P90" s="290"/>
      <c r="Q90" s="290"/>
      <c r="R90" s="126"/>
    </row>
    <row r="91" spans="2:18" s="7" customFormat="1" ht="19.9" customHeight="1">
      <c r="B91" s="124"/>
      <c r="C91" s="125"/>
      <c r="D91" s="100" t="s">
        <v>117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17">
        <f>N160</f>
        <v>0</v>
      </c>
      <c r="O91" s="290"/>
      <c r="P91" s="290"/>
      <c r="Q91" s="290"/>
      <c r="R91" s="126"/>
    </row>
    <row r="92" spans="2:18" s="7" customFormat="1" ht="19.9" customHeight="1">
      <c r="B92" s="124"/>
      <c r="C92" s="125"/>
      <c r="D92" s="100" t="s">
        <v>118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17">
        <f>N180</f>
        <v>0</v>
      </c>
      <c r="O92" s="290"/>
      <c r="P92" s="290"/>
      <c r="Q92" s="290"/>
      <c r="R92" s="126"/>
    </row>
    <row r="93" spans="2:18" s="6" customFormat="1" ht="24.95" customHeight="1">
      <c r="B93" s="120"/>
      <c r="C93" s="121"/>
      <c r="D93" s="122" t="s">
        <v>119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66">
        <f>N182</f>
        <v>0</v>
      </c>
      <c r="O93" s="292"/>
      <c r="P93" s="292"/>
      <c r="Q93" s="292"/>
      <c r="R93" s="123"/>
    </row>
    <row r="94" spans="2:18" s="7" customFormat="1" ht="19.9" customHeight="1">
      <c r="B94" s="124"/>
      <c r="C94" s="125"/>
      <c r="D94" s="100" t="s">
        <v>120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17">
        <f>N183</f>
        <v>0</v>
      </c>
      <c r="O94" s="290"/>
      <c r="P94" s="290"/>
      <c r="Q94" s="290"/>
      <c r="R94" s="126"/>
    </row>
    <row r="95" spans="2:18" s="7" customFormat="1" ht="19.9" customHeight="1">
      <c r="B95" s="124"/>
      <c r="C95" s="125"/>
      <c r="D95" s="100" t="s">
        <v>121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17">
        <f>N189</f>
        <v>0</v>
      </c>
      <c r="O95" s="290"/>
      <c r="P95" s="290"/>
      <c r="Q95" s="290"/>
      <c r="R95" s="126"/>
    </row>
    <row r="96" spans="2:18" s="7" customFormat="1" ht="19.9" customHeight="1">
      <c r="B96" s="124"/>
      <c r="C96" s="125"/>
      <c r="D96" s="100" t="s">
        <v>122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17">
        <f>N202</f>
        <v>0</v>
      </c>
      <c r="O96" s="290"/>
      <c r="P96" s="290"/>
      <c r="Q96" s="290"/>
      <c r="R96" s="126"/>
    </row>
    <row r="97" spans="2:18" s="7" customFormat="1" ht="19.9" customHeight="1">
      <c r="B97" s="124"/>
      <c r="C97" s="125"/>
      <c r="D97" s="100" t="s">
        <v>123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17">
        <f>N207</f>
        <v>0</v>
      </c>
      <c r="O97" s="290"/>
      <c r="P97" s="290"/>
      <c r="Q97" s="290"/>
      <c r="R97" s="126"/>
    </row>
    <row r="98" spans="2:18" s="7" customFormat="1" ht="19.9" customHeight="1">
      <c r="B98" s="124"/>
      <c r="C98" s="125"/>
      <c r="D98" s="100" t="s">
        <v>124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17">
        <f>N209</f>
        <v>0</v>
      </c>
      <c r="O98" s="290"/>
      <c r="P98" s="290"/>
      <c r="Q98" s="290"/>
      <c r="R98" s="126"/>
    </row>
    <row r="99" spans="2:18" s="7" customFormat="1" ht="19.9" customHeight="1">
      <c r="B99" s="124"/>
      <c r="C99" s="125"/>
      <c r="D99" s="100" t="s">
        <v>125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17">
        <f>N245</f>
        <v>0</v>
      </c>
      <c r="O99" s="290"/>
      <c r="P99" s="290"/>
      <c r="Q99" s="290"/>
      <c r="R99" s="126"/>
    </row>
    <row r="100" spans="2:18" s="7" customFormat="1" ht="19.9" customHeight="1">
      <c r="B100" s="124"/>
      <c r="C100" s="125"/>
      <c r="D100" s="100" t="s">
        <v>126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17">
        <f>N356</f>
        <v>0</v>
      </c>
      <c r="O100" s="290"/>
      <c r="P100" s="290"/>
      <c r="Q100" s="290"/>
      <c r="R100" s="126"/>
    </row>
    <row r="101" spans="2:18" s="7" customFormat="1" ht="19.9" customHeight="1">
      <c r="B101" s="124"/>
      <c r="C101" s="125"/>
      <c r="D101" s="100" t="s">
        <v>127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17">
        <f>N458</f>
        <v>0</v>
      </c>
      <c r="O101" s="290"/>
      <c r="P101" s="290"/>
      <c r="Q101" s="290"/>
      <c r="R101" s="126"/>
    </row>
    <row r="102" spans="2:18" s="7" customFormat="1" ht="19.9" customHeight="1">
      <c r="B102" s="124"/>
      <c r="C102" s="125"/>
      <c r="D102" s="100" t="s">
        <v>128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17">
        <f>N471</f>
        <v>0</v>
      </c>
      <c r="O102" s="290"/>
      <c r="P102" s="290"/>
      <c r="Q102" s="290"/>
      <c r="R102" s="126"/>
    </row>
    <row r="103" spans="2:18" s="7" customFormat="1" ht="19.9" customHeight="1">
      <c r="B103" s="124"/>
      <c r="C103" s="125"/>
      <c r="D103" s="100" t="s">
        <v>129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17">
        <f>N532</f>
        <v>0</v>
      </c>
      <c r="O103" s="290"/>
      <c r="P103" s="290"/>
      <c r="Q103" s="290"/>
      <c r="R103" s="126"/>
    </row>
    <row r="104" spans="2:18" s="6" customFormat="1" ht="24.95" customHeight="1">
      <c r="B104" s="120"/>
      <c r="C104" s="121"/>
      <c r="D104" s="122" t="s">
        <v>130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66">
        <f>N536</f>
        <v>0</v>
      </c>
      <c r="O104" s="292"/>
      <c r="P104" s="292"/>
      <c r="Q104" s="292"/>
      <c r="R104" s="123"/>
    </row>
    <row r="105" spans="2:18" s="7" customFormat="1" ht="19.9" customHeight="1">
      <c r="B105" s="124"/>
      <c r="C105" s="125"/>
      <c r="D105" s="100" t="s">
        <v>131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17">
        <f>N537</f>
        <v>0</v>
      </c>
      <c r="O105" s="290"/>
      <c r="P105" s="290"/>
      <c r="Q105" s="290"/>
      <c r="R105" s="126"/>
    </row>
    <row r="106" spans="2:18" s="7" customFormat="1" ht="19.9" customHeight="1">
      <c r="B106" s="124"/>
      <c r="C106" s="125"/>
      <c r="D106" s="100" t="s">
        <v>132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217">
        <f>N542</f>
        <v>0</v>
      </c>
      <c r="O106" s="290"/>
      <c r="P106" s="290"/>
      <c r="Q106" s="290"/>
      <c r="R106" s="126"/>
    </row>
    <row r="107" spans="2:18" s="7" customFormat="1" ht="19.9" customHeight="1">
      <c r="B107" s="124"/>
      <c r="C107" s="125"/>
      <c r="D107" s="100" t="s">
        <v>133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17">
        <f>N544</f>
        <v>0</v>
      </c>
      <c r="O107" s="290"/>
      <c r="P107" s="290"/>
      <c r="Q107" s="290"/>
      <c r="R107" s="126"/>
    </row>
    <row r="108" spans="2:18" s="7" customFormat="1" ht="19.9" customHeight="1">
      <c r="B108" s="124"/>
      <c r="C108" s="125"/>
      <c r="D108" s="100" t="s">
        <v>134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17">
        <f>N546</f>
        <v>0</v>
      </c>
      <c r="O108" s="290"/>
      <c r="P108" s="290"/>
      <c r="Q108" s="290"/>
      <c r="R108" s="126"/>
    </row>
    <row r="109" spans="2:18" s="7" customFormat="1" ht="19.9" customHeight="1">
      <c r="B109" s="124"/>
      <c r="C109" s="125"/>
      <c r="D109" s="100" t="s">
        <v>135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17">
        <f>N548</f>
        <v>0</v>
      </c>
      <c r="O109" s="290"/>
      <c r="P109" s="290"/>
      <c r="Q109" s="290"/>
      <c r="R109" s="126"/>
    </row>
    <row r="110" spans="2:18" s="1" customFormat="1" ht="21.7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29.25" customHeight="1">
      <c r="B111" s="34"/>
      <c r="C111" s="119" t="s">
        <v>136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91">
        <f>ROUND(N112+N113+N114+N115+N116+N117,2)</f>
        <v>0</v>
      </c>
      <c r="O111" s="216"/>
      <c r="P111" s="216"/>
      <c r="Q111" s="216"/>
      <c r="R111" s="36"/>
      <c r="T111" s="127"/>
      <c r="U111" s="128" t="s">
        <v>43</v>
      </c>
    </row>
    <row r="112" spans="2:65" s="1" customFormat="1" ht="18" customHeight="1">
      <c r="B112" s="129"/>
      <c r="C112" s="130"/>
      <c r="D112" s="230" t="s">
        <v>137</v>
      </c>
      <c r="E112" s="288"/>
      <c r="F112" s="288"/>
      <c r="G112" s="288"/>
      <c r="H112" s="288"/>
      <c r="I112" s="130"/>
      <c r="J112" s="130"/>
      <c r="K112" s="130"/>
      <c r="L112" s="130"/>
      <c r="M112" s="130"/>
      <c r="N112" s="215">
        <f>ROUND(N88*T112,2)</f>
        <v>0</v>
      </c>
      <c r="O112" s="288"/>
      <c r="P112" s="288"/>
      <c r="Q112" s="288"/>
      <c r="R112" s="131"/>
      <c r="S112" s="130"/>
      <c r="T112" s="132"/>
      <c r="U112" s="133" t="s">
        <v>44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5" t="s">
        <v>138</v>
      </c>
      <c r="AZ112" s="134"/>
      <c r="BA112" s="134"/>
      <c r="BB112" s="134"/>
      <c r="BC112" s="134"/>
      <c r="BD112" s="134"/>
      <c r="BE112" s="136">
        <f aca="true" t="shared" si="0" ref="BE112:BE117">IF(U112="základní",N112,0)</f>
        <v>0</v>
      </c>
      <c r="BF112" s="136">
        <f aca="true" t="shared" si="1" ref="BF112:BF117">IF(U112="snížená",N112,0)</f>
        <v>0</v>
      </c>
      <c r="BG112" s="136">
        <f aca="true" t="shared" si="2" ref="BG112:BG117">IF(U112="zákl. přenesená",N112,0)</f>
        <v>0</v>
      </c>
      <c r="BH112" s="136">
        <f aca="true" t="shared" si="3" ref="BH112:BH117">IF(U112="sníž. přenesená",N112,0)</f>
        <v>0</v>
      </c>
      <c r="BI112" s="136">
        <f aca="true" t="shared" si="4" ref="BI112:BI117">IF(U112="nulová",N112,0)</f>
        <v>0</v>
      </c>
      <c r="BJ112" s="135" t="s">
        <v>21</v>
      </c>
      <c r="BK112" s="134"/>
      <c r="BL112" s="134"/>
      <c r="BM112" s="134"/>
    </row>
    <row r="113" spans="2:65" s="1" customFormat="1" ht="18" customHeight="1">
      <c r="B113" s="129"/>
      <c r="C113" s="130"/>
      <c r="D113" s="230" t="s">
        <v>139</v>
      </c>
      <c r="E113" s="288"/>
      <c r="F113" s="288"/>
      <c r="G113" s="288"/>
      <c r="H113" s="288"/>
      <c r="I113" s="130"/>
      <c r="J113" s="130"/>
      <c r="K113" s="130"/>
      <c r="L113" s="130"/>
      <c r="M113" s="130"/>
      <c r="N113" s="215">
        <f>ROUND(N88*T113,2)</f>
        <v>0</v>
      </c>
      <c r="O113" s="288"/>
      <c r="P113" s="288"/>
      <c r="Q113" s="288"/>
      <c r="R113" s="131"/>
      <c r="S113" s="130"/>
      <c r="T113" s="132"/>
      <c r="U113" s="133" t="s">
        <v>44</v>
      </c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5" t="s">
        <v>138</v>
      </c>
      <c r="AZ113" s="134"/>
      <c r="BA113" s="134"/>
      <c r="BB113" s="134"/>
      <c r="BC113" s="134"/>
      <c r="BD113" s="134"/>
      <c r="BE113" s="136">
        <f t="shared" si="0"/>
        <v>0</v>
      </c>
      <c r="BF113" s="136">
        <f t="shared" si="1"/>
        <v>0</v>
      </c>
      <c r="BG113" s="136">
        <f t="shared" si="2"/>
        <v>0</v>
      </c>
      <c r="BH113" s="136">
        <f t="shared" si="3"/>
        <v>0</v>
      </c>
      <c r="BI113" s="136">
        <f t="shared" si="4"/>
        <v>0</v>
      </c>
      <c r="BJ113" s="135" t="s">
        <v>21</v>
      </c>
      <c r="BK113" s="134"/>
      <c r="BL113" s="134"/>
      <c r="BM113" s="134"/>
    </row>
    <row r="114" spans="2:65" s="1" customFormat="1" ht="18" customHeight="1">
      <c r="B114" s="129"/>
      <c r="C114" s="130"/>
      <c r="D114" s="230" t="s">
        <v>140</v>
      </c>
      <c r="E114" s="288"/>
      <c r="F114" s="288"/>
      <c r="G114" s="288"/>
      <c r="H114" s="288"/>
      <c r="I114" s="130"/>
      <c r="J114" s="130"/>
      <c r="K114" s="130"/>
      <c r="L114" s="130"/>
      <c r="M114" s="130"/>
      <c r="N114" s="215">
        <f>ROUND(N88*T114,2)</f>
        <v>0</v>
      </c>
      <c r="O114" s="288"/>
      <c r="P114" s="288"/>
      <c r="Q114" s="288"/>
      <c r="R114" s="131"/>
      <c r="S114" s="130"/>
      <c r="T114" s="132"/>
      <c r="U114" s="133" t="s">
        <v>44</v>
      </c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5" t="s">
        <v>138</v>
      </c>
      <c r="AZ114" s="134"/>
      <c r="BA114" s="134"/>
      <c r="BB114" s="134"/>
      <c r="BC114" s="134"/>
      <c r="BD114" s="134"/>
      <c r="BE114" s="136">
        <f t="shared" si="0"/>
        <v>0</v>
      </c>
      <c r="BF114" s="136">
        <f t="shared" si="1"/>
        <v>0</v>
      </c>
      <c r="BG114" s="136">
        <f t="shared" si="2"/>
        <v>0</v>
      </c>
      <c r="BH114" s="136">
        <f t="shared" si="3"/>
        <v>0</v>
      </c>
      <c r="BI114" s="136">
        <f t="shared" si="4"/>
        <v>0</v>
      </c>
      <c r="BJ114" s="135" t="s">
        <v>21</v>
      </c>
      <c r="BK114" s="134"/>
      <c r="BL114" s="134"/>
      <c r="BM114" s="134"/>
    </row>
    <row r="115" spans="2:65" s="1" customFormat="1" ht="18" customHeight="1">
      <c r="B115" s="129"/>
      <c r="C115" s="130"/>
      <c r="D115" s="230" t="s">
        <v>141</v>
      </c>
      <c r="E115" s="288"/>
      <c r="F115" s="288"/>
      <c r="G115" s="288"/>
      <c r="H115" s="288"/>
      <c r="I115" s="130"/>
      <c r="J115" s="130"/>
      <c r="K115" s="130"/>
      <c r="L115" s="130"/>
      <c r="M115" s="130"/>
      <c r="N115" s="215">
        <f>ROUND(N88*T115,2)</f>
        <v>0</v>
      </c>
      <c r="O115" s="288"/>
      <c r="P115" s="288"/>
      <c r="Q115" s="288"/>
      <c r="R115" s="131"/>
      <c r="S115" s="130"/>
      <c r="T115" s="132"/>
      <c r="U115" s="133" t="s">
        <v>44</v>
      </c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5" t="s">
        <v>138</v>
      </c>
      <c r="AZ115" s="134"/>
      <c r="BA115" s="134"/>
      <c r="BB115" s="134"/>
      <c r="BC115" s="134"/>
      <c r="BD115" s="134"/>
      <c r="BE115" s="136">
        <f t="shared" si="0"/>
        <v>0</v>
      </c>
      <c r="BF115" s="136">
        <f t="shared" si="1"/>
        <v>0</v>
      </c>
      <c r="BG115" s="136">
        <f t="shared" si="2"/>
        <v>0</v>
      </c>
      <c r="BH115" s="136">
        <f t="shared" si="3"/>
        <v>0</v>
      </c>
      <c r="BI115" s="136">
        <f t="shared" si="4"/>
        <v>0</v>
      </c>
      <c r="BJ115" s="135" t="s">
        <v>21</v>
      </c>
      <c r="BK115" s="134"/>
      <c r="BL115" s="134"/>
      <c r="BM115" s="134"/>
    </row>
    <row r="116" spans="2:65" s="1" customFormat="1" ht="18" customHeight="1">
      <c r="B116" s="129"/>
      <c r="C116" s="130"/>
      <c r="D116" s="230" t="s">
        <v>142</v>
      </c>
      <c r="E116" s="288"/>
      <c r="F116" s="288"/>
      <c r="G116" s="288"/>
      <c r="H116" s="288"/>
      <c r="I116" s="130"/>
      <c r="J116" s="130"/>
      <c r="K116" s="130"/>
      <c r="L116" s="130"/>
      <c r="M116" s="130"/>
      <c r="N116" s="215">
        <f>ROUND(N88*T116,2)</f>
        <v>0</v>
      </c>
      <c r="O116" s="288"/>
      <c r="P116" s="288"/>
      <c r="Q116" s="288"/>
      <c r="R116" s="131"/>
      <c r="S116" s="130"/>
      <c r="T116" s="132"/>
      <c r="U116" s="133" t="s">
        <v>44</v>
      </c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5" t="s">
        <v>138</v>
      </c>
      <c r="AZ116" s="134"/>
      <c r="BA116" s="134"/>
      <c r="BB116" s="134"/>
      <c r="BC116" s="134"/>
      <c r="BD116" s="134"/>
      <c r="BE116" s="136">
        <f t="shared" si="0"/>
        <v>0</v>
      </c>
      <c r="BF116" s="136">
        <f t="shared" si="1"/>
        <v>0</v>
      </c>
      <c r="BG116" s="136">
        <f t="shared" si="2"/>
        <v>0</v>
      </c>
      <c r="BH116" s="136">
        <f t="shared" si="3"/>
        <v>0</v>
      </c>
      <c r="BI116" s="136">
        <f t="shared" si="4"/>
        <v>0</v>
      </c>
      <c r="BJ116" s="135" t="s">
        <v>21</v>
      </c>
      <c r="BK116" s="134"/>
      <c r="BL116" s="134"/>
      <c r="BM116" s="134"/>
    </row>
    <row r="117" spans="2:65" s="1" customFormat="1" ht="18" customHeight="1">
      <c r="B117" s="129"/>
      <c r="C117" s="130"/>
      <c r="D117" s="137" t="s">
        <v>143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215">
        <f>ROUND(N88*T117,2)</f>
        <v>0</v>
      </c>
      <c r="O117" s="288"/>
      <c r="P117" s="288"/>
      <c r="Q117" s="288"/>
      <c r="R117" s="131"/>
      <c r="S117" s="130"/>
      <c r="T117" s="138"/>
      <c r="U117" s="139" t="s">
        <v>44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5" t="s">
        <v>144</v>
      </c>
      <c r="AZ117" s="134"/>
      <c r="BA117" s="134"/>
      <c r="BB117" s="134"/>
      <c r="BC117" s="134"/>
      <c r="BD117" s="134"/>
      <c r="BE117" s="136">
        <f t="shared" si="0"/>
        <v>0</v>
      </c>
      <c r="BF117" s="136">
        <f t="shared" si="1"/>
        <v>0</v>
      </c>
      <c r="BG117" s="136">
        <f t="shared" si="2"/>
        <v>0</v>
      </c>
      <c r="BH117" s="136">
        <f t="shared" si="3"/>
        <v>0</v>
      </c>
      <c r="BI117" s="136">
        <f t="shared" si="4"/>
        <v>0</v>
      </c>
      <c r="BJ117" s="135" t="s">
        <v>21</v>
      </c>
      <c r="BK117" s="134"/>
      <c r="BL117" s="134"/>
      <c r="BM117" s="134"/>
    </row>
    <row r="118" spans="2:18" s="1" customFormat="1" ht="13.5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29.25" customHeight="1">
      <c r="B119" s="34"/>
      <c r="C119" s="111" t="s">
        <v>101</v>
      </c>
      <c r="D119" s="112"/>
      <c r="E119" s="112"/>
      <c r="F119" s="112"/>
      <c r="G119" s="112"/>
      <c r="H119" s="112"/>
      <c r="I119" s="112"/>
      <c r="J119" s="112"/>
      <c r="K119" s="112"/>
      <c r="L119" s="212">
        <f>ROUND(SUM(N88+N111),2)</f>
        <v>0</v>
      </c>
      <c r="M119" s="289"/>
      <c r="N119" s="289"/>
      <c r="O119" s="289"/>
      <c r="P119" s="289"/>
      <c r="Q119" s="289"/>
      <c r="R119" s="36"/>
    </row>
    <row r="120" spans="2:18" s="1" customFormat="1" ht="6.95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  <row r="124" spans="2:18" s="1" customFormat="1" ht="6.95" customHeight="1"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3"/>
    </row>
    <row r="125" spans="2:18" s="1" customFormat="1" ht="36.95" customHeight="1">
      <c r="B125" s="34"/>
      <c r="C125" s="218" t="s">
        <v>145</v>
      </c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36"/>
    </row>
    <row r="126" spans="2:18" s="1" customFormat="1" ht="6.9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18" s="1" customFormat="1" ht="30" customHeight="1">
      <c r="B127" s="34"/>
      <c r="C127" s="29" t="s">
        <v>17</v>
      </c>
      <c r="D127" s="35"/>
      <c r="E127" s="35"/>
      <c r="F127" s="282" t="str">
        <f>F6</f>
        <v>ZŠ Turnov, Žižkova č.p. 525 - Rekonstrukce střešní krytiny na p.p.č. 856/2 v k.ú. Turnov - varianta 1.</v>
      </c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35"/>
      <c r="R127" s="36"/>
    </row>
    <row r="128" spans="2:18" s="1" customFormat="1" ht="36.95" customHeight="1">
      <c r="B128" s="34"/>
      <c r="C128" s="68" t="s">
        <v>105</v>
      </c>
      <c r="D128" s="35"/>
      <c r="E128" s="35"/>
      <c r="F128" s="219" t="str">
        <f>F7</f>
        <v>B - Střecha B</v>
      </c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35"/>
      <c r="R128" s="36"/>
    </row>
    <row r="129" spans="2:18" s="1" customFormat="1" ht="6.9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18" customHeight="1">
      <c r="B130" s="34"/>
      <c r="C130" s="29" t="s">
        <v>22</v>
      </c>
      <c r="D130" s="35"/>
      <c r="E130" s="35"/>
      <c r="F130" s="27" t="str">
        <f>F9</f>
        <v>p.p.č. 856/2</v>
      </c>
      <c r="G130" s="35"/>
      <c r="H130" s="35"/>
      <c r="I130" s="35"/>
      <c r="J130" s="35"/>
      <c r="K130" s="29" t="s">
        <v>24</v>
      </c>
      <c r="L130" s="35"/>
      <c r="M130" s="283" t="str">
        <f>IF(O9="","",O9)</f>
        <v>29.9.2017</v>
      </c>
      <c r="N130" s="216"/>
      <c r="O130" s="216"/>
      <c r="P130" s="216"/>
      <c r="Q130" s="35"/>
      <c r="R130" s="36"/>
    </row>
    <row r="131" spans="2:18" s="1" customFormat="1" ht="6.95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18" s="1" customFormat="1" ht="15">
      <c r="B132" s="34"/>
      <c r="C132" s="29" t="s">
        <v>28</v>
      </c>
      <c r="D132" s="35"/>
      <c r="E132" s="35"/>
      <c r="F132" s="27" t="str">
        <f>E12</f>
        <v>Město  Turnov</v>
      </c>
      <c r="G132" s="35"/>
      <c r="H132" s="35"/>
      <c r="I132" s="35"/>
      <c r="J132" s="35"/>
      <c r="K132" s="29" t="s">
        <v>34</v>
      </c>
      <c r="L132" s="35"/>
      <c r="M132" s="247" t="str">
        <f>E18</f>
        <v>ACTIV Projekce, s.r.o.</v>
      </c>
      <c r="N132" s="216"/>
      <c r="O132" s="216"/>
      <c r="P132" s="216"/>
      <c r="Q132" s="216"/>
      <c r="R132" s="36"/>
    </row>
    <row r="133" spans="2:18" s="1" customFormat="1" ht="14.45" customHeight="1">
      <c r="B133" s="34"/>
      <c r="C133" s="29" t="s">
        <v>32</v>
      </c>
      <c r="D133" s="35"/>
      <c r="E133" s="35"/>
      <c r="F133" s="27" t="str">
        <f>IF(E15="","",E15)</f>
        <v>Vyplň údaj</v>
      </c>
      <c r="G133" s="35"/>
      <c r="H133" s="35"/>
      <c r="I133" s="35"/>
      <c r="J133" s="35"/>
      <c r="K133" s="29" t="s">
        <v>37</v>
      </c>
      <c r="L133" s="35"/>
      <c r="M133" s="247" t="str">
        <f>E21</f>
        <v>Martin Škrabal</v>
      </c>
      <c r="N133" s="216"/>
      <c r="O133" s="216"/>
      <c r="P133" s="216"/>
      <c r="Q133" s="216"/>
      <c r="R133" s="36"/>
    </row>
    <row r="134" spans="2:18" s="1" customFormat="1" ht="10.3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27" s="8" customFormat="1" ht="29.25" customHeight="1">
      <c r="B135" s="140"/>
      <c r="C135" s="141" t="s">
        <v>146</v>
      </c>
      <c r="D135" s="142" t="s">
        <v>147</v>
      </c>
      <c r="E135" s="142" t="s">
        <v>61</v>
      </c>
      <c r="F135" s="284" t="s">
        <v>148</v>
      </c>
      <c r="G135" s="285"/>
      <c r="H135" s="285"/>
      <c r="I135" s="285"/>
      <c r="J135" s="142" t="s">
        <v>149</v>
      </c>
      <c r="K135" s="142" t="s">
        <v>150</v>
      </c>
      <c r="L135" s="286" t="s">
        <v>151</v>
      </c>
      <c r="M135" s="285"/>
      <c r="N135" s="284" t="s">
        <v>110</v>
      </c>
      <c r="O135" s="285"/>
      <c r="P135" s="285"/>
      <c r="Q135" s="287"/>
      <c r="R135" s="143"/>
      <c r="T135" s="75" t="s">
        <v>152</v>
      </c>
      <c r="U135" s="76" t="s">
        <v>43</v>
      </c>
      <c r="V135" s="76" t="s">
        <v>153</v>
      </c>
      <c r="W135" s="76" t="s">
        <v>154</v>
      </c>
      <c r="X135" s="76" t="s">
        <v>155</v>
      </c>
      <c r="Y135" s="76" t="s">
        <v>156</v>
      </c>
      <c r="Z135" s="76" t="s">
        <v>157</v>
      </c>
      <c r="AA135" s="77" t="s">
        <v>158</v>
      </c>
    </row>
    <row r="136" spans="2:63" s="1" customFormat="1" ht="29.25" customHeight="1">
      <c r="B136" s="34"/>
      <c r="C136" s="79" t="s">
        <v>107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263">
        <f>BK136</f>
        <v>0</v>
      </c>
      <c r="O136" s="264"/>
      <c r="P136" s="264"/>
      <c r="Q136" s="264"/>
      <c r="R136" s="36"/>
      <c r="T136" s="78"/>
      <c r="U136" s="50"/>
      <c r="V136" s="50"/>
      <c r="W136" s="144">
        <f>W137+W182+W536+W550</f>
        <v>0</v>
      </c>
      <c r="X136" s="50"/>
      <c r="Y136" s="144">
        <f>Y137+Y182+Y536+Y550</f>
        <v>23.544393890000002</v>
      </c>
      <c r="Z136" s="50"/>
      <c r="AA136" s="145">
        <f>AA137+AA182+AA536+AA550</f>
        <v>30.06616448</v>
      </c>
      <c r="AT136" s="17" t="s">
        <v>78</v>
      </c>
      <c r="AU136" s="17" t="s">
        <v>112</v>
      </c>
      <c r="BK136" s="146">
        <f>BK137+BK182+BK536+BK550</f>
        <v>0</v>
      </c>
    </row>
    <row r="137" spans="2:63" s="9" customFormat="1" ht="37.35" customHeight="1">
      <c r="B137" s="147"/>
      <c r="C137" s="148"/>
      <c r="D137" s="149" t="s">
        <v>113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265">
        <f>BK137</f>
        <v>0</v>
      </c>
      <c r="O137" s="266"/>
      <c r="P137" s="266"/>
      <c r="Q137" s="266"/>
      <c r="R137" s="150"/>
      <c r="T137" s="151"/>
      <c r="U137" s="148"/>
      <c r="V137" s="148"/>
      <c r="W137" s="152">
        <f>W138+W160+W180</f>
        <v>0</v>
      </c>
      <c r="X137" s="148"/>
      <c r="Y137" s="152">
        <f>Y138+Y160+Y180</f>
        <v>0.974398</v>
      </c>
      <c r="Z137" s="148"/>
      <c r="AA137" s="153">
        <f>AA138+AA160+AA180</f>
        <v>3.5246000000000004</v>
      </c>
      <c r="AR137" s="154" t="s">
        <v>21</v>
      </c>
      <c r="AT137" s="155" t="s">
        <v>78</v>
      </c>
      <c r="AU137" s="155" t="s">
        <v>79</v>
      </c>
      <c r="AY137" s="154" t="s">
        <v>159</v>
      </c>
      <c r="BK137" s="156">
        <f>BK138+BK160+BK180</f>
        <v>0</v>
      </c>
    </row>
    <row r="138" spans="2:63" s="9" customFormat="1" ht="19.9" customHeight="1">
      <c r="B138" s="147"/>
      <c r="C138" s="148"/>
      <c r="D138" s="157" t="s">
        <v>116</v>
      </c>
      <c r="E138" s="157"/>
      <c r="F138" s="157"/>
      <c r="G138" s="157"/>
      <c r="H138" s="157"/>
      <c r="I138" s="157"/>
      <c r="J138" s="157"/>
      <c r="K138" s="157"/>
      <c r="L138" s="157"/>
      <c r="M138" s="157"/>
      <c r="N138" s="267">
        <f>BK138</f>
        <v>0</v>
      </c>
      <c r="O138" s="268"/>
      <c r="P138" s="268"/>
      <c r="Q138" s="268"/>
      <c r="R138" s="150"/>
      <c r="T138" s="151"/>
      <c r="U138" s="148"/>
      <c r="V138" s="148"/>
      <c r="W138" s="152">
        <f>SUM(W139:W159)</f>
        <v>0</v>
      </c>
      <c r="X138" s="148"/>
      <c r="Y138" s="152">
        <f>SUM(Y139:Y159)</f>
        <v>0.974398</v>
      </c>
      <c r="Z138" s="148"/>
      <c r="AA138" s="153">
        <f>SUM(AA139:AA159)</f>
        <v>2.3526000000000002</v>
      </c>
      <c r="AR138" s="154" t="s">
        <v>21</v>
      </c>
      <c r="AT138" s="155" t="s">
        <v>78</v>
      </c>
      <c r="AU138" s="155" t="s">
        <v>21</v>
      </c>
      <c r="AY138" s="154" t="s">
        <v>159</v>
      </c>
      <c r="BK138" s="156">
        <f>SUM(BK139:BK159)</f>
        <v>0</v>
      </c>
    </row>
    <row r="139" spans="2:65" s="1" customFormat="1" ht="31.5" customHeight="1">
      <c r="B139" s="129"/>
      <c r="C139" s="158" t="s">
        <v>21</v>
      </c>
      <c r="D139" s="158" t="s">
        <v>160</v>
      </c>
      <c r="E139" s="159" t="s">
        <v>177</v>
      </c>
      <c r="F139" s="259" t="s">
        <v>178</v>
      </c>
      <c r="G139" s="260"/>
      <c r="H139" s="260"/>
      <c r="I139" s="260"/>
      <c r="J139" s="160" t="s">
        <v>179</v>
      </c>
      <c r="K139" s="161">
        <v>30</v>
      </c>
      <c r="L139" s="261">
        <v>0</v>
      </c>
      <c r="M139" s="260"/>
      <c r="N139" s="262">
        <f>ROUND(L139*K139,2)</f>
        <v>0</v>
      </c>
      <c r="O139" s="260"/>
      <c r="P139" s="260"/>
      <c r="Q139" s="260"/>
      <c r="R139" s="131"/>
      <c r="T139" s="162" t="s">
        <v>3</v>
      </c>
      <c r="U139" s="43" t="s">
        <v>44</v>
      </c>
      <c r="V139" s="35"/>
      <c r="W139" s="163">
        <f>V139*K139</f>
        <v>0</v>
      </c>
      <c r="X139" s="163">
        <v>0</v>
      </c>
      <c r="Y139" s="163">
        <f>X139*K139</f>
        <v>0</v>
      </c>
      <c r="Z139" s="163">
        <v>0</v>
      </c>
      <c r="AA139" s="16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7" t="s">
        <v>21</v>
      </c>
      <c r="BK139" s="104">
        <f>ROUND(L139*K139,2)</f>
        <v>0</v>
      </c>
      <c r="BL139" s="17" t="s">
        <v>164</v>
      </c>
      <c r="BM139" s="17" t="s">
        <v>717</v>
      </c>
    </row>
    <row r="140" spans="2:51" s="10" customFormat="1" ht="22.5" customHeight="1">
      <c r="B140" s="165"/>
      <c r="C140" s="166"/>
      <c r="D140" s="166"/>
      <c r="E140" s="167" t="s">
        <v>3</v>
      </c>
      <c r="F140" s="271" t="s">
        <v>718</v>
      </c>
      <c r="G140" s="272"/>
      <c r="H140" s="272"/>
      <c r="I140" s="272"/>
      <c r="J140" s="166"/>
      <c r="K140" s="168">
        <v>30</v>
      </c>
      <c r="L140" s="166"/>
      <c r="M140" s="166"/>
      <c r="N140" s="166"/>
      <c r="O140" s="166"/>
      <c r="P140" s="166"/>
      <c r="Q140" s="166"/>
      <c r="R140" s="169"/>
      <c r="T140" s="170"/>
      <c r="U140" s="166"/>
      <c r="V140" s="166"/>
      <c r="W140" s="166"/>
      <c r="X140" s="166"/>
      <c r="Y140" s="166"/>
      <c r="Z140" s="166"/>
      <c r="AA140" s="171"/>
      <c r="AT140" s="172" t="s">
        <v>167</v>
      </c>
      <c r="AU140" s="172" t="s">
        <v>103</v>
      </c>
      <c r="AV140" s="10" t="s">
        <v>103</v>
      </c>
      <c r="AW140" s="10" t="s">
        <v>36</v>
      </c>
      <c r="AX140" s="10" t="s">
        <v>79</v>
      </c>
      <c r="AY140" s="172" t="s">
        <v>159</v>
      </c>
    </row>
    <row r="141" spans="2:51" s="11" customFormat="1" ht="22.5" customHeight="1">
      <c r="B141" s="173"/>
      <c r="C141" s="174"/>
      <c r="D141" s="174"/>
      <c r="E141" s="175" t="s">
        <v>3</v>
      </c>
      <c r="F141" s="269" t="s">
        <v>168</v>
      </c>
      <c r="G141" s="270"/>
      <c r="H141" s="270"/>
      <c r="I141" s="270"/>
      <c r="J141" s="174"/>
      <c r="K141" s="176">
        <v>30</v>
      </c>
      <c r="L141" s="174"/>
      <c r="M141" s="174"/>
      <c r="N141" s="174"/>
      <c r="O141" s="174"/>
      <c r="P141" s="174"/>
      <c r="Q141" s="174"/>
      <c r="R141" s="177"/>
      <c r="T141" s="178"/>
      <c r="U141" s="174"/>
      <c r="V141" s="174"/>
      <c r="W141" s="174"/>
      <c r="X141" s="174"/>
      <c r="Y141" s="174"/>
      <c r="Z141" s="174"/>
      <c r="AA141" s="179"/>
      <c r="AT141" s="180" t="s">
        <v>167</v>
      </c>
      <c r="AU141" s="180" t="s">
        <v>103</v>
      </c>
      <c r="AV141" s="11" t="s">
        <v>164</v>
      </c>
      <c r="AW141" s="11" t="s">
        <v>36</v>
      </c>
      <c r="AX141" s="11" t="s">
        <v>21</v>
      </c>
      <c r="AY141" s="180" t="s">
        <v>159</v>
      </c>
    </row>
    <row r="142" spans="2:65" s="1" customFormat="1" ht="31.5" customHeight="1">
      <c r="B142" s="129"/>
      <c r="C142" s="158" t="s">
        <v>103</v>
      </c>
      <c r="D142" s="158" t="s">
        <v>160</v>
      </c>
      <c r="E142" s="159" t="s">
        <v>183</v>
      </c>
      <c r="F142" s="259" t="s">
        <v>184</v>
      </c>
      <c r="G142" s="260"/>
      <c r="H142" s="260"/>
      <c r="I142" s="260"/>
      <c r="J142" s="160" t="s">
        <v>163</v>
      </c>
      <c r="K142" s="161">
        <v>586</v>
      </c>
      <c r="L142" s="261">
        <v>0</v>
      </c>
      <c r="M142" s="260"/>
      <c r="N142" s="262">
        <f>ROUND(L142*K142,2)</f>
        <v>0</v>
      </c>
      <c r="O142" s="260"/>
      <c r="P142" s="260"/>
      <c r="Q142" s="260"/>
      <c r="R142" s="131"/>
      <c r="T142" s="162" t="s">
        <v>3</v>
      </c>
      <c r="U142" s="43" t="s">
        <v>44</v>
      </c>
      <c r="V142" s="35"/>
      <c r="W142" s="163">
        <f>V142*K142</f>
        <v>0</v>
      </c>
      <c r="X142" s="163">
        <v>4E-05</v>
      </c>
      <c r="Y142" s="163">
        <f>X142*K142</f>
        <v>0.023440000000000003</v>
      </c>
      <c r="Z142" s="163">
        <v>0</v>
      </c>
      <c r="AA142" s="16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7" t="s">
        <v>21</v>
      </c>
      <c r="BK142" s="104">
        <f>ROUND(L142*K142,2)</f>
        <v>0</v>
      </c>
      <c r="BL142" s="17" t="s">
        <v>164</v>
      </c>
      <c r="BM142" s="17" t="s">
        <v>719</v>
      </c>
    </row>
    <row r="143" spans="2:51" s="10" customFormat="1" ht="22.5" customHeight="1">
      <c r="B143" s="165"/>
      <c r="C143" s="166"/>
      <c r="D143" s="166"/>
      <c r="E143" s="167" t="s">
        <v>3</v>
      </c>
      <c r="F143" s="271" t="s">
        <v>720</v>
      </c>
      <c r="G143" s="272"/>
      <c r="H143" s="272"/>
      <c r="I143" s="272"/>
      <c r="J143" s="166"/>
      <c r="K143" s="168">
        <v>586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167</v>
      </c>
      <c r="AU143" s="172" t="s">
        <v>103</v>
      </c>
      <c r="AV143" s="10" t="s">
        <v>103</v>
      </c>
      <c r="AW143" s="10" t="s">
        <v>36</v>
      </c>
      <c r="AX143" s="10" t="s">
        <v>79</v>
      </c>
      <c r="AY143" s="172" t="s">
        <v>159</v>
      </c>
    </row>
    <row r="144" spans="2:51" s="11" customFormat="1" ht="22.5" customHeight="1">
      <c r="B144" s="173"/>
      <c r="C144" s="174"/>
      <c r="D144" s="174"/>
      <c r="E144" s="175" t="s">
        <v>3</v>
      </c>
      <c r="F144" s="269" t="s">
        <v>168</v>
      </c>
      <c r="G144" s="270"/>
      <c r="H144" s="270"/>
      <c r="I144" s="270"/>
      <c r="J144" s="174"/>
      <c r="K144" s="176">
        <v>586</v>
      </c>
      <c r="L144" s="174"/>
      <c r="M144" s="174"/>
      <c r="N144" s="174"/>
      <c r="O144" s="174"/>
      <c r="P144" s="174"/>
      <c r="Q144" s="174"/>
      <c r="R144" s="177"/>
      <c r="T144" s="178"/>
      <c r="U144" s="174"/>
      <c r="V144" s="174"/>
      <c r="W144" s="174"/>
      <c r="X144" s="174"/>
      <c r="Y144" s="174"/>
      <c r="Z144" s="174"/>
      <c r="AA144" s="179"/>
      <c r="AT144" s="180" t="s">
        <v>167</v>
      </c>
      <c r="AU144" s="180" t="s">
        <v>103</v>
      </c>
      <c r="AV144" s="11" t="s">
        <v>164</v>
      </c>
      <c r="AW144" s="11" t="s">
        <v>36</v>
      </c>
      <c r="AX144" s="11" t="s">
        <v>21</v>
      </c>
      <c r="AY144" s="180" t="s">
        <v>159</v>
      </c>
    </row>
    <row r="145" spans="2:65" s="1" customFormat="1" ht="31.5" customHeight="1">
      <c r="B145" s="129"/>
      <c r="C145" s="158" t="s">
        <v>173</v>
      </c>
      <c r="D145" s="158" t="s">
        <v>160</v>
      </c>
      <c r="E145" s="159" t="s">
        <v>188</v>
      </c>
      <c r="F145" s="259" t="s">
        <v>189</v>
      </c>
      <c r="G145" s="260"/>
      <c r="H145" s="260"/>
      <c r="I145" s="260"/>
      <c r="J145" s="160" t="s">
        <v>163</v>
      </c>
      <c r="K145" s="161">
        <v>8.64</v>
      </c>
      <c r="L145" s="261">
        <v>0</v>
      </c>
      <c r="M145" s="260"/>
      <c r="N145" s="262">
        <f>ROUND(L145*K145,2)</f>
        <v>0</v>
      </c>
      <c r="O145" s="260"/>
      <c r="P145" s="260"/>
      <c r="Q145" s="260"/>
      <c r="R145" s="131"/>
      <c r="T145" s="162" t="s">
        <v>3</v>
      </c>
      <c r="U145" s="43" t="s">
        <v>44</v>
      </c>
      <c r="V145" s="35"/>
      <c r="W145" s="163">
        <f>V145*K145</f>
        <v>0</v>
      </c>
      <c r="X145" s="163">
        <v>0.00095</v>
      </c>
      <c r="Y145" s="163">
        <f>X145*K145</f>
        <v>0.008208</v>
      </c>
      <c r="Z145" s="163">
        <v>0</v>
      </c>
      <c r="AA145" s="16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7" t="s">
        <v>21</v>
      </c>
      <c r="BK145" s="104">
        <f>ROUND(L145*K145,2)</f>
        <v>0</v>
      </c>
      <c r="BL145" s="17" t="s">
        <v>164</v>
      </c>
      <c r="BM145" s="17" t="s">
        <v>721</v>
      </c>
    </row>
    <row r="146" spans="2:51" s="10" customFormat="1" ht="22.5" customHeight="1">
      <c r="B146" s="165"/>
      <c r="C146" s="166"/>
      <c r="D146" s="166"/>
      <c r="E146" s="167" t="s">
        <v>3</v>
      </c>
      <c r="F146" s="271" t="s">
        <v>722</v>
      </c>
      <c r="G146" s="272"/>
      <c r="H146" s="272"/>
      <c r="I146" s="272"/>
      <c r="J146" s="166"/>
      <c r="K146" s="168">
        <v>8.64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167</v>
      </c>
      <c r="AU146" s="172" t="s">
        <v>103</v>
      </c>
      <c r="AV146" s="10" t="s">
        <v>103</v>
      </c>
      <c r="AW146" s="10" t="s">
        <v>36</v>
      </c>
      <c r="AX146" s="10" t="s">
        <v>79</v>
      </c>
      <c r="AY146" s="172" t="s">
        <v>159</v>
      </c>
    </row>
    <row r="147" spans="2:51" s="11" customFormat="1" ht="22.5" customHeight="1">
      <c r="B147" s="173"/>
      <c r="C147" s="174"/>
      <c r="D147" s="174"/>
      <c r="E147" s="175" t="s">
        <v>3</v>
      </c>
      <c r="F147" s="269" t="s">
        <v>168</v>
      </c>
      <c r="G147" s="270"/>
      <c r="H147" s="270"/>
      <c r="I147" s="270"/>
      <c r="J147" s="174"/>
      <c r="K147" s="176">
        <v>8.64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167</v>
      </c>
      <c r="AU147" s="180" t="s">
        <v>103</v>
      </c>
      <c r="AV147" s="11" t="s">
        <v>164</v>
      </c>
      <c r="AW147" s="11" t="s">
        <v>36</v>
      </c>
      <c r="AX147" s="11" t="s">
        <v>21</v>
      </c>
      <c r="AY147" s="180" t="s">
        <v>159</v>
      </c>
    </row>
    <row r="148" spans="2:65" s="1" customFormat="1" ht="31.5" customHeight="1">
      <c r="B148" s="129"/>
      <c r="C148" s="158" t="s">
        <v>164</v>
      </c>
      <c r="D148" s="158" t="s">
        <v>160</v>
      </c>
      <c r="E148" s="159" t="s">
        <v>200</v>
      </c>
      <c r="F148" s="259" t="s">
        <v>201</v>
      </c>
      <c r="G148" s="260"/>
      <c r="H148" s="260"/>
      <c r="I148" s="260"/>
      <c r="J148" s="160" t="s">
        <v>163</v>
      </c>
      <c r="K148" s="161">
        <v>8.64</v>
      </c>
      <c r="L148" s="261">
        <v>0</v>
      </c>
      <c r="M148" s="260"/>
      <c r="N148" s="262">
        <f>ROUND(L148*K148,2)</f>
        <v>0</v>
      </c>
      <c r="O148" s="260"/>
      <c r="P148" s="260"/>
      <c r="Q148" s="260"/>
      <c r="R148" s="131"/>
      <c r="T148" s="162" t="s">
        <v>3</v>
      </c>
      <c r="U148" s="43" t="s">
        <v>44</v>
      </c>
      <c r="V148" s="35"/>
      <c r="W148" s="163">
        <f>V148*K148</f>
        <v>0</v>
      </c>
      <c r="X148" s="163">
        <v>0</v>
      </c>
      <c r="Y148" s="163">
        <f>X148*K148</f>
        <v>0</v>
      </c>
      <c r="Z148" s="163">
        <v>0.055</v>
      </c>
      <c r="AA148" s="164">
        <f>Z148*K148</f>
        <v>0.4752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7" t="s">
        <v>21</v>
      </c>
      <c r="BK148" s="104">
        <f>ROUND(L148*K148,2)</f>
        <v>0</v>
      </c>
      <c r="BL148" s="17" t="s">
        <v>164</v>
      </c>
      <c r="BM148" s="17" t="s">
        <v>723</v>
      </c>
    </row>
    <row r="149" spans="2:51" s="10" customFormat="1" ht="22.5" customHeight="1">
      <c r="B149" s="165"/>
      <c r="C149" s="166"/>
      <c r="D149" s="166"/>
      <c r="E149" s="167" t="s">
        <v>3</v>
      </c>
      <c r="F149" s="271" t="s">
        <v>722</v>
      </c>
      <c r="G149" s="272"/>
      <c r="H149" s="272"/>
      <c r="I149" s="272"/>
      <c r="J149" s="166"/>
      <c r="K149" s="168">
        <v>8.64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167</v>
      </c>
      <c r="AU149" s="172" t="s">
        <v>103</v>
      </c>
      <c r="AV149" s="10" t="s">
        <v>103</v>
      </c>
      <c r="AW149" s="10" t="s">
        <v>36</v>
      </c>
      <c r="AX149" s="10" t="s">
        <v>79</v>
      </c>
      <c r="AY149" s="172" t="s">
        <v>159</v>
      </c>
    </row>
    <row r="150" spans="2:51" s="11" customFormat="1" ht="22.5" customHeight="1">
      <c r="B150" s="173"/>
      <c r="C150" s="174"/>
      <c r="D150" s="174"/>
      <c r="E150" s="175" t="s">
        <v>3</v>
      </c>
      <c r="F150" s="269" t="s">
        <v>168</v>
      </c>
      <c r="G150" s="270"/>
      <c r="H150" s="270"/>
      <c r="I150" s="270"/>
      <c r="J150" s="174"/>
      <c r="K150" s="176">
        <v>8.64</v>
      </c>
      <c r="L150" s="174"/>
      <c r="M150" s="174"/>
      <c r="N150" s="174"/>
      <c r="O150" s="174"/>
      <c r="P150" s="174"/>
      <c r="Q150" s="174"/>
      <c r="R150" s="177"/>
      <c r="T150" s="178"/>
      <c r="U150" s="174"/>
      <c r="V150" s="174"/>
      <c r="W150" s="174"/>
      <c r="X150" s="174"/>
      <c r="Y150" s="174"/>
      <c r="Z150" s="174"/>
      <c r="AA150" s="179"/>
      <c r="AT150" s="180" t="s">
        <v>167</v>
      </c>
      <c r="AU150" s="180" t="s">
        <v>103</v>
      </c>
      <c r="AV150" s="11" t="s">
        <v>164</v>
      </c>
      <c r="AW150" s="11" t="s">
        <v>36</v>
      </c>
      <c r="AX150" s="11" t="s">
        <v>21</v>
      </c>
      <c r="AY150" s="180" t="s">
        <v>159</v>
      </c>
    </row>
    <row r="151" spans="2:65" s="1" customFormat="1" ht="31.5" customHeight="1">
      <c r="B151" s="129"/>
      <c r="C151" s="158" t="s">
        <v>182</v>
      </c>
      <c r="D151" s="158" t="s">
        <v>160</v>
      </c>
      <c r="E151" s="159" t="s">
        <v>204</v>
      </c>
      <c r="F151" s="259" t="s">
        <v>205</v>
      </c>
      <c r="G151" s="260"/>
      <c r="H151" s="260"/>
      <c r="I151" s="260"/>
      <c r="J151" s="160" t="s">
        <v>206</v>
      </c>
      <c r="K151" s="161">
        <v>18</v>
      </c>
      <c r="L151" s="261">
        <v>0</v>
      </c>
      <c r="M151" s="260"/>
      <c r="N151" s="262">
        <f>ROUND(L151*K151,2)</f>
        <v>0</v>
      </c>
      <c r="O151" s="260"/>
      <c r="P151" s="260"/>
      <c r="Q151" s="260"/>
      <c r="R151" s="131"/>
      <c r="T151" s="162" t="s">
        <v>3</v>
      </c>
      <c r="U151" s="43" t="s">
        <v>44</v>
      </c>
      <c r="V151" s="35"/>
      <c r="W151" s="163">
        <f>V151*K151</f>
        <v>0</v>
      </c>
      <c r="X151" s="163">
        <v>0</v>
      </c>
      <c r="Y151" s="163">
        <f>X151*K151</f>
        <v>0</v>
      </c>
      <c r="Z151" s="163">
        <v>0.097</v>
      </c>
      <c r="AA151" s="164">
        <f>Z151*K151</f>
        <v>1.746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17" t="s">
        <v>21</v>
      </c>
      <c r="BK151" s="104">
        <f>ROUND(L151*K151,2)</f>
        <v>0</v>
      </c>
      <c r="BL151" s="17" t="s">
        <v>164</v>
      </c>
      <c r="BM151" s="17" t="s">
        <v>724</v>
      </c>
    </row>
    <row r="152" spans="2:51" s="10" customFormat="1" ht="22.5" customHeight="1">
      <c r="B152" s="165"/>
      <c r="C152" s="166"/>
      <c r="D152" s="166"/>
      <c r="E152" s="167" t="s">
        <v>3</v>
      </c>
      <c r="F152" s="271" t="s">
        <v>725</v>
      </c>
      <c r="G152" s="272"/>
      <c r="H152" s="272"/>
      <c r="I152" s="272"/>
      <c r="J152" s="166"/>
      <c r="K152" s="168">
        <v>18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167</v>
      </c>
      <c r="AU152" s="172" t="s">
        <v>103</v>
      </c>
      <c r="AV152" s="10" t="s">
        <v>103</v>
      </c>
      <c r="AW152" s="10" t="s">
        <v>36</v>
      </c>
      <c r="AX152" s="10" t="s">
        <v>79</v>
      </c>
      <c r="AY152" s="172" t="s">
        <v>159</v>
      </c>
    </row>
    <row r="153" spans="2:51" s="11" customFormat="1" ht="22.5" customHeight="1">
      <c r="B153" s="173"/>
      <c r="C153" s="174"/>
      <c r="D153" s="174"/>
      <c r="E153" s="175" t="s">
        <v>3</v>
      </c>
      <c r="F153" s="269" t="s">
        <v>168</v>
      </c>
      <c r="G153" s="270"/>
      <c r="H153" s="270"/>
      <c r="I153" s="270"/>
      <c r="J153" s="174"/>
      <c r="K153" s="176">
        <v>18</v>
      </c>
      <c r="L153" s="174"/>
      <c r="M153" s="174"/>
      <c r="N153" s="174"/>
      <c r="O153" s="174"/>
      <c r="P153" s="174"/>
      <c r="Q153" s="174"/>
      <c r="R153" s="177"/>
      <c r="T153" s="178"/>
      <c r="U153" s="174"/>
      <c r="V153" s="174"/>
      <c r="W153" s="174"/>
      <c r="X153" s="174"/>
      <c r="Y153" s="174"/>
      <c r="Z153" s="174"/>
      <c r="AA153" s="179"/>
      <c r="AT153" s="180" t="s">
        <v>167</v>
      </c>
      <c r="AU153" s="180" t="s">
        <v>103</v>
      </c>
      <c r="AV153" s="11" t="s">
        <v>164</v>
      </c>
      <c r="AW153" s="11" t="s">
        <v>36</v>
      </c>
      <c r="AX153" s="11" t="s">
        <v>21</v>
      </c>
      <c r="AY153" s="180" t="s">
        <v>159</v>
      </c>
    </row>
    <row r="154" spans="2:65" s="1" customFormat="1" ht="31.5" customHeight="1">
      <c r="B154" s="129"/>
      <c r="C154" s="158" t="s">
        <v>187</v>
      </c>
      <c r="D154" s="158" t="s">
        <v>160</v>
      </c>
      <c r="E154" s="159" t="s">
        <v>209</v>
      </c>
      <c r="F154" s="259" t="s">
        <v>210</v>
      </c>
      <c r="G154" s="260"/>
      <c r="H154" s="260"/>
      <c r="I154" s="260"/>
      <c r="J154" s="160" t="s">
        <v>211</v>
      </c>
      <c r="K154" s="161">
        <v>75</v>
      </c>
      <c r="L154" s="261">
        <v>0</v>
      </c>
      <c r="M154" s="260"/>
      <c r="N154" s="262">
        <f>ROUND(L154*K154,2)</f>
        <v>0</v>
      </c>
      <c r="O154" s="260"/>
      <c r="P154" s="260"/>
      <c r="Q154" s="260"/>
      <c r="R154" s="131"/>
      <c r="T154" s="162" t="s">
        <v>3</v>
      </c>
      <c r="U154" s="43" t="s">
        <v>44</v>
      </c>
      <c r="V154" s="35"/>
      <c r="W154" s="163">
        <f>V154*K154</f>
        <v>0</v>
      </c>
      <c r="X154" s="163">
        <v>0.01257</v>
      </c>
      <c r="Y154" s="163">
        <f>X154*K154</f>
        <v>0.94275</v>
      </c>
      <c r="Z154" s="163">
        <v>0</v>
      </c>
      <c r="AA154" s="16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7" t="s">
        <v>21</v>
      </c>
      <c r="BK154" s="104">
        <f>ROUND(L154*K154,2)</f>
        <v>0</v>
      </c>
      <c r="BL154" s="17" t="s">
        <v>164</v>
      </c>
      <c r="BM154" s="17" t="s">
        <v>726</v>
      </c>
    </row>
    <row r="155" spans="2:51" s="10" customFormat="1" ht="22.5" customHeight="1">
      <c r="B155" s="165"/>
      <c r="C155" s="166"/>
      <c r="D155" s="166"/>
      <c r="E155" s="167" t="s">
        <v>3</v>
      </c>
      <c r="F155" s="271" t="s">
        <v>727</v>
      </c>
      <c r="G155" s="272"/>
      <c r="H155" s="272"/>
      <c r="I155" s="272"/>
      <c r="J155" s="166"/>
      <c r="K155" s="168">
        <v>75</v>
      </c>
      <c r="L155" s="166"/>
      <c r="M155" s="166"/>
      <c r="N155" s="166"/>
      <c r="O155" s="166"/>
      <c r="P155" s="166"/>
      <c r="Q155" s="166"/>
      <c r="R155" s="169"/>
      <c r="T155" s="170"/>
      <c r="U155" s="166"/>
      <c r="V155" s="166"/>
      <c r="W155" s="166"/>
      <c r="X155" s="166"/>
      <c r="Y155" s="166"/>
      <c r="Z155" s="166"/>
      <c r="AA155" s="171"/>
      <c r="AT155" s="172" t="s">
        <v>167</v>
      </c>
      <c r="AU155" s="172" t="s">
        <v>103</v>
      </c>
      <c r="AV155" s="10" t="s">
        <v>103</v>
      </c>
      <c r="AW155" s="10" t="s">
        <v>36</v>
      </c>
      <c r="AX155" s="10" t="s">
        <v>79</v>
      </c>
      <c r="AY155" s="172" t="s">
        <v>159</v>
      </c>
    </row>
    <row r="156" spans="2:51" s="11" customFormat="1" ht="22.5" customHeight="1">
      <c r="B156" s="173"/>
      <c r="C156" s="174"/>
      <c r="D156" s="174"/>
      <c r="E156" s="175" t="s">
        <v>3</v>
      </c>
      <c r="F156" s="269" t="s">
        <v>168</v>
      </c>
      <c r="G156" s="270"/>
      <c r="H156" s="270"/>
      <c r="I156" s="270"/>
      <c r="J156" s="174"/>
      <c r="K156" s="176">
        <v>75</v>
      </c>
      <c r="L156" s="174"/>
      <c r="M156" s="174"/>
      <c r="N156" s="174"/>
      <c r="O156" s="174"/>
      <c r="P156" s="174"/>
      <c r="Q156" s="174"/>
      <c r="R156" s="177"/>
      <c r="T156" s="178"/>
      <c r="U156" s="174"/>
      <c r="V156" s="174"/>
      <c r="W156" s="174"/>
      <c r="X156" s="174"/>
      <c r="Y156" s="174"/>
      <c r="Z156" s="174"/>
      <c r="AA156" s="179"/>
      <c r="AT156" s="180" t="s">
        <v>167</v>
      </c>
      <c r="AU156" s="180" t="s">
        <v>103</v>
      </c>
      <c r="AV156" s="11" t="s">
        <v>164</v>
      </c>
      <c r="AW156" s="11" t="s">
        <v>36</v>
      </c>
      <c r="AX156" s="11" t="s">
        <v>21</v>
      </c>
      <c r="AY156" s="180" t="s">
        <v>159</v>
      </c>
    </row>
    <row r="157" spans="2:65" s="1" customFormat="1" ht="31.5" customHeight="1">
      <c r="B157" s="129"/>
      <c r="C157" s="158" t="s">
        <v>192</v>
      </c>
      <c r="D157" s="158" t="s">
        <v>160</v>
      </c>
      <c r="E157" s="159" t="s">
        <v>215</v>
      </c>
      <c r="F157" s="259" t="s">
        <v>216</v>
      </c>
      <c r="G157" s="260"/>
      <c r="H157" s="260"/>
      <c r="I157" s="260"/>
      <c r="J157" s="160" t="s">
        <v>163</v>
      </c>
      <c r="K157" s="161">
        <v>2.628</v>
      </c>
      <c r="L157" s="261">
        <v>0</v>
      </c>
      <c r="M157" s="260"/>
      <c r="N157" s="262">
        <f>ROUND(L157*K157,2)</f>
        <v>0</v>
      </c>
      <c r="O157" s="260"/>
      <c r="P157" s="260"/>
      <c r="Q157" s="260"/>
      <c r="R157" s="131"/>
      <c r="T157" s="162" t="s">
        <v>3</v>
      </c>
      <c r="U157" s="43" t="s">
        <v>44</v>
      </c>
      <c r="V157" s="35"/>
      <c r="W157" s="163">
        <f>V157*K157</f>
        <v>0</v>
      </c>
      <c r="X157" s="163">
        <v>0</v>
      </c>
      <c r="Y157" s="163">
        <f>X157*K157</f>
        <v>0</v>
      </c>
      <c r="Z157" s="163">
        <v>0.05</v>
      </c>
      <c r="AA157" s="164">
        <f>Z157*K157</f>
        <v>0.13140000000000002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7" t="s">
        <v>21</v>
      </c>
      <c r="BK157" s="104">
        <f>ROUND(L157*K157,2)</f>
        <v>0</v>
      </c>
      <c r="BL157" s="17" t="s">
        <v>164</v>
      </c>
      <c r="BM157" s="17" t="s">
        <v>728</v>
      </c>
    </row>
    <row r="158" spans="2:51" s="10" customFormat="1" ht="31.5" customHeight="1">
      <c r="B158" s="165"/>
      <c r="C158" s="166"/>
      <c r="D158" s="166"/>
      <c r="E158" s="167" t="s">
        <v>3</v>
      </c>
      <c r="F158" s="271" t="s">
        <v>729</v>
      </c>
      <c r="G158" s="272"/>
      <c r="H158" s="272"/>
      <c r="I158" s="272"/>
      <c r="J158" s="166"/>
      <c r="K158" s="168">
        <v>2.628</v>
      </c>
      <c r="L158" s="166"/>
      <c r="M158" s="166"/>
      <c r="N158" s="166"/>
      <c r="O158" s="166"/>
      <c r="P158" s="166"/>
      <c r="Q158" s="166"/>
      <c r="R158" s="169"/>
      <c r="T158" s="170"/>
      <c r="U158" s="166"/>
      <c r="V158" s="166"/>
      <c r="W158" s="166"/>
      <c r="X158" s="166"/>
      <c r="Y158" s="166"/>
      <c r="Z158" s="166"/>
      <c r="AA158" s="171"/>
      <c r="AT158" s="172" t="s">
        <v>167</v>
      </c>
      <c r="AU158" s="172" t="s">
        <v>103</v>
      </c>
      <c r="AV158" s="10" t="s">
        <v>103</v>
      </c>
      <c r="AW158" s="10" t="s">
        <v>36</v>
      </c>
      <c r="AX158" s="10" t="s">
        <v>79</v>
      </c>
      <c r="AY158" s="172" t="s">
        <v>159</v>
      </c>
    </row>
    <row r="159" spans="2:51" s="11" customFormat="1" ht="22.5" customHeight="1">
      <c r="B159" s="173"/>
      <c r="C159" s="174"/>
      <c r="D159" s="174"/>
      <c r="E159" s="175" t="s">
        <v>3</v>
      </c>
      <c r="F159" s="269" t="s">
        <v>168</v>
      </c>
      <c r="G159" s="270"/>
      <c r="H159" s="270"/>
      <c r="I159" s="270"/>
      <c r="J159" s="174"/>
      <c r="K159" s="176">
        <v>2.628</v>
      </c>
      <c r="L159" s="174"/>
      <c r="M159" s="174"/>
      <c r="N159" s="174"/>
      <c r="O159" s="174"/>
      <c r="P159" s="174"/>
      <c r="Q159" s="174"/>
      <c r="R159" s="177"/>
      <c r="T159" s="178"/>
      <c r="U159" s="174"/>
      <c r="V159" s="174"/>
      <c r="W159" s="174"/>
      <c r="X159" s="174"/>
      <c r="Y159" s="174"/>
      <c r="Z159" s="174"/>
      <c r="AA159" s="179"/>
      <c r="AT159" s="180" t="s">
        <v>167</v>
      </c>
      <c r="AU159" s="180" t="s">
        <v>103</v>
      </c>
      <c r="AV159" s="11" t="s">
        <v>164</v>
      </c>
      <c r="AW159" s="11" t="s">
        <v>36</v>
      </c>
      <c r="AX159" s="11" t="s">
        <v>21</v>
      </c>
      <c r="AY159" s="180" t="s">
        <v>159</v>
      </c>
    </row>
    <row r="160" spans="2:63" s="9" customFormat="1" ht="29.85" customHeight="1">
      <c r="B160" s="147"/>
      <c r="C160" s="148"/>
      <c r="D160" s="157" t="s">
        <v>117</v>
      </c>
      <c r="E160" s="157"/>
      <c r="F160" s="157"/>
      <c r="G160" s="157"/>
      <c r="H160" s="157"/>
      <c r="I160" s="157"/>
      <c r="J160" s="157"/>
      <c r="K160" s="157"/>
      <c r="L160" s="157"/>
      <c r="M160" s="157"/>
      <c r="N160" s="267">
        <f>BK160</f>
        <v>0</v>
      </c>
      <c r="O160" s="268"/>
      <c r="P160" s="268"/>
      <c r="Q160" s="268"/>
      <c r="R160" s="150"/>
      <c r="T160" s="151"/>
      <c r="U160" s="148"/>
      <c r="V160" s="148"/>
      <c r="W160" s="152">
        <f>SUM(W161:W179)</f>
        <v>0</v>
      </c>
      <c r="X160" s="148"/>
      <c r="Y160" s="152">
        <f>SUM(Y161:Y179)</f>
        <v>0</v>
      </c>
      <c r="Z160" s="148"/>
      <c r="AA160" s="153">
        <f>SUM(AA161:AA179)</f>
        <v>1.172</v>
      </c>
      <c r="AR160" s="154" t="s">
        <v>21</v>
      </c>
      <c r="AT160" s="155" t="s">
        <v>78</v>
      </c>
      <c r="AU160" s="155" t="s">
        <v>21</v>
      </c>
      <c r="AY160" s="154" t="s">
        <v>159</v>
      </c>
      <c r="BK160" s="156">
        <f>SUM(BK161:BK179)</f>
        <v>0</v>
      </c>
    </row>
    <row r="161" spans="2:65" s="1" customFormat="1" ht="31.5" customHeight="1">
      <c r="B161" s="129"/>
      <c r="C161" s="158" t="s">
        <v>199</v>
      </c>
      <c r="D161" s="158" t="s">
        <v>160</v>
      </c>
      <c r="E161" s="159" t="s">
        <v>220</v>
      </c>
      <c r="F161" s="259" t="s">
        <v>730</v>
      </c>
      <c r="G161" s="260"/>
      <c r="H161" s="260"/>
      <c r="I161" s="260"/>
      <c r="J161" s="160" t="s">
        <v>163</v>
      </c>
      <c r="K161" s="161">
        <v>586</v>
      </c>
      <c r="L161" s="261">
        <v>0</v>
      </c>
      <c r="M161" s="260"/>
      <c r="N161" s="262">
        <f>ROUND(L161*K161,2)</f>
        <v>0</v>
      </c>
      <c r="O161" s="260"/>
      <c r="P161" s="260"/>
      <c r="Q161" s="260"/>
      <c r="R161" s="131"/>
      <c r="T161" s="162" t="s">
        <v>3</v>
      </c>
      <c r="U161" s="43" t="s">
        <v>44</v>
      </c>
      <c r="V161" s="35"/>
      <c r="W161" s="163">
        <f>V161*K161</f>
        <v>0</v>
      </c>
      <c r="X161" s="163">
        <v>0</v>
      </c>
      <c r="Y161" s="163">
        <f>X161*K161</f>
        <v>0</v>
      </c>
      <c r="Z161" s="163">
        <v>0.001</v>
      </c>
      <c r="AA161" s="164">
        <f>Z161*K161</f>
        <v>0.586</v>
      </c>
      <c r="AR161" s="17" t="s">
        <v>164</v>
      </c>
      <c r="AT161" s="17" t="s">
        <v>160</v>
      </c>
      <c r="AU161" s="17" t="s">
        <v>103</v>
      </c>
      <c r="AY161" s="17" t="s">
        <v>159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17" t="s">
        <v>21</v>
      </c>
      <c r="BK161" s="104">
        <f>ROUND(L161*K161,2)</f>
        <v>0</v>
      </c>
      <c r="BL161" s="17" t="s">
        <v>164</v>
      </c>
      <c r="BM161" s="17" t="s">
        <v>731</v>
      </c>
    </row>
    <row r="162" spans="2:51" s="10" customFormat="1" ht="22.5" customHeight="1">
      <c r="B162" s="165"/>
      <c r="C162" s="166"/>
      <c r="D162" s="166"/>
      <c r="E162" s="167" t="s">
        <v>3</v>
      </c>
      <c r="F162" s="271" t="s">
        <v>720</v>
      </c>
      <c r="G162" s="272"/>
      <c r="H162" s="272"/>
      <c r="I162" s="272"/>
      <c r="J162" s="166"/>
      <c r="K162" s="168">
        <v>586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167</v>
      </c>
      <c r="AU162" s="172" t="s">
        <v>103</v>
      </c>
      <c r="AV162" s="10" t="s">
        <v>103</v>
      </c>
      <c r="AW162" s="10" t="s">
        <v>36</v>
      </c>
      <c r="AX162" s="10" t="s">
        <v>79</v>
      </c>
      <c r="AY162" s="172" t="s">
        <v>159</v>
      </c>
    </row>
    <row r="163" spans="2:51" s="11" customFormat="1" ht="22.5" customHeight="1">
      <c r="B163" s="173"/>
      <c r="C163" s="174"/>
      <c r="D163" s="174"/>
      <c r="E163" s="175" t="s">
        <v>3</v>
      </c>
      <c r="F163" s="269" t="s">
        <v>168</v>
      </c>
      <c r="G163" s="270"/>
      <c r="H163" s="270"/>
      <c r="I163" s="270"/>
      <c r="J163" s="174"/>
      <c r="K163" s="176">
        <v>586</v>
      </c>
      <c r="L163" s="174"/>
      <c r="M163" s="174"/>
      <c r="N163" s="174"/>
      <c r="O163" s="174"/>
      <c r="P163" s="174"/>
      <c r="Q163" s="174"/>
      <c r="R163" s="177"/>
      <c r="T163" s="178"/>
      <c r="U163" s="174"/>
      <c r="V163" s="174"/>
      <c r="W163" s="174"/>
      <c r="X163" s="174"/>
      <c r="Y163" s="174"/>
      <c r="Z163" s="174"/>
      <c r="AA163" s="179"/>
      <c r="AT163" s="180" t="s">
        <v>167</v>
      </c>
      <c r="AU163" s="180" t="s">
        <v>103</v>
      </c>
      <c r="AV163" s="11" t="s">
        <v>164</v>
      </c>
      <c r="AW163" s="11" t="s">
        <v>36</v>
      </c>
      <c r="AX163" s="11" t="s">
        <v>21</v>
      </c>
      <c r="AY163" s="180" t="s">
        <v>159</v>
      </c>
    </row>
    <row r="164" spans="2:65" s="1" customFormat="1" ht="22.5" customHeight="1">
      <c r="B164" s="129"/>
      <c r="C164" s="158" t="s">
        <v>203</v>
      </c>
      <c r="D164" s="158" t="s">
        <v>160</v>
      </c>
      <c r="E164" s="159" t="s">
        <v>224</v>
      </c>
      <c r="F164" s="259" t="s">
        <v>732</v>
      </c>
      <c r="G164" s="260"/>
      <c r="H164" s="260"/>
      <c r="I164" s="260"/>
      <c r="J164" s="160" t="s">
        <v>163</v>
      </c>
      <c r="K164" s="161">
        <v>586</v>
      </c>
      <c r="L164" s="261">
        <v>0</v>
      </c>
      <c r="M164" s="260"/>
      <c r="N164" s="262">
        <f>ROUND(L164*K164,2)</f>
        <v>0</v>
      </c>
      <c r="O164" s="260"/>
      <c r="P164" s="260"/>
      <c r="Q164" s="260"/>
      <c r="R164" s="131"/>
      <c r="T164" s="162" t="s">
        <v>3</v>
      </c>
      <c r="U164" s="43" t="s">
        <v>44</v>
      </c>
      <c r="V164" s="35"/>
      <c r="W164" s="163">
        <f>V164*K164</f>
        <v>0</v>
      </c>
      <c r="X164" s="163">
        <v>0</v>
      </c>
      <c r="Y164" s="163">
        <f>X164*K164</f>
        <v>0</v>
      </c>
      <c r="Z164" s="163">
        <v>0.001</v>
      </c>
      <c r="AA164" s="164">
        <f>Z164*K164</f>
        <v>0.586</v>
      </c>
      <c r="AR164" s="17" t="s">
        <v>164</v>
      </c>
      <c r="AT164" s="17" t="s">
        <v>160</v>
      </c>
      <c r="AU164" s="17" t="s">
        <v>103</v>
      </c>
      <c r="AY164" s="17" t="s">
        <v>159</v>
      </c>
      <c r="BE164" s="104">
        <f>IF(U164="základní",N164,0)</f>
        <v>0</v>
      </c>
      <c r="BF164" s="104">
        <f>IF(U164="snížená",N164,0)</f>
        <v>0</v>
      </c>
      <c r="BG164" s="104">
        <f>IF(U164="zákl. přenesená",N164,0)</f>
        <v>0</v>
      </c>
      <c r="BH164" s="104">
        <f>IF(U164="sníž. přenesená",N164,0)</f>
        <v>0</v>
      </c>
      <c r="BI164" s="104">
        <f>IF(U164="nulová",N164,0)</f>
        <v>0</v>
      </c>
      <c r="BJ164" s="17" t="s">
        <v>21</v>
      </c>
      <c r="BK164" s="104">
        <f>ROUND(L164*K164,2)</f>
        <v>0</v>
      </c>
      <c r="BL164" s="17" t="s">
        <v>164</v>
      </c>
      <c r="BM164" s="17" t="s">
        <v>733</v>
      </c>
    </row>
    <row r="165" spans="2:51" s="10" customFormat="1" ht="22.5" customHeight="1">
      <c r="B165" s="165"/>
      <c r="C165" s="166"/>
      <c r="D165" s="166"/>
      <c r="E165" s="167" t="s">
        <v>3</v>
      </c>
      <c r="F165" s="271" t="s">
        <v>720</v>
      </c>
      <c r="G165" s="272"/>
      <c r="H165" s="272"/>
      <c r="I165" s="272"/>
      <c r="J165" s="166"/>
      <c r="K165" s="168">
        <v>586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167</v>
      </c>
      <c r="AU165" s="172" t="s">
        <v>103</v>
      </c>
      <c r="AV165" s="10" t="s">
        <v>103</v>
      </c>
      <c r="AW165" s="10" t="s">
        <v>36</v>
      </c>
      <c r="AX165" s="10" t="s">
        <v>79</v>
      </c>
      <c r="AY165" s="172" t="s">
        <v>159</v>
      </c>
    </row>
    <row r="166" spans="2:51" s="11" customFormat="1" ht="22.5" customHeight="1">
      <c r="B166" s="173"/>
      <c r="C166" s="174"/>
      <c r="D166" s="174"/>
      <c r="E166" s="175" t="s">
        <v>3</v>
      </c>
      <c r="F166" s="269" t="s">
        <v>168</v>
      </c>
      <c r="G166" s="270"/>
      <c r="H166" s="270"/>
      <c r="I166" s="270"/>
      <c r="J166" s="174"/>
      <c r="K166" s="176">
        <v>586</v>
      </c>
      <c r="L166" s="174"/>
      <c r="M166" s="174"/>
      <c r="N166" s="174"/>
      <c r="O166" s="174"/>
      <c r="P166" s="174"/>
      <c r="Q166" s="174"/>
      <c r="R166" s="177"/>
      <c r="T166" s="178"/>
      <c r="U166" s="174"/>
      <c r="V166" s="174"/>
      <c r="W166" s="174"/>
      <c r="X166" s="174"/>
      <c r="Y166" s="174"/>
      <c r="Z166" s="174"/>
      <c r="AA166" s="179"/>
      <c r="AT166" s="180" t="s">
        <v>167</v>
      </c>
      <c r="AU166" s="180" t="s">
        <v>103</v>
      </c>
      <c r="AV166" s="11" t="s">
        <v>164</v>
      </c>
      <c r="AW166" s="11" t="s">
        <v>36</v>
      </c>
      <c r="AX166" s="11" t="s">
        <v>21</v>
      </c>
      <c r="AY166" s="180" t="s">
        <v>159</v>
      </c>
    </row>
    <row r="167" spans="2:65" s="1" customFormat="1" ht="44.25" customHeight="1">
      <c r="B167" s="129"/>
      <c r="C167" s="158" t="s">
        <v>26</v>
      </c>
      <c r="D167" s="158" t="s">
        <v>160</v>
      </c>
      <c r="E167" s="159" t="s">
        <v>228</v>
      </c>
      <c r="F167" s="259" t="s">
        <v>1071</v>
      </c>
      <c r="G167" s="260"/>
      <c r="H167" s="260"/>
      <c r="I167" s="260"/>
      <c r="J167" s="160" t="s">
        <v>229</v>
      </c>
      <c r="K167" s="161">
        <v>30.066</v>
      </c>
      <c r="L167" s="261">
        <v>0</v>
      </c>
      <c r="M167" s="260"/>
      <c r="N167" s="262">
        <f>ROUND(L167*K167,2)</f>
        <v>0</v>
      </c>
      <c r="O167" s="260"/>
      <c r="P167" s="260"/>
      <c r="Q167" s="260"/>
      <c r="R167" s="131"/>
      <c r="T167" s="162" t="s">
        <v>3</v>
      </c>
      <c r="U167" s="43" t="s">
        <v>44</v>
      </c>
      <c r="V167" s="35"/>
      <c r="W167" s="163">
        <f>V167*K167</f>
        <v>0</v>
      </c>
      <c r="X167" s="163">
        <v>0</v>
      </c>
      <c r="Y167" s="163">
        <f>X167*K167</f>
        <v>0</v>
      </c>
      <c r="Z167" s="163">
        <v>0</v>
      </c>
      <c r="AA167" s="164">
        <f>Z167*K167</f>
        <v>0</v>
      </c>
      <c r="AR167" s="17" t="s">
        <v>164</v>
      </c>
      <c r="AT167" s="17" t="s">
        <v>160</v>
      </c>
      <c r="AU167" s="17" t="s">
        <v>103</v>
      </c>
      <c r="AY167" s="17" t="s">
        <v>159</v>
      </c>
      <c r="BE167" s="104">
        <f>IF(U167="základní",N167,0)</f>
        <v>0</v>
      </c>
      <c r="BF167" s="104">
        <f>IF(U167="snížená",N167,0)</f>
        <v>0</v>
      </c>
      <c r="BG167" s="104">
        <f>IF(U167="zákl. přenesená",N167,0)</f>
        <v>0</v>
      </c>
      <c r="BH167" s="104">
        <f>IF(U167="sníž. přenesená",N167,0)</f>
        <v>0</v>
      </c>
      <c r="BI167" s="104">
        <f>IF(U167="nulová",N167,0)</f>
        <v>0</v>
      </c>
      <c r="BJ167" s="17" t="s">
        <v>21</v>
      </c>
      <c r="BK167" s="104">
        <f>ROUND(L167*K167,2)</f>
        <v>0</v>
      </c>
      <c r="BL167" s="17" t="s">
        <v>164</v>
      </c>
      <c r="BM167" s="17" t="s">
        <v>734</v>
      </c>
    </row>
    <row r="168" spans="2:65" s="1" customFormat="1" ht="22.5" customHeight="1">
      <c r="B168" s="129"/>
      <c r="C168" s="158" t="s">
        <v>214</v>
      </c>
      <c r="D168" s="158" t="s">
        <v>160</v>
      </c>
      <c r="E168" s="159" t="s">
        <v>231</v>
      </c>
      <c r="F168" s="259" t="s">
        <v>232</v>
      </c>
      <c r="G168" s="260"/>
      <c r="H168" s="260"/>
      <c r="I168" s="260"/>
      <c r="J168" s="160" t="s">
        <v>211</v>
      </c>
      <c r="K168" s="161">
        <v>20</v>
      </c>
      <c r="L168" s="261">
        <v>0</v>
      </c>
      <c r="M168" s="260"/>
      <c r="N168" s="262">
        <f>ROUND(L168*K168,2)</f>
        <v>0</v>
      </c>
      <c r="O168" s="260"/>
      <c r="P168" s="260"/>
      <c r="Q168" s="260"/>
      <c r="R168" s="131"/>
      <c r="T168" s="162" t="s">
        <v>3</v>
      </c>
      <c r="U168" s="43" t="s">
        <v>44</v>
      </c>
      <c r="V168" s="35"/>
      <c r="W168" s="163">
        <f>V168*K168</f>
        <v>0</v>
      </c>
      <c r="X168" s="163">
        <v>0</v>
      </c>
      <c r="Y168" s="163">
        <f>X168*K168</f>
        <v>0</v>
      </c>
      <c r="Z168" s="163">
        <v>0</v>
      </c>
      <c r="AA168" s="164">
        <f>Z168*K168</f>
        <v>0</v>
      </c>
      <c r="AR168" s="17" t="s">
        <v>164</v>
      </c>
      <c r="AT168" s="17" t="s">
        <v>160</v>
      </c>
      <c r="AU168" s="17" t="s">
        <v>103</v>
      </c>
      <c r="AY168" s="17" t="s">
        <v>159</v>
      </c>
      <c r="BE168" s="104">
        <f>IF(U168="základní",N168,0)</f>
        <v>0</v>
      </c>
      <c r="BF168" s="104">
        <f>IF(U168="snížená",N168,0)</f>
        <v>0</v>
      </c>
      <c r="BG168" s="104">
        <f>IF(U168="zákl. přenesená",N168,0)</f>
        <v>0</v>
      </c>
      <c r="BH168" s="104">
        <f>IF(U168="sníž. přenesená",N168,0)</f>
        <v>0</v>
      </c>
      <c r="BI168" s="104">
        <f>IF(U168="nulová",N168,0)</f>
        <v>0</v>
      </c>
      <c r="BJ168" s="17" t="s">
        <v>21</v>
      </c>
      <c r="BK168" s="104">
        <f>ROUND(L168*K168,2)</f>
        <v>0</v>
      </c>
      <c r="BL168" s="17" t="s">
        <v>164</v>
      </c>
      <c r="BM168" s="17" t="s">
        <v>735</v>
      </c>
    </row>
    <row r="169" spans="2:51" s="10" customFormat="1" ht="22.5" customHeight="1">
      <c r="B169" s="165"/>
      <c r="C169" s="166"/>
      <c r="D169" s="166"/>
      <c r="E169" s="167" t="s">
        <v>3</v>
      </c>
      <c r="F169" s="271">
        <v>20</v>
      </c>
      <c r="G169" s="272"/>
      <c r="H169" s="272"/>
      <c r="I169" s="272"/>
      <c r="J169" s="166"/>
      <c r="K169" s="168">
        <v>20</v>
      </c>
      <c r="L169" s="166"/>
      <c r="M169" s="166"/>
      <c r="N169" s="166"/>
      <c r="O169" s="166"/>
      <c r="P169" s="166"/>
      <c r="Q169" s="166"/>
      <c r="R169" s="169"/>
      <c r="T169" s="170"/>
      <c r="U169" s="166"/>
      <c r="V169" s="166"/>
      <c r="W169" s="166"/>
      <c r="X169" s="166"/>
      <c r="Y169" s="166"/>
      <c r="Z169" s="166"/>
      <c r="AA169" s="171"/>
      <c r="AT169" s="172" t="s">
        <v>167</v>
      </c>
      <c r="AU169" s="172" t="s">
        <v>103</v>
      </c>
      <c r="AV169" s="10" t="s">
        <v>103</v>
      </c>
      <c r="AW169" s="10" t="s">
        <v>36</v>
      </c>
      <c r="AX169" s="10" t="s">
        <v>79</v>
      </c>
      <c r="AY169" s="172" t="s">
        <v>159</v>
      </c>
    </row>
    <row r="170" spans="2:51" s="11" customFormat="1" ht="22.5" customHeight="1">
      <c r="B170" s="173"/>
      <c r="C170" s="174"/>
      <c r="D170" s="174"/>
      <c r="E170" s="175" t="s">
        <v>3</v>
      </c>
      <c r="F170" s="269" t="s">
        <v>168</v>
      </c>
      <c r="G170" s="270"/>
      <c r="H170" s="270"/>
      <c r="I170" s="270"/>
      <c r="J170" s="174"/>
      <c r="K170" s="176">
        <v>20</v>
      </c>
      <c r="L170" s="174"/>
      <c r="M170" s="174"/>
      <c r="N170" s="174"/>
      <c r="O170" s="174"/>
      <c r="P170" s="174"/>
      <c r="Q170" s="174"/>
      <c r="R170" s="177"/>
      <c r="T170" s="178"/>
      <c r="U170" s="174"/>
      <c r="V170" s="174"/>
      <c r="W170" s="174"/>
      <c r="X170" s="174"/>
      <c r="Y170" s="174"/>
      <c r="Z170" s="174"/>
      <c r="AA170" s="179"/>
      <c r="AT170" s="180" t="s">
        <v>167</v>
      </c>
      <c r="AU170" s="180" t="s">
        <v>103</v>
      </c>
      <c r="AV170" s="11" t="s">
        <v>164</v>
      </c>
      <c r="AW170" s="11" t="s">
        <v>36</v>
      </c>
      <c r="AX170" s="11" t="s">
        <v>21</v>
      </c>
      <c r="AY170" s="180" t="s">
        <v>159</v>
      </c>
    </row>
    <row r="171" spans="2:65" s="1" customFormat="1" ht="31.5" customHeight="1">
      <c r="B171" s="129"/>
      <c r="C171" s="158" t="s">
        <v>219</v>
      </c>
      <c r="D171" s="158" t="s">
        <v>160</v>
      </c>
      <c r="E171" s="159" t="s">
        <v>234</v>
      </c>
      <c r="F171" s="259" t="s">
        <v>1069</v>
      </c>
      <c r="G171" s="260"/>
      <c r="H171" s="260"/>
      <c r="I171" s="260"/>
      <c r="J171" s="160" t="s">
        <v>211</v>
      </c>
      <c r="K171" s="161">
        <v>200</v>
      </c>
      <c r="L171" s="261">
        <v>0</v>
      </c>
      <c r="M171" s="260"/>
      <c r="N171" s="262">
        <f>ROUND(L171*K171,2)</f>
        <v>0</v>
      </c>
      <c r="O171" s="260"/>
      <c r="P171" s="260"/>
      <c r="Q171" s="260"/>
      <c r="R171" s="131"/>
      <c r="T171" s="162" t="s">
        <v>3</v>
      </c>
      <c r="U171" s="43" t="s">
        <v>44</v>
      </c>
      <c r="V171" s="35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17" t="s">
        <v>164</v>
      </c>
      <c r="AT171" s="17" t="s">
        <v>160</v>
      </c>
      <c r="AU171" s="17" t="s">
        <v>103</v>
      </c>
      <c r="AY171" s="17" t="s">
        <v>159</v>
      </c>
      <c r="BE171" s="104">
        <f>IF(U171="základní",N171,0)</f>
        <v>0</v>
      </c>
      <c r="BF171" s="104">
        <f>IF(U171="snížená",N171,0)</f>
        <v>0</v>
      </c>
      <c r="BG171" s="104">
        <f>IF(U171="zákl. přenesená",N171,0)</f>
        <v>0</v>
      </c>
      <c r="BH171" s="104">
        <f>IF(U171="sníž. přenesená",N171,0)</f>
        <v>0</v>
      </c>
      <c r="BI171" s="104">
        <f>IF(U171="nulová",N171,0)</f>
        <v>0</v>
      </c>
      <c r="BJ171" s="17" t="s">
        <v>21</v>
      </c>
      <c r="BK171" s="104">
        <f>ROUND(L171*K171,2)</f>
        <v>0</v>
      </c>
      <c r="BL171" s="17" t="s">
        <v>164</v>
      </c>
      <c r="BM171" s="17" t="s">
        <v>736</v>
      </c>
    </row>
    <row r="172" spans="2:51" s="10" customFormat="1" ht="22.5" customHeight="1">
      <c r="B172" s="165"/>
      <c r="C172" s="166"/>
      <c r="D172" s="166"/>
      <c r="E172" s="167" t="s">
        <v>3</v>
      </c>
      <c r="F172" s="271" t="s">
        <v>1070</v>
      </c>
      <c r="G172" s="272"/>
      <c r="H172" s="272"/>
      <c r="I172" s="272"/>
      <c r="J172" s="166"/>
      <c r="K172" s="168">
        <v>200</v>
      </c>
      <c r="L172" s="166"/>
      <c r="M172" s="166"/>
      <c r="N172" s="166"/>
      <c r="O172" s="166"/>
      <c r="P172" s="166"/>
      <c r="Q172" s="166"/>
      <c r="R172" s="169"/>
      <c r="T172" s="170"/>
      <c r="U172" s="166"/>
      <c r="V172" s="166"/>
      <c r="W172" s="166"/>
      <c r="X172" s="166"/>
      <c r="Y172" s="166"/>
      <c r="Z172" s="166"/>
      <c r="AA172" s="171"/>
      <c r="AT172" s="172" t="s">
        <v>167</v>
      </c>
      <c r="AU172" s="172" t="s">
        <v>103</v>
      </c>
      <c r="AV172" s="10" t="s">
        <v>103</v>
      </c>
      <c r="AW172" s="10" t="s">
        <v>36</v>
      </c>
      <c r="AX172" s="10" t="s">
        <v>79</v>
      </c>
      <c r="AY172" s="172" t="s">
        <v>159</v>
      </c>
    </row>
    <row r="173" spans="2:51" s="11" customFormat="1" ht="22.5" customHeight="1">
      <c r="B173" s="173"/>
      <c r="C173" s="174"/>
      <c r="D173" s="174"/>
      <c r="E173" s="175" t="s">
        <v>3</v>
      </c>
      <c r="F173" s="269" t="s">
        <v>168</v>
      </c>
      <c r="G173" s="270"/>
      <c r="H173" s="270"/>
      <c r="I173" s="270"/>
      <c r="J173" s="174"/>
      <c r="K173" s="176">
        <v>200</v>
      </c>
      <c r="L173" s="174"/>
      <c r="M173" s="174"/>
      <c r="N173" s="174"/>
      <c r="O173" s="174"/>
      <c r="P173" s="174"/>
      <c r="Q173" s="174"/>
      <c r="R173" s="177"/>
      <c r="T173" s="178"/>
      <c r="U173" s="174"/>
      <c r="V173" s="174"/>
      <c r="W173" s="174"/>
      <c r="X173" s="174"/>
      <c r="Y173" s="174"/>
      <c r="Z173" s="174"/>
      <c r="AA173" s="179"/>
      <c r="AT173" s="180" t="s">
        <v>167</v>
      </c>
      <c r="AU173" s="180" t="s">
        <v>103</v>
      </c>
      <c r="AV173" s="11" t="s">
        <v>164</v>
      </c>
      <c r="AW173" s="11" t="s">
        <v>36</v>
      </c>
      <c r="AX173" s="11" t="s">
        <v>21</v>
      </c>
      <c r="AY173" s="180" t="s">
        <v>159</v>
      </c>
    </row>
    <row r="174" spans="2:65" s="1" customFormat="1" ht="31.5" customHeight="1">
      <c r="B174" s="129"/>
      <c r="C174" s="158" t="s">
        <v>223</v>
      </c>
      <c r="D174" s="158" t="s">
        <v>160</v>
      </c>
      <c r="E174" s="159" t="s">
        <v>237</v>
      </c>
      <c r="F174" s="259" t="s">
        <v>238</v>
      </c>
      <c r="G174" s="260"/>
      <c r="H174" s="260"/>
      <c r="I174" s="260"/>
      <c r="J174" s="160" t="s">
        <v>229</v>
      </c>
      <c r="K174" s="161">
        <v>30.066</v>
      </c>
      <c r="L174" s="261">
        <v>0</v>
      </c>
      <c r="M174" s="260"/>
      <c r="N174" s="262">
        <f>ROUND(L174*K174,2)</f>
        <v>0</v>
      </c>
      <c r="O174" s="260"/>
      <c r="P174" s="260"/>
      <c r="Q174" s="260"/>
      <c r="R174" s="131"/>
      <c r="T174" s="162" t="s">
        <v>3</v>
      </c>
      <c r="U174" s="43" t="s">
        <v>44</v>
      </c>
      <c r="V174" s="35"/>
      <c r="W174" s="163">
        <f>V174*K174</f>
        <v>0</v>
      </c>
      <c r="X174" s="163">
        <v>0</v>
      </c>
      <c r="Y174" s="163">
        <f>X174*K174</f>
        <v>0</v>
      </c>
      <c r="Z174" s="163">
        <v>0</v>
      </c>
      <c r="AA174" s="164">
        <f>Z174*K174</f>
        <v>0</v>
      </c>
      <c r="AR174" s="17" t="s">
        <v>164</v>
      </c>
      <c r="AT174" s="17" t="s">
        <v>160</v>
      </c>
      <c r="AU174" s="17" t="s">
        <v>103</v>
      </c>
      <c r="AY174" s="17" t="s">
        <v>159</v>
      </c>
      <c r="BE174" s="104">
        <f>IF(U174="základní",N174,0)</f>
        <v>0</v>
      </c>
      <c r="BF174" s="104">
        <f>IF(U174="snížená",N174,0)</f>
        <v>0</v>
      </c>
      <c r="BG174" s="104">
        <f>IF(U174="zákl. přenesená",N174,0)</f>
        <v>0</v>
      </c>
      <c r="BH174" s="104">
        <f>IF(U174="sníž. přenesená",N174,0)</f>
        <v>0</v>
      </c>
      <c r="BI174" s="104">
        <f>IF(U174="nulová",N174,0)</f>
        <v>0</v>
      </c>
      <c r="BJ174" s="17" t="s">
        <v>21</v>
      </c>
      <c r="BK174" s="104">
        <f>ROUND(L174*K174,2)</f>
        <v>0</v>
      </c>
      <c r="BL174" s="17" t="s">
        <v>164</v>
      </c>
      <c r="BM174" s="17" t="s">
        <v>737</v>
      </c>
    </row>
    <row r="175" spans="2:65" s="1" customFormat="1" ht="31.5" customHeight="1">
      <c r="B175" s="129"/>
      <c r="C175" s="158" t="s">
        <v>227</v>
      </c>
      <c r="D175" s="158" t="s">
        <v>160</v>
      </c>
      <c r="E175" s="159" t="s">
        <v>241</v>
      </c>
      <c r="F175" s="259" t="s">
        <v>242</v>
      </c>
      <c r="G175" s="260"/>
      <c r="H175" s="260"/>
      <c r="I175" s="260"/>
      <c r="J175" s="160" t="s">
        <v>229</v>
      </c>
      <c r="K175" s="161">
        <v>721.584</v>
      </c>
      <c r="L175" s="261">
        <v>0</v>
      </c>
      <c r="M175" s="260"/>
      <c r="N175" s="262">
        <f>ROUND(L175*K175,2)</f>
        <v>0</v>
      </c>
      <c r="O175" s="260"/>
      <c r="P175" s="260"/>
      <c r="Q175" s="260"/>
      <c r="R175" s="131"/>
      <c r="T175" s="162" t="s">
        <v>3</v>
      </c>
      <c r="U175" s="43" t="s">
        <v>44</v>
      </c>
      <c r="V175" s="35"/>
      <c r="W175" s="163">
        <f>V175*K175</f>
        <v>0</v>
      </c>
      <c r="X175" s="163">
        <v>0</v>
      </c>
      <c r="Y175" s="163">
        <f>X175*K175</f>
        <v>0</v>
      </c>
      <c r="Z175" s="163">
        <v>0</v>
      </c>
      <c r="AA175" s="164">
        <f>Z175*K175</f>
        <v>0</v>
      </c>
      <c r="AR175" s="17" t="s">
        <v>164</v>
      </c>
      <c r="AT175" s="17" t="s">
        <v>160</v>
      </c>
      <c r="AU175" s="17" t="s">
        <v>103</v>
      </c>
      <c r="AY175" s="17" t="s">
        <v>159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17" t="s">
        <v>21</v>
      </c>
      <c r="BK175" s="104">
        <f>ROUND(L175*K175,2)</f>
        <v>0</v>
      </c>
      <c r="BL175" s="17" t="s">
        <v>164</v>
      </c>
      <c r="BM175" s="17" t="s">
        <v>738</v>
      </c>
    </row>
    <row r="176" spans="2:65" s="1" customFormat="1" ht="31.5" customHeight="1">
      <c r="B176" s="129"/>
      <c r="C176" s="158" t="s">
        <v>9</v>
      </c>
      <c r="D176" s="158" t="s">
        <v>160</v>
      </c>
      <c r="E176" s="159" t="s">
        <v>245</v>
      </c>
      <c r="F176" s="259" t="s">
        <v>246</v>
      </c>
      <c r="G176" s="260"/>
      <c r="H176" s="260"/>
      <c r="I176" s="260"/>
      <c r="J176" s="160" t="s">
        <v>229</v>
      </c>
      <c r="K176" s="161">
        <v>4.469</v>
      </c>
      <c r="L176" s="261">
        <v>0</v>
      </c>
      <c r="M176" s="260"/>
      <c r="N176" s="262">
        <f>ROUND(L176*K176,2)</f>
        <v>0</v>
      </c>
      <c r="O176" s="260"/>
      <c r="P176" s="260"/>
      <c r="Q176" s="260"/>
      <c r="R176" s="131"/>
      <c r="T176" s="162" t="s">
        <v>3</v>
      </c>
      <c r="U176" s="43" t="s">
        <v>44</v>
      </c>
      <c r="V176" s="35"/>
      <c r="W176" s="163">
        <f>V176*K176</f>
        <v>0</v>
      </c>
      <c r="X176" s="163">
        <v>0</v>
      </c>
      <c r="Y176" s="163">
        <f>X176*K176</f>
        <v>0</v>
      </c>
      <c r="Z176" s="163">
        <v>0</v>
      </c>
      <c r="AA176" s="16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17" t="s">
        <v>21</v>
      </c>
      <c r="BK176" s="104">
        <f>ROUND(L176*K176,2)</f>
        <v>0</v>
      </c>
      <c r="BL176" s="17" t="s">
        <v>164</v>
      </c>
      <c r="BM176" s="17" t="s">
        <v>739</v>
      </c>
    </row>
    <row r="177" spans="2:51" s="10" customFormat="1" ht="22.5" customHeight="1">
      <c r="B177" s="165"/>
      <c r="C177" s="166"/>
      <c r="D177" s="166"/>
      <c r="E177" s="167" t="s">
        <v>3</v>
      </c>
      <c r="F177" s="271" t="s">
        <v>740</v>
      </c>
      <c r="G177" s="272"/>
      <c r="H177" s="272"/>
      <c r="I177" s="272"/>
      <c r="J177" s="166"/>
      <c r="K177" s="168">
        <v>4.469</v>
      </c>
      <c r="L177" s="166"/>
      <c r="M177" s="166"/>
      <c r="N177" s="166"/>
      <c r="O177" s="166"/>
      <c r="P177" s="166"/>
      <c r="Q177" s="166"/>
      <c r="R177" s="169"/>
      <c r="T177" s="170"/>
      <c r="U177" s="166"/>
      <c r="V177" s="166"/>
      <c r="W177" s="166"/>
      <c r="X177" s="166"/>
      <c r="Y177" s="166"/>
      <c r="Z177" s="166"/>
      <c r="AA177" s="171"/>
      <c r="AT177" s="172" t="s">
        <v>167</v>
      </c>
      <c r="AU177" s="172" t="s">
        <v>103</v>
      </c>
      <c r="AV177" s="10" t="s">
        <v>103</v>
      </c>
      <c r="AW177" s="10" t="s">
        <v>36</v>
      </c>
      <c r="AX177" s="10" t="s">
        <v>79</v>
      </c>
      <c r="AY177" s="172" t="s">
        <v>159</v>
      </c>
    </row>
    <row r="178" spans="2:51" s="11" customFormat="1" ht="22.5" customHeight="1">
      <c r="B178" s="173"/>
      <c r="C178" s="174"/>
      <c r="D178" s="174"/>
      <c r="E178" s="175" t="s">
        <v>3</v>
      </c>
      <c r="F178" s="269" t="s">
        <v>168</v>
      </c>
      <c r="G178" s="270"/>
      <c r="H178" s="270"/>
      <c r="I178" s="270"/>
      <c r="J178" s="174"/>
      <c r="K178" s="176">
        <v>4.469</v>
      </c>
      <c r="L178" s="174"/>
      <c r="M178" s="174"/>
      <c r="N178" s="174"/>
      <c r="O178" s="174"/>
      <c r="P178" s="174"/>
      <c r="Q178" s="174"/>
      <c r="R178" s="177"/>
      <c r="T178" s="178"/>
      <c r="U178" s="174"/>
      <c r="V178" s="174"/>
      <c r="W178" s="174"/>
      <c r="X178" s="174"/>
      <c r="Y178" s="174"/>
      <c r="Z178" s="174"/>
      <c r="AA178" s="179"/>
      <c r="AT178" s="180" t="s">
        <v>167</v>
      </c>
      <c r="AU178" s="180" t="s">
        <v>103</v>
      </c>
      <c r="AV178" s="11" t="s">
        <v>164</v>
      </c>
      <c r="AW178" s="11" t="s">
        <v>36</v>
      </c>
      <c r="AX178" s="11" t="s">
        <v>21</v>
      </c>
      <c r="AY178" s="180" t="s">
        <v>159</v>
      </c>
    </row>
    <row r="179" spans="2:65" s="1" customFormat="1" ht="31.5" customHeight="1">
      <c r="B179" s="129"/>
      <c r="C179" s="158" t="s">
        <v>196</v>
      </c>
      <c r="D179" s="158" t="s">
        <v>160</v>
      </c>
      <c r="E179" s="159" t="s">
        <v>250</v>
      </c>
      <c r="F179" s="259" t="s">
        <v>251</v>
      </c>
      <c r="G179" s="260"/>
      <c r="H179" s="260"/>
      <c r="I179" s="260"/>
      <c r="J179" s="160" t="s">
        <v>229</v>
      </c>
      <c r="K179" s="161">
        <v>30.066</v>
      </c>
      <c r="L179" s="261">
        <v>0</v>
      </c>
      <c r="M179" s="260"/>
      <c r="N179" s="262">
        <f>ROUND(L179*K179,2)</f>
        <v>0</v>
      </c>
      <c r="O179" s="260"/>
      <c r="P179" s="260"/>
      <c r="Q179" s="260"/>
      <c r="R179" s="131"/>
      <c r="T179" s="162" t="s">
        <v>3</v>
      </c>
      <c r="U179" s="43" t="s">
        <v>44</v>
      </c>
      <c r="V179" s="35"/>
      <c r="W179" s="163">
        <f>V179*K179</f>
        <v>0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17" t="s">
        <v>164</v>
      </c>
      <c r="AT179" s="17" t="s">
        <v>160</v>
      </c>
      <c r="AU179" s="17" t="s">
        <v>103</v>
      </c>
      <c r="AY179" s="17" t="s">
        <v>159</v>
      </c>
      <c r="BE179" s="104">
        <f>IF(U179="základní",N179,0)</f>
        <v>0</v>
      </c>
      <c r="BF179" s="104">
        <f>IF(U179="snížená",N179,0)</f>
        <v>0</v>
      </c>
      <c r="BG179" s="104">
        <f>IF(U179="zákl. přenesená",N179,0)</f>
        <v>0</v>
      </c>
      <c r="BH179" s="104">
        <f>IF(U179="sníž. přenesená",N179,0)</f>
        <v>0</v>
      </c>
      <c r="BI179" s="104">
        <f>IF(U179="nulová",N179,0)</f>
        <v>0</v>
      </c>
      <c r="BJ179" s="17" t="s">
        <v>21</v>
      </c>
      <c r="BK179" s="104">
        <f>ROUND(L179*K179,2)</f>
        <v>0</v>
      </c>
      <c r="BL179" s="17" t="s">
        <v>164</v>
      </c>
      <c r="BM179" s="17" t="s">
        <v>741</v>
      </c>
    </row>
    <row r="180" spans="2:63" s="9" customFormat="1" ht="29.85" customHeight="1">
      <c r="B180" s="147"/>
      <c r="C180" s="148"/>
      <c r="D180" s="157" t="s">
        <v>118</v>
      </c>
      <c r="E180" s="157"/>
      <c r="F180" s="157"/>
      <c r="G180" s="157"/>
      <c r="H180" s="157"/>
      <c r="I180" s="157"/>
      <c r="J180" s="157"/>
      <c r="K180" s="157"/>
      <c r="L180" s="157"/>
      <c r="M180" s="157"/>
      <c r="N180" s="254">
        <f>BK180</f>
        <v>0</v>
      </c>
      <c r="O180" s="255"/>
      <c r="P180" s="255"/>
      <c r="Q180" s="255"/>
      <c r="R180" s="150"/>
      <c r="T180" s="151"/>
      <c r="U180" s="148"/>
      <c r="V180" s="148"/>
      <c r="W180" s="152">
        <f>W181</f>
        <v>0</v>
      </c>
      <c r="X180" s="148"/>
      <c r="Y180" s="152">
        <f>Y181</f>
        <v>0</v>
      </c>
      <c r="Z180" s="148"/>
      <c r="AA180" s="153">
        <f>AA181</f>
        <v>0</v>
      </c>
      <c r="AR180" s="154" t="s">
        <v>21</v>
      </c>
      <c r="AT180" s="155" t="s">
        <v>78</v>
      </c>
      <c r="AU180" s="155" t="s">
        <v>21</v>
      </c>
      <c r="AY180" s="154" t="s">
        <v>159</v>
      </c>
      <c r="BK180" s="156">
        <f>BK181</f>
        <v>0</v>
      </c>
    </row>
    <row r="181" spans="2:65" s="1" customFormat="1" ht="22.5" customHeight="1">
      <c r="B181" s="129"/>
      <c r="C181" s="158" t="s">
        <v>236</v>
      </c>
      <c r="D181" s="158" t="s">
        <v>160</v>
      </c>
      <c r="E181" s="159" t="s">
        <v>253</v>
      </c>
      <c r="F181" s="259" t="s">
        <v>254</v>
      </c>
      <c r="G181" s="260"/>
      <c r="H181" s="260"/>
      <c r="I181" s="260"/>
      <c r="J181" s="160" t="s">
        <v>229</v>
      </c>
      <c r="K181" s="161">
        <v>0.993</v>
      </c>
      <c r="L181" s="261">
        <v>0</v>
      </c>
      <c r="M181" s="260"/>
      <c r="N181" s="262">
        <f>ROUND(L181*K181,2)</f>
        <v>0</v>
      </c>
      <c r="O181" s="260"/>
      <c r="P181" s="260"/>
      <c r="Q181" s="260"/>
      <c r="R181" s="131"/>
      <c r="T181" s="162" t="s">
        <v>3</v>
      </c>
      <c r="U181" s="43" t="s">
        <v>44</v>
      </c>
      <c r="V181" s="35"/>
      <c r="W181" s="163">
        <f>V181*K181</f>
        <v>0</v>
      </c>
      <c r="X181" s="163">
        <v>0</v>
      </c>
      <c r="Y181" s="163">
        <f>X181*K181</f>
        <v>0</v>
      </c>
      <c r="Z181" s="163">
        <v>0</v>
      </c>
      <c r="AA181" s="164">
        <f>Z181*K181</f>
        <v>0</v>
      </c>
      <c r="AR181" s="17" t="s">
        <v>164</v>
      </c>
      <c r="AT181" s="17" t="s">
        <v>160</v>
      </c>
      <c r="AU181" s="17" t="s">
        <v>103</v>
      </c>
      <c r="AY181" s="17" t="s">
        <v>159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17" t="s">
        <v>21</v>
      </c>
      <c r="BK181" s="104">
        <f>ROUND(L181*K181,2)</f>
        <v>0</v>
      </c>
      <c r="BL181" s="17" t="s">
        <v>164</v>
      </c>
      <c r="BM181" s="17" t="s">
        <v>742</v>
      </c>
    </row>
    <row r="182" spans="2:63" s="9" customFormat="1" ht="37.35" customHeight="1">
      <c r="B182" s="147"/>
      <c r="C182" s="148"/>
      <c r="D182" s="149" t="s">
        <v>119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256">
        <f>BK182</f>
        <v>0</v>
      </c>
      <c r="O182" s="257"/>
      <c r="P182" s="257"/>
      <c r="Q182" s="257"/>
      <c r="R182" s="150"/>
      <c r="T182" s="151"/>
      <c r="U182" s="148"/>
      <c r="V182" s="148"/>
      <c r="W182" s="152">
        <f>W183+W189+W202+W207+W209+W245+W356+W458+W471+W532</f>
        <v>0</v>
      </c>
      <c r="X182" s="148"/>
      <c r="Y182" s="152">
        <f>Y183+Y189+Y202+Y207+Y209+Y245+Y356+Y458+Y471+Y532</f>
        <v>22.56999589</v>
      </c>
      <c r="Z182" s="148"/>
      <c r="AA182" s="153">
        <f>AA183+AA189+AA202+AA207+AA209+AA245+AA356+AA458+AA471+AA532</f>
        <v>26.54156448</v>
      </c>
      <c r="AR182" s="154" t="s">
        <v>103</v>
      </c>
      <c r="AT182" s="155" t="s">
        <v>78</v>
      </c>
      <c r="AU182" s="155" t="s">
        <v>79</v>
      </c>
      <c r="AY182" s="154" t="s">
        <v>159</v>
      </c>
      <c r="BK182" s="156">
        <f>BK183+BK189+BK202+BK207+BK209+BK245+BK356+BK458+BK471+BK532</f>
        <v>0</v>
      </c>
    </row>
    <row r="183" spans="2:63" s="9" customFormat="1" ht="19.9" customHeight="1">
      <c r="B183" s="147"/>
      <c r="C183" s="148"/>
      <c r="D183" s="157" t="s">
        <v>120</v>
      </c>
      <c r="E183" s="157"/>
      <c r="F183" s="157"/>
      <c r="G183" s="157"/>
      <c r="H183" s="157"/>
      <c r="I183" s="157"/>
      <c r="J183" s="157"/>
      <c r="K183" s="157"/>
      <c r="L183" s="157"/>
      <c r="M183" s="157"/>
      <c r="N183" s="267">
        <f>BK183</f>
        <v>0</v>
      </c>
      <c r="O183" s="268"/>
      <c r="P183" s="268"/>
      <c r="Q183" s="268"/>
      <c r="R183" s="150"/>
      <c r="T183" s="151"/>
      <c r="U183" s="148"/>
      <c r="V183" s="148"/>
      <c r="W183" s="152">
        <f>SUM(W184:W188)</f>
        <v>0</v>
      </c>
      <c r="X183" s="148"/>
      <c r="Y183" s="152">
        <f>SUM(Y184:Y188)</f>
        <v>0.057875899999999994</v>
      </c>
      <c r="Z183" s="148"/>
      <c r="AA183" s="153">
        <f>SUM(AA184:AA188)</f>
        <v>0</v>
      </c>
      <c r="AR183" s="154" t="s">
        <v>103</v>
      </c>
      <c r="AT183" s="155" t="s">
        <v>78</v>
      </c>
      <c r="AU183" s="155" t="s">
        <v>21</v>
      </c>
      <c r="AY183" s="154" t="s">
        <v>159</v>
      </c>
      <c r="BK183" s="156">
        <f>SUM(BK184:BK188)</f>
        <v>0</v>
      </c>
    </row>
    <row r="184" spans="2:65" s="1" customFormat="1" ht="31.5" customHeight="1">
      <c r="B184" s="129"/>
      <c r="C184" s="158" t="s">
        <v>240</v>
      </c>
      <c r="D184" s="158" t="s">
        <v>160</v>
      </c>
      <c r="E184" s="159" t="s">
        <v>257</v>
      </c>
      <c r="F184" s="259" t="s">
        <v>258</v>
      </c>
      <c r="G184" s="260"/>
      <c r="H184" s="260"/>
      <c r="I184" s="260"/>
      <c r="J184" s="160" t="s">
        <v>163</v>
      </c>
      <c r="K184" s="161">
        <v>26.488</v>
      </c>
      <c r="L184" s="261">
        <v>0</v>
      </c>
      <c r="M184" s="260"/>
      <c r="N184" s="262">
        <f>ROUND(L184*K184,2)</f>
        <v>0</v>
      </c>
      <c r="O184" s="260"/>
      <c r="P184" s="260"/>
      <c r="Q184" s="260"/>
      <c r="R184" s="131"/>
      <c r="T184" s="162" t="s">
        <v>3</v>
      </c>
      <c r="U184" s="43" t="s">
        <v>44</v>
      </c>
      <c r="V184" s="35"/>
      <c r="W184" s="163">
        <f>V184*K184</f>
        <v>0</v>
      </c>
      <c r="X184" s="163">
        <v>0</v>
      </c>
      <c r="Y184" s="163">
        <f>X184*K184</f>
        <v>0</v>
      </c>
      <c r="Z184" s="163">
        <v>0</v>
      </c>
      <c r="AA184" s="164">
        <f>Z184*K184</f>
        <v>0</v>
      </c>
      <c r="AR184" s="17" t="s">
        <v>196</v>
      </c>
      <c r="AT184" s="17" t="s">
        <v>160</v>
      </c>
      <c r="AU184" s="17" t="s">
        <v>103</v>
      </c>
      <c r="AY184" s="17" t="s">
        <v>159</v>
      </c>
      <c r="BE184" s="104">
        <f>IF(U184="základní",N184,0)</f>
        <v>0</v>
      </c>
      <c r="BF184" s="104">
        <f>IF(U184="snížená",N184,0)</f>
        <v>0</v>
      </c>
      <c r="BG184" s="104">
        <f>IF(U184="zákl. přenesená",N184,0)</f>
        <v>0</v>
      </c>
      <c r="BH184" s="104">
        <f>IF(U184="sníž. přenesená",N184,0)</f>
        <v>0</v>
      </c>
      <c r="BI184" s="104">
        <f>IF(U184="nulová",N184,0)</f>
        <v>0</v>
      </c>
      <c r="BJ184" s="17" t="s">
        <v>21</v>
      </c>
      <c r="BK184" s="104">
        <f>ROUND(L184*K184,2)</f>
        <v>0</v>
      </c>
      <c r="BL184" s="17" t="s">
        <v>196</v>
      </c>
      <c r="BM184" s="17" t="s">
        <v>743</v>
      </c>
    </row>
    <row r="185" spans="2:51" s="10" customFormat="1" ht="22.5" customHeight="1">
      <c r="B185" s="165"/>
      <c r="C185" s="166"/>
      <c r="D185" s="166"/>
      <c r="E185" s="167" t="s">
        <v>3</v>
      </c>
      <c r="F185" s="271" t="s">
        <v>744</v>
      </c>
      <c r="G185" s="272"/>
      <c r="H185" s="272"/>
      <c r="I185" s="272"/>
      <c r="J185" s="166"/>
      <c r="K185" s="168">
        <v>26.488</v>
      </c>
      <c r="L185" s="166"/>
      <c r="M185" s="166"/>
      <c r="N185" s="166"/>
      <c r="O185" s="166"/>
      <c r="P185" s="166"/>
      <c r="Q185" s="166"/>
      <c r="R185" s="169"/>
      <c r="T185" s="170"/>
      <c r="U185" s="166"/>
      <c r="V185" s="166"/>
      <c r="W185" s="166"/>
      <c r="X185" s="166"/>
      <c r="Y185" s="166"/>
      <c r="Z185" s="166"/>
      <c r="AA185" s="171"/>
      <c r="AT185" s="172" t="s">
        <v>167</v>
      </c>
      <c r="AU185" s="172" t="s">
        <v>103</v>
      </c>
      <c r="AV185" s="10" t="s">
        <v>103</v>
      </c>
      <c r="AW185" s="10" t="s">
        <v>36</v>
      </c>
      <c r="AX185" s="10" t="s">
        <v>79</v>
      </c>
      <c r="AY185" s="172" t="s">
        <v>159</v>
      </c>
    </row>
    <row r="186" spans="2:51" s="11" customFormat="1" ht="22.5" customHeight="1">
      <c r="B186" s="173"/>
      <c r="C186" s="174"/>
      <c r="D186" s="174"/>
      <c r="E186" s="175" t="s">
        <v>3</v>
      </c>
      <c r="F186" s="269" t="s">
        <v>168</v>
      </c>
      <c r="G186" s="270"/>
      <c r="H186" s="270"/>
      <c r="I186" s="270"/>
      <c r="J186" s="174"/>
      <c r="K186" s="176">
        <v>26.488</v>
      </c>
      <c r="L186" s="174"/>
      <c r="M186" s="174"/>
      <c r="N186" s="174"/>
      <c r="O186" s="174"/>
      <c r="P186" s="174"/>
      <c r="Q186" s="174"/>
      <c r="R186" s="177"/>
      <c r="T186" s="178"/>
      <c r="U186" s="174"/>
      <c r="V186" s="174"/>
      <c r="W186" s="174"/>
      <c r="X186" s="174"/>
      <c r="Y186" s="174"/>
      <c r="Z186" s="174"/>
      <c r="AA186" s="179"/>
      <c r="AT186" s="180" t="s">
        <v>167</v>
      </c>
      <c r="AU186" s="180" t="s">
        <v>103</v>
      </c>
      <c r="AV186" s="11" t="s">
        <v>164</v>
      </c>
      <c r="AW186" s="11" t="s">
        <v>36</v>
      </c>
      <c r="AX186" s="11" t="s">
        <v>21</v>
      </c>
      <c r="AY186" s="180" t="s">
        <v>159</v>
      </c>
    </row>
    <row r="187" spans="2:65" s="1" customFormat="1" ht="22.5" customHeight="1">
      <c r="B187" s="129"/>
      <c r="C187" s="181" t="s">
        <v>244</v>
      </c>
      <c r="D187" s="181" t="s">
        <v>262</v>
      </c>
      <c r="E187" s="182" t="s">
        <v>263</v>
      </c>
      <c r="F187" s="278" t="s">
        <v>264</v>
      </c>
      <c r="G187" s="279"/>
      <c r="H187" s="279"/>
      <c r="I187" s="279"/>
      <c r="J187" s="183" t="s">
        <v>163</v>
      </c>
      <c r="K187" s="184">
        <v>30.461</v>
      </c>
      <c r="L187" s="280">
        <v>0</v>
      </c>
      <c r="M187" s="279"/>
      <c r="N187" s="281">
        <f>ROUND(L187*K187,2)</f>
        <v>0</v>
      </c>
      <c r="O187" s="260"/>
      <c r="P187" s="260"/>
      <c r="Q187" s="260"/>
      <c r="R187" s="131"/>
      <c r="T187" s="162" t="s">
        <v>3</v>
      </c>
      <c r="U187" s="43" t="s">
        <v>44</v>
      </c>
      <c r="V187" s="35"/>
      <c r="W187" s="163">
        <f>V187*K187</f>
        <v>0</v>
      </c>
      <c r="X187" s="163">
        <v>0.0019</v>
      </c>
      <c r="Y187" s="163">
        <f>X187*K187</f>
        <v>0.057875899999999994</v>
      </c>
      <c r="Z187" s="163">
        <v>0</v>
      </c>
      <c r="AA187" s="164">
        <f>Z187*K187</f>
        <v>0</v>
      </c>
      <c r="AR187" s="17" t="s">
        <v>265</v>
      </c>
      <c r="AT187" s="17" t="s">
        <v>262</v>
      </c>
      <c r="AU187" s="17" t="s">
        <v>103</v>
      </c>
      <c r="AY187" s="17" t="s">
        <v>159</v>
      </c>
      <c r="BE187" s="104">
        <f>IF(U187="základní",N187,0)</f>
        <v>0</v>
      </c>
      <c r="BF187" s="104">
        <f>IF(U187="snížená",N187,0)</f>
        <v>0</v>
      </c>
      <c r="BG187" s="104">
        <f>IF(U187="zákl. přenesená",N187,0)</f>
        <v>0</v>
      </c>
      <c r="BH187" s="104">
        <f>IF(U187="sníž. přenesená",N187,0)</f>
        <v>0</v>
      </c>
      <c r="BI187" s="104">
        <f>IF(U187="nulová",N187,0)</f>
        <v>0</v>
      </c>
      <c r="BJ187" s="17" t="s">
        <v>21</v>
      </c>
      <c r="BK187" s="104">
        <f>ROUND(L187*K187,2)</f>
        <v>0</v>
      </c>
      <c r="BL187" s="17" t="s">
        <v>196</v>
      </c>
      <c r="BM187" s="17" t="s">
        <v>745</v>
      </c>
    </row>
    <row r="188" spans="2:65" s="1" customFormat="1" ht="31.5" customHeight="1">
      <c r="B188" s="129"/>
      <c r="C188" s="158" t="s">
        <v>249</v>
      </c>
      <c r="D188" s="158" t="s">
        <v>160</v>
      </c>
      <c r="E188" s="159" t="s">
        <v>268</v>
      </c>
      <c r="F188" s="259" t="s">
        <v>269</v>
      </c>
      <c r="G188" s="260"/>
      <c r="H188" s="260"/>
      <c r="I188" s="260"/>
      <c r="J188" s="160" t="s">
        <v>229</v>
      </c>
      <c r="K188" s="161">
        <v>0.058</v>
      </c>
      <c r="L188" s="261">
        <v>0</v>
      </c>
      <c r="M188" s="260"/>
      <c r="N188" s="262">
        <f>ROUND(L188*K188,2)</f>
        <v>0</v>
      </c>
      <c r="O188" s="260"/>
      <c r="P188" s="260"/>
      <c r="Q188" s="260"/>
      <c r="R188" s="131"/>
      <c r="T188" s="162" t="s">
        <v>3</v>
      </c>
      <c r="U188" s="43" t="s">
        <v>44</v>
      </c>
      <c r="V188" s="35"/>
      <c r="W188" s="163">
        <f>V188*K188</f>
        <v>0</v>
      </c>
      <c r="X188" s="163">
        <v>0</v>
      </c>
      <c r="Y188" s="163">
        <f>X188*K188</f>
        <v>0</v>
      </c>
      <c r="Z188" s="163">
        <v>0</v>
      </c>
      <c r="AA188" s="164">
        <f>Z188*K188</f>
        <v>0</v>
      </c>
      <c r="AR188" s="17" t="s">
        <v>196</v>
      </c>
      <c r="AT188" s="17" t="s">
        <v>160</v>
      </c>
      <c r="AU188" s="17" t="s">
        <v>103</v>
      </c>
      <c r="AY188" s="17" t="s">
        <v>159</v>
      </c>
      <c r="BE188" s="104">
        <f>IF(U188="základní",N188,0)</f>
        <v>0</v>
      </c>
      <c r="BF188" s="104">
        <f>IF(U188="snížená",N188,0)</f>
        <v>0</v>
      </c>
      <c r="BG188" s="104">
        <f>IF(U188="zákl. přenesená",N188,0)</f>
        <v>0</v>
      </c>
      <c r="BH188" s="104">
        <f>IF(U188="sníž. přenesená",N188,0)</f>
        <v>0</v>
      </c>
      <c r="BI188" s="104">
        <f>IF(U188="nulová",N188,0)</f>
        <v>0</v>
      </c>
      <c r="BJ188" s="17" t="s">
        <v>21</v>
      </c>
      <c r="BK188" s="104">
        <f>ROUND(L188*K188,2)</f>
        <v>0</v>
      </c>
      <c r="BL188" s="17" t="s">
        <v>196</v>
      </c>
      <c r="BM188" s="17" t="s">
        <v>746</v>
      </c>
    </row>
    <row r="189" spans="2:63" s="9" customFormat="1" ht="29.85" customHeight="1">
      <c r="B189" s="147"/>
      <c r="C189" s="148"/>
      <c r="D189" s="157" t="s">
        <v>121</v>
      </c>
      <c r="E189" s="157"/>
      <c r="F189" s="157"/>
      <c r="G189" s="157"/>
      <c r="H189" s="157"/>
      <c r="I189" s="157"/>
      <c r="J189" s="157"/>
      <c r="K189" s="157"/>
      <c r="L189" s="157"/>
      <c r="M189" s="157"/>
      <c r="N189" s="254">
        <f>BK189</f>
        <v>0</v>
      </c>
      <c r="O189" s="255"/>
      <c r="P189" s="255"/>
      <c r="Q189" s="255"/>
      <c r="R189" s="150"/>
      <c r="T189" s="151"/>
      <c r="U189" s="148"/>
      <c r="V189" s="148"/>
      <c r="W189" s="152">
        <f>SUM(W190:W201)</f>
        <v>0</v>
      </c>
      <c r="X189" s="148"/>
      <c r="Y189" s="152">
        <f>SUM(Y190:Y201)</f>
        <v>3.3320037600000005</v>
      </c>
      <c r="Z189" s="148"/>
      <c r="AA189" s="153">
        <f>SUM(AA190:AA201)</f>
        <v>4.4694899999999995</v>
      </c>
      <c r="AR189" s="154" t="s">
        <v>103</v>
      </c>
      <c r="AT189" s="155" t="s">
        <v>78</v>
      </c>
      <c r="AU189" s="155" t="s">
        <v>21</v>
      </c>
      <c r="AY189" s="154" t="s">
        <v>159</v>
      </c>
      <c r="BK189" s="156">
        <f>SUM(BK190:BK201)</f>
        <v>0</v>
      </c>
    </row>
    <row r="190" spans="2:65" s="1" customFormat="1" ht="31.5" customHeight="1">
      <c r="B190" s="129"/>
      <c r="C190" s="158" t="s">
        <v>8</v>
      </c>
      <c r="D190" s="158" t="s">
        <v>160</v>
      </c>
      <c r="E190" s="159" t="s">
        <v>272</v>
      </c>
      <c r="F190" s="259" t="s">
        <v>273</v>
      </c>
      <c r="G190" s="260"/>
      <c r="H190" s="260"/>
      <c r="I190" s="260"/>
      <c r="J190" s="160" t="s">
        <v>163</v>
      </c>
      <c r="K190" s="161">
        <v>744.915</v>
      </c>
      <c r="L190" s="261">
        <v>0</v>
      </c>
      <c r="M190" s="260"/>
      <c r="N190" s="262">
        <f>ROUND(L190*K190,2)</f>
        <v>0</v>
      </c>
      <c r="O190" s="260"/>
      <c r="P190" s="260"/>
      <c r="Q190" s="260"/>
      <c r="R190" s="131"/>
      <c r="T190" s="162" t="s">
        <v>3</v>
      </c>
      <c r="U190" s="43" t="s">
        <v>44</v>
      </c>
      <c r="V190" s="35"/>
      <c r="W190" s="163">
        <f>V190*K190</f>
        <v>0</v>
      </c>
      <c r="X190" s="163">
        <v>0</v>
      </c>
      <c r="Y190" s="163">
        <f>X190*K190</f>
        <v>0</v>
      </c>
      <c r="Z190" s="163">
        <v>0.006</v>
      </c>
      <c r="AA190" s="164">
        <f>Z190*K190</f>
        <v>4.4694899999999995</v>
      </c>
      <c r="AR190" s="17" t="s">
        <v>196</v>
      </c>
      <c r="AT190" s="17" t="s">
        <v>160</v>
      </c>
      <c r="AU190" s="17" t="s">
        <v>103</v>
      </c>
      <c r="AY190" s="17" t="s">
        <v>159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7" t="s">
        <v>21</v>
      </c>
      <c r="BK190" s="104">
        <f>ROUND(L190*K190,2)</f>
        <v>0</v>
      </c>
      <c r="BL190" s="17" t="s">
        <v>196</v>
      </c>
      <c r="BM190" s="17" t="s">
        <v>747</v>
      </c>
    </row>
    <row r="191" spans="2:51" s="10" customFormat="1" ht="22.5" customHeight="1">
      <c r="B191" s="165"/>
      <c r="C191" s="166"/>
      <c r="D191" s="166"/>
      <c r="E191" s="167" t="s">
        <v>3</v>
      </c>
      <c r="F191" s="271" t="s">
        <v>748</v>
      </c>
      <c r="G191" s="272"/>
      <c r="H191" s="272"/>
      <c r="I191" s="272"/>
      <c r="J191" s="166"/>
      <c r="K191" s="168">
        <v>744.915</v>
      </c>
      <c r="L191" s="166"/>
      <c r="M191" s="166"/>
      <c r="N191" s="166"/>
      <c r="O191" s="166"/>
      <c r="P191" s="166"/>
      <c r="Q191" s="166"/>
      <c r="R191" s="169"/>
      <c r="T191" s="170"/>
      <c r="U191" s="166"/>
      <c r="V191" s="166"/>
      <c r="W191" s="166"/>
      <c r="X191" s="166"/>
      <c r="Y191" s="166"/>
      <c r="Z191" s="166"/>
      <c r="AA191" s="171"/>
      <c r="AT191" s="172" t="s">
        <v>167</v>
      </c>
      <c r="AU191" s="172" t="s">
        <v>103</v>
      </c>
      <c r="AV191" s="10" t="s">
        <v>103</v>
      </c>
      <c r="AW191" s="10" t="s">
        <v>36</v>
      </c>
      <c r="AX191" s="10" t="s">
        <v>79</v>
      </c>
      <c r="AY191" s="172" t="s">
        <v>159</v>
      </c>
    </row>
    <row r="192" spans="2:51" s="11" customFormat="1" ht="22.5" customHeight="1">
      <c r="B192" s="173"/>
      <c r="C192" s="174"/>
      <c r="D192" s="174"/>
      <c r="E192" s="175" t="s">
        <v>3</v>
      </c>
      <c r="F192" s="269" t="s">
        <v>168</v>
      </c>
      <c r="G192" s="270"/>
      <c r="H192" s="270"/>
      <c r="I192" s="270"/>
      <c r="J192" s="174"/>
      <c r="K192" s="176">
        <v>744.915</v>
      </c>
      <c r="L192" s="174"/>
      <c r="M192" s="174"/>
      <c r="N192" s="174"/>
      <c r="O192" s="174"/>
      <c r="P192" s="174"/>
      <c r="Q192" s="174"/>
      <c r="R192" s="177"/>
      <c r="T192" s="178"/>
      <c r="U192" s="174"/>
      <c r="V192" s="174"/>
      <c r="W192" s="174"/>
      <c r="X192" s="174"/>
      <c r="Y192" s="174"/>
      <c r="Z192" s="174"/>
      <c r="AA192" s="179"/>
      <c r="AT192" s="180" t="s">
        <v>167</v>
      </c>
      <c r="AU192" s="180" t="s">
        <v>103</v>
      </c>
      <c r="AV192" s="11" t="s">
        <v>164</v>
      </c>
      <c r="AW192" s="11" t="s">
        <v>36</v>
      </c>
      <c r="AX192" s="11" t="s">
        <v>21</v>
      </c>
      <c r="AY192" s="180" t="s">
        <v>159</v>
      </c>
    </row>
    <row r="193" spans="2:65" s="1" customFormat="1" ht="31.5" customHeight="1">
      <c r="B193" s="129"/>
      <c r="C193" s="158" t="s">
        <v>256</v>
      </c>
      <c r="D193" s="158" t="s">
        <v>160</v>
      </c>
      <c r="E193" s="159" t="s">
        <v>277</v>
      </c>
      <c r="F193" s="259" t="s">
        <v>278</v>
      </c>
      <c r="G193" s="260"/>
      <c r="H193" s="260"/>
      <c r="I193" s="260"/>
      <c r="J193" s="160" t="s">
        <v>163</v>
      </c>
      <c r="K193" s="161">
        <v>744.915</v>
      </c>
      <c r="L193" s="261">
        <v>0</v>
      </c>
      <c r="M193" s="260"/>
      <c r="N193" s="262">
        <f>ROUND(L193*K193,2)</f>
        <v>0</v>
      </c>
      <c r="O193" s="260"/>
      <c r="P193" s="260"/>
      <c r="Q193" s="260"/>
      <c r="R193" s="131"/>
      <c r="T193" s="162" t="s">
        <v>3</v>
      </c>
      <c r="U193" s="43" t="s">
        <v>44</v>
      </c>
      <c r="V193" s="35"/>
      <c r="W193" s="163">
        <f>V193*K193</f>
        <v>0</v>
      </c>
      <c r="X193" s="163">
        <v>0</v>
      </c>
      <c r="Y193" s="163">
        <f>X193*K193</f>
        <v>0</v>
      </c>
      <c r="Z193" s="163">
        <v>0</v>
      </c>
      <c r="AA193" s="16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7" t="s">
        <v>21</v>
      </c>
      <c r="BK193" s="104">
        <f>ROUND(L193*K193,2)</f>
        <v>0</v>
      </c>
      <c r="BL193" s="17" t="s">
        <v>196</v>
      </c>
      <c r="BM193" s="17" t="s">
        <v>749</v>
      </c>
    </row>
    <row r="194" spans="2:51" s="10" customFormat="1" ht="22.5" customHeight="1">
      <c r="B194" s="165"/>
      <c r="C194" s="166"/>
      <c r="D194" s="166"/>
      <c r="E194" s="167" t="s">
        <v>3</v>
      </c>
      <c r="F194" s="271" t="s">
        <v>748</v>
      </c>
      <c r="G194" s="272"/>
      <c r="H194" s="272"/>
      <c r="I194" s="272"/>
      <c r="J194" s="166"/>
      <c r="K194" s="168">
        <v>744.915</v>
      </c>
      <c r="L194" s="166"/>
      <c r="M194" s="166"/>
      <c r="N194" s="166"/>
      <c r="O194" s="166"/>
      <c r="P194" s="166"/>
      <c r="Q194" s="166"/>
      <c r="R194" s="169"/>
      <c r="T194" s="170"/>
      <c r="U194" s="166"/>
      <c r="V194" s="166"/>
      <c r="W194" s="166"/>
      <c r="X194" s="166"/>
      <c r="Y194" s="166"/>
      <c r="Z194" s="166"/>
      <c r="AA194" s="171"/>
      <c r="AT194" s="172" t="s">
        <v>167</v>
      </c>
      <c r="AU194" s="172" t="s">
        <v>103</v>
      </c>
      <c r="AV194" s="10" t="s">
        <v>103</v>
      </c>
      <c r="AW194" s="10" t="s">
        <v>36</v>
      </c>
      <c r="AX194" s="10" t="s">
        <v>79</v>
      </c>
      <c r="AY194" s="172" t="s">
        <v>159</v>
      </c>
    </row>
    <row r="195" spans="2:51" s="11" customFormat="1" ht="22.5" customHeight="1">
      <c r="B195" s="173"/>
      <c r="C195" s="174"/>
      <c r="D195" s="174"/>
      <c r="E195" s="175" t="s">
        <v>3</v>
      </c>
      <c r="F195" s="269" t="s">
        <v>168</v>
      </c>
      <c r="G195" s="270"/>
      <c r="H195" s="270"/>
      <c r="I195" s="270"/>
      <c r="J195" s="174"/>
      <c r="K195" s="176">
        <v>744.915</v>
      </c>
      <c r="L195" s="174"/>
      <c r="M195" s="174"/>
      <c r="N195" s="174"/>
      <c r="O195" s="174"/>
      <c r="P195" s="174"/>
      <c r="Q195" s="174"/>
      <c r="R195" s="177"/>
      <c r="T195" s="178"/>
      <c r="U195" s="174"/>
      <c r="V195" s="174"/>
      <c r="W195" s="174"/>
      <c r="X195" s="174"/>
      <c r="Y195" s="174"/>
      <c r="Z195" s="174"/>
      <c r="AA195" s="179"/>
      <c r="AT195" s="180" t="s">
        <v>167</v>
      </c>
      <c r="AU195" s="180" t="s">
        <v>103</v>
      </c>
      <c r="AV195" s="11" t="s">
        <v>164</v>
      </c>
      <c r="AW195" s="11" t="s">
        <v>36</v>
      </c>
      <c r="AX195" s="11" t="s">
        <v>21</v>
      </c>
      <c r="AY195" s="180" t="s">
        <v>159</v>
      </c>
    </row>
    <row r="196" spans="2:65" s="1" customFormat="1" ht="22.5" customHeight="1">
      <c r="B196" s="129"/>
      <c r="C196" s="181" t="s">
        <v>261</v>
      </c>
      <c r="D196" s="181" t="s">
        <v>262</v>
      </c>
      <c r="E196" s="182" t="s">
        <v>281</v>
      </c>
      <c r="F196" s="278" t="s">
        <v>282</v>
      </c>
      <c r="G196" s="279"/>
      <c r="H196" s="279"/>
      <c r="I196" s="279"/>
      <c r="J196" s="183" t="s">
        <v>163</v>
      </c>
      <c r="K196" s="184">
        <v>856.652</v>
      </c>
      <c r="L196" s="280">
        <v>0</v>
      </c>
      <c r="M196" s="279"/>
      <c r="N196" s="281">
        <f>ROUND(L196*K196,2)</f>
        <v>0</v>
      </c>
      <c r="O196" s="260"/>
      <c r="P196" s="260"/>
      <c r="Q196" s="260"/>
      <c r="R196" s="131"/>
      <c r="T196" s="162" t="s">
        <v>3</v>
      </c>
      <c r="U196" s="43" t="s">
        <v>44</v>
      </c>
      <c r="V196" s="35"/>
      <c r="W196" s="163">
        <f>V196*K196</f>
        <v>0</v>
      </c>
      <c r="X196" s="163">
        <v>0.00388</v>
      </c>
      <c r="Y196" s="163">
        <f>X196*K196</f>
        <v>3.3238097600000005</v>
      </c>
      <c r="Z196" s="163">
        <v>0</v>
      </c>
      <c r="AA196" s="164">
        <f>Z196*K196</f>
        <v>0</v>
      </c>
      <c r="AR196" s="17" t="s">
        <v>265</v>
      </c>
      <c r="AT196" s="17" t="s">
        <v>262</v>
      </c>
      <c r="AU196" s="17" t="s">
        <v>103</v>
      </c>
      <c r="AY196" s="17" t="s">
        <v>159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17" t="s">
        <v>21</v>
      </c>
      <c r="BK196" s="104">
        <f>ROUND(L196*K196,2)</f>
        <v>0</v>
      </c>
      <c r="BL196" s="17" t="s">
        <v>196</v>
      </c>
      <c r="BM196" s="17" t="s">
        <v>750</v>
      </c>
    </row>
    <row r="197" spans="2:65" s="1" customFormat="1" ht="31.5" customHeight="1">
      <c r="B197" s="129"/>
      <c r="C197" s="158" t="s">
        <v>267</v>
      </c>
      <c r="D197" s="158" t="s">
        <v>160</v>
      </c>
      <c r="E197" s="159" t="s">
        <v>285</v>
      </c>
      <c r="F197" s="259" t="s">
        <v>286</v>
      </c>
      <c r="G197" s="260"/>
      <c r="H197" s="260"/>
      <c r="I197" s="260"/>
      <c r="J197" s="160" t="s">
        <v>163</v>
      </c>
      <c r="K197" s="161">
        <v>744.915</v>
      </c>
      <c r="L197" s="261">
        <v>0</v>
      </c>
      <c r="M197" s="260"/>
      <c r="N197" s="262">
        <f>ROUND(L197*K197,2)</f>
        <v>0</v>
      </c>
      <c r="O197" s="260"/>
      <c r="P197" s="260"/>
      <c r="Q197" s="260"/>
      <c r="R197" s="131"/>
      <c r="T197" s="162" t="s">
        <v>3</v>
      </c>
      <c r="U197" s="43" t="s">
        <v>44</v>
      </c>
      <c r="V197" s="35"/>
      <c r="W197" s="163">
        <f>V197*K197</f>
        <v>0</v>
      </c>
      <c r="X197" s="163">
        <v>0</v>
      </c>
      <c r="Y197" s="163">
        <f>X197*K197</f>
        <v>0</v>
      </c>
      <c r="Z197" s="163">
        <v>0</v>
      </c>
      <c r="AA197" s="164">
        <f>Z197*K197</f>
        <v>0</v>
      </c>
      <c r="AR197" s="17" t="s">
        <v>196</v>
      </c>
      <c r="AT197" s="17" t="s">
        <v>160</v>
      </c>
      <c r="AU197" s="17" t="s">
        <v>103</v>
      </c>
      <c r="AY197" s="17" t="s">
        <v>159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17" t="s">
        <v>21</v>
      </c>
      <c r="BK197" s="104">
        <f>ROUND(L197*K197,2)</f>
        <v>0</v>
      </c>
      <c r="BL197" s="17" t="s">
        <v>196</v>
      </c>
      <c r="BM197" s="17" t="s">
        <v>751</v>
      </c>
    </row>
    <row r="198" spans="2:51" s="10" customFormat="1" ht="22.5" customHeight="1">
      <c r="B198" s="165"/>
      <c r="C198" s="166"/>
      <c r="D198" s="166"/>
      <c r="E198" s="167" t="s">
        <v>3</v>
      </c>
      <c r="F198" s="271" t="s">
        <v>748</v>
      </c>
      <c r="G198" s="272"/>
      <c r="H198" s="272"/>
      <c r="I198" s="272"/>
      <c r="J198" s="166"/>
      <c r="K198" s="168">
        <v>744.915</v>
      </c>
      <c r="L198" s="166"/>
      <c r="M198" s="166"/>
      <c r="N198" s="166"/>
      <c r="O198" s="166"/>
      <c r="P198" s="166"/>
      <c r="Q198" s="166"/>
      <c r="R198" s="169"/>
      <c r="T198" s="170"/>
      <c r="U198" s="166"/>
      <c r="V198" s="166"/>
      <c r="W198" s="166"/>
      <c r="X198" s="166"/>
      <c r="Y198" s="166"/>
      <c r="Z198" s="166"/>
      <c r="AA198" s="171"/>
      <c r="AT198" s="172" t="s">
        <v>167</v>
      </c>
      <c r="AU198" s="172" t="s">
        <v>103</v>
      </c>
      <c r="AV198" s="10" t="s">
        <v>103</v>
      </c>
      <c r="AW198" s="10" t="s">
        <v>36</v>
      </c>
      <c r="AX198" s="10" t="s">
        <v>79</v>
      </c>
      <c r="AY198" s="172" t="s">
        <v>159</v>
      </c>
    </row>
    <row r="199" spans="2:51" s="11" customFormat="1" ht="22.5" customHeight="1">
      <c r="B199" s="173"/>
      <c r="C199" s="174"/>
      <c r="D199" s="174"/>
      <c r="E199" s="175" t="s">
        <v>3</v>
      </c>
      <c r="F199" s="269" t="s">
        <v>168</v>
      </c>
      <c r="G199" s="270"/>
      <c r="H199" s="270"/>
      <c r="I199" s="270"/>
      <c r="J199" s="174"/>
      <c r="K199" s="176">
        <v>744.915</v>
      </c>
      <c r="L199" s="174"/>
      <c r="M199" s="174"/>
      <c r="N199" s="174"/>
      <c r="O199" s="174"/>
      <c r="P199" s="174"/>
      <c r="Q199" s="174"/>
      <c r="R199" s="177"/>
      <c r="T199" s="178"/>
      <c r="U199" s="174"/>
      <c r="V199" s="174"/>
      <c r="W199" s="174"/>
      <c r="X199" s="174"/>
      <c r="Y199" s="174"/>
      <c r="Z199" s="174"/>
      <c r="AA199" s="179"/>
      <c r="AT199" s="180" t="s">
        <v>167</v>
      </c>
      <c r="AU199" s="180" t="s">
        <v>103</v>
      </c>
      <c r="AV199" s="11" t="s">
        <v>164</v>
      </c>
      <c r="AW199" s="11" t="s">
        <v>36</v>
      </c>
      <c r="AX199" s="11" t="s">
        <v>21</v>
      </c>
      <c r="AY199" s="180" t="s">
        <v>159</v>
      </c>
    </row>
    <row r="200" spans="2:65" s="1" customFormat="1" ht="22.5" customHeight="1">
      <c r="B200" s="129"/>
      <c r="C200" s="181" t="s">
        <v>271</v>
      </c>
      <c r="D200" s="181" t="s">
        <v>262</v>
      </c>
      <c r="E200" s="182" t="s">
        <v>289</v>
      </c>
      <c r="F200" s="278" t="s">
        <v>290</v>
      </c>
      <c r="G200" s="279"/>
      <c r="H200" s="279"/>
      <c r="I200" s="279"/>
      <c r="J200" s="183" t="s">
        <v>291</v>
      </c>
      <c r="K200" s="184">
        <v>8.194</v>
      </c>
      <c r="L200" s="280">
        <v>0</v>
      </c>
      <c r="M200" s="279"/>
      <c r="N200" s="281">
        <f>ROUND(L200*K200,2)</f>
        <v>0</v>
      </c>
      <c r="O200" s="260"/>
      <c r="P200" s="260"/>
      <c r="Q200" s="260"/>
      <c r="R200" s="131"/>
      <c r="T200" s="162" t="s">
        <v>3</v>
      </c>
      <c r="U200" s="43" t="s">
        <v>44</v>
      </c>
      <c r="V200" s="35"/>
      <c r="W200" s="163">
        <f>V200*K200</f>
        <v>0</v>
      </c>
      <c r="X200" s="163">
        <v>0.001</v>
      </c>
      <c r="Y200" s="163">
        <f>X200*K200</f>
        <v>0.008194000000000002</v>
      </c>
      <c r="Z200" s="163">
        <v>0</v>
      </c>
      <c r="AA200" s="164">
        <f>Z200*K200</f>
        <v>0</v>
      </c>
      <c r="AR200" s="17" t="s">
        <v>265</v>
      </c>
      <c r="AT200" s="17" t="s">
        <v>262</v>
      </c>
      <c r="AU200" s="17" t="s">
        <v>103</v>
      </c>
      <c r="AY200" s="17" t="s">
        <v>159</v>
      </c>
      <c r="BE200" s="104">
        <f>IF(U200="základní",N200,0)</f>
        <v>0</v>
      </c>
      <c r="BF200" s="104">
        <f>IF(U200="snížená",N200,0)</f>
        <v>0</v>
      </c>
      <c r="BG200" s="104">
        <f>IF(U200="zákl. přenesená",N200,0)</f>
        <v>0</v>
      </c>
      <c r="BH200" s="104">
        <f>IF(U200="sníž. přenesená",N200,0)</f>
        <v>0</v>
      </c>
      <c r="BI200" s="104">
        <f>IF(U200="nulová",N200,0)</f>
        <v>0</v>
      </c>
      <c r="BJ200" s="17" t="s">
        <v>21</v>
      </c>
      <c r="BK200" s="104">
        <f>ROUND(L200*K200,2)</f>
        <v>0</v>
      </c>
      <c r="BL200" s="17" t="s">
        <v>196</v>
      </c>
      <c r="BM200" s="17" t="s">
        <v>752</v>
      </c>
    </row>
    <row r="201" spans="2:65" s="1" customFormat="1" ht="31.5" customHeight="1">
      <c r="B201" s="129"/>
      <c r="C201" s="158" t="s">
        <v>276</v>
      </c>
      <c r="D201" s="158" t="s">
        <v>160</v>
      </c>
      <c r="E201" s="159" t="s">
        <v>294</v>
      </c>
      <c r="F201" s="259" t="s">
        <v>295</v>
      </c>
      <c r="G201" s="260"/>
      <c r="H201" s="260"/>
      <c r="I201" s="260"/>
      <c r="J201" s="160" t="s">
        <v>229</v>
      </c>
      <c r="K201" s="161">
        <v>3.332</v>
      </c>
      <c r="L201" s="261">
        <v>0</v>
      </c>
      <c r="M201" s="260"/>
      <c r="N201" s="262">
        <f>ROUND(L201*K201,2)</f>
        <v>0</v>
      </c>
      <c r="O201" s="260"/>
      <c r="P201" s="260"/>
      <c r="Q201" s="260"/>
      <c r="R201" s="131"/>
      <c r="T201" s="162" t="s">
        <v>3</v>
      </c>
      <c r="U201" s="43" t="s">
        <v>44</v>
      </c>
      <c r="V201" s="35"/>
      <c r="W201" s="163">
        <f>V201*K201</f>
        <v>0</v>
      </c>
      <c r="X201" s="163">
        <v>0</v>
      </c>
      <c r="Y201" s="163">
        <f>X201*K201</f>
        <v>0</v>
      </c>
      <c r="Z201" s="163">
        <v>0</v>
      </c>
      <c r="AA201" s="164">
        <f>Z201*K201</f>
        <v>0</v>
      </c>
      <c r="AR201" s="17" t="s">
        <v>196</v>
      </c>
      <c r="AT201" s="17" t="s">
        <v>160</v>
      </c>
      <c r="AU201" s="17" t="s">
        <v>103</v>
      </c>
      <c r="AY201" s="17" t="s">
        <v>159</v>
      </c>
      <c r="BE201" s="104">
        <f>IF(U201="základní",N201,0)</f>
        <v>0</v>
      </c>
      <c r="BF201" s="104">
        <f>IF(U201="snížená",N201,0)</f>
        <v>0</v>
      </c>
      <c r="BG201" s="104">
        <f>IF(U201="zákl. přenesená",N201,0)</f>
        <v>0</v>
      </c>
      <c r="BH201" s="104">
        <f>IF(U201="sníž. přenesená",N201,0)</f>
        <v>0</v>
      </c>
      <c r="BI201" s="104">
        <f>IF(U201="nulová",N201,0)</f>
        <v>0</v>
      </c>
      <c r="BJ201" s="17" t="s">
        <v>21</v>
      </c>
      <c r="BK201" s="104">
        <f>ROUND(L201*K201,2)</f>
        <v>0</v>
      </c>
      <c r="BL201" s="17" t="s">
        <v>196</v>
      </c>
      <c r="BM201" s="17" t="s">
        <v>753</v>
      </c>
    </row>
    <row r="202" spans="2:63" s="9" customFormat="1" ht="29.85" customHeight="1">
      <c r="B202" s="147"/>
      <c r="C202" s="148"/>
      <c r="D202" s="157" t="s">
        <v>122</v>
      </c>
      <c r="E202" s="157"/>
      <c r="F202" s="157"/>
      <c r="G202" s="157"/>
      <c r="H202" s="157"/>
      <c r="I202" s="157"/>
      <c r="J202" s="157"/>
      <c r="K202" s="157"/>
      <c r="L202" s="157"/>
      <c r="M202" s="157"/>
      <c r="N202" s="254">
        <f>BK202</f>
        <v>0</v>
      </c>
      <c r="O202" s="255"/>
      <c r="P202" s="255"/>
      <c r="Q202" s="255"/>
      <c r="R202" s="150"/>
      <c r="T202" s="151"/>
      <c r="U202" s="148"/>
      <c r="V202" s="148"/>
      <c r="W202" s="152">
        <f>SUM(W203:W206)</f>
        <v>0</v>
      </c>
      <c r="X202" s="148"/>
      <c r="Y202" s="152">
        <f>SUM(Y203:Y206)</f>
        <v>0.006540000000000001</v>
      </c>
      <c r="Z202" s="148"/>
      <c r="AA202" s="153">
        <f>SUM(AA203:AA206)</f>
        <v>0</v>
      </c>
      <c r="AR202" s="154" t="s">
        <v>103</v>
      </c>
      <c r="AT202" s="155" t="s">
        <v>78</v>
      </c>
      <c r="AU202" s="155" t="s">
        <v>21</v>
      </c>
      <c r="AY202" s="154" t="s">
        <v>159</v>
      </c>
      <c r="BK202" s="156">
        <f>SUM(BK203:BK206)</f>
        <v>0</v>
      </c>
    </row>
    <row r="203" spans="2:65" s="1" customFormat="1" ht="31.5" customHeight="1">
      <c r="B203" s="129"/>
      <c r="C203" s="158" t="s">
        <v>280</v>
      </c>
      <c r="D203" s="158" t="s">
        <v>160</v>
      </c>
      <c r="E203" s="159" t="s">
        <v>298</v>
      </c>
      <c r="F203" s="259" t="s">
        <v>299</v>
      </c>
      <c r="G203" s="260"/>
      <c r="H203" s="260"/>
      <c r="I203" s="260"/>
      <c r="J203" s="160" t="s">
        <v>211</v>
      </c>
      <c r="K203" s="161">
        <v>6</v>
      </c>
      <c r="L203" s="261">
        <v>0</v>
      </c>
      <c r="M203" s="260"/>
      <c r="N203" s="262">
        <f>ROUND(L203*K203,2)</f>
        <v>0</v>
      </c>
      <c r="O203" s="260"/>
      <c r="P203" s="260"/>
      <c r="Q203" s="260"/>
      <c r="R203" s="131"/>
      <c r="T203" s="162" t="s">
        <v>3</v>
      </c>
      <c r="U203" s="43" t="s">
        <v>44</v>
      </c>
      <c r="V203" s="35"/>
      <c r="W203" s="163">
        <f>V203*K203</f>
        <v>0</v>
      </c>
      <c r="X203" s="163">
        <v>0.00109</v>
      </c>
      <c r="Y203" s="163">
        <f>X203*K203</f>
        <v>0.006540000000000001</v>
      </c>
      <c r="Z203" s="163">
        <v>0</v>
      </c>
      <c r="AA203" s="164">
        <f>Z203*K203</f>
        <v>0</v>
      </c>
      <c r="AR203" s="17" t="s">
        <v>196</v>
      </c>
      <c r="AT203" s="17" t="s">
        <v>160</v>
      </c>
      <c r="AU203" s="17" t="s">
        <v>103</v>
      </c>
      <c r="AY203" s="17" t="s">
        <v>159</v>
      </c>
      <c r="BE203" s="104">
        <f>IF(U203="základní",N203,0)</f>
        <v>0</v>
      </c>
      <c r="BF203" s="104">
        <f>IF(U203="snížená",N203,0)</f>
        <v>0</v>
      </c>
      <c r="BG203" s="104">
        <f>IF(U203="zákl. přenesená",N203,0)</f>
        <v>0</v>
      </c>
      <c r="BH203" s="104">
        <f>IF(U203="sníž. přenesená",N203,0)</f>
        <v>0</v>
      </c>
      <c r="BI203" s="104">
        <f>IF(U203="nulová",N203,0)</f>
        <v>0</v>
      </c>
      <c r="BJ203" s="17" t="s">
        <v>21</v>
      </c>
      <c r="BK203" s="104">
        <f>ROUND(L203*K203,2)</f>
        <v>0</v>
      </c>
      <c r="BL203" s="17" t="s">
        <v>196</v>
      </c>
      <c r="BM203" s="17" t="s">
        <v>754</v>
      </c>
    </row>
    <row r="204" spans="2:51" s="10" customFormat="1" ht="31.5" customHeight="1">
      <c r="B204" s="165"/>
      <c r="C204" s="166"/>
      <c r="D204" s="166"/>
      <c r="E204" s="167" t="s">
        <v>3</v>
      </c>
      <c r="F204" s="271" t="s">
        <v>755</v>
      </c>
      <c r="G204" s="272"/>
      <c r="H204" s="272"/>
      <c r="I204" s="272"/>
      <c r="J204" s="166"/>
      <c r="K204" s="168">
        <v>6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167</v>
      </c>
      <c r="AU204" s="172" t="s">
        <v>103</v>
      </c>
      <c r="AV204" s="10" t="s">
        <v>103</v>
      </c>
      <c r="AW204" s="10" t="s">
        <v>36</v>
      </c>
      <c r="AX204" s="10" t="s">
        <v>79</v>
      </c>
      <c r="AY204" s="172" t="s">
        <v>159</v>
      </c>
    </row>
    <row r="205" spans="2:51" s="11" customFormat="1" ht="22.5" customHeight="1">
      <c r="B205" s="173"/>
      <c r="C205" s="174"/>
      <c r="D205" s="174"/>
      <c r="E205" s="175" t="s">
        <v>3</v>
      </c>
      <c r="F205" s="269" t="s">
        <v>168</v>
      </c>
      <c r="G205" s="270"/>
      <c r="H205" s="270"/>
      <c r="I205" s="270"/>
      <c r="J205" s="174"/>
      <c r="K205" s="176">
        <v>6</v>
      </c>
      <c r="L205" s="174"/>
      <c r="M205" s="174"/>
      <c r="N205" s="174"/>
      <c r="O205" s="174"/>
      <c r="P205" s="174"/>
      <c r="Q205" s="174"/>
      <c r="R205" s="177"/>
      <c r="T205" s="178"/>
      <c r="U205" s="174"/>
      <c r="V205" s="174"/>
      <c r="W205" s="174"/>
      <c r="X205" s="174"/>
      <c r="Y205" s="174"/>
      <c r="Z205" s="174"/>
      <c r="AA205" s="179"/>
      <c r="AT205" s="180" t="s">
        <v>167</v>
      </c>
      <c r="AU205" s="180" t="s">
        <v>103</v>
      </c>
      <c r="AV205" s="11" t="s">
        <v>164</v>
      </c>
      <c r="AW205" s="11" t="s">
        <v>36</v>
      </c>
      <c r="AX205" s="11" t="s">
        <v>21</v>
      </c>
      <c r="AY205" s="180" t="s">
        <v>159</v>
      </c>
    </row>
    <row r="206" spans="2:65" s="1" customFormat="1" ht="31.5" customHeight="1">
      <c r="B206" s="129"/>
      <c r="C206" s="158" t="s">
        <v>284</v>
      </c>
      <c r="D206" s="158" t="s">
        <v>160</v>
      </c>
      <c r="E206" s="159" t="s">
        <v>302</v>
      </c>
      <c r="F206" s="259" t="s">
        <v>303</v>
      </c>
      <c r="G206" s="260"/>
      <c r="H206" s="260"/>
      <c r="I206" s="260"/>
      <c r="J206" s="160" t="s">
        <v>229</v>
      </c>
      <c r="K206" s="161">
        <v>0.007</v>
      </c>
      <c r="L206" s="261">
        <v>0</v>
      </c>
      <c r="M206" s="260"/>
      <c r="N206" s="262">
        <f>ROUND(L206*K206,2)</f>
        <v>0</v>
      </c>
      <c r="O206" s="260"/>
      <c r="P206" s="260"/>
      <c r="Q206" s="260"/>
      <c r="R206" s="131"/>
      <c r="T206" s="162" t="s">
        <v>3</v>
      </c>
      <c r="U206" s="43" t="s">
        <v>44</v>
      </c>
      <c r="V206" s="35"/>
      <c r="W206" s="163">
        <f>V206*K206</f>
        <v>0</v>
      </c>
      <c r="X206" s="163">
        <v>0</v>
      </c>
      <c r="Y206" s="163">
        <f>X206*K206</f>
        <v>0</v>
      </c>
      <c r="Z206" s="163">
        <v>0</v>
      </c>
      <c r="AA206" s="164">
        <f>Z206*K206</f>
        <v>0</v>
      </c>
      <c r="AR206" s="17" t="s">
        <v>196</v>
      </c>
      <c r="AT206" s="17" t="s">
        <v>160</v>
      </c>
      <c r="AU206" s="17" t="s">
        <v>103</v>
      </c>
      <c r="AY206" s="17" t="s">
        <v>159</v>
      </c>
      <c r="BE206" s="104">
        <f>IF(U206="základní",N206,0)</f>
        <v>0</v>
      </c>
      <c r="BF206" s="104">
        <f>IF(U206="snížená",N206,0)</f>
        <v>0</v>
      </c>
      <c r="BG206" s="104">
        <f>IF(U206="zákl. přenesená",N206,0)</f>
        <v>0</v>
      </c>
      <c r="BH206" s="104">
        <f>IF(U206="sníž. přenesená",N206,0)</f>
        <v>0</v>
      </c>
      <c r="BI206" s="104">
        <f>IF(U206="nulová",N206,0)</f>
        <v>0</v>
      </c>
      <c r="BJ206" s="17" t="s">
        <v>21</v>
      </c>
      <c r="BK206" s="104">
        <f>ROUND(L206*K206,2)</f>
        <v>0</v>
      </c>
      <c r="BL206" s="17" t="s">
        <v>196</v>
      </c>
      <c r="BM206" s="17" t="s">
        <v>756</v>
      </c>
    </row>
    <row r="207" spans="2:63" s="9" customFormat="1" ht="29.85" customHeight="1">
      <c r="B207" s="147"/>
      <c r="C207" s="148"/>
      <c r="D207" s="157" t="s">
        <v>123</v>
      </c>
      <c r="E207" s="157"/>
      <c r="F207" s="157"/>
      <c r="G207" s="157"/>
      <c r="H207" s="157"/>
      <c r="I207" s="157"/>
      <c r="J207" s="157"/>
      <c r="K207" s="157"/>
      <c r="L207" s="157"/>
      <c r="M207" s="157"/>
      <c r="N207" s="254">
        <f>BK207</f>
        <v>0</v>
      </c>
      <c r="O207" s="255"/>
      <c r="P207" s="255"/>
      <c r="Q207" s="255"/>
      <c r="R207" s="150"/>
      <c r="T207" s="151"/>
      <c r="U207" s="148"/>
      <c r="V207" s="148"/>
      <c r="W207" s="152">
        <f>W208</f>
        <v>0</v>
      </c>
      <c r="X207" s="148"/>
      <c r="Y207" s="152">
        <f>Y208</f>
        <v>0</v>
      </c>
      <c r="Z207" s="148"/>
      <c r="AA207" s="153">
        <f>AA208</f>
        <v>0</v>
      </c>
      <c r="AR207" s="154" t="s">
        <v>103</v>
      </c>
      <c r="AT207" s="155" t="s">
        <v>78</v>
      </c>
      <c r="AU207" s="155" t="s">
        <v>21</v>
      </c>
      <c r="AY207" s="154" t="s">
        <v>159</v>
      </c>
      <c r="BK207" s="156">
        <f>BK208</f>
        <v>0</v>
      </c>
    </row>
    <row r="208" spans="2:65" s="1" customFormat="1" ht="31.5" customHeight="1">
      <c r="B208" s="129"/>
      <c r="C208" s="158" t="s">
        <v>288</v>
      </c>
      <c r="D208" s="158" t="s">
        <v>160</v>
      </c>
      <c r="E208" s="159" t="s">
        <v>306</v>
      </c>
      <c r="F208" s="259" t="s">
        <v>307</v>
      </c>
      <c r="G208" s="260"/>
      <c r="H208" s="260"/>
      <c r="I208" s="260"/>
      <c r="J208" s="160" t="s">
        <v>206</v>
      </c>
      <c r="K208" s="161">
        <v>1</v>
      </c>
      <c r="L208" s="261">
        <v>0</v>
      </c>
      <c r="M208" s="260"/>
      <c r="N208" s="262">
        <f>ROUND(L208*K208,2)</f>
        <v>0</v>
      </c>
      <c r="O208" s="260"/>
      <c r="P208" s="260"/>
      <c r="Q208" s="260"/>
      <c r="R208" s="131"/>
      <c r="T208" s="162" t="s">
        <v>3</v>
      </c>
      <c r="U208" s="43" t="s">
        <v>44</v>
      </c>
      <c r="V208" s="35"/>
      <c r="W208" s="163">
        <f>V208*K208</f>
        <v>0</v>
      </c>
      <c r="X208" s="163">
        <v>0</v>
      </c>
      <c r="Y208" s="163">
        <f>X208*K208</f>
        <v>0</v>
      </c>
      <c r="Z208" s="163">
        <v>0</v>
      </c>
      <c r="AA208" s="164">
        <f>Z208*K208</f>
        <v>0</v>
      </c>
      <c r="AR208" s="17" t="s">
        <v>196</v>
      </c>
      <c r="AT208" s="17" t="s">
        <v>160</v>
      </c>
      <c r="AU208" s="17" t="s">
        <v>103</v>
      </c>
      <c r="AY208" s="17" t="s">
        <v>159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17" t="s">
        <v>21</v>
      </c>
      <c r="BK208" s="104">
        <f>ROUND(L208*K208,2)</f>
        <v>0</v>
      </c>
      <c r="BL208" s="17" t="s">
        <v>196</v>
      </c>
      <c r="BM208" s="17" t="s">
        <v>757</v>
      </c>
    </row>
    <row r="209" spans="2:63" s="9" customFormat="1" ht="29.85" customHeight="1">
      <c r="B209" s="147"/>
      <c r="C209" s="148"/>
      <c r="D209" s="157" t="s">
        <v>124</v>
      </c>
      <c r="E209" s="157"/>
      <c r="F209" s="157"/>
      <c r="G209" s="157"/>
      <c r="H209" s="157"/>
      <c r="I209" s="157"/>
      <c r="J209" s="157"/>
      <c r="K209" s="157"/>
      <c r="L209" s="157"/>
      <c r="M209" s="157"/>
      <c r="N209" s="254">
        <f>BK209</f>
        <v>0</v>
      </c>
      <c r="O209" s="255"/>
      <c r="P209" s="255"/>
      <c r="Q209" s="255"/>
      <c r="R209" s="150"/>
      <c r="T209" s="151"/>
      <c r="U209" s="148"/>
      <c r="V209" s="148"/>
      <c r="W209" s="152">
        <f>SUM(W210:W244)</f>
        <v>0</v>
      </c>
      <c r="X209" s="148"/>
      <c r="Y209" s="152">
        <f>SUM(Y210:Y244)</f>
        <v>0.087725</v>
      </c>
      <c r="Z209" s="148"/>
      <c r="AA209" s="153">
        <f>SUM(AA210:AA244)</f>
        <v>0</v>
      </c>
      <c r="AR209" s="154" t="s">
        <v>103</v>
      </c>
      <c r="AT209" s="155" t="s">
        <v>78</v>
      </c>
      <c r="AU209" s="155" t="s">
        <v>21</v>
      </c>
      <c r="AY209" s="154" t="s">
        <v>159</v>
      </c>
      <c r="BK209" s="156">
        <f>SUM(BK210:BK244)</f>
        <v>0</v>
      </c>
    </row>
    <row r="210" spans="2:65" s="1" customFormat="1" ht="31.5" customHeight="1">
      <c r="B210" s="129"/>
      <c r="C210" s="158" t="s">
        <v>293</v>
      </c>
      <c r="D210" s="158" t="s">
        <v>160</v>
      </c>
      <c r="E210" s="159" t="s">
        <v>310</v>
      </c>
      <c r="F210" s="259" t="s">
        <v>311</v>
      </c>
      <c r="G210" s="260"/>
      <c r="H210" s="260"/>
      <c r="I210" s="260"/>
      <c r="J210" s="160" t="s">
        <v>211</v>
      </c>
      <c r="K210" s="161">
        <v>79.54</v>
      </c>
      <c r="L210" s="261">
        <v>0</v>
      </c>
      <c r="M210" s="260"/>
      <c r="N210" s="262">
        <f>ROUND(L210*K210,2)</f>
        <v>0</v>
      </c>
      <c r="O210" s="260"/>
      <c r="P210" s="260"/>
      <c r="Q210" s="260"/>
      <c r="R210" s="131"/>
      <c r="T210" s="162" t="s">
        <v>3</v>
      </c>
      <c r="U210" s="43" t="s">
        <v>44</v>
      </c>
      <c r="V210" s="35"/>
      <c r="W210" s="163">
        <f>V210*K210</f>
        <v>0</v>
      </c>
      <c r="X210" s="163">
        <v>0</v>
      </c>
      <c r="Y210" s="163">
        <f>X210*K210</f>
        <v>0</v>
      </c>
      <c r="Z210" s="163">
        <v>0</v>
      </c>
      <c r="AA210" s="164">
        <f>Z210*K210</f>
        <v>0</v>
      </c>
      <c r="AR210" s="17" t="s">
        <v>196</v>
      </c>
      <c r="AT210" s="17" t="s">
        <v>160</v>
      </c>
      <c r="AU210" s="17" t="s">
        <v>103</v>
      </c>
      <c r="AY210" s="17" t="s">
        <v>159</v>
      </c>
      <c r="BE210" s="104">
        <f>IF(U210="základní",N210,0)</f>
        <v>0</v>
      </c>
      <c r="BF210" s="104">
        <f>IF(U210="snížená",N210,0)</f>
        <v>0</v>
      </c>
      <c r="BG210" s="104">
        <f>IF(U210="zákl. přenesená",N210,0)</f>
        <v>0</v>
      </c>
      <c r="BH210" s="104">
        <f>IF(U210="sníž. přenesená",N210,0)</f>
        <v>0</v>
      </c>
      <c r="BI210" s="104">
        <f>IF(U210="nulová",N210,0)</f>
        <v>0</v>
      </c>
      <c r="BJ210" s="17" t="s">
        <v>21</v>
      </c>
      <c r="BK210" s="104">
        <f>ROUND(L210*K210,2)</f>
        <v>0</v>
      </c>
      <c r="BL210" s="17" t="s">
        <v>196</v>
      </c>
      <c r="BM210" s="17" t="s">
        <v>758</v>
      </c>
    </row>
    <row r="211" spans="2:51" s="10" customFormat="1" ht="22.5" customHeight="1">
      <c r="B211" s="165"/>
      <c r="C211" s="166"/>
      <c r="D211" s="166"/>
      <c r="E211" s="167" t="s">
        <v>3</v>
      </c>
      <c r="F211" s="271" t="s">
        <v>759</v>
      </c>
      <c r="G211" s="272"/>
      <c r="H211" s="272"/>
      <c r="I211" s="272"/>
      <c r="J211" s="166"/>
      <c r="K211" s="168">
        <v>14.23</v>
      </c>
      <c r="L211" s="166"/>
      <c r="M211" s="166"/>
      <c r="N211" s="166"/>
      <c r="O211" s="166"/>
      <c r="P211" s="166"/>
      <c r="Q211" s="166"/>
      <c r="R211" s="169"/>
      <c r="T211" s="170"/>
      <c r="U211" s="166"/>
      <c r="V211" s="166"/>
      <c r="W211" s="166"/>
      <c r="X211" s="166"/>
      <c r="Y211" s="166"/>
      <c r="Z211" s="166"/>
      <c r="AA211" s="171"/>
      <c r="AT211" s="172" t="s">
        <v>167</v>
      </c>
      <c r="AU211" s="172" t="s">
        <v>103</v>
      </c>
      <c r="AV211" s="10" t="s">
        <v>103</v>
      </c>
      <c r="AW211" s="10" t="s">
        <v>36</v>
      </c>
      <c r="AX211" s="10" t="s">
        <v>79</v>
      </c>
      <c r="AY211" s="172" t="s">
        <v>159</v>
      </c>
    </row>
    <row r="212" spans="2:51" s="10" customFormat="1" ht="22.5" customHeight="1">
      <c r="B212" s="165"/>
      <c r="C212" s="166"/>
      <c r="D212" s="166"/>
      <c r="E212" s="167" t="s">
        <v>3</v>
      </c>
      <c r="F212" s="273" t="s">
        <v>760</v>
      </c>
      <c r="G212" s="272"/>
      <c r="H212" s="272"/>
      <c r="I212" s="272"/>
      <c r="J212" s="166"/>
      <c r="K212" s="168">
        <v>12.15</v>
      </c>
      <c r="L212" s="166"/>
      <c r="M212" s="166"/>
      <c r="N212" s="166"/>
      <c r="O212" s="166"/>
      <c r="P212" s="166"/>
      <c r="Q212" s="166"/>
      <c r="R212" s="169"/>
      <c r="T212" s="170"/>
      <c r="U212" s="166"/>
      <c r="V212" s="166"/>
      <c r="W212" s="166"/>
      <c r="X212" s="166"/>
      <c r="Y212" s="166"/>
      <c r="Z212" s="166"/>
      <c r="AA212" s="171"/>
      <c r="AT212" s="172" t="s">
        <v>167</v>
      </c>
      <c r="AU212" s="172" t="s">
        <v>103</v>
      </c>
      <c r="AV212" s="10" t="s">
        <v>103</v>
      </c>
      <c r="AW212" s="10" t="s">
        <v>36</v>
      </c>
      <c r="AX212" s="10" t="s">
        <v>79</v>
      </c>
      <c r="AY212" s="172" t="s">
        <v>159</v>
      </c>
    </row>
    <row r="213" spans="2:51" s="10" customFormat="1" ht="22.5" customHeight="1">
      <c r="B213" s="165"/>
      <c r="C213" s="166"/>
      <c r="D213" s="166"/>
      <c r="E213" s="167" t="s">
        <v>3</v>
      </c>
      <c r="F213" s="273" t="s">
        <v>761</v>
      </c>
      <c r="G213" s="272"/>
      <c r="H213" s="272"/>
      <c r="I213" s="272"/>
      <c r="J213" s="166"/>
      <c r="K213" s="168">
        <v>53.16</v>
      </c>
      <c r="L213" s="166"/>
      <c r="M213" s="166"/>
      <c r="N213" s="166"/>
      <c r="O213" s="166"/>
      <c r="P213" s="166"/>
      <c r="Q213" s="166"/>
      <c r="R213" s="169"/>
      <c r="T213" s="170"/>
      <c r="U213" s="166"/>
      <c r="V213" s="166"/>
      <c r="W213" s="166"/>
      <c r="X213" s="166"/>
      <c r="Y213" s="166"/>
      <c r="Z213" s="166"/>
      <c r="AA213" s="171"/>
      <c r="AT213" s="172" t="s">
        <v>167</v>
      </c>
      <c r="AU213" s="172" t="s">
        <v>103</v>
      </c>
      <c r="AV213" s="10" t="s">
        <v>103</v>
      </c>
      <c r="AW213" s="10" t="s">
        <v>36</v>
      </c>
      <c r="AX213" s="10" t="s">
        <v>79</v>
      </c>
      <c r="AY213" s="172" t="s">
        <v>159</v>
      </c>
    </row>
    <row r="214" spans="2:51" s="11" customFormat="1" ht="22.5" customHeight="1">
      <c r="B214" s="173"/>
      <c r="C214" s="174"/>
      <c r="D214" s="174"/>
      <c r="E214" s="175" t="s">
        <v>3</v>
      </c>
      <c r="F214" s="269" t="s">
        <v>168</v>
      </c>
      <c r="G214" s="270"/>
      <c r="H214" s="270"/>
      <c r="I214" s="270"/>
      <c r="J214" s="174"/>
      <c r="K214" s="176">
        <v>79.54</v>
      </c>
      <c r="L214" s="174"/>
      <c r="M214" s="174"/>
      <c r="N214" s="174"/>
      <c r="O214" s="174"/>
      <c r="P214" s="174"/>
      <c r="Q214" s="174"/>
      <c r="R214" s="177"/>
      <c r="T214" s="178"/>
      <c r="U214" s="174"/>
      <c r="V214" s="174"/>
      <c r="W214" s="174"/>
      <c r="X214" s="174"/>
      <c r="Y214" s="174"/>
      <c r="Z214" s="174"/>
      <c r="AA214" s="179"/>
      <c r="AT214" s="180" t="s">
        <v>167</v>
      </c>
      <c r="AU214" s="180" t="s">
        <v>103</v>
      </c>
      <c r="AV214" s="11" t="s">
        <v>164</v>
      </c>
      <c r="AW214" s="11" t="s">
        <v>36</v>
      </c>
      <c r="AX214" s="11" t="s">
        <v>21</v>
      </c>
      <c r="AY214" s="180" t="s">
        <v>159</v>
      </c>
    </row>
    <row r="215" spans="2:65" s="1" customFormat="1" ht="22.5" customHeight="1">
      <c r="B215" s="129"/>
      <c r="C215" s="181" t="s">
        <v>297</v>
      </c>
      <c r="D215" s="181" t="s">
        <v>262</v>
      </c>
      <c r="E215" s="182" t="s">
        <v>316</v>
      </c>
      <c r="F215" s="278" t="s">
        <v>317</v>
      </c>
      <c r="G215" s="279"/>
      <c r="H215" s="279"/>
      <c r="I215" s="279"/>
      <c r="J215" s="183" t="s">
        <v>291</v>
      </c>
      <c r="K215" s="184">
        <v>49.315</v>
      </c>
      <c r="L215" s="280">
        <v>0</v>
      </c>
      <c r="M215" s="279"/>
      <c r="N215" s="281">
        <f>ROUND(L215*K215,2)</f>
        <v>0</v>
      </c>
      <c r="O215" s="260"/>
      <c r="P215" s="260"/>
      <c r="Q215" s="260"/>
      <c r="R215" s="131"/>
      <c r="T215" s="162" t="s">
        <v>3</v>
      </c>
      <c r="U215" s="43" t="s">
        <v>44</v>
      </c>
      <c r="V215" s="35"/>
      <c r="W215" s="163">
        <f>V215*K215</f>
        <v>0</v>
      </c>
      <c r="X215" s="163">
        <v>0.001</v>
      </c>
      <c r="Y215" s="163">
        <f>X215*K215</f>
        <v>0.049315</v>
      </c>
      <c r="Z215" s="163">
        <v>0</v>
      </c>
      <c r="AA215" s="164">
        <f>Z215*K215</f>
        <v>0</v>
      </c>
      <c r="AR215" s="17" t="s">
        <v>265</v>
      </c>
      <c r="AT215" s="17" t="s">
        <v>262</v>
      </c>
      <c r="AU215" s="17" t="s">
        <v>103</v>
      </c>
      <c r="AY215" s="17" t="s">
        <v>159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17" t="s">
        <v>21</v>
      </c>
      <c r="BK215" s="104">
        <f>ROUND(L215*K215,2)</f>
        <v>0</v>
      </c>
      <c r="BL215" s="17" t="s">
        <v>196</v>
      </c>
      <c r="BM215" s="17" t="s">
        <v>762</v>
      </c>
    </row>
    <row r="216" spans="2:51" s="10" customFormat="1" ht="22.5" customHeight="1">
      <c r="B216" s="165"/>
      <c r="C216" s="166"/>
      <c r="D216" s="166"/>
      <c r="E216" s="167" t="s">
        <v>3</v>
      </c>
      <c r="F216" s="271" t="s">
        <v>763</v>
      </c>
      <c r="G216" s="272"/>
      <c r="H216" s="272"/>
      <c r="I216" s="272"/>
      <c r="J216" s="166"/>
      <c r="K216" s="168">
        <v>49.315</v>
      </c>
      <c r="L216" s="166"/>
      <c r="M216" s="166"/>
      <c r="N216" s="166"/>
      <c r="O216" s="166"/>
      <c r="P216" s="166"/>
      <c r="Q216" s="166"/>
      <c r="R216" s="169"/>
      <c r="T216" s="170"/>
      <c r="U216" s="166"/>
      <c r="V216" s="166"/>
      <c r="W216" s="166"/>
      <c r="X216" s="166"/>
      <c r="Y216" s="166"/>
      <c r="Z216" s="166"/>
      <c r="AA216" s="171"/>
      <c r="AT216" s="172" t="s">
        <v>167</v>
      </c>
      <c r="AU216" s="172" t="s">
        <v>103</v>
      </c>
      <c r="AV216" s="10" t="s">
        <v>103</v>
      </c>
      <c r="AW216" s="10" t="s">
        <v>36</v>
      </c>
      <c r="AX216" s="10" t="s">
        <v>21</v>
      </c>
      <c r="AY216" s="172" t="s">
        <v>159</v>
      </c>
    </row>
    <row r="217" spans="2:65" s="1" customFormat="1" ht="22.5" customHeight="1">
      <c r="B217" s="129"/>
      <c r="C217" s="181" t="s">
        <v>265</v>
      </c>
      <c r="D217" s="181" t="s">
        <v>262</v>
      </c>
      <c r="E217" s="182" t="s">
        <v>321</v>
      </c>
      <c r="F217" s="278" t="s">
        <v>322</v>
      </c>
      <c r="G217" s="279"/>
      <c r="H217" s="279"/>
      <c r="I217" s="279"/>
      <c r="J217" s="183" t="s">
        <v>206</v>
      </c>
      <c r="K217" s="184">
        <v>85</v>
      </c>
      <c r="L217" s="280">
        <v>0</v>
      </c>
      <c r="M217" s="279"/>
      <c r="N217" s="281">
        <f>ROUND(L217*K217,2)</f>
        <v>0</v>
      </c>
      <c r="O217" s="260"/>
      <c r="P217" s="260"/>
      <c r="Q217" s="260"/>
      <c r="R217" s="131"/>
      <c r="T217" s="162" t="s">
        <v>3</v>
      </c>
      <c r="U217" s="43" t="s">
        <v>44</v>
      </c>
      <c r="V217" s="35"/>
      <c r="W217" s="163">
        <f>V217*K217</f>
        <v>0</v>
      </c>
      <c r="X217" s="163">
        <v>0.00028</v>
      </c>
      <c r="Y217" s="163">
        <f>X217*K217</f>
        <v>0.023799999999999998</v>
      </c>
      <c r="Z217" s="163">
        <v>0</v>
      </c>
      <c r="AA217" s="164">
        <f>Z217*K217</f>
        <v>0</v>
      </c>
      <c r="AR217" s="17" t="s">
        <v>265</v>
      </c>
      <c r="AT217" s="17" t="s">
        <v>262</v>
      </c>
      <c r="AU217" s="17" t="s">
        <v>103</v>
      </c>
      <c r="AY217" s="17" t="s">
        <v>159</v>
      </c>
      <c r="BE217" s="104">
        <f>IF(U217="základní",N217,0)</f>
        <v>0</v>
      </c>
      <c r="BF217" s="104">
        <f>IF(U217="snížená",N217,0)</f>
        <v>0</v>
      </c>
      <c r="BG217" s="104">
        <f>IF(U217="zákl. přenesená",N217,0)</f>
        <v>0</v>
      </c>
      <c r="BH217" s="104">
        <f>IF(U217="sníž. přenesená",N217,0)</f>
        <v>0</v>
      </c>
      <c r="BI217" s="104">
        <f>IF(U217="nulová",N217,0)</f>
        <v>0</v>
      </c>
      <c r="BJ217" s="17" t="s">
        <v>21</v>
      </c>
      <c r="BK217" s="104">
        <f>ROUND(L217*K217,2)</f>
        <v>0</v>
      </c>
      <c r="BL217" s="17" t="s">
        <v>196</v>
      </c>
      <c r="BM217" s="17" t="s">
        <v>764</v>
      </c>
    </row>
    <row r="218" spans="2:51" s="10" customFormat="1" ht="22.5" customHeight="1">
      <c r="B218" s="165"/>
      <c r="C218" s="166"/>
      <c r="D218" s="166"/>
      <c r="E218" s="167" t="s">
        <v>3</v>
      </c>
      <c r="F218" s="271" t="s">
        <v>566</v>
      </c>
      <c r="G218" s="272"/>
      <c r="H218" s="272"/>
      <c r="I218" s="272"/>
      <c r="J218" s="166"/>
      <c r="K218" s="168">
        <v>85</v>
      </c>
      <c r="L218" s="166"/>
      <c r="M218" s="166"/>
      <c r="N218" s="166"/>
      <c r="O218" s="166"/>
      <c r="P218" s="166"/>
      <c r="Q218" s="166"/>
      <c r="R218" s="169"/>
      <c r="T218" s="170"/>
      <c r="U218" s="166"/>
      <c r="V218" s="166"/>
      <c r="W218" s="166"/>
      <c r="X218" s="166"/>
      <c r="Y218" s="166"/>
      <c r="Z218" s="166"/>
      <c r="AA218" s="171"/>
      <c r="AT218" s="172" t="s">
        <v>167</v>
      </c>
      <c r="AU218" s="172" t="s">
        <v>103</v>
      </c>
      <c r="AV218" s="10" t="s">
        <v>103</v>
      </c>
      <c r="AW218" s="10" t="s">
        <v>36</v>
      </c>
      <c r="AX218" s="10" t="s">
        <v>79</v>
      </c>
      <c r="AY218" s="172" t="s">
        <v>159</v>
      </c>
    </row>
    <row r="219" spans="2:51" s="11" customFormat="1" ht="22.5" customHeight="1">
      <c r="B219" s="173"/>
      <c r="C219" s="174"/>
      <c r="D219" s="174"/>
      <c r="E219" s="175" t="s">
        <v>3</v>
      </c>
      <c r="F219" s="269" t="s">
        <v>168</v>
      </c>
      <c r="G219" s="270"/>
      <c r="H219" s="270"/>
      <c r="I219" s="270"/>
      <c r="J219" s="174"/>
      <c r="K219" s="176">
        <v>85</v>
      </c>
      <c r="L219" s="174"/>
      <c r="M219" s="174"/>
      <c r="N219" s="174"/>
      <c r="O219" s="174"/>
      <c r="P219" s="174"/>
      <c r="Q219" s="174"/>
      <c r="R219" s="177"/>
      <c r="T219" s="178"/>
      <c r="U219" s="174"/>
      <c r="V219" s="174"/>
      <c r="W219" s="174"/>
      <c r="X219" s="174"/>
      <c r="Y219" s="174"/>
      <c r="Z219" s="174"/>
      <c r="AA219" s="179"/>
      <c r="AT219" s="180" t="s">
        <v>167</v>
      </c>
      <c r="AU219" s="180" t="s">
        <v>103</v>
      </c>
      <c r="AV219" s="11" t="s">
        <v>164</v>
      </c>
      <c r="AW219" s="11" t="s">
        <v>36</v>
      </c>
      <c r="AX219" s="11" t="s">
        <v>21</v>
      </c>
      <c r="AY219" s="180" t="s">
        <v>159</v>
      </c>
    </row>
    <row r="220" spans="2:65" s="1" customFormat="1" ht="31.5" customHeight="1">
      <c r="B220" s="129"/>
      <c r="C220" s="158" t="s">
        <v>305</v>
      </c>
      <c r="D220" s="158" t="s">
        <v>160</v>
      </c>
      <c r="E220" s="159" t="s">
        <v>325</v>
      </c>
      <c r="F220" s="259" t="s">
        <v>326</v>
      </c>
      <c r="G220" s="260"/>
      <c r="H220" s="260"/>
      <c r="I220" s="260"/>
      <c r="J220" s="160" t="s">
        <v>211</v>
      </c>
      <c r="K220" s="161">
        <v>79.54</v>
      </c>
      <c r="L220" s="261">
        <v>0</v>
      </c>
      <c r="M220" s="260"/>
      <c r="N220" s="262">
        <f>ROUND(L220*K220,2)</f>
        <v>0</v>
      </c>
      <c r="O220" s="260"/>
      <c r="P220" s="260"/>
      <c r="Q220" s="260"/>
      <c r="R220" s="131"/>
      <c r="T220" s="162" t="s">
        <v>3</v>
      </c>
      <c r="U220" s="43" t="s">
        <v>44</v>
      </c>
      <c r="V220" s="35"/>
      <c r="W220" s="163">
        <f>V220*K220</f>
        <v>0</v>
      </c>
      <c r="X220" s="163">
        <v>0</v>
      </c>
      <c r="Y220" s="163">
        <f>X220*K220</f>
        <v>0</v>
      </c>
      <c r="Z220" s="163">
        <v>0</v>
      </c>
      <c r="AA220" s="164">
        <f>Z220*K220</f>
        <v>0</v>
      </c>
      <c r="AR220" s="17" t="s">
        <v>196</v>
      </c>
      <c r="AT220" s="17" t="s">
        <v>160</v>
      </c>
      <c r="AU220" s="17" t="s">
        <v>103</v>
      </c>
      <c r="AY220" s="17" t="s">
        <v>159</v>
      </c>
      <c r="BE220" s="104">
        <f>IF(U220="základní",N220,0)</f>
        <v>0</v>
      </c>
      <c r="BF220" s="104">
        <f>IF(U220="snížená",N220,0)</f>
        <v>0</v>
      </c>
      <c r="BG220" s="104">
        <f>IF(U220="zákl. přenesená",N220,0)</f>
        <v>0</v>
      </c>
      <c r="BH220" s="104">
        <f>IF(U220="sníž. přenesená",N220,0)</f>
        <v>0</v>
      </c>
      <c r="BI220" s="104">
        <f>IF(U220="nulová",N220,0)</f>
        <v>0</v>
      </c>
      <c r="BJ220" s="17" t="s">
        <v>21</v>
      </c>
      <c r="BK220" s="104">
        <f>ROUND(L220*K220,2)</f>
        <v>0</v>
      </c>
      <c r="BL220" s="17" t="s">
        <v>196</v>
      </c>
      <c r="BM220" s="17" t="s">
        <v>765</v>
      </c>
    </row>
    <row r="221" spans="2:51" s="10" customFormat="1" ht="22.5" customHeight="1">
      <c r="B221" s="165"/>
      <c r="C221" s="166"/>
      <c r="D221" s="166"/>
      <c r="E221" s="167" t="s">
        <v>3</v>
      </c>
      <c r="F221" s="271" t="s">
        <v>759</v>
      </c>
      <c r="G221" s="272"/>
      <c r="H221" s="272"/>
      <c r="I221" s="272"/>
      <c r="J221" s="166"/>
      <c r="K221" s="168">
        <v>14.23</v>
      </c>
      <c r="L221" s="166"/>
      <c r="M221" s="166"/>
      <c r="N221" s="166"/>
      <c r="O221" s="166"/>
      <c r="P221" s="166"/>
      <c r="Q221" s="166"/>
      <c r="R221" s="169"/>
      <c r="T221" s="170"/>
      <c r="U221" s="166"/>
      <c r="V221" s="166"/>
      <c r="W221" s="166"/>
      <c r="X221" s="166"/>
      <c r="Y221" s="166"/>
      <c r="Z221" s="166"/>
      <c r="AA221" s="171"/>
      <c r="AT221" s="172" t="s">
        <v>167</v>
      </c>
      <c r="AU221" s="172" t="s">
        <v>103</v>
      </c>
      <c r="AV221" s="10" t="s">
        <v>103</v>
      </c>
      <c r="AW221" s="10" t="s">
        <v>36</v>
      </c>
      <c r="AX221" s="10" t="s">
        <v>79</v>
      </c>
      <c r="AY221" s="172" t="s">
        <v>159</v>
      </c>
    </row>
    <row r="222" spans="2:51" s="10" customFormat="1" ht="22.5" customHeight="1">
      <c r="B222" s="165"/>
      <c r="C222" s="166"/>
      <c r="D222" s="166"/>
      <c r="E222" s="167" t="s">
        <v>3</v>
      </c>
      <c r="F222" s="273" t="s">
        <v>760</v>
      </c>
      <c r="G222" s="272"/>
      <c r="H222" s="272"/>
      <c r="I222" s="272"/>
      <c r="J222" s="166"/>
      <c r="K222" s="168">
        <v>12.15</v>
      </c>
      <c r="L222" s="166"/>
      <c r="M222" s="166"/>
      <c r="N222" s="166"/>
      <c r="O222" s="166"/>
      <c r="P222" s="166"/>
      <c r="Q222" s="166"/>
      <c r="R222" s="169"/>
      <c r="T222" s="170"/>
      <c r="U222" s="166"/>
      <c r="V222" s="166"/>
      <c r="W222" s="166"/>
      <c r="X222" s="166"/>
      <c r="Y222" s="166"/>
      <c r="Z222" s="166"/>
      <c r="AA222" s="171"/>
      <c r="AT222" s="172" t="s">
        <v>167</v>
      </c>
      <c r="AU222" s="172" t="s">
        <v>103</v>
      </c>
      <c r="AV222" s="10" t="s">
        <v>103</v>
      </c>
      <c r="AW222" s="10" t="s">
        <v>36</v>
      </c>
      <c r="AX222" s="10" t="s">
        <v>79</v>
      </c>
      <c r="AY222" s="172" t="s">
        <v>159</v>
      </c>
    </row>
    <row r="223" spans="2:51" s="10" customFormat="1" ht="22.5" customHeight="1">
      <c r="B223" s="165"/>
      <c r="C223" s="166"/>
      <c r="D223" s="166"/>
      <c r="E223" s="167" t="s">
        <v>3</v>
      </c>
      <c r="F223" s="273" t="s">
        <v>761</v>
      </c>
      <c r="G223" s="272"/>
      <c r="H223" s="272"/>
      <c r="I223" s="272"/>
      <c r="J223" s="166"/>
      <c r="K223" s="168">
        <v>53.16</v>
      </c>
      <c r="L223" s="166"/>
      <c r="M223" s="166"/>
      <c r="N223" s="166"/>
      <c r="O223" s="166"/>
      <c r="P223" s="166"/>
      <c r="Q223" s="166"/>
      <c r="R223" s="169"/>
      <c r="T223" s="170"/>
      <c r="U223" s="166"/>
      <c r="V223" s="166"/>
      <c r="W223" s="166"/>
      <c r="X223" s="166"/>
      <c r="Y223" s="166"/>
      <c r="Z223" s="166"/>
      <c r="AA223" s="171"/>
      <c r="AT223" s="172" t="s">
        <v>167</v>
      </c>
      <c r="AU223" s="172" t="s">
        <v>103</v>
      </c>
      <c r="AV223" s="10" t="s">
        <v>103</v>
      </c>
      <c r="AW223" s="10" t="s">
        <v>36</v>
      </c>
      <c r="AX223" s="10" t="s">
        <v>79</v>
      </c>
      <c r="AY223" s="172" t="s">
        <v>159</v>
      </c>
    </row>
    <row r="224" spans="2:51" s="11" customFormat="1" ht="22.5" customHeight="1">
      <c r="B224" s="173"/>
      <c r="C224" s="174"/>
      <c r="D224" s="174"/>
      <c r="E224" s="175" t="s">
        <v>3</v>
      </c>
      <c r="F224" s="269" t="s">
        <v>168</v>
      </c>
      <c r="G224" s="270"/>
      <c r="H224" s="270"/>
      <c r="I224" s="270"/>
      <c r="J224" s="174"/>
      <c r="K224" s="176">
        <v>79.54</v>
      </c>
      <c r="L224" s="174"/>
      <c r="M224" s="174"/>
      <c r="N224" s="174"/>
      <c r="O224" s="174"/>
      <c r="P224" s="174"/>
      <c r="Q224" s="174"/>
      <c r="R224" s="177"/>
      <c r="T224" s="178"/>
      <c r="U224" s="174"/>
      <c r="V224" s="174"/>
      <c r="W224" s="174"/>
      <c r="X224" s="174"/>
      <c r="Y224" s="174"/>
      <c r="Z224" s="174"/>
      <c r="AA224" s="179"/>
      <c r="AT224" s="180" t="s">
        <v>167</v>
      </c>
      <c r="AU224" s="180" t="s">
        <v>103</v>
      </c>
      <c r="AV224" s="11" t="s">
        <v>164</v>
      </c>
      <c r="AW224" s="11" t="s">
        <v>36</v>
      </c>
      <c r="AX224" s="11" t="s">
        <v>21</v>
      </c>
      <c r="AY224" s="180" t="s">
        <v>159</v>
      </c>
    </row>
    <row r="225" spans="2:65" s="1" customFormat="1" ht="31.5" customHeight="1">
      <c r="B225" s="129"/>
      <c r="C225" s="158" t="s">
        <v>309</v>
      </c>
      <c r="D225" s="158" t="s">
        <v>160</v>
      </c>
      <c r="E225" s="159" t="s">
        <v>329</v>
      </c>
      <c r="F225" s="259" t="s">
        <v>330</v>
      </c>
      <c r="G225" s="260"/>
      <c r="H225" s="260"/>
      <c r="I225" s="260"/>
      <c r="J225" s="160" t="s">
        <v>206</v>
      </c>
      <c r="K225" s="161">
        <v>3</v>
      </c>
      <c r="L225" s="261">
        <v>0</v>
      </c>
      <c r="M225" s="260"/>
      <c r="N225" s="262">
        <f>ROUND(L225*K225,2)</f>
        <v>0</v>
      </c>
      <c r="O225" s="260"/>
      <c r="P225" s="260"/>
      <c r="Q225" s="260"/>
      <c r="R225" s="131"/>
      <c r="T225" s="162" t="s">
        <v>3</v>
      </c>
      <c r="U225" s="43" t="s">
        <v>44</v>
      </c>
      <c r="V225" s="35"/>
      <c r="W225" s="163">
        <f>V225*K225</f>
        <v>0</v>
      </c>
      <c r="X225" s="163">
        <v>0</v>
      </c>
      <c r="Y225" s="163">
        <f>X225*K225</f>
        <v>0</v>
      </c>
      <c r="Z225" s="163">
        <v>0</v>
      </c>
      <c r="AA225" s="164">
        <f>Z225*K225</f>
        <v>0</v>
      </c>
      <c r="AR225" s="17" t="s">
        <v>196</v>
      </c>
      <c r="AT225" s="17" t="s">
        <v>160</v>
      </c>
      <c r="AU225" s="17" t="s">
        <v>103</v>
      </c>
      <c r="AY225" s="17" t="s">
        <v>159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7" t="s">
        <v>21</v>
      </c>
      <c r="BK225" s="104">
        <f>ROUND(L225*K225,2)</f>
        <v>0</v>
      </c>
      <c r="BL225" s="17" t="s">
        <v>196</v>
      </c>
      <c r="BM225" s="17" t="s">
        <v>766</v>
      </c>
    </row>
    <row r="226" spans="2:51" s="10" customFormat="1" ht="22.5" customHeight="1">
      <c r="B226" s="165"/>
      <c r="C226" s="166"/>
      <c r="D226" s="166"/>
      <c r="E226" s="167" t="s">
        <v>3</v>
      </c>
      <c r="F226" s="271" t="s">
        <v>767</v>
      </c>
      <c r="G226" s="272"/>
      <c r="H226" s="272"/>
      <c r="I226" s="272"/>
      <c r="J226" s="166"/>
      <c r="K226" s="168">
        <v>1</v>
      </c>
      <c r="L226" s="166"/>
      <c r="M226" s="166"/>
      <c r="N226" s="166"/>
      <c r="O226" s="166"/>
      <c r="P226" s="166"/>
      <c r="Q226" s="166"/>
      <c r="R226" s="169"/>
      <c r="T226" s="170"/>
      <c r="U226" s="166"/>
      <c r="V226" s="166"/>
      <c r="W226" s="166"/>
      <c r="X226" s="166"/>
      <c r="Y226" s="166"/>
      <c r="Z226" s="166"/>
      <c r="AA226" s="171"/>
      <c r="AT226" s="172" t="s">
        <v>167</v>
      </c>
      <c r="AU226" s="172" t="s">
        <v>103</v>
      </c>
      <c r="AV226" s="10" t="s">
        <v>103</v>
      </c>
      <c r="AW226" s="10" t="s">
        <v>36</v>
      </c>
      <c r="AX226" s="10" t="s">
        <v>79</v>
      </c>
      <c r="AY226" s="172" t="s">
        <v>159</v>
      </c>
    </row>
    <row r="227" spans="2:51" s="10" customFormat="1" ht="22.5" customHeight="1">
      <c r="B227" s="165"/>
      <c r="C227" s="166"/>
      <c r="D227" s="166"/>
      <c r="E227" s="167" t="s">
        <v>3</v>
      </c>
      <c r="F227" s="273" t="s">
        <v>768</v>
      </c>
      <c r="G227" s="272"/>
      <c r="H227" s="272"/>
      <c r="I227" s="272"/>
      <c r="J227" s="166"/>
      <c r="K227" s="168">
        <v>2</v>
      </c>
      <c r="L227" s="166"/>
      <c r="M227" s="166"/>
      <c r="N227" s="166"/>
      <c r="O227" s="166"/>
      <c r="P227" s="166"/>
      <c r="Q227" s="166"/>
      <c r="R227" s="169"/>
      <c r="T227" s="170"/>
      <c r="U227" s="166"/>
      <c r="V227" s="166"/>
      <c r="W227" s="166"/>
      <c r="X227" s="166"/>
      <c r="Y227" s="166"/>
      <c r="Z227" s="166"/>
      <c r="AA227" s="171"/>
      <c r="AT227" s="172" t="s">
        <v>167</v>
      </c>
      <c r="AU227" s="172" t="s">
        <v>103</v>
      </c>
      <c r="AV227" s="10" t="s">
        <v>103</v>
      </c>
      <c r="AW227" s="10" t="s">
        <v>36</v>
      </c>
      <c r="AX227" s="10" t="s">
        <v>79</v>
      </c>
      <c r="AY227" s="172" t="s">
        <v>159</v>
      </c>
    </row>
    <row r="228" spans="2:51" s="11" customFormat="1" ht="22.5" customHeight="1">
      <c r="B228" s="173"/>
      <c r="C228" s="174"/>
      <c r="D228" s="174"/>
      <c r="E228" s="175" t="s">
        <v>3</v>
      </c>
      <c r="F228" s="269" t="s">
        <v>168</v>
      </c>
      <c r="G228" s="270"/>
      <c r="H228" s="270"/>
      <c r="I228" s="270"/>
      <c r="J228" s="174"/>
      <c r="K228" s="176">
        <v>3</v>
      </c>
      <c r="L228" s="174"/>
      <c r="M228" s="174"/>
      <c r="N228" s="174"/>
      <c r="O228" s="174"/>
      <c r="P228" s="174"/>
      <c r="Q228" s="174"/>
      <c r="R228" s="177"/>
      <c r="T228" s="178"/>
      <c r="U228" s="174"/>
      <c r="V228" s="174"/>
      <c r="W228" s="174"/>
      <c r="X228" s="174"/>
      <c r="Y228" s="174"/>
      <c r="Z228" s="174"/>
      <c r="AA228" s="179"/>
      <c r="AT228" s="180" t="s">
        <v>167</v>
      </c>
      <c r="AU228" s="180" t="s">
        <v>103</v>
      </c>
      <c r="AV228" s="11" t="s">
        <v>164</v>
      </c>
      <c r="AW228" s="11" t="s">
        <v>36</v>
      </c>
      <c r="AX228" s="11" t="s">
        <v>21</v>
      </c>
      <c r="AY228" s="180" t="s">
        <v>159</v>
      </c>
    </row>
    <row r="229" spans="2:65" s="1" customFormat="1" ht="22.5" customHeight="1">
      <c r="B229" s="129"/>
      <c r="C229" s="181" t="s">
        <v>315</v>
      </c>
      <c r="D229" s="181" t="s">
        <v>262</v>
      </c>
      <c r="E229" s="182" t="s">
        <v>335</v>
      </c>
      <c r="F229" s="278" t="s">
        <v>336</v>
      </c>
      <c r="G229" s="279"/>
      <c r="H229" s="279"/>
      <c r="I229" s="279"/>
      <c r="J229" s="183" t="s">
        <v>206</v>
      </c>
      <c r="K229" s="184">
        <v>3</v>
      </c>
      <c r="L229" s="280">
        <v>0</v>
      </c>
      <c r="M229" s="279"/>
      <c r="N229" s="281">
        <f>ROUND(L229*K229,2)</f>
        <v>0</v>
      </c>
      <c r="O229" s="260"/>
      <c r="P229" s="260"/>
      <c r="Q229" s="260"/>
      <c r="R229" s="131"/>
      <c r="T229" s="162" t="s">
        <v>3</v>
      </c>
      <c r="U229" s="43" t="s">
        <v>44</v>
      </c>
      <c r="V229" s="35"/>
      <c r="W229" s="163">
        <f>V229*K229</f>
        <v>0</v>
      </c>
      <c r="X229" s="163">
        <v>0.00032</v>
      </c>
      <c r="Y229" s="163">
        <f>X229*K229</f>
        <v>0.0009600000000000001</v>
      </c>
      <c r="Z229" s="163">
        <v>0</v>
      </c>
      <c r="AA229" s="164">
        <f>Z229*K229</f>
        <v>0</v>
      </c>
      <c r="AR229" s="17" t="s">
        <v>265</v>
      </c>
      <c r="AT229" s="17" t="s">
        <v>262</v>
      </c>
      <c r="AU229" s="17" t="s">
        <v>103</v>
      </c>
      <c r="AY229" s="17" t="s">
        <v>159</v>
      </c>
      <c r="BE229" s="104">
        <f>IF(U229="základní",N229,0)</f>
        <v>0</v>
      </c>
      <c r="BF229" s="104">
        <f>IF(U229="snížená",N229,0)</f>
        <v>0</v>
      </c>
      <c r="BG229" s="104">
        <f>IF(U229="zákl. přenesená",N229,0)</f>
        <v>0</v>
      </c>
      <c r="BH229" s="104">
        <f>IF(U229="sníž. přenesená",N229,0)</f>
        <v>0</v>
      </c>
      <c r="BI229" s="104">
        <f>IF(U229="nulová",N229,0)</f>
        <v>0</v>
      </c>
      <c r="BJ229" s="17" t="s">
        <v>21</v>
      </c>
      <c r="BK229" s="104">
        <f>ROUND(L229*K229,2)</f>
        <v>0</v>
      </c>
      <c r="BL229" s="17" t="s">
        <v>196</v>
      </c>
      <c r="BM229" s="17" t="s">
        <v>769</v>
      </c>
    </row>
    <row r="230" spans="2:65" s="1" customFormat="1" ht="31.5" customHeight="1">
      <c r="B230" s="129"/>
      <c r="C230" s="158" t="s">
        <v>320</v>
      </c>
      <c r="D230" s="158" t="s">
        <v>160</v>
      </c>
      <c r="E230" s="159" t="s">
        <v>339</v>
      </c>
      <c r="F230" s="259" t="s">
        <v>340</v>
      </c>
      <c r="G230" s="260"/>
      <c r="H230" s="260"/>
      <c r="I230" s="260"/>
      <c r="J230" s="160" t="s">
        <v>206</v>
      </c>
      <c r="K230" s="161">
        <v>3</v>
      </c>
      <c r="L230" s="261">
        <v>0</v>
      </c>
      <c r="M230" s="260"/>
      <c r="N230" s="262">
        <f>ROUND(L230*K230,2)</f>
        <v>0</v>
      </c>
      <c r="O230" s="260"/>
      <c r="P230" s="260"/>
      <c r="Q230" s="260"/>
      <c r="R230" s="131"/>
      <c r="T230" s="162" t="s">
        <v>3</v>
      </c>
      <c r="U230" s="43" t="s">
        <v>44</v>
      </c>
      <c r="V230" s="35"/>
      <c r="W230" s="163">
        <f>V230*K230</f>
        <v>0</v>
      </c>
      <c r="X230" s="163">
        <v>0</v>
      </c>
      <c r="Y230" s="163">
        <f>X230*K230</f>
        <v>0</v>
      </c>
      <c r="Z230" s="163">
        <v>0</v>
      </c>
      <c r="AA230" s="164">
        <f>Z230*K230</f>
        <v>0</v>
      </c>
      <c r="AR230" s="17" t="s">
        <v>196</v>
      </c>
      <c r="AT230" s="17" t="s">
        <v>160</v>
      </c>
      <c r="AU230" s="17" t="s">
        <v>103</v>
      </c>
      <c r="AY230" s="17" t="s">
        <v>159</v>
      </c>
      <c r="BE230" s="104">
        <f>IF(U230="základní",N230,0)</f>
        <v>0</v>
      </c>
      <c r="BF230" s="104">
        <f>IF(U230="snížená",N230,0)</f>
        <v>0</v>
      </c>
      <c r="BG230" s="104">
        <f>IF(U230="zákl. přenesená",N230,0)</f>
        <v>0</v>
      </c>
      <c r="BH230" s="104">
        <f>IF(U230="sníž. přenesená",N230,0)</f>
        <v>0</v>
      </c>
      <c r="BI230" s="104">
        <f>IF(U230="nulová",N230,0)</f>
        <v>0</v>
      </c>
      <c r="BJ230" s="17" t="s">
        <v>21</v>
      </c>
      <c r="BK230" s="104">
        <f>ROUND(L230*K230,2)</f>
        <v>0</v>
      </c>
      <c r="BL230" s="17" t="s">
        <v>196</v>
      </c>
      <c r="BM230" s="17" t="s">
        <v>770</v>
      </c>
    </row>
    <row r="231" spans="2:51" s="10" customFormat="1" ht="22.5" customHeight="1">
      <c r="B231" s="165"/>
      <c r="C231" s="166"/>
      <c r="D231" s="166"/>
      <c r="E231" s="167" t="s">
        <v>3</v>
      </c>
      <c r="F231" s="271" t="s">
        <v>767</v>
      </c>
      <c r="G231" s="272"/>
      <c r="H231" s="272"/>
      <c r="I231" s="272"/>
      <c r="J231" s="166"/>
      <c r="K231" s="168">
        <v>1</v>
      </c>
      <c r="L231" s="166"/>
      <c r="M231" s="166"/>
      <c r="N231" s="166"/>
      <c r="O231" s="166"/>
      <c r="P231" s="166"/>
      <c r="Q231" s="166"/>
      <c r="R231" s="169"/>
      <c r="T231" s="170"/>
      <c r="U231" s="166"/>
      <c r="V231" s="166"/>
      <c r="W231" s="166"/>
      <c r="X231" s="166"/>
      <c r="Y231" s="166"/>
      <c r="Z231" s="166"/>
      <c r="AA231" s="171"/>
      <c r="AT231" s="172" t="s">
        <v>167</v>
      </c>
      <c r="AU231" s="172" t="s">
        <v>103</v>
      </c>
      <c r="AV231" s="10" t="s">
        <v>103</v>
      </c>
      <c r="AW231" s="10" t="s">
        <v>36</v>
      </c>
      <c r="AX231" s="10" t="s">
        <v>79</v>
      </c>
      <c r="AY231" s="172" t="s">
        <v>159</v>
      </c>
    </row>
    <row r="232" spans="2:51" s="10" customFormat="1" ht="22.5" customHeight="1">
      <c r="B232" s="165"/>
      <c r="C232" s="166"/>
      <c r="D232" s="166"/>
      <c r="E232" s="167" t="s">
        <v>3</v>
      </c>
      <c r="F232" s="273" t="s">
        <v>768</v>
      </c>
      <c r="G232" s="272"/>
      <c r="H232" s="272"/>
      <c r="I232" s="272"/>
      <c r="J232" s="166"/>
      <c r="K232" s="168">
        <v>2</v>
      </c>
      <c r="L232" s="166"/>
      <c r="M232" s="166"/>
      <c r="N232" s="166"/>
      <c r="O232" s="166"/>
      <c r="P232" s="166"/>
      <c r="Q232" s="166"/>
      <c r="R232" s="169"/>
      <c r="T232" s="170"/>
      <c r="U232" s="166"/>
      <c r="V232" s="166"/>
      <c r="W232" s="166"/>
      <c r="X232" s="166"/>
      <c r="Y232" s="166"/>
      <c r="Z232" s="166"/>
      <c r="AA232" s="171"/>
      <c r="AT232" s="172" t="s">
        <v>167</v>
      </c>
      <c r="AU232" s="172" t="s">
        <v>103</v>
      </c>
      <c r="AV232" s="10" t="s">
        <v>103</v>
      </c>
      <c r="AW232" s="10" t="s">
        <v>36</v>
      </c>
      <c r="AX232" s="10" t="s">
        <v>79</v>
      </c>
      <c r="AY232" s="172" t="s">
        <v>159</v>
      </c>
    </row>
    <row r="233" spans="2:51" s="11" customFormat="1" ht="22.5" customHeight="1">
      <c r="B233" s="173"/>
      <c r="C233" s="174"/>
      <c r="D233" s="174"/>
      <c r="E233" s="175" t="s">
        <v>3</v>
      </c>
      <c r="F233" s="269" t="s">
        <v>168</v>
      </c>
      <c r="G233" s="270"/>
      <c r="H233" s="270"/>
      <c r="I233" s="270"/>
      <c r="J233" s="174"/>
      <c r="K233" s="176">
        <v>3</v>
      </c>
      <c r="L233" s="174"/>
      <c r="M233" s="174"/>
      <c r="N233" s="174"/>
      <c r="O233" s="174"/>
      <c r="P233" s="174"/>
      <c r="Q233" s="174"/>
      <c r="R233" s="177"/>
      <c r="T233" s="178"/>
      <c r="U233" s="174"/>
      <c r="V233" s="174"/>
      <c r="W233" s="174"/>
      <c r="X233" s="174"/>
      <c r="Y233" s="174"/>
      <c r="Z233" s="174"/>
      <c r="AA233" s="179"/>
      <c r="AT233" s="180" t="s">
        <v>167</v>
      </c>
      <c r="AU233" s="180" t="s">
        <v>103</v>
      </c>
      <c r="AV233" s="11" t="s">
        <v>164</v>
      </c>
      <c r="AW233" s="11" t="s">
        <v>36</v>
      </c>
      <c r="AX233" s="11" t="s">
        <v>21</v>
      </c>
      <c r="AY233" s="180" t="s">
        <v>159</v>
      </c>
    </row>
    <row r="234" spans="2:65" s="1" customFormat="1" ht="22.5" customHeight="1">
      <c r="B234" s="129"/>
      <c r="C234" s="158" t="s">
        <v>324</v>
      </c>
      <c r="D234" s="158" t="s">
        <v>160</v>
      </c>
      <c r="E234" s="159" t="s">
        <v>343</v>
      </c>
      <c r="F234" s="259" t="s">
        <v>344</v>
      </c>
      <c r="G234" s="260"/>
      <c r="H234" s="260"/>
      <c r="I234" s="260"/>
      <c r="J234" s="160" t="s">
        <v>206</v>
      </c>
      <c r="K234" s="161">
        <v>3</v>
      </c>
      <c r="L234" s="261">
        <v>0</v>
      </c>
      <c r="M234" s="260"/>
      <c r="N234" s="262">
        <f>ROUND(L234*K234,2)</f>
        <v>0</v>
      </c>
      <c r="O234" s="260"/>
      <c r="P234" s="260"/>
      <c r="Q234" s="260"/>
      <c r="R234" s="131"/>
      <c r="T234" s="162" t="s">
        <v>3</v>
      </c>
      <c r="U234" s="43" t="s">
        <v>44</v>
      </c>
      <c r="V234" s="35"/>
      <c r="W234" s="163">
        <f>V234*K234</f>
        <v>0</v>
      </c>
      <c r="X234" s="163">
        <v>0</v>
      </c>
      <c r="Y234" s="163">
        <f>X234*K234</f>
        <v>0</v>
      </c>
      <c r="Z234" s="163">
        <v>0</v>
      </c>
      <c r="AA234" s="16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104">
        <f>IF(U234="základní",N234,0)</f>
        <v>0</v>
      </c>
      <c r="BF234" s="104">
        <f>IF(U234="snížená",N234,0)</f>
        <v>0</v>
      </c>
      <c r="BG234" s="104">
        <f>IF(U234="zákl. přenesená",N234,0)</f>
        <v>0</v>
      </c>
      <c r="BH234" s="104">
        <f>IF(U234="sníž. přenesená",N234,0)</f>
        <v>0</v>
      </c>
      <c r="BI234" s="104">
        <f>IF(U234="nulová",N234,0)</f>
        <v>0</v>
      </c>
      <c r="BJ234" s="17" t="s">
        <v>21</v>
      </c>
      <c r="BK234" s="104">
        <f>ROUND(L234*K234,2)</f>
        <v>0</v>
      </c>
      <c r="BL234" s="17" t="s">
        <v>196</v>
      </c>
      <c r="BM234" s="17" t="s">
        <v>771</v>
      </c>
    </row>
    <row r="235" spans="2:51" s="10" customFormat="1" ht="22.5" customHeight="1">
      <c r="B235" s="165"/>
      <c r="C235" s="166"/>
      <c r="D235" s="166"/>
      <c r="E235" s="167" t="s">
        <v>3</v>
      </c>
      <c r="F235" s="271" t="s">
        <v>772</v>
      </c>
      <c r="G235" s="272"/>
      <c r="H235" s="272"/>
      <c r="I235" s="272"/>
      <c r="J235" s="166"/>
      <c r="K235" s="168">
        <v>1</v>
      </c>
      <c r="L235" s="166"/>
      <c r="M235" s="166"/>
      <c r="N235" s="166"/>
      <c r="O235" s="166"/>
      <c r="P235" s="166"/>
      <c r="Q235" s="166"/>
      <c r="R235" s="169"/>
      <c r="T235" s="170"/>
      <c r="U235" s="166"/>
      <c r="V235" s="166"/>
      <c r="W235" s="166"/>
      <c r="X235" s="166"/>
      <c r="Y235" s="166"/>
      <c r="Z235" s="166"/>
      <c r="AA235" s="171"/>
      <c r="AT235" s="172" t="s">
        <v>167</v>
      </c>
      <c r="AU235" s="172" t="s">
        <v>103</v>
      </c>
      <c r="AV235" s="10" t="s">
        <v>103</v>
      </c>
      <c r="AW235" s="10" t="s">
        <v>36</v>
      </c>
      <c r="AX235" s="10" t="s">
        <v>79</v>
      </c>
      <c r="AY235" s="172" t="s">
        <v>159</v>
      </c>
    </row>
    <row r="236" spans="2:51" s="10" customFormat="1" ht="22.5" customHeight="1">
      <c r="B236" s="165"/>
      <c r="C236" s="166"/>
      <c r="D236" s="166"/>
      <c r="E236" s="167" t="s">
        <v>3</v>
      </c>
      <c r="F236" s="273" t="s">
        <v>773</v>
      </c>
      <c r="G236" s="272"/>
      <c r="H236" s="272"/>
      <c r="I236" s="272"/>
      <c r="J236" s="166"/>
      <c r="K236" s="168">
        <v>1</v>
      </c>
      <c r="L236" s="166"/>
      <c r="M236" s="166"/>
      <c r="N236" s="166"/>
      <c r="O236" s="166"/>
      <c r="P236" s="166"/>
      <c r="Q236" s="166"/>
      <c r="R236" s="169"/>
      <c r="T236" s="170"/>
      <c r="U236" s="166"/>
      <c r="V236" s="166"/>
      <c r="W236" s="166"/>
      <c r="X236" s="166"/>
      <c r="Y236" s="166"/>
      <c r="Z236" s="166"/>
      <c r="AA236" s="171"/>
      <c r="AT236" s="172" t="s">
        <v>167</v>
      </c>
      <c r="AU236" s="172" t="s">
        <v>103</v>
      </c>
      <c r="AV236" s="10" t="s">
        <v>103</v>
      </c>
      <c r="AW236" s="10" t="s">
        <v>36</v>
      </c>
      <c r="AX236" s="10" t="s">
        <v>79</v>
      </c>
      <c r="AY236" s="172" t="s">
        <v>159</v>
      </c>
    </row>
    <row r="237" spans="2:51" s="10" customFormat="1" ht="22.5" customHeight="1">
      <c r="B237" s="165"/>
      <c r="C237" s="166"/>
      <c r="D237" s="166"/>
      <c r="E237" s="167" t="s">
        <v>3</v>
      </c>
      <c r="F237" s="273" t="s">
        <v>774</v>
      </c>
      <c r="G237" s="272"/>
      <c r="H237" s="272"/>
      <c r="I237" s="272"/>
      <c r="J237" s="166"/>
      <c r="K237" s="168">
        <v>1</v>
      </c>
      <c r="L237" s="166"/>
      <c r="M237" s="166"/>
      <c r="N237" s="166"/>
      <c r="O237" s="166"/>
      <c r="P237" s="166"/>
      <c r="Q237" s="166"/>
      <c r="R237" s="169"/>
      <c r="T237" s="170"/>
      <c r="U237" s="166"/>
      <c r="V237" s="166"/>
      <c r="W237" s="166"/>
      <c r="X237" s="166"/>
      <c r="Y237" s="166"/>
      <c r="Z237" s="166"/>
      <c r="AA237" s="171"/>
      <c r="AT237" s="172" t="s">
        <v>167</v>
      </c>
      <c r="AU237" s="172" t="s">
        <v>103</v>
      </c>
      <c r="AV237" s="10" t="s">
        <v>103</v>
      </c>
      <c r="AW237" s="10" t="s">
        <v>36</v>
      </c>
      <c r="AX237" s="10" t="s">
        <v>79</v>
      </c>
      <c r="AY237" s="172" t="s">
        <v>159</v>
      </c>
    </row>
    <row r="238" spans="2:51" s="11" customFormat="1" ht="22.5" customHeight="1">
      <c r="B238" s="173"/>
      <c r="C238" s="174"/>
      <c r="D238" s="174"/>
      <c r="E238" s="175" t="s">
        <v>3</v>
      </c>
      <c r="F238" s="269" t="s">
        <v>168</v>
      </c>
      <c r="G238" s="270"/>
      <c r="H238" s="270"/>
      <c r="I238" s="270"/>
      <c r="J238" s="174"/>
      <c r="K238" s="176">
        <v>3</v>
      </c>
      <c r="L238" s="174"/>
      <c r="M238" s="174"/>
      <c r="N238" s="174"/>
      <c r="O238" s="174"/>
      <c r="P238" s="174"/>
      <c r="Q238" s="174"/>
      <c r="R238" s="177"/>
      <c r="T238" s="178"/>
      <c r="U238" s="174"/>
      <c r="V238" s="174"/>
      <c r="W238" s="174"/>
      <c r="X238" s="174"/>
      <c r="Y238" s="174"/>
      <c r="Z238" s="174"/>
      <c r="AA238" s="179"/>
      <c r="AT238" s="180" t="s">
        <v>167</v>
      </c>
      <c r="AU238" s="180" t="s">
        <v>103</v>
      </c>
      <c r="AV238" s="11" t="s">
        <v>164</v>
      </c>
      <c r="AW238" s="11" t="s">
        <v>36</v>
      </c>
      <c r="AX238" s="11" t="s">
        <v>21</v>
      </c>
      <c r="AY238" s="180" t="s">
        <v>159</v>
      </c>
    </row>
    <row r="239" spans="2:65" s="1" customFormat="1" ht="22.5" customHeight="1">
      <c r="B239" s="129"/>
      <c r="C239" s="181" t="s">
        <v>328</v>
      </c>
      <c r="D239" s="181" t="s">
        <v>262</v>
      </c>
      <c r="E239" s="182" t="s">
        <v>348</v>
      </c>
      <c r="F239" s="278" t="s">
        <v>349</v>
      </c>
      <c r="G239" s="279"/>
      <c r="H239" s="279"/>
      <c r="I239" s="279"/>
      <c r="J239" s="183" t="s">
        <v>206</v>
      </c>
      <c r="K239" s="184">
        <v>3</v>
      </c>
      <c r="L239" s="280">
        <v>0</v>
      </c>
      <c r="M239" s="279"/>
      <c r="N239" s="281">
        <f>ROUND(L239*K239,2)</f>
        <v>0</v>
      </c>
      <c r="O239" s="260"/>
      <c r="P239" s="260"/>
      <c r="Q239" s="260"/>
      <c r="R239" s="131"/>
      <c r="T239" s="162" t="s">
        <v>3</v>
      </c>
      <c r="U239" s="43" t="s">
        <v>44</v>
      </c>
      <c r="V239" s="35"/>
      <c r="W239" s="163">
        <f>V239*K239</f>
        <v>0</v>
      </c>
      <c r="X239" s="163">
        <v>0.00455</v>
      </c>
      <c r="Y239" s="163">
        <f>X239*K239</f>
        <v>0.01365</v>
      </c>
      <c r="Z239" s="163">
        <v>0</v>
      </c>
      <c r="AA239" s="164">
        <f>Z239*K239</f>
        <v>0</v>
      </c>
      <c r="AR239" s="17" t="s">
        <v>265</v>
      </c>
      <c r="AT239" s="17" t="s">
        <v>262</v>
      </c>
      <c r="AU239" s="17" t="s">
        <v>103</v>
      </c>
      <c r="AY239" s="17" t="s">
        <v>159</v>
      </c>
      <c r="BE239" s="104">
        <f>IF(U239="základní",N239,0)</f>
        <v>0</v>
      </c>
      <c r="BF239" s="104">
        <f>IF(U239="snížená",N239,0)</f>
        <v>0</v>
      </c>
      <c r="BG239" s="104">
        <f>IF(U239="zákl. přenesená",N239,0)</f>
        <v>0</v>
      </c>
      <c r="BH239" s="104">
        <f>IF(U239="sníž. přenesená",N239,0)</f>
        <v>0</v>
      </c>
      <c r="BI239" s="104">
        <f>IF(U239="nulová",N239,0)</f>
        <v>0</v>
      </c>
      <c r="BJ239" s="17" t="s">
        <v>21</v>
      </c>
      <c r="BK239" s="104">
        <f>ROUND(L239*K239,2)</f>
        <v>0</v>
      </c>
      <c r="BL239" s="17" t="s">
        <v>196</v>
      </c>
      <c r="BM239" s="17" t="s">
        <v>775</v>
      </c>
    </row>
    <row r="240" spans="2:65" s="1" customFormat="1" ht="31.5" customHeight="1">
      <c r="B240" s="129"/>
      <c r="C240" s="158" t="s">
        <v>334</v>
      </c>
      <c r="D240" s="158" t="s">
        <v>160</v>
      </c>
      <c r="E240" s="159" t="s">
        <v>352</v>
      </c>
      <c r="F240" s="259" t="s">
        <v>353</v>
      </c>
      <c r="G240" s="260"/>
      <c r="H240" s="260"/>
      <c r="I240" s="260"/>
      <c r="J240" s="160" t="s">
        <v>206</v>
      </c>
      <c r="K240" s="161">
        <v>3</v>
      </c>
      <c r="L240" s="261">
        <v>0</v>
      </c>
      <c r="M240" s="260"/>
      <c r="N240" s="262">
        <f>ROUND(L240*K240,2)</f>
        <v>0</v>
      </c>
      <c r="O240" s="260"/>
      <c r="P240" s="260"/>
      <c r="Q240" s="260"/>
      <c r="R240" s="131"/>
      <c r="T240" s="162" t="s">
        <v>3</v>
      </c>
      <c r="U240" s="43" t="s">
        <v>44</v>
      </c>
      <c r="V240" s="35"/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7" t="s">
        <v>196</v>
      </c>
      <c r="AT240" s="17" t="s">
        <v>160</v>
      </c>
      <c r="AU240" s="17" t="s">
        <v>103</v>
      </c>
      <c r="AY240" s="17" t="s">
        <v>159</v>
      </c>
      <c r="BE240" s="104">
        <f>IF(U240="základní",N240,0)</f>
        <v>0</v>
      </c>
      <c r="BF240" s="104">
        <f>IF(U240="snížená",N240,0)</f>
        <v>0</v>
      </c>
      <c r="BG240" s="104">
        <f>IF(U240="zákl. přenesená",N240,0)</f>
        <v>0</v>
      </c>
      <c r="BH240" s="104">
        <f>IF(U240="sníž. přenesená",N240,0)</f>
        <v>0</v>
      </c>
      <c r="BI240" s="104">
        <f>IF(U240="nulová",N240,0)</f>
        <v>0</v>
      </c>
      <c r="BJ240" s="17" t="s">
        <v>21</v>
      </c>
      <c r="BK240" s="104">
        <f>ROUND(L240*K240,2)</f>
        <v>0</v>
      </c>
      <c r="BL240" s="17" t="s">
        <v>196</v>
      </c>
      <c r="BM240" s="17" t="s">
        <v>776</v>
      </c>
    </row>
    <row r="241" spans="2:51" s="10" customFormat="1" ht="22.5" customHeight="1">
      <c r="B241" s="165"/>
      <c r="C241" s="166"/>
      <c r="D241" s="166"/>
      <c r="E241" s="167" t="s">
        <v>3</v>
      </c>
      <c r="F241" s="271" t="s">
        <v>772</v>
      </c>
      <c r="G241" s="272"/>
      <c r="H241" s="272"/>
      <c r="I241" s="272"/>
      <c r="J241" s="166"/>
      <c r="K241" s="168">
        <v>1</v>
      </c>
      <c r="L241" s="166"/>
      <c r="M241" s="166"/>
      <c r="N241" s="166"/>
      <c r="O241" s="166"/>
      <c r="P241" s="166"/>
      <c r="Q241" s="166"/>
      <c r="R241" s="169"/>
      <c r="T241" s="170"/>
      <c r="U241" s="166"/>
      <c r="V241" s="166"/>
      <c r="W241" s="166"/>
      <c r="X241" s="166"/>
      <c r="Y241" s="166"/>
      <c r="Z241" s="166"/>
      <c r="AA241" s="171"/>
      <c r="AT241" s="172" t="s">
        <v>167</v>
      </c>
      <c r="AU241" s="172" t="s">
        <v>103</v>
      </c>
      <c r="AV241" s="10" t="s">
        <v>103</v>
      </c>
      <c r="AW241" s="10" t="s">
        <v>36</v>
      </c>
      <c r="AX241" s="10" t="s">
        <v>79</v>
      </c>
      <c r="AY241" s="172" t="s">
        <v>159</v>
      </c>
    </row>
    <row r="242" spans="2:51" s="10" customFormat="1" ht="22.5" customHeight="1">
      <c r="B242" s="165"/>
      <c r="C242" s="166"/>
      <c r="D242" s="166"/>
      <c r="E242" s="167" t="s">
        <v>3</v>
      </c>
      <c r="F242" s="273" t="s">
        <v>773</v>
      </c>
      <c r="G242" s="272"/>
      <c r="H242" s="272"/>
      <c r="I242" s="272"/>
      <c r="J242" s="166"/>
      <c r="K242" s="168">
        <v>1</v>
      </c>
      <c r="L242" s="166"/>
      <c r="M242" s="166"/>
      <c r="N242" s="166"/>
      <c r="O242" s="166"/>
      <c r="P242" s="166"/>
      <c r="Q242" s="166"/>
      <c r="R242" s="169"/>
      <c r="T242" s="170"/>
      <c r="U242" s="166"/>
      <c r="V242" s="166"/>
      <c r="W242" s="166"/>
      <c r="X242" s="166"/>
      <c r="Y242" s="166"/>
      <c r="Z242" s="166"/>
      <c r="AA242" s="171"/>
      <c r="AT242" s="172" t="s">
        <v>167</v>
      </c>
      <c r="AU242" s="172" t="s">
        <v>103</v>
      </c>
      <c r="AV242" s="10" t="s">
        <v>103</v>
      </c>
      <c r="AW242" s="10" t="s">
        <v>36</v>
      </c>
      <c r="AX242" s="10" t="s">
        <v>79</v>
      </c>
      <c r="AY242" s="172" t="s">
        <v>159</v>
      </c>
    </row>
    <row r="243" spans="2:51" s="10" customFormat="1" ht="22.5" customHeight="1">
      <c r="B243" s="165"/>
      <c r="C243" s="166"/>
      <c r="D243" s="166"/>
      <c r="E243" s="167" t="s">
        <v>3</v>
      </c>
      <c r="F243" s="273" t="s">
        <v>774</v>
      </c>
      <c r="G243" s="272"/>
      <c r="H243" s="272"/>
      <c r="I243" s="272"/>
      <c r="J243" s="166"/>
      <c r="K243" s="168">
        <v>1</v>
      </c>
      <c r="L243" s="166"/>
      <c r="M243" s="166"/>
      <c r="N243" s="166"/>
      <c r="O243" s="166"/>
      <c r="P243" s="166"/>
      <c r="Q243" s="166"/>
      <c r="R243" s="169"/>
      <c r="T243" s="170"/>
      <c r="U243" s="166"/>
      <c r="V243" s="166"/>
      <c r="W243" s="166"/>
      <c r="X243" s="166"/>
      <c r="Y243" s="166"/>
      <c r="Z243" s="166"/>
      <c r="AA243" s="171"/>
      <c r="AT243" s="172" t="s">
        <v>167</v>
      </c>
      <c r="AU243" s="172" t="s">
        <v>103</v>
      </c>
      <c r="AV243" s="10" t="s">
        <v>103</v>
      </c>
      <c r="AW243" s="10" t="s">
        <v>36</v>
      </c>
      <c r="AX243" s="10" t="s">
        <v>79</v>
      </c>
      <c r="AY243" s="172" t="s">
        <v>159</v>
      </c>
    </row>
    <row r="244" spans="2:51" s="11" customFormat="1" ht="22.5" customHeight="1">
      <c r="B244" s="173"/>
      <c r="C244" s="174"/>
      <c r="D244" s="174"/>
      <c r="E244" s="175" t="s">
        <v>3</v>
      </c>
      <c r="F244" s="269" t="s">
        <v>168</v>
      </c>
      <c r="G244" s="270"/>
      <c r="H244" s="270"/>
      <c r="I244" s="270"/>
      <c r="J244" s="174"/>
      <c r="K244" s="176">
        <v>3</v>
      </c>
      <c r="L244" s="174"/>
      <c r="M244" s="174"/>
      <c r="N244" s="174"/>
      <c r="O244" s="174"/>
      <c r="P244" s="174"/>
      <c r="Q244" s="174"/>
      <c r="R244" s="177"/>
      <c r="T244" s="178"/>
      <c r="U244" s="174"/>
      <c r="V244" s="174"/>
      <c r="W244" s="174"/>
      <c r="X244" s="174"/>
      <c r="Y244" s="174"/>
      <c r="Z244" s="174"/>
      <c r="AA244" s="179"/>
      <c r="AT244" s="180" t="s">
        <v>167</v>
      </c>
      <c r="AU244" s="180" t="s">
        <v>103</v>
      </c>
      <c r="AV244" s="11" t="s">
        <v>164</v>
      </c>
      <c r="AW244" s="11" t="s">
        <v>36</v>
      </c>
      <c r="AX244" s="11" t="s">
        <v>21</v>
      </c>
      <c r="AY244" s="180" t="s">
        <v>159</v>
      </c>
    </row>
    <row r="245" spans="2:63" s="9" customFormat="1" ht="29.85" customHeight="1">
      <c r="B245" s="147"/>
      <c r="C245" s="148"/>
      <c r="D245" s="157" t="s">
        <v>125</v>
      </c>
      <c r="E245" s="157"/>
      <c r="F245" s="157"/>
      <c r="G245" s="157"/>
      <c r="H245" s="157"/>
      <c r="I245" s="157"/>
      <c r="J245" s="157"/>
      <c r="K245" s="157"/>
      <c r="L245" s="157"/>
      <c r="M245" s="157"/>
      <c r="N245" s="267">
        <f>BK245</f>
        <v>0</v>
      </c>
      <c r="O245" s="268"/>
      <c r="P245" s="268"/>
      <c r="Q245" s="268"/>
      <c r="R245" s="150"/>
      <c r="T245" s="151"/>
      <c r="U245" s="148"/>
      <c r="V245" s="148"/>
      <c r="W245" s="152">
        <f>SUM(W246:W355)</f>
        <v>0</v>
      </c>
      <c r="X245" s="148"/>
      <c r="Y245" s="152">
        <f>SUM(Y246:Y355)</f>
        <v>16.90698149</v>
      </c>
      <c r="Z245" s="148"/>
      <c r="AA245" s="153">
        <f>SUM(AA246:AA355)</f>
        <v>16.55590488</v>
      </c>
      <c r="AR245" s="154" t="s">
        <v>103</v>
      </c>
      <c r="AT245" s="155" t="s">
        <v>78</v>
      </c>
      <c r="AU245" s="155" t="s">
        <v>21</v>
      </c>
      <c r="AY245" s="154" t="s">
        <v>159</v>
      </c>
      <c r="BK245" s="156">
        <f>SUM(BK246:BK355)</f>
        <v>0</v>
      </c>
    </row>
    <row r="246" spans="2:65" s="1" customFormat="1" ht="31.5" customHeight="1">
      <c r="B246" s="129"/>
      <c r="C246" s="158" t="s">
        <v>338</v>
      </c>
      <c r="D246" s="158" t="s">
        <v>160</v>
      </c>
      <c r="E246" s="159" t="s">
        <v>356</v>
      </c>
      <c r="F246" s="259" t="s">
        <v>357</v>
      </c>
      <c r="G246" s="260"/>
      <c r="H246" s="260"/>
      <c r="I246" s="260"/>
      <c r="J246" s="160" t="s">
        <v>195</v>
      </c>
      <c r="K246" s="161">
        <v>27.234</v>
      </c>
      <c r="L246" s="261">
        <v>0</v>
      </c>
      <c r="M246" s="260"/>
      <c r="N246" s="262">
        <f>ROUND(L246*K246,2)</f>
        <v>0</v>
      </c>
      <c r="O246" s="260"/>
      <c r="P246" s="260"/>
      <c r="Q246" s="260"/>
      <c r="R246" s="131"/>
      <c r="T246" s="162" t="s">
        <v>3</v>
      </c>
      <c r="U246" s="43" t="s">
        <v>44</v>
      </c>
      <c r="V246" s="35"/>
      <c r="W246" s="163">
        <f>V246*K246</f>
        <v>0</v>
      </c>
      <c r="X246" s="163">
        <v>0.00122</v>
      </c>
      <c r="Y246" s="163">
        <f>X246*K246</f>
        <v>0.03322548</v>
      </c>
      <c r="Z246" s="163">
        <v>0</v>
      </c>
      <c r="AA246" s="164">
        <f>Z246*K246</f>
        <v>0</v>
      </c>
      <c r="AR246" s="17" t="s">
        <v>196</v>
      </c>
      <c r="AT246" s="17" t="s">
        <v>160</v>
      </c>
      <c r="AU246" s="17" t="s">
        <v>103</v>
      </c>
      <c r="AY246" s="17" t="s">
        <v>159</v>
      </c>
      <c r="BE246" s="104">
        <f>IF(U246="základní",N246,0)</f>
        <v>0</v>
      </c>
      <c r="BF246" s="104">
        <f>IF(U246="snížená",N246,0)</f>
        <v>0</v>
      </c>
      <c r="BG246" s="104">
        <f>IF(U246="zákl. přenesená",N246,0)</f>
        <v>0</v>
      </c>
      <c r="BH246" s="104">
        <f>IF(U246="sníž. přenesená",N246,0)</f>
        <v>0</v>
      </c>
      <c r="BI246" s="104">
        <f>IF(U246="nulová",N246,0)</f>
        <v>0</v>
      </c>
      <c r="BJ246" s="17" t="s">
        <v>21</v>
      </c>
      <c r="BK246" s="104">
        <f>ROUND(L246*K246,2)</f>
        <v>0</v>
      </c>
      <c r="BL246" s="17" t="s">
        <v>196</v>
      </c>
      <c r="BM246" s="17" t="s">
        <v>777</v>
      </c>
    </row>
    <row r="247" spans="2:51" s="10" customFormat="1" ht="22.5" customHeight="1">
      <c r="B247" s="165"/>
      <c r="C247" s="166"/>
      <c r="D247" s="166"/>
      <c r="E247" s="167" t="s">
        <v>3</v>
      </c>
      <c r="F247" s="271" t="s">
        <v>778</v>
      </c>
      <c r="G247" s="272"/>
      <c r="H247" s="272"/>
      <c r="I247" s="272"/>
      <c r="J247" s="166"/>
      <c r="K247" s="168">
        <v>9.38</v>
      </c>
      <c r="L247" s="166"/>
      <c r="M247" s="166"/>
      <c r="N247" s="166"/>
      <c r="O247" s="166"/>
      <c r="P247" s="166"/>
      <c r="Q247" s="166"/>
      <c r="R247" s="169"/>
      <c r="T247" s="170"/>
      <c r="U247" s="166"/>
      <c r="V247" s="166"/>
      <c r="W247" s="166"/>
      <c r="X247" s="166"/>
      <c r="Y247" s="166"/>
      <c r="Z247" s="166"/>
      <c r="AA247" s="171"/>
      <c r="AT247" s="172" t="s">
        <v>167</v>
      </c>
      <c r="AU247" s="172" t="s">
        <v>103</v>
      </c>
      <c r="AV247" s="10" t="s">
        <v>103</v>
      </c>
      <c r="AW247" s="10" t="s">
        <v>36</v>
      </c>
      <c r="AX247" s="10" t="s">
        <v>79</v>
      </c>
      <c r="AY247" s="172" t="s">
        <v>159</v>
      </c>
    </row>
    <row r="248" spans="2:51" s="10" customFormat="1" ht="22.5" customHeight="1">
      <c r="B248" s="165"/>
      <c r="C248" s="166"/>
      <c r="D248" s="166"/>
      <c r="E248" s="167" t="s">
        <v>3</v>
      </c>
      <c r="F248" s="273" t="s">
        <v>779</v>
      </c>
      <c r="G248" s="272"/>
      <c r="H248" s="272"/>
      <c r="I248" s="272"/>
      <c r="J248" s="166"/>
      <c r="K248" s="168">
        <v>17.854</v>
      </c>
      <c r="L248" s="166"/>
      <c r="M248" s="166"/>
      <c r="N248" s="166"/>
      <c r="O248" s="166"/>
      <c r="P248" s="166"/>
      <c r="Q248" s="166"/>
      <c r="R248" s="169"/>
      <c r="T248" s="170"/>
      <c r="U248" s="166"/>
      <c r="V248" s="166"/>
      <c r="W248" s="166"/>
      <c r="X248" s="166"/>
      <c r="Y248" s="166"/>
      <c r="Z248" s="166"/>
      <c r="AA248" s="171"/>
      <c r="AT248" s="172" t="s">
        <v>167</v>
      </c>
      <c r="AU248" s="172" t="s">
        <v>103</v>
      </c>
      <c r="AV248" s="10" t="s">
        <v>103</v>
      </c>
      <c r="AW248" s="10" t="s">
        <v>36</v>
      </c>
      <c r="AX248" s="10" t="s">
        <v>79</v>
      </c>
      <c r="AY248" s="172" t="s">
        <v>159</v>
      </c>
    </row>
    <row r="249" spans="2:51" s="11" customFormat="1" ht="22.5" customHeight="1">
      <c r="B249" s="173"/>
      <c r="C249" s="174"/>
      <c r="D249" s="174"/>
      <c r="E249" s="175" t="s">
        <v>3</v>
      </c>
      <c r="F249" s="269" t="s">
        <v>168</v>
      </c>
      <c r="G249" s="270"/>
      <c r="H249" s="270"/>
      <c r="I249" s="270"/>
      <c r="J249" s="174"/>
      <c r="K249" s="176">
        <v>27.234</v>
      </c>
      <c r="L249" s="174"/>
      <c r="M249" s="174"/>
      <c r="N249" s="174"/>
      <c r="O249" s="174"/>
      <c r="P249" s="174"/>
      <c r="Q249" s="174"/>
      <c r="R249" s="177"/>
      <c r="T249" s="178"/>
      <c r="U249" s="174"/>
      <c r="V249" s="174"/>
      <c r="W249" s="174"/>
      <c r="X249" s="174"/>
      <c r="Y249" s="174"/>
      <c r="Z249" s="174"/>
      <c r="AA249" s="179"/>
      <c r="AT249" s="180" t="s">
        <v>167</v>
      </c>
      <c r="AU249" s="180" t="s">
        <v>103</v>
      </c>
      <c r="AV249" s="11" t="s">
        <v>164</v>
      </c>
      <c r="AW249" s="11" t="s">
        <v>36</v>
      </c>
      <c r="AX249" s="11" t="s">
        <v>21</v>
      </c>
      <c r="AY249" s="180" t="s">
        <v>159</v>
      </c>
    </row>
    <row r="250" spans="2:65" s="1" customFormat="1" ht="31.5" customHeight="1">
      <c r="B250" s="129"/>
      <c r="C250" s="158" t="s">
        <v>342</v>
      </c>
      <c r="D250" s="158" t="s">
        <v>160</v>
      </c>
      <c r="E250" s="159" t="s">
        <v>362</v>
      </c>
      <c r="F250" s="259" t="s">
        <v>363</v>
      </c>
      <c r="G250" s="260"/>
      <c r="H250" s="260"/>
      <c r="I250" s="260"/>
      <c r="J250" s="160" t="s">
        <v>211</v>
      </c>
      <c r="K250" s="161">
        <v>391.195</v>
      </c>
      <c r="L250" s="261">
        <v>0</v>
      </c>
      <c r="M250" s="260"/>
      <c r="N250" s="262">
        <f>ROUND(L250*K250,2)</f>
        <v>0</v>
      </c>
      <c r="O250" s="260"/>
      <c r="P250" s="260"/>
      <c r="Q250" s="260"/>
      <c r="R250" s="131"/>
      <c r="T250" s="162" t="s">
        <v>3</v>
      </c>
      <c r="U250" s="43" t="s">
        <v>44</v>
      </c>
      <c r="V250" s="35"/>
      <c r="W250" s="163">
        <f>V250*K250</f>
        <v>0</v>
      </c>
      <c r="X250" s="163">
        <v>0</v>
      </c>
      <c r="Y250" s="163">
        <f>X250*K250</f>
        <v>0</v>
      </c>
      <c r="Z250" s="163">
        <v>0.0066</v>
      </c>
      <c r="AA250" s="164">
        <f>Z250*K250</f>
        <v>2.581887</v>
      </c>
      <c r="AR250" s="17" t="s">
        <v>196</v>
      </c>
      <c r="AT250" s="17" t="s">
        <v>160</v>
      </c>
      <c r="AU250" s="17" t="s">
        <v>103</v>
      </c>
      <c r="AY250" s="17" t="s">
        <v>159</v>
      </c>
      <c r="BE250" s="104">
        <f>IF(U250="základní",N250,0)</f>
        <v>0</v>
      </c>
      <c r="BF250" s="104">
        <f>IF(U250="snížená",N250,0)</f>
        <v>0</v>
      </c>
      <c r="BG250" s="104">
        <f>IF(U250="zákl. přenesená",N250,0)</f>
        <v>0</v>
      </c>
      <c r="BH250" s="104">
        <f>IF(U250="sníž. přenesená",N250,0)</f>
        <v>0</v>
      </c>
      <c r="BI250" s="104">
        <f>IF(U250="nulová",N250,0)</f>
        <v>0</v>
      </c>
      <c r="BJ250" s="17" t="s">
        <v>21</v>
      </c>
      <c r="BK250" s="104">
        <f>ROUND(L250*K250,2)</f>
        <v>0</v>
      </c>
      <c r="BL250" s="17" t="s">
        <v>196</v>
      </c>
      <c r="BM250" s="17" t="s">
        <v>780</v>
      </c>
    </row>
    <row r="251" spans="2:51" s="12" customFormat="1" ht="22.5" customHeight="1">
      <c r="B251" s="185"/>
      <c r="C251" s="186"/>
      <c r="D251" s="186"/>
      <c r="E251" s="187" t="s">
        <v>3</v>
      </c>
      <c r="F251" s="276" t="s">
        <v>365</v>
      </c>
      <c r="G251" s="277"/>
      <c r="H251" s="277"/>
      <c r="I251" s="277"/>
      <c r="J251" s="186"/>
      <c r="K251" s="188" t="s">
        <v>3</v>
      </c>
      <c r="L251" s="186"/>
      <c r="M251" s="186"/>
      <c r="N251" s="186"/>
      <c r="O251" s="186"/>
      <c r="P251" s="186"/>
      <c r="Q251" s="186"/>
      <c r="R251" s="189"/>
      <c r="T251" s="190"/>
      <c r="U251" s="186"/>
      <c r="V251" s="186"/>
      <c r="W251" s="186"/>
      <c r="X251" s="186"/>
      <c r="Y251" s="186"/>
      <c r="Z251" s="186"/>
      <c r="AA251" s="191"/>
      <c r="AT251" s="192" t="s">
        <v>167</v>
      </c>
      <c r="AU251" s="192" t="s">
        <v>103</v>
      </c>
      <c r="AV251" s="12" t="s">
        <v>21</v>
      </c>
      <c r="AW251" s="12" t="s">
        <v>36</v>
      </c>
      <c r="AX251" s="12" t="s">
        <v>79</v>
      </c>
      <c r="AY251" s="192" t="s">
        <v>159</v>
      </c>
    </row>
    <row r="252" spans="2:51" s="10" customFormat="1" ht="22.5" customHeight="1">
      <c r="B252" s="165"/>
      <c r="C252" s="166"/>
      <c r="D252" s="166"/>
      <c r="E252" s="167" t="s">
        <v>3</v>
      </c>
      <c r="F252" s="273" t="s">
        <v>781</v>
      </c>
      <c r="G252" s="272"/>
      <c r="H252" s="272"/>
      <c r="I252" s="272"/>
      <c r="J252" s="166"/>
      <c r="K252" s="168">
        <v>150.685</v>
      </c>
      <c r="L252" s="166"/>
      <c r="M252" s="166"/>
      <c r="N252" s="166"/>
      <c r="O252" s="166"/>
      <c r="P252" s="166"/>
      <c r="Q252" s="166"/>
      <c r="R252" s="169"/>
      <c r="T252" s="170"/>
      <c r="U252" s="166"/>
      <c r="V252" s="166"/>
      <c r="W252" s="166"/>
      <c r="X252" s="166"/>
      <c r="Y252" s="166"/>
      <c r="Z252" s="166"/>
      <c r="AA252" s="171"/>
      <c r="AT252" s="172" t="s">
        <v>167</v>
      </c>
      <c r="AU252" s="172" t="s">
        <v>103</v>
      </c>
      <c r="AV252" s="10" t="s">
        <v>103</v>
      </c>
      <c r="AW252" s="10" t="s">
        <v>36</v>
      </c>
      <c r="AX252" s="10" t="s">
        <v>79</v>
      </c>
      <c r="AY252" s="172" t="s">
        <v>159</v>
      </c>
    </row>
    <row r="253" spans="2:51" s="10" customFormat="1" ht="22.5" customHeight="1">
      <c r="B253" s="165"/>
      <c r="C253" s="166"/>
      <c r="D253" s="166"/>
      <c r="E253" s="167" t="s">
        <v>3</v>
      </c>
      <c r="F253" s="273" t="s">
        <v>782</v>
      </c>
      <c r="G253" s="272"/>
      <c r="H253" s="272"/>
      <c r="I253" s="272"/>
      <c r="J253" s="166"/>
      <c r="K253" s="168">
        <v>3.358</v>
      </c>
      <c r="L253" s="166"/>
      <c r="M253" s="166"/>
      <c r="N253" s="166"/>
      <c r="O253" s="166"/>
      <c r="P253" s="166"/>
      <c r="Q253" s="166"/>
      <c r="R253" s="169"/>
      <c r="T253" s="170"/>
      <c r="U253" s="166"/>
      <c r="V253" s="166"/>
      <c r="W253" s="166"/>
      <c r="X253" s="166"/>
      <c r="Y253" s="166"/>
      <c r="Z253" s="166"/>
      <c r="AA253" s="171"/>
      <c r="AT253" s="172" t="s">
        <v>167</v>
      </c>
      <c r="AU253" s="172" t="s">
        <v>103</v>
      </c>
      <c r="AV253" s="10" t="s">
        <v>103</v>
      </c>
      <c r="AW253" s="10" t="s">
        <v>36</v>
      </c>
      <c r="AX253" s="10" t="s">
        <v>79</v>
      </c>
      <c r="AY253" s="172" t="s">
        <v>159</v>
      </c>
    </row>
    <row r="254" spans="2:51" s="10" customFormat="1" ht="22.5" customHeight="1">
      <c r="B254" s="165"/>
      <c r="C254" s="166"/>
      <c r="D254" s="166"/>
      <c r="E254" s="167" t="s">
        <v>3</v>
      </c>
      <c r="F254" s="273" t="s">
        <v>783</v>
      </c>
      <c r="G254" s="272"/>
      <c r="H254" s="272"/>
      <c r="I254" s="272"/>
      <c r="J254" s="166"/>
      <c r="K254" s="168">
        <v>228.066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167</v>
      </c>
      <c r="AU254" s="172" t="s">
        <v>103</v>
      </c>
      <c r="AV254" s="10" t="s">
        <v>103</v>
      </c>
      <c r="AW254" s="10" t="s">
        <v>36</v>
      </c>
      <c r="AX254" s="10" t="s">
        <v>79</v>
      </c>
      <c r="AY254" s="172" t="s">
        <v>159</v>
      </c>
    </row>
    <row r="255" spans="2:51" s="10" customFormat="1" ht="22.5" customHeight="1">
      <c r="B255" s="165"/>
      <c r="C255" s="166"/>
      <c r="D255" s="166"/>
      <c r="E255" s="167" t="s">
        <v>3</v>
      </c>
      <c r="F255" s="273" t="s">
        <v>784</v>
      </c>
      <c r="G255" s="272"/>
      <c r="H255" s="272"/>
      <c r="I255" s="272"/>
      <c r="J255" s="166"/>
      <c r="K255" s="168">
        <v>9.086</v>
      </c>
      <c r="L255" s="166"/>
      <c r="M255" s="166"/>
      <c r="N255" s="166"/>
      <c r="O255" s="166"/>
      <c r="P255" s="166"/>
      <c r="Q255" s="166"/>
      <c r="R255" s="169"/>
      <c r="T255" s="170"/>
      <c r="U255" s="166"/>
      <c r="V255" s="166"/>
      <c r="W255" s="166"/>
      <c r="X255" s="166"/>
      <c r="Y255" s="166"/>
      <c r="Z255" s="166"/>
      <c r="AA255" s="171"/>
      <c r="AT255" s="172" t="s">
        <v>167</v>
      </c>
      <c r="AU255" s="172" t="s">
        <v>103</v>
      </c>
      <c r="AV255" s="10" t="s">
        <v>103</v>
      </c>
      <c r="AW255" s="10" t="s">
        <v>36</v>
      </c>
      <c r="AX255" s="10" t="s">
        <v>79</v>
      </c>
      <c r="AY255" s="172" t="s">
        <v>159</v>
      </c>
    </row>
    <row r="256" spans="2:51" s="13" customFormat="1" ht="22.5" customHeight="1">
      <c r="B256" s="193"/>
      <c r="C256" s="194"/>
      <c r="D256" s="194"/>
      <c r="E256" s="195" t="s">
        <v>3</v>
      </c>
      <c r="F256" s="274" t="s">
        <v>368</v>
      </c>
      <c r="G256" s="275"/>
      <c r="H256" s="275"/>
      <c r="I256" s="275"/>
      <c r="J256" s="194"/>
      <c r="K256" s="196">
        <v>391.195</v>
      </c>
      <c r="L256" s="194"/>
      <c r="M256" s="194"/>
      <c r="N256" s="194"/>
      <c r="O256" s="194"/>
      <c r="P256" s="194"/>
      <c r="Q256" s="194"/>
      <c r="R256" s="197"/>
      <c r="T256" s="198"/>
      <c r="U256" s="194"/>
      <c r="V256" s="194"/>
      <c r="W256" s="194"/>
      <c r="X256" s="194"/>
      <c r="Y256" s="194"/>
      <c r="Z256" s="194"/>
      <c r="AA256" s="199"/>
      <c r="AT256" s="200" t="s">
        <v>167</v>
      </c>
      <c r="AU256" s="200" t="s">
        <v>103</v>
      </c>
      <c r="AV256" s="13" t="s">
        <v>173</v>
      </c>
      <c r="AW256" s="13" t="s">
        <v>36</v>
      </c>
      <c r="AX256" s="13" t="s">
        <v>79</v>
      </c>
      <c r="AY256" s="200" t="s">
        <v>159</v>
      </c>
    </row>
    <row r="257" spans="2:51" s="11" customFormat="1" ht="22.5" customHeight="1">
      <c r="B257" s="173"/>
      <c r="C257" s="174"/>
      <c r="D257" s="174"/>
      <c r="E257" s="175" t="s">
        <v>3</v>
      </c>
      <c r="F257" s="269" t="s">
        <v>168</v>
      </c>
      <c r="G257" s="270"/>
      <c r="H257" s="270"/>
      <c r="I257" s="270"/>
      <c r="J257" s="174"/>
      <c r="K257" s="176">
        <v>391.195</v>
      </c>
      <c r="L257" s="174"/>
      <c r="M257" s="174"/>
      <c r="N257" s="174"/>
      <c r="O257" s="174"/>
      <c r="P257" s="174"/>
      <c r="Q257" s="174"/>
      <c r="R257" s="177"/>
      <c r="T257" s="178"/>
      <c r="U257" s="174"/>
      <c r="V257" s="174"/>
      <c r="W257" s="174"/>
      <c r="X257" s="174"/>
      <c r="Y257" s="174"/>
      <c r="Z257" s="174"/>
      <c r="AA257" s="179"/>
      <c r="AT257" s="180" t="s">
        <v>167</v>
      </c>
      <c r="AU257" s="180" t="s">
        <v>103</v>
      </c>
      <c r="AV257" s="11" t="s">
        <v>164</v>
      </c>
      <c r="AW257" s="11" t="s">
        <v>36</v>
      </c>
      <c r="AX257" s="11" t="s">
        <v>21</v>
      </c>
      <c r="AY257" s="180" t="s">
        <v>159</v>
      </c>
    </row>
    <row r="258" spans="2:65" s="1" customFormat="1" ht="31.5" customHeight="1">
      <c r="B258" s="129"/>
      <c r="C258" s="158" t="s">
        <v>347</v>
      </c>
      <c r="D258" s="158" t="s">
        <v>160</v>
      </c>
      <c r="E258" s="159" t="s">
        <v>370</v>
      </c>
      <c r="F258" s="259" t="s">
        <v>371</v>
      </c>
      <c r="G258" s="260"/>
      <c r="H258" s="260"/>
      <c r="I258" s="260"/>
      <c r="J258" s="160" t="s">
        <v>211</v>
      </c>
      <c r="K258" s="161">
        <v>1.464</v>
      </c>
      <c r="L258" s="261">
        <v>0</v>
      </c>
      <c r="M258" s="260"/>
      <c r="N258" s="262">
        <f>ROUND(L258*K258,2)</f>
        <v>0</v>
      </c>
      <c r="O258" s="260"/>
      <c r="P258" s="260"/>
      <c r="Q258" s="260"/>
      <c r="R258" s="131"/>
      <c r="T258" s="162" t="s">
        <v>3</v>
      </c>
      <c r="U258" s="43" t="s">
        <v>44</v>
      </c>
      <c r="V258" s="35"/>
      <c r="W258" s="163">
        <f>V258*K258</f>
        <v>0</v>
      </c>
      <c r="X258" s="163">
        <v>0</v>
      </c>
      <c r="Y258" s="163">
        <f>X258*K258</f>
        <v>0</v>
      </c>
      <c r="Z258" s="163">
        <v>0.01232</v>
      </c>
      <c r="AA258" s="164">
        <f>Z258*K258</f>
        <v>0.018036479999999997</v>
      </c>
      <c r="AR258" s="17" t="s">
        <v>196</v>
      </c>
      <c r="AT258" s="17" t="s">
        <v>160</v>
      </c>
      <c r="AU258" s="17" t="s">
        <v>103</v>
      </c>
      <c r="AY258" s="17" t="s">
        <v>159</v>
      </c>
      <c r="BE258" s="104">
        <f>IF(U258="základní",N258,0)</f>
        <v>0</v>
      </c>
      <c r="BF258" s="104">
        <f>IF(U258="snížená",N258,0)</f>
        <v>0</v>
      </c>
      <c r="BG258" s="104">
        <f>IF(U258="zákl. přenesená",N258,0)</f>
        <v>0</v>
      </c>
      <c r="BH258" s="104">
        <f>IF(U258="sníž. přenesená",N258,0)</f>
        <v>0</v>
      </c>
      <c r="BI258" s="104">
        <f>IF(U258="nulová",N258,0)</f>
        <v>0</v>
      </c>
      <c r="BJ258" s="17" t="s">
        <v>21</v>
      </c>
      <c r="BK258" s="104">
        <f>ROUND(L258*K258,2)</f>
        <v>0</v>
      </c>
      <c r="BL258" s="17" t="s">
        <v>196</v>
      </c>
      <c r="BM258" s="17" t="s">
        <v>785</v>
      </c>
    </row>
    <row r="259" spans="2:51" s="12" customFormat="1" ht="22.5" customHeight="1">
      <c r="B259" s="185"/>
      <c r="C259" s="186"/>
      <c r="D259" s="186"/>
      <c r="E259" s="187" t="s">
        <v>3</v>
      </c>
      <c r="F259" s="276" t="s">
        <v>365</v>
      </c>
      <c r="G259" s="277"/>
      <c r="H259" s="277"/>
      <c r="I259" s="277"/>
      <c r="J259" s="186"/>
      <c r="K259" s="188" t="s">
        <v>3</v>
      </c>
      <c r="L259" s="186"/>
      <c r="M259" s="186"/>
      <c r="N259" s="186"/>
      <c r="O259" s="186"/>
      <c r="P259" s="186"/>
      <c r="Q259" s="186"/>
      <c r="R259" s="189"/>
      <c r="T259" s="190"/>
      <c r="U259" s="186"/>
      <c r="V259" s="186"/>
      <c r="W259" s="186"/>
      <c r="X259" s="186"/>
      <c r="Y259" s="186"/>
      <c r="Z259" s="186"/>
      <c r="AA259" s="191"/>
      <c r="AT259" s="192" t="s">
        <v>167</v>
      </c>
      <c r="AU259" s="192" t="s">
        <v>103</v>
      </c>
      <c r="AV259" s="12" t="s">
        <v>21</v>
      </c>
      <c r="AW259" s="12" t="s">
        <v>36</v>
      </c>
      <c r="AX259" s="12" t="s">
        <v>79</v>
      </c>
      <c r="AY259" s="192" t="s">
        <v>159</v>
      </c>
    </row>
    <row r="260" spans="2:51" s="10" customFormat="1" ht="22.5" customHeight="1">
      <c r="B260" s="165"/>
      <c r="C260" s="166"/>
      <c r="D260" s="166"/>
      <c r="E260" s="167" t="s">
        <v>3</v>
      </c>
      <c r="F260" s="273" t="s">
        <v>786</v>
      </c>
      <c r="G260" s="272"/>
      <c r="H260" s="272"/>
      <c r="I260" s="272"/>
      <c r="J260" s="166"/>
      <c r="K260" s="168">
        <v>1.464</v>
      </c>
      <c r="L260" s="166"/>
      <c r="M260" s="166"/>
      <c r="N260" s="166"/>
      <c r="O260" s="166"/>
      <c r="P260" s="166"/>
      <c r="Q260" s="166"/>
      <c r="R260" s="169"/>
      <c r="T260" s="170"/>
      <c r="U260" s="166"/>
      <c r="V260" s="166"/>
      <c r="W260" s="166"/>
      <c r="X260" s="166"/>
      <c r="Y260" s="166"/>
      <c r="Z260" s="166"/>
      <c r="AA260" s="171"/>
      <c r="AT260" s="172" t="s">
        <v>167</v>
      </c>
      <c r="AU260" s="172" t="s">
        <v>103</v>
      </c>
      <c r="AV260" s="10" t="s">
        <v>103</v>
      </c>
      <c r="AW260" s="10" t="s">
        <v>36</v>
      </c>
      <c r="AX260" s="10" t="s">
        <v>79</v>
      </c>
      <c r="AY260" s="172" t="s">
        <v>159</v>
      </c>
    </row>
    <row r="261" spans="2:51" s="13" customFormat="1" ht="22.5" customHeight="1">
      <c r="B261" s="193"/>
      <c r="C261" s="194"/>
      <c r="D261" s="194"/>
      <c r="E261" s="195" t="s">
        <v>3</v>
      </c>
      <c r="F261" s="274" t="s">
        <v>368</v>
      </c>
      <c r="G261" s="275"/>
      <c r="H261" s="275"/>
      <c r="I261" s="275"/>
      <c r="J261" s="194"/>
      <c r="K261" s="196">
        <v>1.464</v>
      </c>
      <c r="L261" s="194"/>
      <c r="M261" s="194"/>
      <c r="N261" s="194"/>
      <c r="O261" s="194"/>
      <c r="P261" s="194"/>
      <c r="Q261" s="194"/>
      <c r="R261" s="197"/>
      <c r="T261" s="198"/>
      <c r="U261" s="194"/>
      <c r="V261" s="194"/>
      <c r="W261" s="194"/>
      <c r="X261" s="194"/>
      <c r="Y261" s="194"/>
      <c r="Z261" s="194"/>
      <c r="AA261" s="199"/>
      <c r="AT261" s="200" t="s">
        <v>167</v>
      </c>
      <c r="AU261" s="200" t="s">
        <v>103</v>
      </c>
      <c r="AV261" s="13" t="s">
        <v>173</v>
      </c>
      <c r="AW261" s="13" t="s">
        <v>36</v>
      </c>
      <c r="AX261" s="13" t="s">
        <v>79</v>
      </c>
      <c r="AY261" s="200" t="s">
        <v>159</v>
      </c>
    </row>
    <row r="262" spans="2:51" s="11" customFormat="1" ht="22.5" customHeight="1">
      <c r="B262" s="173"/>
      <c r="C262" s="174"/>
      <c r="D262" s="174"/>
      <c r="E262" s="175" t="s">
        <v>3</v>
      </c>
      <c r="F262" s="269" t="s">
        <v>168</v>
      </c>
      <c r="G262" s="270"/>
      <c r="H262" s="270"/>
      <c r="I262" s="270"/>
      <c r="J262" s="174"/>
      <c r="K262" s="176">
        <v>1.464</v>
      </c>
      <c r="L262" s="174"/>
      <c r="M262" s="174"/>
      <c r="N262" s="174"/>
      <c r="O262" s="174"/>
      <c r="P262" s="174"/>
      <c r="Q262" s="174"/>
      <c r="R262" s="177"/>
      <c r="T262" s="178"/>
      <c r="U262" s="174"/>
      <c r="V262" s="174"/>
      <c r="W262" s="174"/>
      <c r="X262" s="174"/>
      <c r="Y262" s="174"/>
      <c r="Z262" s="174"/>
      <c r="AA262" s="179"/>
      <c r="AT262" s="180" t="s">
        <v>167</v>
      </c>
      <c r="AU262" s="180" t="s">
        <v>103</v>
      </c>
      <c r="AV262" s="11" t="s">
        <v>164</v>
      </c>
      <c r="AW262" s="11" t="s">
        <v>36</v>
      </c>
      <c r="AX262" s="11" t="s">
        <v>21</v>
      </c>
      <c r="AY262" s="180" t="s">
        <v>159</v>
      </c>
    </row>
    <row r="263" spans="2:65" s="1" customFormat="1" ht="31.5" customHeight="1">
      <c r="B263" s="129"/>
      <c r="C263" s="158" t="s">
        <v>351</v>
      </c>
      <c r="D263" s="158" t="s">
        <v>160</v>
      </c>
      <c r="E263" s="159" t="s">
        <v>376</v>
      </c>
      <c r="F263" s="259" t="s">
        <v>377</v>
      </c>
      <c r="G263" s="260"/>
      <c r="H263" s="260"/>
      <c r="I263" s="260"/>
      <c r="J263" s="160" t="s">
        <v>211</v>
      </c>
      <c r="K263" s="161">
        <v>126.81</v>
      </c>
      <c r="L263" s="261">
        <v>0</v>
      </c>
      <c r="M263" s="260"/>
      <c r="N263" s="262">
        <f>ROUND(L263*K263,2)</f>
        <v>0</v>
      </c>
      <c r="O263" s="260"/>
      <c r="P263" s="260"/>
      <c r="Q263" s="260"/>
      <c r="R263" s="131"/>
      <c r="T263" s="162" t="s">
        <v>3</v>
      </c>
      <c r="U263" s="43" t="s">
        <v>44</v>
      </c>
      <c r="V263" s="35"/>
      <c r="W263" s="163">
        <f>V263*K263</f>
        <v>0</v>
      </c>
      <c r="X263" s="163">
        <v>0</v>
      </c>
      <c r="Y263" s="163">
        <f>X263*K263</f>
        <v>0</v>
      </c>
      <c r="Z263" s="163">
        <v>0.01584</v>
      </c>
      <c r="AA263" s="164">
        <f>Z263*K263</f>
        <v>2.0086704</v>
      </c>
      <c r="AR263" s="17" t="s">
        <v>196</v>
      </c>
      <c r="AT263" s="17" t="s">
        <v>160</v>
      </c>
      <c r="AU263" s="17" t="s">
        <v>103</v>
      </c>
      <c r="AY263" s="17" t="s">
        <v>159</v>
      </c>
      <c r="BE263" s="104">
        <f>IF(U263="základní",N263,0)</f>
        <v>0</v>
      </c>
      <c r="BF263" s="104">
        <f>IF(U263="snížená",N263,0)</f>
        <v>0</v>
      </c>
      <c r="BG263" s="104">
        <f>IF(U263="zákl. přenesená",N263,0)</f>
        <v>0</v>
      </c>
      <c r="BH263" s="104">
        <f>IF(U263="sníž. přenesená",N263,0)</f>
        <v>0</v>
      </c>
      <c r="BI263" s="104">
        <f>IF(U263="nulová",N263,0)</f>
        <v>0</v>
      </c>
      <c r="BJ263" s="17" t="s">
        <v>21</v>
      </c>
      <c r="BK263" s="104">
        <f>ROUND(L263*K263,2)</f>
        <v>0</v>
      </c>
      <c r="BL263" s="17" t="s">
        <v>196</v>
      </c>
      <c r="BM263" s="17" t="s">
        <v>787</v>
      </c>
    </row>
    <row r="264" spans="2:51" s="12" customFormat="1" ht="22.5" customHeight="1">
      <c r="B264" s="185"/>
      <c r="C264" s="186"/>
      <c r="D264" s="186"/>
      <c r="E264" s="187" t="s">
        <v>3</v>
      </c>
      <c r="F264" s="276" t="s">
        <v>365</v>
      </c>
      <c r="G264" s="277"/>
      <c r="H264" s="277"/>
      <c r="I264" s="277"/>
      <c r="J264" s="186"/>
      <c r="K264" s="188" t="s">
        <v>3</v>
      </c>
      <c r="L264" s="186"/>
      <c r="M264" s="186"/>
      <c r="N264" s="186"/>
      <c r="O264" s="186"/>
      <c r="P264" s="186"/>
      <c r="Q264" s="186"/>
      <c r="R264" s="189"/>
      <c r="T264" s="190"/>
      <c r="U264" s="186"/>
      <c r="V264" s="186"/>
      <c r="W264" s="186"/>
      <c r="X264" s="186"/>
      <c r="Y264" s="186"/>
      <c r="Z264" s="186"/>
      <c r="AA264" s="191"/>
      <c r="AT264" s="192" t="s">
        <v>167</v>
      </c>
      <c r="AU264" s="192" t="s">
        <v>103</v>
      </c>
      <c r="AV264" s="12" t="s">
        <v>21</v>
      </c>
      <c r="AW264" s="12" t="s">
        <v>36</v>
      </c>
      <c r="AX264" s="12" t="s">
        <v>79</v>
      </c>
      <c r="AY264" s="192" t="s">
        <v>159</v>
      </c>
    </row>
    <row r="265" spans="2:51" s="10" customFormat="1" ht="22.5" customHeight="1">
      <c r="B265" s="165"/>
      <c r="C265" s="166"/>
      <c r="D265" s="166"/>
      <c r="E265" s="167" t="s">
        <v>3</v>
      </c>
      <c r="F265" s="273" t="s">
        <v>788</v>
      </c>
      <c r="G265" s="272"/>
      <c r="H265" s="272"/>
      <c r="I265" s="272"/>
      <c r="J265" s="166"/>
      <c r="K265" s="168">
        <v>22.281</v>
      </c>
      <c r="L265" s="166"/>
      <c r="M265" s="166"/>
      <c r="N265" s="166"/>
      <c r="O265" s="166"/>
      <c r="P265" s="166"/>
      <c r="Q265" s="166"/>
      <c r="R265" s="169"/>
      <c r="T265" s="170"/>
      <c r="U265" s="166"/>
      <c r="V265" s="166"/>
      <c r="W265" s="166"/>
      <c r="X265" s="166"/>
      <c r="Y265" s="166"/>
      <c r="Z265" s="166"/>
      <c r="AA265" s="171"/>
      <c r="AT265" s="172" t="s">
        <v>167</v>
      </c>
      <c r="AU265" s="172" t="s">
        <v>103</v>
      </c>
      <c r="AV265" s="10" t="s">
        <v>103</v>
      </c>
      <c r="AW265" s="10" t="s">
        <v>36</v>
      </c>
      <c r="AX265" s="10" t="s">
        <v>79</v>
      </c>
      <c r="AY265" s="172" t="s">
        <v>159</v>
      </c>
    </row>
    <row r="266" spans="2:51" s="10" customFormat="1" ht="22.5" customHeight="1">
      <c r="B266" s="165"/>
      <c r="C266" s="166"/>
      <c r="D266" s="166"/>
      <c r="E266" s="167" t="s">
        <v>3</v>
      </c>
      <c r="F266" s="273" t="s">
        <v>789</v>
      </c>
      <c r="G266" s="272"/>
      <c r="H266" s="272"/>
      <c r="I266" s="272"/>
      <c r="J266" s="166"/>
      <c r="K266" s="168">
        <v>15.469</v>
      </c>
      <c r="L266" s="166"/>
      <c r="M266" s="166"/>
      <c r="N266" s="166"/>
      <c r="O266" s="166"/>
      <c r="P266" s="166"/>
      <c r="Q266" s="166"/>
      <c r="R266" s="169"/>
      <c r="T266" s="170"/>
      <c r="U266" s="166"/>
      <c r="V266" s="166"/>
      <c r="W266" s="166"/>
      <c r="X266" s="166"/>
      <c r="Y266" s="166"/>
      <c r="Z266" s="166"/>
      <c r="AA266" s="171"/>
      <c r="AT266" s="172" t="s">
        <v>167</v>
      </c>
      <c r="AU266" s="172" t="s">
        <v>103</v>
      </c>
      <c r="AV266" s="10" t="s">
        <v>103</v>
      </c>
      <c r="AW266" s="10" t="s">
        <v>36</v>
      </c>
      <c r="AX266" s="10" t="s">
        <v>79</v>
      </c>
      <c r="AY266" s="172" t="s">
        <v>159</v>
      </c>
    </row>
    <row r="267" spans="2:51" s="10" customFormat="1" ht="22.5" customHeight="1">
      <c r="B267" s="165"/>
      <c r="C267" s="166"/>
      <c r="D267" s="166"/>
      <c r="E267" s="167" t="s">
        <v>3</v>
      </c>
      <c r="F267" s="273" t="s">
        <v>790</v>
      </c>
      <c r="G267" s="272"/>
      <c r="H267" s="272"/>
      <c r="I267" s="272"/>
      <c r="J267" s="166"/>
      <c r="K267" s="168">
        <v>66.22</v>
      </c>
      <c r="L267" s="166"/>
      <c r="M267" s="166"/>
      <c r="N267" s="166"/>
      <c r="O267" s="166"/>
      <c r="P267" s="166"/>
      <c r="Q267" s="166"/>
      <c r="R267" s="169"/>
      <c r="T267" s="170"/>
      <c r="U267" s="166"/>
      <c r="V267" s="166"/>
      <c r="W267" s="166"/>
      <c r="X267" s="166"/>
      <c r="Y267" s="166"/>
      <c r="Z267" s="166"/>
      <c r="AA267" s="171"/>
      <c r="AT267" s="172" t="s">
        <v>167</v>
      </c>
      <c r="AU267" s="172" t="s">
        <v>103</v>
      </c>
      <c r="AV267" s="10" t="s">
        <v>103</v>
      </c>
      <c r="AW267" s="10" t="s">
        <v>36</v>
      </c>
      <c r="AX267" s="10" t="s">
        <v>79</v>
      </c>
      <c r="AY267" s="172" t="s">
        <v>159</v>
      </c>
    </row>
    <row r="268" spans="2:51" s="10" customFormat="1" ht="22.5" customHeight="1">
      <c r="B268" s="165"/>
      <c r="C268" s="166"/>
      <c r="D268" s="166"/>
      <c r="E268" s="167" t="s">
        <v>3</v>
      </c>
      <c r="F268" s="273" t="s">
        <v>791</v>
      </c>
      <c r="G268" s="272"/>
      <c r="H268" s="272"/>
      <c r="I268" s="272"/>
      <c r="J268" s="166"/>
      <c r="K268" s="168">
        <v>5.447</v>
      </c>
      <c r="L268" s="166"/>
      <c r="M268" s="166"/>
      <c r="N268" s="166"/>
      <c r="O268" s="166"/>
      <c r="P268" s="166"/>
      <c r="Q268" s="166"/>
      <c r="R268" s="169"/>
      <c r="T268" s="170"/>
      <c r="U268" s="166"/>
      <c r="V268" s="166"/>
      <c r="W268" s="166"/>
      <c r="X268" s="166"/>
      <c r="Y268" s="166"/>
      <c r="Z268" s="166"/>
      <c r="AA268" s="171"/>
      <c r="AT268" s="172" t="s">
        <v>167</v>
      </c>
      <c r="AU268" s="172" t="s">
        <v>103</v>
      </c>
      <c r="AV268" s="10" t="s">
        <v>103</v>
      </c>
      <c r="AW268" s="10" t="s">
        <v>36</v>
      </c>
      <c r="AX268" s="10" t="s">
        <v>79</v>
      </c>
      <c r="AY268" s="172" t="s">
        <v>159</v>
      </c>
    </row>
    <row r="269" spans="2:51" s="10" customFormat="1" ht="22.5" customHeight="1">
      <c r="B269" s="165"/>
      <c r="C269" s="166"/>
      <c r="D269" s="166"/>
      <c r="E269" s="167" t="s">
        <v>3</v>
      </c>
      <c r="F269" s="273" t="s">
        <v>792</v>
      </c>
      <c r="G269" s="272"/>
      <c r="H269" s="272"/>
      <c r="I269" s="272"/>
      <c r="J269" s="166"/>
      <c r="K269" s="168">
        <v>17.393</v>
      </c>
      <c r="L269" s="166"/>
      <c r="M269" s="166"/>
      <c r="N269" s="166"/>
      <c r="O269" s="166"/>
      <c r="P269" s="166"/>
      <c r="Q269" s="166"/>
      <c r="R269" s="169"/>
      <c r="T269" s="170"/>
      <c r="U269" s="166"/>
      <c r="V269" s="166"/>
      <c r="W269" s="166"/>
      <c r="X269" s="166"/>
      <c r="Y269" s="166"/>
      <c r="Z269" s="166"/>
      <c r="AA269" s="171"/>
      <c r="AT269" s="172" t="s">
        <v>167</v>
      </c>
      <c r="AU269" s="172" t="s">
        <v>103</v>
      </c>
      <c r="AV269" s="10" t="s">
        <v>103</v>
      </c>
      <c r="AW269" s="10" t="s">
        <v>36</v>
      </c>
      <c r="AX269" s="10" t="s">
        <v>79</v>
      </c>
      <c r="AY269" s="172" t="s">
        <v>159</v>
      </c>
    </row>
    <row r="270" spans="2:51" s="13" customFormat="1" ht="22.5" customHeight="1">
      <c r="B270" s="193"/>
      <c r="C270" s="194"/>
      <c r="D270" s="194"/>
      <c r="E270" s="195" t="s">
        <v>3</v>
      </c>
      <c r="F270" s="274" t="s">
        <v>368</v>
      </c>
      <c r="G270" s="275"/>
      <c r="H270" s="275"/>
      <c r="I270" s="275"/>
      <c r="J270" s="194"/>
      <c r="K270" s="196">
        <v>126.81</v>
      </c>
      <c r="L270" s="194"/>
      <c r="M270" s="194"/>
      <c r="N270" s="194"/>
      <c r="O270" s="194"/>
      <c r="P270" s="194"/>
      <c r="Q270" s="194"/>
      <c r="R270" s="197"/>
      <c r="T270" s="198"/>
      <c r="U270" s="194"/>
      <c r="V270" s="194"/>
      <c r="W270" s="194"/>
      <c r="X270" s="194"/>
      <c r="Y270" s="194"/>
      <c r="Z270" s="194"/>
      <c r="AA270" s="199"/>
      <c r="AT270" s="200" t="s">
        <v>167</v>
      </c>
      <c r="AU270" s="200" t="s">
        <v>103</v>
      </c>
      <c r="AV270" s="13" t="s">
        <v>173</v>
      </c>
      <c r="AW270" s="13" t="s">
        <v>36</v>
      </c>
      <c r="AX270" s="13" t="s">
        <v>79</v>
      </c>
      <c r="AY270" s="200" t="s">
        <v>159</v>
      </c>
    </row>
    <row r="271" spans="2:51" s="11" customFormat="1" ht="22.5" customHeight="1">
      <c r="B271" s="173"/>
      <c r="C271" s="174"/>
      <c r="D271" s="174"/>
      <c r="E271" s="175" t="s">
        <v>3</v>
      </c>
      <c r="F271" s="269" t="s">
        <v>168</v>
      </c>
      <c r="G271" s="270"/>
      <c r="H271" s="270"/>
      <c r="I271" s="270"/>
      <c r="J271" s="174"/>
      <c r="K271" s="176">
        <v>126.81</v>
      </c>
      <c r="L271" s="174"/>
      <c r="M271" s="174"/>
      <c r="N271" s="174"/>
      <c r="O271" s="174"/>
      <c r="P271" s="174"/>
      <c r="Q271" s="174"/>
      <c r="R271" s="177"/>
      <c r="T271" s="178"/>
      <c r="U271" s="174"/>
      <c r="V271" s="174"/>
      <c r="W271" s="174"/>
      <c r="X271" s="174"/>
      <c r="Y271" s="174"/>
      <c r="Z271" s="174"/>
      <c r="AA271" s="179"/>
      <c r="AT271" s="180" t="s">
        <v>167</v>
      </c>
      <c r="AU271" s="180" t="s">
        <v>103</v>
      </c>
      <c r="AV271" s="11" t="s">
        <v>164</v>
      </c>
      <c r="AW271" s="11" t="s">
        <v>36</v>
      </c>
      <c r="AX271" s="11" t="s">
        <v>21</v>
      </c>
      <c r="AY271" s="180" t="s">
        <v>159</v>
      </c>
    </row>
    <row r="272" spans="2:65" s="1" customFormat="1" ht="31.5" customHeight="1">
      <c r="B272" s="129"/>
      <c r="C272" s="158" t="s">
        <v>355</v>
      </c>
      <c r="D272" s="158" t="s">
        <v>160</v>
      </c>
      <c r="E272" s="159" t="s">
        <v>386</v>
      </c>
      <c r="F272" s="259" t="s">
        <v>387</v>
      </c>
      <c r="G272" s="260"/>
      <c r="H272" s="260"/>
      <c r="I272" s="260"/>
      <c r="J272" s="160" t="s">
        <v>211</v>
      </c>
      <c r="K272" s="161">
        <v>31.256</v>
      </c>
      <c r="L272" s="261">
        <v>0</v>
      </c>
      <c r="M272" s="260"/>
      <c r="N272" s="262">
        <f>ROUND(L272*K272,2)</f>
        <v>0</v>
      </c>
      <c r="O272" s="260"/>
      <c r="P272" s="260"/>
      <c r="Q272" s="260"/>
      <c r="R272" s="131"/>
      <c r="T272" s="162" t="s">
        <v>3</v>
      </c>
      <c r="U272" s="43" t="s">
        <v>44</v>
      </c>
      <c r="V272" s="35"/>
      <c r="W272" s="163">
        <f>V272*K272</f>
        <v>0</v>
      </c>
      <c r="X272" s="163">
        <v>0</v>
      </c>
      <c r="Y272" s="163">
        <f>X272*K272</f>
        <v>0</v>
      </c>
      <c r="Z272" s="163">
        <v>0.02475</v>
      </c>
      <c r="AA272" s="164">
        <f>Z272*K272</f>
        <v>0.773586</v>
      </c>
      <c r="AR272" s="17" t="s">
        <v>196</v>
      </c>
      <c r="AT272" s="17" t="s">
        <v>160</v>
      </c>
      <c r="AU272" s="17" t="s">
        <v>103</v>
      </c>
      <c r="AY272" s="17" t="s">
        <v>159</v>
      </c>
      <c r="BE272" s="104">
        <f>IF(U272="základní",N272,0)</f>
        <v>0</v>
      </c>
      <c r="BF272" s="104">
        <f>IF(U272="snížená",N272,0)</f>
        <v>0</v>
      </c>
      <c r="BG272" s="104">
        <f>IF(U272="zákl. přenesená",N272,0)</f>
        <v>0</v>
      </c>
      <c r="BH272" s="104">
        <f>IF(U272="sníž. přenesená",N272,0)</f>
        <v>0</v>
      </c>
      <c r="BI272" s="104">
        <f>IF(U272="nulová",N272,0)</f>
        <v>0</v>
      </c>
      <c r="BJ272" s="17" t="s">
        <v>21</v>
      </c>
      <c r="BK272" s="104">
        <f>ROUND(L272*K272,2)</f>
        <v>0</v>
      </c>
      <c r="BL272" s="17" t="s">
        <v>196</v>
      </c>
      <c r="BM272" s="17" t="s">
        <v>793</v>
      </c>
    </row>
    <row r="273" spans="2:51" s="12" customFormat="1" ht="22.5" customHeight="1">
      <c r="B273" s="185"/>
      <c r="C273" s="186"/>
      <c r="D273" s="186"/>
      <c r="E273" s="187" t="s">
        <v>3</v>
      </c>
      <c r="F273" s="276" t="s">
        <v>365</v>
      </c>
      <c r="G273" s="277"/>
      <c r="H273" s="277"/>
      <c r="I273" s="277"/>
      <c r="J273" s="186"/>
      <c r="K273" s="188" t="s">
        <v>3</v>
      </c>
      <c r="L273" s="186"/>
      <c r="M273" s="186"/>
      <c r="N273" s="186"/>
      <c r="O273" s="186"/>
      <c r="P273" s="186"/>
      <c r="Q273" s="186"/>
      <c r="R273" s="189"/>
      <c r="T273" s="190"/>
      <c r="U273" s="186"/>
      <c r="V273" s="186"/>
      <c r="W273" s="186"/>
      <c r="X273" s="186"/>
      <c r="Y273" s="186"/>
      <c r="Z273" s="186"/>
      <c r="AA273" s="191"/>
      <c r="AT273" s="192" t="s">
        <v>167</v>
      </c>
      <c r="AU273" s="192" t="s">
        <v>103</v>
      </c>
      <c r="AV273" s="12" t="s">
        <v>21</v>
      </c>
      <c r="AW273" s="12" t="s">
        <v>36</v>
      </c>
      <c r="AX273" s="12" t="s">
        <v>79</v>
      </c>
      <c r="AY273" s="192" t="s">
        <v>159</v>
      </c>
    </row>
    <row r="274" spans="2:51" s="10" customFormat="1" ht="22.5" customHeight="1">
      <c r="B274" s="165"/>
      <c r="C274" s="166"/>
      <c r="D274" s="166"/>
      <c r="E274" s="167" t="s">
        <v>3</v>
      </c>
      <c r="F274" s="273" t="s">
        <v>794</v>
      </c>
      <c r="G274" s="272"/>
      <c r="H274" s="272"/>
      <c r="I274" s="272"/>
      <c r="J274" s="166"/>
      <c r="K274" s="168">
        <v>31.256</v>
      </c>
      <c r="L274" s="166"/>
      <c r="M274" s="166"/>
      <c r="N274" s="166"/>
      <c r="O274" s="166"/>
      <c r="P274" s="166"/>
      <c r="Q274" s="166"/>
      <c r="R274" s="169"/>
      <c r="T274" s="170"/>
      <c r="U274" s="166"/>
      <c r="V274" s="166"/>
      <c r="W274" s="166"/>
      <c r="X274" s="166"/>
      <c r="Y274" s="166"/>
      <c r="Z274" s="166"/>
      <c r="AA274" s="171"/>
      <c r="AT274" s="172" t="s">
        <v>167</v>
      </c>
      <c r="AU274" s="172" t="s">
        <v>103</v>
      </c>
      <c r="AV274" s="10" t="s">
        <v>103</v>
      </c>
      <c r="AW274" s="10" t="s">
        <v>36</v>
      </c>
      <c r="AX274" s="10" t="s">
        <v>79</v>
      </c>
      <c r="AY274" s="172" t="s">
        <v>159</v>
      </c>
    </row>
    <row r="275" spans="2:51" s="13" customFormat="1" ht="22.5" customHeight="1">
      <c r="B275" s="193"/>
      <c r="C275" s="194"/>
      <c r="D275" s="194"/>
      <c r="E275" s="195" t="s">
        <v>3</v>
      </c>
      <c r="F275" s="274" t="s">
        <v>368</v>
      </c>
      <c r="G275" s="275"/>
      <c r="H275" s="275"/>
      <c r="I275" s="275"/>
      <c r="J275" s="194"/>
      <c r="K275" s="196">
        <v>31.256</v>
      </c>
      <c r="L275" s="194"/>
      <c r="M275" s="194"/>
      <c r="N275" s="194"/>
      <c r="O275" s="194"/>
      <c r="P275" s="194"/>
      <c r="Q275" s="194"/>
      <c r="R275" s="197"/>
      <c r="T275" s="198"/>
      <c r="U275" s="194"/>
      <c r="V275" s="194"/>
      <c r="W275" s="194"/>
      <c r="X275" s="194"/>
      <c r="Y275" s="194"/>
      <c r="Z275" s="194"/>
      <c r="AA275" s="199"/>
      <c r="AT275" s="200" t="s">
        <v>167</v>
      </c>
      <c r="AU275" s="200" t="s">
        <v>103</v>
      </c>
      <c r="AV275" s="13" t="s">
        <v>173</v>
      </c>
      <c r="AW275" s="13" t="s">
        <v>36</v>
      </c>
      <c r="AX275" s="13" t="s">
        <v>79</v>
      </c>
      <c r="AY275" s="200" t="s">
        <v>159</v>
      </c>
    </row>
    <row r="276" spans="2:51" s="11" customFormat="1" ht="22.5" customHeight="1">
      <c r="B276" s="173"/>
      <c r="C276" s="174"/>
      <c r="D276" s="174"/>
      <c r="E276" s="175" t="s">
        <v>3</v>
      </c>
      <c r="F276" s="269" t="s">
        <v>168</v>
      </c>
      <c r="G276" s="270"/>
      <c r="H276" s="270"/>
      <c r="I276" s="270"/>
      <c r="J276" s="174"/>
      <c r="K276" s="176">
        <v>31.256</v>
      </c>
      <c r="L276" s="174"/>
      <c r="M276" s="174"/>
      <c r="N276" s="174"/>
      <c r="O276" s="174"/>
      <c r="P276" s="174"/>
      <c r="Q276" s="174"/>
      <c r="R276" s="177"/>
      <c r="T276" s="178"/>
      <c r="U276" s="174"/>
      <c r="V276" s="174"/>
      <c r="W276" s="174"/>
      <c r="X276" s="174"/>
      <c r="Y276" s="174"/>
      <c r="Z276" s="174"/>
      <c r="AA276" s="179"/>
      <c r="AT276" s="180" t="s">
        <v>167</v>
      </c>
      <c r="AU276" s="180" t="s">
        <v>103</v>
      </c>
      <c r="AV276" s="11" t="s">
        <v>164</v>
      </c>
      <c r="AW276" s="11" t="s">
        <v>36</v>
      </c>
      <c r="AX276" s="11" t="s">
        <v>21</v>
      </c>
      <c r="AY276" s="180" t="s">
        <v>159</v>
      </c>
    </row>
    <row r="277" spans="2:65" s="1" customFormat="1" ht="31.5" customHeight="1">
      <c r="B277" s="129"/>
      <c r="C277" s="158" t="s">
        <v>361</v>
      </c>
      <c r="D277" s="158" t="s">
        <v>160</v>
      </c>
      <c r="E277" s="159" t="s">
        <v>391</v>
      </c>
      <c r="F277" s="259" t="s">
        <v>392</v>
      </c>
      <c r="G277" s="260"/>
      <c r="H277" s="260"/>
      <c r="I277" s="260"/>
      <c r="J277" s="160" t="s">
        <v>211</v>
      </c>
      <c r="K277" s="161">
        <v>391.195</v>
      </c>
      <c r="L277" s="261">
        <v>0</v>
      </c>
      <c r="M277" s="260"/>
      <c r="N277" s="262">
        <f>ROUND(L277*K277,2)</f>
        <v>0</v>
      </c>
      <c r="O277" s="260"/>
      <c r="P277" s="260"/>
      <c r="Q277" s="260"/>
      <c r="R277" s="131"/>
      <c r="T277" s="162" t="s">
        <v>3</v>
      </c>
      <c r="U277" s="43" t="s">
        <v>44</v>
      </c>
      <c r="V277" s="35"/>
      <c r="W277" s="163">
        <f>V277*K277</f>
        <v>0</v>
      </c>
      <c r="X277" s="163">
        <v>6E-05</v>
      </c>
      <c r="Y277" s="163">
        <f>X277*K277</f>
        <v>0.0234717</v>
      </c>
      <c r="Z277" s="163">
        <v>0</v>
      </c>
      <c r="AA277" s="164">
        <f>Z277*K277</f>
        <v>0</v>
      </c>
      <c r="AR277" s="17" t="s">
        <v>196</v>
      </c>
      <c r="AT277" s="17" t="s">
        <v>160</v>
      </c>
      <c r="AU277" s="17" t="s">
        <v>103</v>
      </c>
      <c r="AY277" s="17" t="s">
        <v>159</v>
      </c>
      <c r="BE277" s="104">
        <f>IF(U277="základní",N277,0)</f>
        <v>0</v>
      </c>
      <c r="BF277" s="104">
        <f>IF(U277="snížená",N277,0)</f>
        <v>0</v>
      </c>
      <c r="BG277" s="104">
        <f>IF(U277="zákl. přenesená",N277,0)</f>
        <v>0</v>
      </c>
      <c r="BH277" s="104">
        <f>IF(U277="sníž. přenesená",N277,0)</f>
        <v>0</v>
      </c>
      <c r="BI277" s="104">
        <f>IF(U277="nulová",N277,0)</f>
        <v>0</v>
      </c>
      <c r="BJ277" s="17" t="s">
        <v>21</v>
      </c>
      <c r="BK277" s="104">
        <f>ROUND(L277*K277,2)</f>
        <v>0</v>
      </c>
      <c r="BL277" s="17" t="s">
        <v>196</v>
      </c>
      <c r="BM277" s="17" t="s">
        <v>795</v>
      </c>
    </row>
    <row r="278" spans="2:51" s="12" customFormat="1" ht="22.5" customHeight="1">
      <c r="B278" s="185"/>
      <c r="C278" s="186"/>
      <c r="D278" s="186"/>
      <c r="E278" s="187" t="s">
        <v>3</v>
      </c>
      <c r="F278" s="276" t="s">
        <v>365</v>
      </c>
      <c r="G278" s="277"/>
      <c r="H278" s="277"/>
      <c r="I278" s="277"/>
      <c r="J278" s="186"/>
      <c r="K278" s="188" t="s">
        <v>3</v>
      </c>
      <c r="L278" s="186"/>
      <c r="M278" s="186"/>
      <c r="N278" s="186"/>
      <c r="O278" s="186"/>
      <c r="P278" s="186"/>
      <c r="Q278" s="186"/>
      <c r="R278" s="189"/>
      <c r="T278" s="190"/>
      <c r="U278" s="186"/>
      <c r="V278" s="186"/>
      <c r="W278" s="186"/>
      <c r="X278" s="186"/>
      <c r="Y278" s="186"/>
      <c r="Z278" s="186"/>
      <c r="AA278" s="191"/>
      <c r="AT278" s="192" t="s">
        <v>167</v>
      </c>
      <c r="AU278" s="192" t="s">
        <v>103</v>
      </c>
      <c r="AV278" s="12" t="s">
        <v>21</v>
      </c>
      <c r="AW278" s="12" t="s">
        <v>36</v>
      </c>
      <c r="AX278" s="12" t="s">
        <v>79</v>
      </c>
      <c r="AY278" s="192" t="s">
        <v>159</v>
      </c>
    </row>
    <row r="279" spans="2:51" s="10" customFormat="1" ht="22.5" customHeight="1">
      <c r="B279" s="165"/>
      <c r="C279" s="166"/>
      <c r="D279" s="166"/>
      <c r="E279" s="167" t="s">
        <v>3</v>
      </c>
      <c r="F279" s="273" t="s">
        <v>781</v>
      </c>
      <c r="G279" s="272"/>
      <c r="H279" s="272"/>
      <c r="I279" s="272"/>
      <c r="J279" s="166"/>
      <c r="K279" s="168">
        <v>150.685</v>
      </c>
      <c r="L279" s="166"/>
      <c r="M279" s="166"/>
      <c r="N279" s="166"/>
      <c r="O279" s="166"/>
      <c r="P279" s="166"/>
      <c r="Q279" s="166"/>
      <c r="R279" s="169"/>
      <c r="T279" s="170"/>
      <c r="U279" s="166"/>
      <c r="V279" s="166"/>
      <c r="W279" s="166"/>
      <c r="X279" s="166"/>
      <c r="Y279" s="166"/>
      <c r="Z279" s="166"/>
      <c r="AA279" s="171"/>
      <c r="AT279" s="172" t="s">
        <v>167</v>
      </c>
      <c r="AU279" s="172" t="s">
        <v>103</v>
      </c>
      <c r="AV279" s="10" t="s">
        <v>103</v>
      </c>
      <c r="AW279" s="10" t="s">
        <v>36</v>
      </c>
      <c r="AX279" s="10" t="s">
        <v>79</v>
      </c>
      <c r="AY279" s="172" t="s">
        <v>159</v>
      </c>
    </row>
    <row r="280" spans="2:51" s="10" customFormat="1" ht="22.5" customHeight="1">
      <c r="B280" s="165"/>
      <c r="C280" s="166"/>
      <c r="D280" s="166"/>
      <c r="E280" s="167" t="s">
        <v>3</v>
      </c>
      <c r="F280" s="273" t="s">
        <v>782</v>
      </c>
      <c r="G280" s="272"/>
      <c r="H280" s="272"/>
      <c r="I280" s="272"/>
      <c r="J280" s="166"/>
      <c r="K280" s="168">
        <v>3.358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167</v>
      </c>
      <c r="AU280" s="172" t="s">
        <v>103</v>
      </c>
      <c r="AV280" s="10" t="s">
        <v>103</v>
      </c>
      <c r="AW280" s="10" t="s">
        <v>36</v>
      </c>
      <c r="AX280" s="10" t="s">
        <v>79</v>
      </c>
      <c r="AY280" s="172" t="s">
        <v>159</v>
      </c>
    </row>
    <row r="281" spans="2:51" s="10" customFormat="1" ht="22.5" customHeight="1">
      <c r="B281" s="165"/>
      <c r="C281" s="166"/>
      <c r="D281" s="166"/>
      <c r="E281" s="167" t="s">
        <v>3</v>
      </c>
      <c r="F281" s="273" t="s">
        <v>783</v>
      </c>
      <c r="G281" s="272"/>
      <c r="H281" s="272"/>
      <c r="I281" s="272"/>
      <c r="J281" s="166"/>
      <c r="K281" s="168">
        <v>228.066</v>
      </c>
      <c r="L281" s="166"/>
      <c r="M281" s="166"/>
      <c r="N281" s="166"/>
      <c r="O281" s="166"/>
      <c r="P281" s="166"/>
      <c r="Q281" s="166"/>
      <c r="R281" s="169"/>
      <c r="T281" s="170"/>
      <c r="U281" s="166"/>
      <c r="V281" s="166"/>
      <c r="W281" s="166"/>
      <c r="X281" s="166"/>
      <c r="Y281" s="166"/>
      <c r="Z281" s="166"/>
      <c r="AA281" s="171"/>
      <c r="AT281" s="172" t="s">
        <v>167</v>
      </c>
      <c r="AU281" s="172" t="s">
        <v>103</v>
      </c>
      <c r="AV281" s="10" t="s">
        <v>103</v>
      </c>
      <c r="AW281" s="10" t="s">
        <v>36</v>
      </c>
      <c r="AX281" s="10" t="s">
        <v>79</v>
      </c>
      <c r="AY281" s="172" t="s">
        <v>159</v>
      </c>
    </row>
    <row r="282" spans="2:51" s="10" customFormat="1" ht="22.5" customHeight="1">
      <c r="B282" s="165"/>
      <c r="C282" s="166"/>
      <c r="D282" s="166"/>
      <c r="E282" s="167" t="s">
        <v>3</v>
      </c>
      <c r="F282" s="273" t="s">
        <v>784</v>
      </c>
      <c r="G282" s="272"/>
      <c r="H282" s="272"/>
      <c r="I282" s="272"/>
      <c r="J282" s="166"/>
      <c r="K282" s="168">
        <v>9.086</v>
      </c>
      <c r="L282" s="166"/>
      <c r="M282" s="166"/>
      <c r="N282" s="166"/>
      <c r="O282" s="166"/>
      <c r="P282" s="166"/>
      <c r="Q282" s="166"/>
      <c r="R282" s="169"/>
      <c r="T282" s="170"/>
      <c r="U282" s="166"/>
      <c r="V282" s="166"/>
      <c r="W282" s="166"/>
      <c r="X282" s="166"/>
      <c r="Y282" s="166"/>
      <c r="Z282" s="166"/>
      <c r="AA282" s="171"/>
      <c r="AT282" s="172" t="s">
        <v>167</v>
      </c>
      <c r="AU282" s="172" t="s">
        <v>103</v>
      </c>
      <c r="AV282" s="10" t="s">
        <v>103</v>
      </c>
      <c r="AW282" s="10" t="s">
        <v>36</v>
      </c>
      <c r="AX282" s="10" t="s">
        <v>79</v>
      </c>
      <c r="AY282" s="172" t="s">
        <v>159</v>
      </c>
    </row>
    <row r="283" spans="2:51" s="13" customFormat="1" ht="22.5" customHeight="1">
      <c r="B283" s="193"/>
      <c r="C283" s="194"/>
      <c r="D283" s="194"/>
      <c r="E283" s="195" t="s">
        <v>3</v>
      </c>
      <c r="F283" s="274" t="s">
        <v>368</v>
      </c>
      <c r="G283" s="275"/>
      <c r="H283" s="275"/>
      <c r="I283" s="275"/>
      <c r="J283" s="194"/>
      <c r="K283" s="196">
        <v>391.195</v>
      </c>
      <c r="L283" s="194"/>
      <c r="M283" s="194"/>
      <c r="N283" s="194"/>
      <c r="O283" s="194"/>
      <c r="P283" s="194"/>
      <c r="Q283" s="194"/>
      <c r="R283" s="197"/>
      <c r="T283" s="198"/>
      <c r="U283" s="194"/>
      <c r="V283" s="194"/>
      <c r="W283" s="194"/>
      <c r="X283" s="194"/>
      <c r="Y283" s="194"/>
      <c r="Z283" s="194"/>
      <c r="AA283" s="199"/>
      <c r="AT283" s="200" t="s">
        <v>167</v>
      </c>
      <c r="AU283" s="200" t="s">
        <v>103</v>
      </c>
      <c r="AV283" s="13" t="s">
        <v>173</v>
      </c>
      <c r="AW283" s="13" t="s">
        <v>36</v>
      </c>
      <c r="AX283" s="13" t="s">
        <v>79</v>
      </c>
      <c r="AY283" s="200" t="s">
        <v>159</v>
      </c>
    </row>
    <row r="284" spans="2:51" s="11" customFormat="1" ht="22.5" customHeight="1">
      <c r="B284" s="173"/>
      <c r="C284" s="174"/>
      <c r="D284" s="174"/>
      <c r="E284" s="175" t="s">
        <v>3</v>
      </c>
      <c r="F284" s="269" t="s">
        <v>168</v>
      </c>
      <c r="G284" s="270"/>
      <c r="H284" s="270"/>
      <c r="I284" s="270"/>
      <c r="J284" s="174"/>
      <c r="K284" s="176">
        <v>391.195</v>
      </c>
      <c r="L284" s="174"/>
      <c r="M284" s="174"/>
      <c r="N284" s="174"/>
      <c r="O284" s="174"/>
      <c r="P284" s="174"/>
      <c r="Q284" s="174"/>
      <c r="R284" s="177"/>
      <c r="T284" s="178"/>
      <c r="U284" s="174"/>
      <c r="V284" s="174"/>
      <c r="W284" s="174"/>
      <c r="X284" s="174"/>
      <c r="Y284" s="174"/>
      <c r="Z284" s="174"/>
      <c r="AA284" s="179"/>
      <c r="AT284" s="180" t="s">
        <v>167</v>
      </c>
      <c r="AU284" s="180" t="s">
        <v>103</v>
      </c>
      <c r="AV284" s="11" t="s">
        <v>164</v>
      </c>
      <c r="AW284" s="11" t="s">
        <v>36</v>
      </c>
      <c r="AX284" s="11" t="s">
        <v>21</v>
      </c>
      <c r="AY284" s="180" t="s">
        <v>159</v>
      </c>
    </row>
    <row r="285" spans="2:65" s="1" customFormat="1" ht="22.5" customHeight="1">
      <c r="B285" s="129"/>
      <c r="C285" s="181" t="s">
        <v>369</v>
      </c>
      <c r="D285" s="181" t="s">
        <v>262</v>
      </c>
      <c r="E285" s="182" t="s">
        <v>395</v>
      </c>
      <c r="F285" s="278" t="s">
        <v>396</v>
      </c>
      <c r="G285" s="279"/>
      <c r="H285" s="279"/>
      <c r="I285" s="279"/>
      <c r="J285" s="183" t="s">
        <v>195</v>
      </c>
      <c r="K285" s="184">
        <v>4.232</v>
      </c>
      <c r="L285" s="280">
        <v>0</v>
      </c>
      <c r="M285" s="279"/>
      <c r="N285" s="281">
        <f>ROUND(L285*K285,2)</f>
        <v>0</v>
      </c>
      <c r="O285" s="260"/>
      <c r="P285" s="260"/>
      <c r="Q285" s="260"/>
      <c r="R285" s="131"/>
      <c r="T285" s="162" t="s">
        <v>3</v>
      </c>
      <c r="U285" s="43" t="s">
        <v>44</v>
      </c>
      <c r="V285" s="35"/>
      <c r="W285" s="163">
        <f>V285*K285</f>
        <v>0</v>
      </c>
      <c r="X285" s="163">
        <v>0.55</v>
      </c>
      <c r="Y285" s="163">
        <f>X285*K285</f>
        <v>2.3276000000000003</v>
      </c>
      <c r="Z285" s="163">
        <v>0</v>
      </c>
      <c r="AA285" s="164">
        <f>Z285*K285</f>
        <v>0</v>
      </c>
      <c r="AR285" s="17" t="s">
        <v>265</v>
      </c>
      <c r="AT285" s="17" t="s">
        <v>262</v>
      </c>
      <c r="AU285" s="17" t="s">
        <v>103</v>
      </c>
      <c r="AY285" s="17" t="s">
        <v>159</v>
      </c>
      <c r="BE285" s="104">
        <f>IF(U285="základní",N285,0)</f>
        <v>0</v>
      </c>
      <c r="BF285" s="104">
        <f>IF(U285="snížená",N285,0)</f>
        <v>0</v>
      </c>
      <c r="BG285" s="104">
        <f>IF(U285="zákl. přenesená",N285,0)</f>
        <v>0</v>
      </c>
      <c r="BH285" s="104">
        <f>IF(U285="sníž. přenesená",N285,0)</f>
        <v>0</v>
      </c>
      <c r="BI285" s="104">
        <f>IF(U285="nulová",N285,0)</f>
        <v>0</v>
      </c>
      <c r="BJ285" s="17" t="s">
        <v>21</v>
      </c>
      <c r="BK285" s="104">
        <f>ROUND(L285*K285,2)</f>
        <v>0</v>
      </c>
      <c r="BL285" s="17" t="s">
        <v>196</v>
      </c>
      <c r="BM285" s="17" t="s">
        <v>796</v>
      </c>
    </row>
    <row r="286" spans="2:51" s="12" customFormat="1" ht="22.5" customHeight="1">
      <c r="B286" s="185"/>
      <c r="C286" s="186"/>
      <c r="D286" s="186"/>
      <c r="E286" s="187" t="s">
        <v>3</v>
      </c>
      <c r="F286" s="276" t="s">
        <v>365</v>
      </c>
      <c r="G286" s="277"/>
      <c r="H286" s="277"/>
      <c r="I286" s="277"/>
      <c r="J286" s="186"/>
      <c r="K286" s="188" t="s">
        <v>3</v>
      </c>
      <c r="L286" s="186"/>
      <c r="M286" s="186"/>
      <c r="N286" s="186"/>
      <c r="O286" s="186"/>
      <c r="P286" s="186"/>
      <c r="Q286" s="186"/>
      <c r="R286" s="189"/>
      <c r="T286" s="190"/>
      <c r="U286" s="186"/>
      <c r="V286" s="186"/>
      <c r="W286" s="186"/>
      <c r="X286" s="186"/>
      <c r="Y286" s="186"/>
      <c r="Z286" s="186"/>
      <c r="AA286" s="191"/>
      <c r="AT286" s="192" t="s">
        <v>167</v>
      </c>
      <c r="AU286" s="192" t="s">
        <v>103</v>
      </c>
      <c r="AV286" s="12" t="s">
        <v>21</v>
      </c>
      <c r="AW286" s="12" t="s">
        <v>36</v>
      </c>
      <c r="AX286" s="12" t="s">
        <v>79</v>
      </c>
      <c r="AY286" s="192" t="s">
        <v>159</v>
      </c>
    </row>
    <row r="287" spans="2:51" s="10" customFormat="1" ht="22.5" customHeight="1">
      <c r="B287" s="165"/>
      <c r="C287" s="166"/>
      <c r="D287" s="166"/>
      <c r="E287" s="167" t="s">
        <v>3</v>
      </c>
      <c r="F287" s="273" t="s">
        <v>797</v>
      </c>
      <c r="G287" s="272"/>
      <c r="H287" s="272"/>
      <c r="I287" s="272"/>
      <c r="J287" s="166"/>
      <c r="K287" s="168">
        <v>1.356</v>
      </c>
      <c r="L287" s="166"/>
      <c r="M287" s="166"/>
      <c r="N287" s="166"/>
      <c r="O287" s="166"/>
      <c r="P287" s="166"/>
      <c r="Q287" s="166"/>
      <c r="R287" s="169"/>
      <c r="T287" s="170"/>
      <c r="U287" s="166"/>
      <c r="V287" s="166"/>
      <c r="W287" s="166"/>
      <c r="X287" s="166"/>
      <c r="Y287" s="166"/>
      <c r="Z287" s="166"/>
      <c r="AA287" s="171"/>
      <c r="AT287" s="172" t="s">
        <v>167</v>
      </c>
      <c r="AU287" s="172" t="s">
        <v>103</v>
      </c>
      <c r="AV287" s="10" t="s">
        <v>103</v>
      </c>
      <c r="AW287" s="10" t="s">
        <v>36</v>
      </c>
      <c r="AX287" s="10" t="s">
        <v>79</v>
      </c>
      <c r="AY287" s="172" t="s">
        <v>159</v>
      </c>
    </row>
    <row r="288" spans="2:51" s="10" customFormat="1" ht="22.5" customHeight="1">
      <c r="B288" s="165"/>
      <c r="C288" s="166"/>
      <c r="D288" s="166"/>
      <c r="E288" s="167" t="s">
        <v>3</v>
      </c>
      <c r="F288" s="273" t="s">
        <v>798</v>
      </c>
      <c r="G288" s="272"/>
      <c r="H288" s="272"/>
      <c r="I288" s="272"/>
      <c r="J288" s="166"/>
      <c r="K288" s="168">
        <v>0.03</v>
      </c>
      <c r="L288" s="166"/>
      <c r="M288" s="166"/>
      <c r="N288" s="166"/>
      <c r="O288" s="166"/>
      <c r="P288" s="166"/>
      <c r="Q288" s="166"/>
      <c r="R288" s="169"/>
      <c r="T288" s="170"/>
      <c r="U288" s="166"/>
      <c r="V288" s="166"/>
      <c r="W288" s="166"/>
      <c r="X288" s="166"/>
      <c r="Y288" s="166"/>
      <c r="Z288" s="166"/>
      <c r="AA288" s="171"/>
      <c r="AT288" s="172" t="s">
        <v>167</v>
      </c>
      <c r="AU288" s="172" t="s">
        <v>103</v>
      </c>
      <c r="AV288" s="10" t="s">
        <v>103</v>
      </c>
      <c r="AW288" s="10" t="s">
        <v>36</v>
      </c>
      <c r="AX288" s="10" t="s">
        <v>79</v>
      </c>
      <c r="AY288" s="172" t="s">
        <v>159</v>
      </c>
    </row>
    <row r="289" spans="2:51" s="10" customFormat="1" ht="22.5" customHeight="1">
      <c r="B289" s="165"/>
      <c r="C289" s="166"/>
      <c r="D289" s="166"/>
      <c r="E289" s="167" t="s">
        <v>3</v>
      </c>
      <c r="F289" s="273" t="s">
        <v>799</v>
      </c>
      <c r="G289" s="272"/>
      <c r="H289" s="272"/>
      <c r="I289" s="272"/>
      <c r="J289" s="166"/>
      <c r="K289" s="168">
        <v>2.737</v>
      </c>
      <c r="L289" s="166"/>
      <c r="M289" s="166"/>
      <c r="N289" s="166"/>
      <c r="O289" s="166"/>
      <c r="P289" s="166"/>
      <c r="Q289" s="166"/>
      <c r="R289" s="169"/>
      <c r="T289" s="170"/>
      <c r="U289" s="166"/>
      <c r="V289" s="166"/>
      <c r="W289" s="166"/>
      <c r="X289" s="166"/>
      <c r="Y289" s="166"/>
      <c r="Z289" s="166"/>
      <c r="AA289" s="171"/>
      <c r="AT289" s="172" t="s">
        <v>167</v>
      </c>
      <c r="AU289" s="172" t="s">
        <v>103</v>
      </c>
      <c r="AV289" s="10" t="s">
        <v>103</v>
      </c>
      <c r="AW289" s="10" t="s">
        <v>36</v>
      </c>
      <c r="AX289" s="10" t="s">
        <v>79</v>
      </c>
      <c r="AY289" s="172" t="s">
        <v>159</v>
      </c>
    </row>
    <row r="290" spans="2:51" s="10" customFormat="1" ht="22.5" customHeight="1">
      <c r="B290" s="165"/>
      <c r="C290" s="166"/>
      <c r="D290" s="166"/>
      <c r="E290" s="167" t="s">
        <v>3</v>
      </c>
      <c r="F290" s="273" t="s">
        <v>800</v>
      </c>
      <c r="G290" s="272"/>
      <c r="H290" s="272"/>
      <c r="I290" s="272"/>
      <c r="J290" s="166"/>
      <c r="K290" s="168">
        <v>0.109</v>
      </c>
      <c r="L290" s="166"/>
      <c r="M290" s="166"/>
      <c r="N290" s="166"/>
      <c r="O290" s="166"/>
      <c r="P290" s="166"/>
      <c r="Q290" s="166"/>
      <c r="R290" s="169"/>
      <c r="T290" s="170"/>
      <c r="U290" s="166"/>
      <c r="V290" s="166"/>
      <c r="W290" s="166"/>
      <c r="X290" s="166"/>
      <c r="Y290" s="166"/>
      <c r="Z290" s="166"/>
      <c r="AA290" s="171"/>
      <c r="AT290" s="172" t="s">
        <v>167</v>
      </c>
      <c r="AU290" s="172" t="s">
        <v>103</v>
      </c>
      <c r="AV290" s="10" t="s">
        <v>103</v>
      </c>
      <c r="AW290" s="10" t="s">
        <v>36</v>
      </c>
      <c r="AX290" s="10" t="s">
        <v>79</v>
      </c>
      <c r="AY290" s="172" t="s">
        <v>159</v>
      </c>
    </row>
    <row r="291" spans="2:51" s="13" customFormat="1" ht="22.5" customHeight="1">
      <c r="B291" s="193"/>
      <c r="C291" s="194"/>
      <c r="D291" s="194"/>
      <c r="E291" s="195" t="s">
        <v>3</v>
      </c>
      <c r="F291" s="274" t="s">
        <v>368</v>
      </c>
      <c r="G291" s="275"/>
      <c r="H291" s="275"/>
      <c r="I291" s="275"/>
      <c r="J291" s="194"/>
      <c r="K291" s="196">
        <v>4.232</v>
      </c>
      <c r="L291" s="194"/>
      <c r="M291" s="194"/>
      <c r="N291" s="194"/>
      <c r="O291" s="194"/>
      <c r="P291" s="194"/>
      <c r="Q291" s="194"/>
      <c r="R291" s="197"/>
      <c r="T291" s="198"/>
      <c r="U291" s="194"/>
      <c r="V291" s="194"/>
      <c r="W291" s="194"/>
      <c r="X291" s="194"/>
      <c r="Y291" s="194"/>
      <c r="Z291" s="194"/>
      <c r="AA291" s="199"/>
      <c r="AT291" s="200" t="s">
        <v>167</v>
      </c>
      <c r="AU291" s="200" t="s">
        <v>103</v>
      </c>
      <c r="AV291" s="13" t="s">
        <v>173</v>
      </c>
      <c r="AW291" s="13" t="s">
        <v>36</v>
      </c>
      <c r="AX291" s="13" t="s">
        <v>79</v>
      </c>
      <c r="AY291" s="200" t="s">
        <v>159</v>
      </c>
    </row>
    <row r="292" spans="2:51" s="11" customFormat="1" ht="22.5" customHeight="1">
      <c r="B292" s="173"/>
      <c r="C292" s="174"/>
      <c r="D292" s="174"/>
      <c r="E292" s="175" t="s">
        <v>3</v>
      </c>
      <c r="F292" s="269" t="s">
        <v>168</v>
      </c>
      <c r="G292" s="270"/>
      <c r="H292" s="270"/>
      <c r="I292" s="270"/>
      <c r="J292" s="174"/>
      <c r="K292" s="176">
        <v>4.232</v>
      </c>
      <c r="L292" s="174"/>
      <c r="M292" s="174"/>
      <c r="N292" s="174"/>
      <c r="O292" s="174"/>
      <c r="P292" s="174"/>
      <c r="Q292" s="174"/>
      <c r="R292" s="177"/>
      <c r="T292" s="178"/>
      <c r="U292" s="174"/>
      <c r="V292" s="174"/>
      <c r="W292" s="174"/>
      <c r="X292" s="174"/>
      <c r="Y292" s="174"/>
      <c r="Z292" s="174"/>
      <c r="AA292" s="179"/>
      <c r="AT292" s="180" t="s">
        <v>167</v>
      </c>
      <c r="AU292" s="180" t="s">
        <v>103</v>
      </c>
      <c r="AV292" s="11" t="s">
        <v>164</v>
      </c>
      <c r="AW292" s="11" t="s">
        <v>36</v>
      </c>
      <c r="AX292" s="11" t="s">
        <v>21</v>
      </c>
      <c r="AY292" s="180" t="s">
        <v>159</v>
      </c>
    </row>
    <row r="293" spans="2:65" s="1" customFormat="1" ht="31.5" customHeight="1">
      <c r="B293" s="129"/>
      <c r="C293" s="158" t="s">
        <v>375</v>
      </c>
      <c r="D293" s="158" t="s">
        <v>160</v>
      </c>
      <c r="E293" s="159" t="s">
        <v>401</v>
      </c>
      <c r="F293" s="259" t="s">
        <v>402</v>
      </c>
      <c r="G293" s="260"/>
      <c r="H293" s="260"/>
      <c r="I293" s="260"/>
      <c r="J293" s="160" t="s">
        <v>211</v>
      </c>
      <c r="K293" s="161">
        <v>1.464</v>
      </c>
      <c r="L293" s="261">
        <v>0</v>
      </c>
      <c r="M293" s="260"/>
      <c r="N293" s="262">
        <f>ROUND(L293*K293,2)</f>
        <v>0</v>
      </c>
      <c r="O293" s="260"/>
      <c r="P293" s="260"/>
      <c r="Q293" s="260"/>
      <c r="R293" s="131"/>
      <c r="T293" s="162" t="s">
        <v>3</v>
      </c>
      <c r="U293" s="43" t="s">
        <v>44</v>
      </c>
      <c r="V293" s="35"/>
      <c r="W293" s="163">
        <f>V293*K293</f>
        <v>0</v>
      </c>
      <c r="X293" s="163">
        <v>8E-05</v>
      </c>
      <c r="Y293" s="163">
        <f>X293*K293</f>
        <v>0.00011712</v>
      </c>
      <c r="Z293" s="163">
        <v>0</v>
      </c>
      <c r="AA293" s="164">
        <f>Z293*K293</f>
        <v>0</v>
      </c>
      <c r="AR293" s="17" t="s">
        <v>196</v>
      </c>
      <c r="AT293" s="17" t="s">
        <v>160</v>
      </c>
      <c r="AU293" s="17" t="s">
        <v>103</v>
      </c>
      <c r="AY293" s="17" t="s">
        <v>159</v>
      </c>
      <c r="BE293" s="104">
        <f>IF(U293="základní",N293,0)</f>
        <v>0</v>
      </c>
      <c r="BF293" s="104">
        <f>IF(U293="snížená",N293,0)</f>
        <v>0</v>
      </c>
      <c r="BG293" s="104">
        <f>IF(U293="zákl. přenesená",N293,0)</f>
        <v>0</v>
      </c>
      <c r="BH293" s="104">
        <f>IF(U293="sníž. přenesená",N293,0)</f>
        <v>0</v>
      </c>
      <c r="BI293" s="104">
        <f>IF(U293="nulová",N293,0)</f>
        <v>0</v>
      </c>
      <c r="BJ293" s="17" t="s">
        <v>21</v>
      </c>
      <c r="BK293" s="104">
        <f>ROUND(L293*K293,2)</f>
        <v>0</v>
      </c>
      <c r="BL293" s="17" t="s">
        <v>196</v>
      </c>
      <c r="BM293" s="17" t="s">
        <v>801</v>
      </c>
    </row>
    <row r="294" spans="2:51" s="12" customFormat="1" ht="22.5" customHeight="1">
      <c r="B294" s="185"/>
      <c r="C294" s="186"/>
      <c r="D294" s="186"/>
      <c r="E294" s="187" t="s">
        <v>3</v>
      </c>
      <c r="F294" s="276" t="s">
        <v>365</v>
      </c>
      <c r="G294" s="277"/>
      <c r="H294" s="277"/>
      <c r="I294" s="277"/>
      <c r="J294" s="186"/>
      <c r="K294" s="188" t="s">
        <v>3</v>
      </c>
      <c r="L294" s="186"/>
      <c r="M294" s="186"/>
      <c r="N294" s="186"/>
      <c r="O294" s="186"/>
      <c r="P294" s="186"/>
      <c r="Q294" s="186"/>
      <c r="R294" s="189"/>
      <c r="T294" s="190"/>
      <c r="U294" s="186"/>
      <c r="V294" s="186"/>
      <c r="W294" s="186"/>
      <c r="X294" s="186"/>
      <c r="Y294" s="186"/>
      <c r="Z294" s="186"/>
      <c r="AA294" s="191"/>
      <c r="AT294" s="192" t="s">
        <v>167</v>
      </c>
      <c r="AU294" s="192" t="s">
        <v>103</v>
      </c>
      <c r="AV294" s="12" t="s">
        <v>21</v>
      </c>
      <c r="AW294" s="12" t="s">
        <v>36</v>
      </c>
      <c r="AX294" s="12" t="s">
        <v>79</v>
      </c>
      <c r="AY294" s="192" t="s">
        <v>159</v>
      </c>
    </row>
    <row r="295" spans="2:51" s="10" customFormat="1" ht="22.5" customHeight="1">
      <c r="B295" s="165"/>
      <c r="C295" s="166"/>
      <c r="D295" s="166"/>
      <c r="E295" s="167" t="s">
        <v>3</v>
      </c>
      <c r="F295" s="273" t="s">
        <v>786</v>
      </c>
      <c r="G295" s="272"/>
      <c r="H295" s="272"/>
      <c r="I295" s="272"/>
      <c r="J295" s="166"/>
      <c r="K295" s="168">
        <v>1.464</v>
      </c>
      <c r="L295" s="166"/>
      <c r="M295" s="166"/>
      <c r="N295" s="166"/>
      <c r="O295" s="166"/>
      <c r="P295" s="166"/>
      <c r="Q295" s="166"/>
      <c r="R295" s="169"/>
      <c r="T295" s="170"/>
      <c r="U295" s="166"/>
      <c r="V295" s="166"/>
      <c r="W295" s="166"/>
      <c r="X295" s="166"/>
      <c r="Y295" s="166"/>
      <c r="Z295" s="166"/>
      <c r="AA295" s="171"/>
      <c r="AT295" s="172" t="s">
        <v>167</v>
      </c>
      <c r="AU295" s="172" t="s">
        <v>103</v>
      </c>
      <c r="AV295" s="10" t="s">
        <v>103</v>
      </c>
      <c r="AW295" s="10" t="s">
        <v>36</v>
      </c>
      <c r="AX295" s="10" t="s">
        <v>79</v>
      </c>
      <c r="AY295" s="172" t="s">
        <v>159</v>
      </c>
    </row>
    <row r="296" spans="2:51" s="13" customFormat="1" ht="22.5" customHeight="1">
      <c r="B296" s="193"/>
      <c r="C296" s="194"/>
      <c r="D296" s="194"/>
      <c r="E296" s="195" t="s">
        <v>3</v>
      </c>
      <c r="F296" s="274" t="s">
        <v>368</v>
      </c>
      <c r="G296" s="275"/>
      <c r="H296" s="275"/>
      <c r="I296" s="275"/>
      <c r="J296" s="194"/>
      <c r="K296" s="196">
        <v>1.464</v>
      </c>
      <c r="L296" s="194"/>
      <c r="M296" s="194"/>
      <c r="N296" s="194"/>
      <c r="O296" s="194"/>
      <c r="P296" s="194"/>
      <c r="Q296" s="194"/>
      <c r="R296" s="197"/>
      <c r="T296" s="198"/>
      <c r="U296" s="194"/>
      <c r="V296" s="194"/>
      <c r="W296" s="194"/>
      <c r="X296" s="194"/>
      <c r="Y296" s="194"/>
      <c r="Z296" s="194"/>
      <c r="AA296" s="199"/>
      <c r="AT296" s="200" t="s">
        <v>167</v>
      </c>
      <c r="AU296" s="200" t="s">
        <v>103</v>
      </c>
      <c r="AV296" s="13" t="s">
        <v>173</v>
      </c>
      <c r="AW296" s="13" t="s">
        <v>36</v>
      </c>
      <c r="AX296" s="13" t="s">
        <v>79</v>
      </c>
      <c r="AY296" s="200" t="s">
        <v>159</v>
      </c>
    </row>
    <row r="297" spans="2:51" s="11" customFormat="1" ht="22.5" customHeight="1">
      <c r="B297" s="173"/>
      <c r="C297" s="174"/>
      <c r="D297" s="174"/>
      <c r="E297" s="175" t="s">
        <v>3</v>
      </c>
      <c r="F297" s="269" t="s">
        <v>168</v>
      </c>
      <c r="G297" s="270"/>
      <c r="H297" s="270"/>
      <c r="I297" s="270"/>
      <c r="J297" s="174"/>
      <c r="K297" s="176">
        <v>1.464</v>
      </c>
      <c r="L297" s="174"/>
      <c r="M297" s="174"/>
      <c r="N297" s="174"/>
      <c r="O297" s="174"/>
      <c r="P297" s="174"/>
      <c r="Q297" s="174"/>
      <c r="R297" s="177"/>
      <c r="T297" s="178"/>
      <c r="U297" s="174"/>
      <c r="V297" s="174"/>
      <c r="W297" s="174"/>
      <c r="X297" s="174"/>
      <c r="Y297" s="174"/>
      <c r="Z297" s="174"/>
      <c r="AA297" s="179"/>
      <c r="AT297" s="180" t="s">
        <v>167</v>
      </c>
      <c r="AU297" s="180" t="s">
        <v>103</v>
      </c>
      <c r="AV297" s="11" t="s">
        <v>164</v>
      </c>
      <c r="AW297" s="11" t="s">
        <v>36</v>
      </c>
      <c r="AX297" s="11" t="s">
        <v>21</v>
      </c>
      <c r="AY297" s="180" t="s">
        <v>159</v>
      </c>
    </row>
    <row r="298" spans="2:65" s="1" customFormat="1" ht="22.5" customHeight="1">
      <c r="B298" s="129"/>
      <c r="C298" s="181" t="s">
        <v>385</v>
      </c>
      <c r="D298" s="181" t="s">
        <v>262</v>
      </c>
      <c r="E298" s="182" t="s">
        <v>395</v>
      </c>
      <c r="F298" s="278" t="s">
        <v>396</v>
      </c>
      <c r="G298" s="279"/>
      <c r="H298" s="279"/>
      <c r="I298" s="279"/>
      <c r="J298" s="183" t="s">
        <v>195</v>
      </c>
      <c r="K298" s="184">
        <v>0.025</v>
      </c>
      <c r="L298" s="280">
        <v>0</v>
      </c>
      <c r="M298" s="279"/>
      <c r="N298" s="281">
        <f>ROUND(L298*K298,2)</f>
        <v>0</v>
      </c>
      <c r="O298" s="260"/>
      <c r="P298" s="260"/>
      <c r="Q298" s="260"/>
      <c r="R298" s="131"/>
      <c r="T298" s="162" t="s">
        <v>3</v>
      </c>
      <c r="U298" s="43" t="s">
        <v>44</v>
      </c>
      <c r="V298" s="35"/>
      <c r="W298" s="163">
        <f>V298*K298</f>
        <v>0</v>
      </c>
      <c r="X298" s="163">
        <v>0.55</v>
      </c>
      <c r="Y298" s="163">
        <f>X298*K298</f>
        <v>0.013750000000000002</v>
      </c>
      <c r="Z298" s="163">
        <v>0</v>
      </c>
      <c r="AA298" s="164">
        <f>Z298*K298</f>
        <v>0</v>
      </c>
      <c r="AR298" s="17" t="s">
        <v>265</v>
      </c>
      <c r="AT298" s="17" t="s">
        <v>262</v>
      </c>
      <c r="AU298" s="17" t="s">
        <v>103</v>
      </c>
      <c r="AY298" s="17" t="s">
        <v>159</v>
      </c>
      <c r="BE298" s="104">
        <f>IF(U298="základní",N298,0)</f>
        <v>0</v>
      </c>
      <c r="BF298" s="104">
        <f>IF(U298="snížená",N298,0)</f>
        <v>0</v>
      </c>
      <c r="BG298" s="104">
        <f>IF(U298="zákl. přenesená",N298,0)</f>
        <v>0</v>
      </c>
      <c r="BH298" s="104">
        <f>IF(U298="sníž. přenesená",N298,0)</f>
        <v>0</v>
      </c>
      <c r="BI298" s="104">
        <f>IF(U298="nulová",N298,0)</f>
        <v>0</v>
      </c>
      <c r="BJ298" s="17" t="s">
        <v>21</v>
      </c>
      <c r="BK298" s="104">
        <f>ROUND(L298*K298,2)</f>
        <v>0</v>
      </c>
      <c r="BL298" s="17" t="s">
        <v>196</v>
      </c>
      <c r="BM298" s="17" t="s">
        <v>802</v>
      </c>
    </row>
    <row r="299" spans="2:51" s="12" customFormat="1" ht="22.5" customHeight="1">
      <c r="B299" s="185"/>
      <c r="C299" s="186"/>
      <c r="D299" s="186"/>
      <c r="E299" s="187" t="s">
        <v>3</v>
      </c>
      <c r="F299" s="276" t="s">
        <v>365</v>
      </c>
      <c r="G299" s="277"/>
      <c r="H299" s="277"/>
      <c r="I299" s="277"/>
      <c r="J299" s="186"/>
      <c r="K299" s="188" t="s">
        <v>3</v>
      </c>
      <c r="L299" s="186"/>
      <c r="M299" s="186"/>
      <c r="N299" s="186"/>
      <c r="O299" s="186"/>
      <c r="P299" s="186"/>
      <c r="Q299" s="186"/>
      <c r="R299" s="189"/>
      <c r="T299" s="190"/>
      <c r="U299" s="186"/>
      <c r="V299" s="186"/>
      <c r="W299" s="186"/>
      <c r="X299" s="186"/>
      <c r="Y299" s="186"/>
      <c r="Z299" s="186"/>
      <c r="AA299" s="191"/>
      <c r="AT299" s="192" t="s">
        <v>167</v>
      </c>
      <c r="AU299" s="192" t="s">
        <v>103</v>
      </c>
      <c r="AV299" s="12" t="s">
        <v>21</v>
      </c>
      <c r="AW299" s="12" t="s">
        <v>36</v>
      </c>
      <c r="AX299" s="12" t="s">
        <v>79</v>
      </c>
      <c r="AY299" s="192" t="s">
        <v>159</v>
      </c>
    </row>
    <row r="300" spans="2:51" s="10" customFormat="1" ht="22.5" customHeight="1">
      <c r="B300" s="165"/>
      <c r="C300" s="166"/>
      <c r="D300" s="166"/>
      <c r="E300" s="167" t="s">
        <v>3</v>
      </c>
      <c r="F300" s="273" t="s">
        <v>803</v>
      </c>
      <c r="G300" s="272"/>
      <c r="H300" s="272"/>
      <c r="I300" s="272"/>
      <c r="J300" s="166"/>
      <c r="K300" s="168">
        <v>0.025</v>
      </c>
      <c r="L300" s="166"/>
      <c r="M300" s="166"/>
      <c r="N300" s="166"/>
      <c r="O300" s="166"/>
      <c r="P300" s="166"/>
      <c r="Q300" s="166"/>
      <c r="R300" s="169"/>
      <c r="T300" s="170"/>
      <c r="U300" s="166"/>
      <c r="V300" s="166"/>
      <c r="W300" s="166"/>
      <c r="X300" s="166"/>
      <c r="Y300" s="166"/>
      <c r="Z300" s="166"/>
      <c r="AA300" s="171"/>
      <c r="AT300" s="172" t="s">
        <v>167</v>
      </c>
      <c r="AU300" s="172" t="s">
        <v>103</v>
      </c>
      <c r="AV300" s="10" t="s">
        <v>103</v>
      </c>
      <c r="AW300" s="10" t="s">
        <v>36</v>
      </c>
      <c r="AX300" s="10" t="s">
        <v>79</v>
      </c>
      <c r="AY300" s="172" t="s">
        <v>159</v>
      </c>
    </row>
    <row r="301" spans="2:51" s="13" customFormat="1" ht="22.5" customHeight="1">
      <c r="B301" s="193"/>
      <c r="C301" s="194"/>
      <c r="D301" s="194"/>
      <c r="E301" s="195" t="s">
        <v>3</v>
      </c>
      <c r="F301" s="274" t="s">
        <v>368</v>
      </c>
      <c r="G301" s="275"/>
      <c r="H301" s="275"/>
      <c r="I301" s="275"/>
      <c r="J301" s="194"/>
      <c r="K301" s="196">
        <v>0.025</v>
      </c>
      <c r="L301" s="194"/>
      <c r="M301" s="194"/>
      <c r="N301" s="194"/>
      <c r="O301" s="194"/>
      <c r="P301" s="194"/>
      <c r="Q301" s="194"/>
      <c r="R301" s="197"/>
      <c r="T301" s="198"/>
      <c r="U301" s="194"/>
      <c r="V301" s="194"/>
      <c r="W301" s="194"/>
      <c r="X301" s="194"/>
      <c r="Y301" s="194"/>
      <c r="Z301" s="194"/>
      <c r="AA301" s="199"/>
      <c r="AT301" s="200" t="s">
        <v>167</v>
      </c>
      <c r="AU301" s="200" t="s">
        <v>103</v>
      </c>
      <c r="AV301" s="13" t="s">
        <v>173</v>
      </c>
      <c r="AW301" s="13" t="s">
        <v>36</v>
      </c>
      <c r="AX301" s="13" t="s">
        <v>79</v>
      </c>
      <c r="AY301" s="200" t="s">
        <v>159</v>
      </c>
    </row>
    <row r="302" spans="2:51" s="11" customFormat="1" ht="22.5" customHeight="1">
      <c r="B302" s="173"/>
      <c r="C302" s="174"/>
      <c r="D302" s="174"/>
      <c r="E302" s="175" t="s">
        <v>3</v>
      </c>
      <c r="F302" s="269" t="s">
        <v>168</v>
      </c>
      <c r="G302" s="270"/>
      <c r="H302" s="270"/>
      <c r="I302" s="270"/>
      <c r="J302" s="174"/>
      <c r="K302" s="176">
        <v>0.025</v>
      </c>
      <c r="L302" s="174"/>
      <c r="M302" s="174"/>
      <c r="N302" s="174"/>
      <c r="O302" s="174"/>
      <c r="P302" s="174"/>
      <c r="Q302" s="174"/>
      <c r="R302" s="177"/>
      <c r="T302" s="178"/>
      <c r="U302" s="174"/>
      <c r="V302" s="174"/>
      <c r="W302" s="174"/>
      <c r="X302" s="174"/>
      <c r="Y302" s="174"/>
      <c r="Z302" s="174"/>
      <c r="AA302" s="179"/>
      <c r="AT302" s="180" t="s">
        <v>167</v>
      </c>
      <c r="AU302" s="180" t="s">
        <v>103</v>
      </c>
      <c r="AV302" s="11" t="s">
        <v>164</v>
      </c>
      <c r="AW302" s="11" t="s">
        <v>36</v>
      </c>
      <c r="AX302" s="11" t="s">
        <v>21</v>
      </c>
      <c r="AY302" s="180" t="s">
        <v>159</v>
      </c>
    </row>
    <row r="303" spans="2:65" s="1" customFormat="1" ht="31.5" customHeight="1">
      <c r="B303" s="129"/>
      <c r="C303" s="158" t="s">
        <v>390</v>
      </c>
      <c r="D303" s="158" t="s">
        <v>160</v>
      </c>
      <c r="E303" s="159" t="s">
        <v>409</v>
      </c>
      <c r="F303" s="259" t="s">
        <v>410</v>
      </c>
      <c r="G303" s="260"/>
      <c r="H303" s="260"/>
      <c r="I303" s="260"/>
      <c r="J303" s="160" t="s">
        <v>211</v>
      </c>
      <c r="K303" s="161">
        <v>126.81</v>
      </c>
      <c r="L303" s="261">
        <v>0</v>
      </c>
      <c r="M303" s="260"/>
      <c r="N303" s="262">
        <f>ROUND(L303*K303,2)</f>
        <v>0</v>
      </c>
      <c r="O303" s="260"/>
      <c r="P303" s="260"/>
      <c r="Q303" s="260"/>
      <c r="R303" s="131"/>
      <c r="T303" s="162" t="s">
        <v>3</v>
      </c>
      <c r="U303" s="43" t="s">
        <v>44</v>
      </c>
      <c r="V303" s="35"/>
      <c r="W303" s="163">
        <f>V303*K303</f>
        <v>0</v>
      </c>
      <c r="X303" s="163">
        <v>9E-05</v>
      </c>
      <c r="Y303" s="163">
        <f>X303*K303</f>
        <v>0.0114129</v>
      </c>
      <c r="Z303" s="163">
        <v>0</v>
      </c>
      <c r="AA303" s="164">
        <f>Z303*K303</f>
        <v>0</v>
      </c>
      <c r="AR303" s="17" t="s">
        <v>196</v>
      </c>
      <c r="AT303" s="17" t="s">
        <v>160</v>
      </c>
      <c r="AU303" s="17" t="s">
        <v>103</v>
      </c>
      <c r="AY303" s="17" t="s">
        <v>159</v>
      </c>
      <c r="BE303" s="104">
        <f>IF(U303="základní",N303,0)</f>
        <v>0</v>
      </c>
      <c r="BF303" s="104">
        <f>IF(U303="snížená",N303,0)</f>
        <v>0</v>
      </c>
      <c r="BG303" s="104">
        <f>IF(U303="zákl. přenesená",N303,0)</f>
        <v>0</v>
      </c>
      <c r="BH303" s="104">
        <f>IF(U303="sníž. přenesená",N303,0)</f>
        <v>0</v>
      </c>
      <c r="BI303" s="104">
        <f>IF(U303="nulová",N303,0)</f>
        <v>0</v>
      </c>
      <c r="BJ303" s="17" t="s">
        <v>21</v>
      </c>
      <c r="BK303" s="104">
        <f>ROUND(L303*K303,2)</f>
        <v>0</v>
      </c>
      <c r="BL303" s="17" t="s">
        <v>196</v>
      </c>
      <c r="BM303" s="17" t="s">
        <v>804</v>
      </c>
    </row>
    <row r="304" spans="2:51" s="12" customFormat="1" ht="22.5" customHeight="1">
      <c r="B304" s="185"/>
      <c r="C304" s="186"/>
      <c r="D304" s="186"/>
      <c r="E304" s="187" t="s">
        <v>3</v>
      </c>
      <c r="F304" s="276" t="s">
        <v>365</v>
      </c>
      <c r="G304" s="277"/>
      <c r="H304" s="277"/>
      <c r="I304" s="277"/>
      <c r="J304" s="186"/>
      <c r="K304" s="188" t="s">
        <v>3</v>
      </c>
      <c r="L304" s="186"/>
      <c r="M304" s="186"/>
      <c r="N304" s="186"/>
      <c r="O304" s="186"/>
      <c r="P304" s="186"/>
      <c r="Q304" s="186"/>
      <c r="R304" s="189"/>
      <c r="T304" s="190"/>
      <c r="U304" s="186"/>
      <c r="V304" s="186"/>
      <c r="W304" s="186"/>
      <c r="X304" s="186"/>
      <c r="Y304" s="186"/>
      <c r="Z304" s="186"/>
      <c r="AA304" s="191"/>
      <c r="AT304" s="192" t="s">
        <v>167</v>
      </c>
      <c r="AU304" s="192" t="s">
        <v>103</v>
      </c>
      <c r="AV304" s="12" t="s">
        <v>21</v>
      </c>
      <c r="AW304" s="12" t="s">
        <v>36</v>
      </c>
      <c r="AX304" s="12" t="s">
        <v>79</v>
      </c>
      <c r="AY304" s="192" t="s">
        <v>159</v>
      </c>
    </row>
    <row r="305" spans="2:51" s="10" customFormat="1" ht="22.5" customHeight="1">
      <c r="B305" s="165"/>
      <c r="C305" s="166"/>
      <c r="D305" s="166"/>
      <c r="E305" s="167" t="s">
        <v>3</v>
      </c>
      <c r="F305" s="273" t="s">
        <v>788</v>
      </c>
      <c r="G305" s="272"/>
      <c r="H305" s="272"/>
      <c r="I305" s="272"/>
      <c r="J305" s="166"/>
      <c r="K305" s="168">
        <v>22.281</v>
      </c>
      <c r="L305" s="166"/>
      <c r="M305" s="166"/>
      <c r="N305" s="166"/>
      <c r="O305" s="166"/>
      <c r="P305" s="166"/>
      <c r="Q305" s="166"/>
      <c r="R305" s="169"/>
      <c r="T305" s="170"/>
      <c r="U305" s="166"/>
      <c r="V305" s="166"/>
      <c r="W305" s="166"/>
      <c r="X305" s="166"/>
      <c r="Y305" s="166"/>
      <c r="Z305" s="166"/>
      <c r="AA305" s="171"/>
      <c r="AT305" s="172" t="s">
        <v>167</v>
      </c>
      <c r="AU305" s="172" t="s">
        <v>103</v>
      </c>
      <c r="AV305" s="10" t="s">
        <v>103</v>
      </c>
      <c r="AW305" s="10" t="s">
        <v>36</v>
      </c>
      <c r="AX305" s="10" t="s">
        <v>79</v>
      </c>
      <c r="AY305" s="172" t="s">
        <v>159</v>
      </c>
    </row>
    <row r="306" spans="2:51" s="10" customFormat="1" ht="22.5" customHeight="1">
      <c r="B306" s="165"/>
      <c r="C306" s="166"/>
      <c r="D306" s="166"/>
      <c r="E306" s="167" t="s">
        <v>3</v>
      </c>
      <c r="F306" s="273" t="s">
        <v>789</v>
      </c>
      <c r="G306" s="272"/>
      <c r="H306" s="272"/>
      <c r="I306" s="272"/>
      <c r="J306" s="166"/>
      <c r="K306" s="168">
        <v>15.469</v>
      </c>
      <c r="L306" s="166"/>
      <c r="M306" s="166"/>
      <c r="N306" s="166"/>
      <c r="O306" s="166"/>
      <c r="P306" s="166"/>
      <c r="Q306" s="166"/>
      <c r="R306" s="169"/>
      <c r="T306" s="170"/>
      <c r="U306" s="166"/>
      <c r="V306" s="166"/>
      <c r="W306" s="166"/>
      <c r="X306" s="166"/>
      <c r="Y306" s="166"/>
      <c r="Z306" s="166"/>
      <c r="AA306" s="171"/>
      <c r="AT306" s="172" t="s">
        <v>167</v>
      </c>
      <c r="AU306" s="172" t="s">
        <v>103</v>
      </c>
      <c r="AV306" s="10" t="s">
        <v>103</v>
      </c>
      <c r="AW306" s="10" t="s">
        <v>36</v>
      </c>
      <c r="AX306" s="10" t="s">
        <v>79</v>
      </c>
      <c r="AY306" s="172" t="s">
        <v>159</v>
      </c>
    </row>
    <row r="307" spans="2:51" s="10" customFormat="1" ht="22.5" customHeight="1">
      <c r="B307" s="165"/>
      <c r="C307" s="166"/>
      <c r="D307" s="166"/>
      <c r="E307" s="167" t="s">
        <v>3</v>
      </c>
      <c r="F307" s="273" t="s">
        <v>790</v>
      </c>
      <c r="G307" s="272"/>
      <c r="H307" s="272"/>
      <c r="I307" s="272"/>
      <c r="J307" s="166"/>
      <c r="K307" s="168">
        <v>66.22</v>
      </c>
      <c r="L307" s="166"/>
      <c r="M307" s="166"/>
      <c r="N307" s="166"/>
      <c r="O307" s="166"/>
      <c r="P307" s="166"/>
      <c r="Q307" s="166"/>
      <c r="R307" s="169"/>
      <c r="T307" s="170"/>
      <c r="U307" s="166"/>
      <c r="V307" s="166"/>
      <c r="W307" s="166"/>
      <c r="X307" s="166"/>
      <c r="Y307" s="166"/>
      <c r="Z307" s="166"/>
      <c r="AA307" s="171"/>
      <c r="AT307" s="172" t="s">
        <v>167</v>
      </c>
      <c r="AU307" s="172" t="s">
        <v>103</v>
      </c>
      <c r="AV307" s="10" t="s">
        <v>103</v>
      </c>
      <c r="AW307" s="10" t="s">
        <v>36</v>
      </c>
      <c r="AX307" s="10" t="s">
        <v>79</v>
      </c>
      <c r="AY307" s="172" t="s">
        <v>159</v>
      </c>
    </row>
    <row r="308" spans="2:51" s="10" customFormat="1" ht="22.5" customHeight="1">
      <c r="B308" s="165"/>
      <c r="C308" s="166"/>
      <c r="D308" s="166"/>
      <c r="E308" s="167" t="s">
        <v>3</v>
      </c>
      <c r="F308" s="273" t="s">
        <v>791</v>
      </c>
      <c r="G308" s="272"/>
      <c r="H308" s="272"/>
      <c r="I308" s="272"/>
      <c r="J308" s="166"/>
      <c r="K308" s="168">
        <v>5.447</v>
      </c>
      <c r="L308" s="166"/>
      <c r="M308" s="166"/>
      <c r="N308" s="166"/>
      <c r="O308" s="166"/>
      <c r="P308" s="166"/>
      <c r="Q308" s="166"/>
      <c r="R308" s="169"/>
      <c r="T308" s="170"/>
      <c r="U308" s="166"/>
      <c r="V308" s="166"/>
      <c r="W308" s="166"/>
      <c r="X308" s="166"/>
      <c r="Y308" s="166"/>
      <c r="Z308" s="166"/>
      <c r="AA308" s="171"/>
      <c r="AT308" s="172" t="s">
        <v>167</v>
      </c>
      <c r="AU308" s="172" t="s">
        <v>103</v>
      </c>
      <c r="AV308" s="10" t="s">
        <v>103</v>
      </c>
      <c r="AW308" s="10" t="s">
        <v>36</v>
      </c>
      <c r="AX308" s="10" t="s">
        <v>79</v>
      </c>
      <c r="AY308" s="172" t="s">
        <v>159</v>
      </c>
    </row>
    <row r="309" spans="2:51" s="10" customFormat="1" ht="22.5" customHeight="1">
      <c r="B309" s="165"/>
      <c r="C309" s="166"/>
      <c r="D309" s="166"/>
      <c r="E309" s="167" t="s">
        <v>3</v>
      </c>
      <c r="F309" s="273" t="s">
        <v>792</v>
      </c>
      <c r="G309" s="272"/>
      <c r="H309" s="272"/>
      <c r="I309" s="272"/>
      <c r="J309" s="166"/>
      <c r="K309" s="168">
        <v>17.393</v>
      </c>
      <c r="L309" s="166"/>
      <c r="M309" s="166"/>
      <c r="N309" s="166"/>
      <c r="O309" s="166"/>
      <c r="P309" s="166"/>
      <c r="Q309" s="166"/>
      <c r="R309" s="169"/>
      <c r="T309" s="170"/>
      <c r="U309" s="166"/>
      <c r="V309" s="166"/>
      <c r="W309" s="166"/>
      <c r="X309" s="166"/>
      <c r="Y309" s="166"/>
      <c r="Z309" s="166"/>
      <c r="AA309" s="171"/>
      <c r="AT309" s="172" t="s">
        <v>167</v>
      </c>
      <c r="AU309" s="172" t="s">
        <v>103</v>
      </c>
      <c r="AV309" s="10" t="s">
        <v>103</v>
      </c>
      <c r="AW309" s="10" t="s">
        <v>36</v>
      </c>
      <c r="AX309" s="10" t="s">
        <v>79</v>
      </c>
      <c r="AY309" s="172" t="s">
        <v>159</v>
      </c>
    </row>
    <row r="310" spans="2:51" s="13" customFormat="1" ht="22.5" customHeight="1">
      <c r="B310" s="193"/>
      <c r="C310" s="194"/>
      <c r="D310" s="194"/>
      <c r="E310" s="195" t="s">
        <v>3</v>
      </c>
      <c r="F310" s="274" t="s">
        <v>368</v>
      </c>
      <c r="G310" s="275"/>
      <c r="H310" s="275"/>
      <c r="I310" s="275"/>
      <c r="J310" s="194"/>
      <c r="K310" s="196">
        <v>126.81</v>
      </c>
      <c r="L310" s="194"/>
      <c r="M310" s="194"/>
      <c r="N310" s="194"/>
      <c r="O310" s="194"/>
      <c r="P310" s="194"/>
      <c r="Q310" s="194"/>
      <c r="R310" s="197"/>
      <c r="T310" s="198"/>
      <c r="U310" s="194"/>
      <c r="V310" s="194"/>
      <c r="W310" s="194"/>
      <c r="X310" s="194"/>
      <c r="Y310" s="194"/>
      <c r="Z310" s="194"/>
      <c r="AA310" s="199"/>
      <c r="AT310" s="200" t="s">
        <v>167</v>
      </c>
      <c r="AU310" s="200" t="s">
        <v>103</v>
      </c>
      <c r="AV310" s="13" t="s">
        <v>173</v>
      </c>
      <c r="AW310" s="13" t="s">
        <v>36</v>
      </c>
      <c r="AX310" s="13" t="s">
        <v>79</v>
      </c>
      <c r="AY310" s="200" t="s">
        <v>159</v>
      </c>
    </row>
    <row r="311" spans="2:51" s="11" customFormat="1" ht="22.5" customHeight="1">
      <c r="B311" s="173"/>
      <c r="C311" s="174"/>
      <c r="D311" s="174"/>
      <c r="E311" s="175" t="s">
        <v>3</v>
      </c>
      <c r="F311" s="269" t="s">
        <v>168</v>
      </c>
      <c r="G311" s="270"/>
      <c r="H311" s="270"/>
      <c r="I311" s="270"/>
      <c r="J311" s="174"/>
      <c r="K311" s="176">
        <v>126.81</v>
      </c>
      <c r="L311" s="174"/>
      <c r="M311" s="174"/>
      <c r="N311" s="174"/>
      <c r="O311" s="174"/>
      <c r="P311" s="174"/>
      <c r="Q311" s="174"/>
      <c r="R311" s="177"/>
      <c r="T311" s="178"/>
      <c r="U311" s="174"/>
      <c r="V311" s="174"/>
      <c r="W311" s="174"/>
      <c r="X311" s="174"/>
      <c r="Y311" s="174"/>
      <c r="Z311" s="174"/>
      <c r="AA311" s="179"/>
      <c r="AT311" s="180" t="s">
        <v>167</v>
      </c>
      <c r="AU311" s="180" t="s">
        <v>103</v>
      </c>
      <c r="AV311" s="11" t="s">
        <v>164</v>
      </c>
      <c r="AW311" s="11" t="s">
        <v>36</v>
      </c>
      <c r="AX311" s="11" t="s">
        <v>21</v>
      </c>
      <c r="AY311" s="180" t="s">
        <v>159</v>
      </c>
    </row>
    <row r="312" spans="2:65" s="1" customFormat="1" ht="22.5" customHeight="1">
      <c r="B312" s="129"/>
      <c r="C312" s="181" t="s">
        <v>394</v>
      </c>
      <c r="D312" s="181" t="s">
        <v>262</v>
      </c>
      <c r="E312" s="182" t="s">
        <v>395</v>
      </c>
      <c r="F312" s="278" t="s">
        <v>396</v>
      </c>
      <c r="G312" s="279"/>
      <c r="H312" s="279"/>
      <c r="I312" s="279"/>
      <c r="J312" s="183" t="s">
        <v>195</v>
      </c>
      <c r="K312" s="184">
        <v>3.498</v>
      </c>
      <c r="L312" s="280">
        <v>0</v>
      </c>
      <c r="M312" s="279"/>
      <c r="N312" s="281">
        <f>ROUND(L312*K312,2)</f>
        <v>0</v>
      </c>
      <c r="O312" s="260"/>
      <c r="P312" s="260"/>
      <c r="Q312" s="260"/>
      <c r="R312" s="131"/>
      <c r="T312" s="162" t="s">
        <v>3</v>
      </c>
      <c r="U312" s="43" t="s">
        <v>44</v>
      </c>
      <c r="V312" s="35"/>
      <c r="W312" s="163">
        <f>V312*K312</f>
        <v>0</v>
      </c>
      <c r="X312" s="163">
        <v>0.55</v>
      </c>
      <c r="Y312" s="163">
        <f>X312*K312</f>
        <v>1.9239000000000002</v>
      </c>
      <c r="Z312" s="163">
        <v>0</v>
      </c>
      <c r="AA312" s="164">
        <f>Z312*K312</f>
        <v>0</v>
      </c>
      <c r="AR312" s="17" t="s">
        <v>265</v>
      </c>
      <c r="AT312" s="17" t="s">
        <v>262</v>
      </c>
      <c r="AU312" s="17" t="s">
        <v>103</v>
      </c>
      <c r="AY312" s="17" t="s">
        <v>159</v>
      </c>
      <c r="BE312" s="104">
        <f>IF(U312="základní",N312,0)</f>
        <v>0</v>
      </c>
      <c r="BF312" s="104">
        <f>IF(U312="snížená",N312,0)</f>
        <v>0</v>
      </c>
      <c r="BG312" s="104">
        <f>IF(U312="zákl. přenesená",N312,0)</f>
        <v>0</v>
      </c>
      <c r="BH312" s="104">
        <f>IF(U312="sníž. přenesená",N312,0)</f>
        <v>0</v>
      </c>
      <c r="BI312" s="104">
        <f>IF(U312="nulová",N312,0)</f>
        <v>0</v>
      </c>
      <c r="BJ312" s="17" t="s">
        <v>21</v>
      </c>
      <c r="BK312" s="104">
        <f>ROUND(L312*K312,2)</f>
        <v>0</v>
      </c>
      <c r="BL312" s="17" t="s">
        <v>196</v>
      </c>
      <c r="BM312" s="17" t="s">
        <v>805</v>
      </c>
    </row>
    <row r="313" spans="2:51" s="12" customFormat="1" ht="22.5" customHeight="1">
      <c r="B313" s="185"/>
      <c r="C313" s="186"/>
      <c r="D313" s="186"/>
      <c r="E313" s="187" t="s">
        <v>3</v>
      </c>
      <c r="F313" s="276" t="s">
        <v>365</v>
      </c>
      <c r="G313" s="277"/>
      <c r="H313" s="277"/>
      <c r="I313" s="277"/>
      <c r="J313" s="186"/>
      <c r="K313" s="188" t="s">
        <v>3</v>
      </c>
      <c r="L313" s="186"/>
      <c r="M313" s="186"/>
      <c r="N313" s="186"/>
      <c r="O313" s="186"/>
      <c r="P313" s="186"/>
      <c r="Q313" s="186"/>
      <c r="R313" s="189"/>
      <c r="T313" s="190"/>
      <c r="U313" s="186"/>
      <c r="V313" s="186"/>
      <c r="W313" s="186"/>
      <c r="X313" s="186"/>
      <c r="Y313" s="186"/>
      <c r="Z313" s="186"/>
      <c r="AA313" s="191"/>
      <c r="AT313" s="192" t="s">
        <v>167</v>
      </c>
      <c r="AU313" s="192" t="s">
        <v>103</v>
      </c>
      <c r="AV313" s="12" t="s">
        <v>21</v>
      </c>
      <c r="AW313" s="12" t="s">
        <v>36</v>
      </c>
      <c r="AX313" s="12" t="s">
        <v>79</v>
      </c>
      <c r="AY313" s="192" t="s">
        <v>159</v>
      </c>
    </row>
    <row r="314" spans="2:51" s="10" customFormat="1" ht="22.5" customHeight="1">
      <c r="B314" s="165"/>
      <c r="C314" s="166"/>
      <c r="D314" s="166"/>
      <c r="E314" s="167" t="s">
        <v>3</v>
      </c>
      <c r="F314" s="273" t="s">
        <v>806</v>
      </c>
      <c r="G314" s="272"/>
      <c r="H314" s="272"/>
      <c r="I314" s="272"/>
      <c r="J314" s="166"/>
      <c r="K314" s="168">
        <v>0.561</v>
      </c>
      <c r="L314" s="166"/>
      <c r="M314" s="166"/>
      <c r="N314" s="166"/>
      <c r="O314" s="166"/>
      <c r="P314" s="166"/>
      <c r="Q314" s="166"/>
      <c r="R314" s="169"/>
      <c r="T314" s="170"/>
      <c r="U314" s="166"/>
      <c r="V314" s="166"/>
      <c r="W314" s="166"/>
      <c r="X314" s="166"/>
      <c r="Y314" s="166"/>
      <c r="Z314" s="166"/>
      <c r="AA314" s="171"/>
      <c r="AT314" s="172" t="s">
        <v>167</v>
      </c>
      <c r="AU314" s="172" t="s">
        <v>103</v>
      </c>
      <c r="AV314" s="10" t="s">
        <v>103</v>
      </c>
      <c r="AW314" s="10" t="s">
        <v>36</v>
      </c>
      <c r="AX314" s="10" t="s">
        <v>79</v>
      </c>
      <c r="AY314" s="172" t="s">
        <v>159</v>
      </c>
    </row>
    <row r="315" spans="2:51" s="10" customFormat="1" ht="22.5" customHeight="1">
      <c r="B315" s="165"/>
      <c r="C315" s="166"/>
      <c r="D315" s="166"/>
      <c r="E315" s="167" t="s">
        <v>3</v>
      </c>
      <c r="F315" s="273" t="s">
        <v>807</v>
      </c>
      <c r="G315" s="272"/>
      <c r="H315" s="272"/>
      <c r="I315" s="272"/>
      <c r="J315" s="166"/>
      <c r="K315" s="168">
        <v>0.39</v>
      </c>
      <c r="L315" s="166"/>
      <c r="M315" s="166"/>
      <c r="N315" s="166"/>
      <c r="O315" s="166"/>
      <c r="P315" s="166"/>
      <c r="Q315" s="166"/>
      <c r="R315" s="169"/>
      <c r="T315" s="170"/>
      <c r="U315" s="166"/>
      <c r="V315" s="166"/>
      <c r="W315" s="166"/>
      <c r="X315" s="166"/>
      <c r="Y315" s="166"/>
      <c r="Z315" s="166"/>
      <c r="AA315" s="171"/>
      <c r="AT315" s="172" t="s">
        <v>167</v>
      </c>
      <c r="AU315" s="172" t="s">
        <v>103</v>
      </c>
      <c r="AV315" s="10" t="s">
        <v>103</v>
      </c>
      <c r="AW315" s="10" t="s">
        <v>36</v>
      </c>
      <c r="AX315" s="10" t="s">
        <v>79</v>
      </c>
      <c r="AY315" s="172" t="s">
        <v>159</v>
      </c>
    </row>
    <row r="316" spans="2:51" s="10" customFormat="1" ht="22.5" customHeight="1">
      <c r="B316" s="165"/>
      <c r="C316" s="166"/>
      <c r="D316" s="166"/>
      <c r="E316" s="167" t="s">
        <v>3</v>
      </c>
      <c r="F316" s="273" t="s">
        <v>808</v>
      </c>
      <c r="G316" s="272"/>
      <c r="H316" s="272"/>
      <c r="I316" s="272"/>
      <c r="J316" s="166"/>
      <c r="K316" s="168">
        <v>1.907</v>
      </c>
      <c r="L316" s="166"/>
      <c r="M316" s="166"/>
      <c r="N316" s="166"/>
      <c r="O316" s="166"/>
      <c r="P316" s="166"/>
      <c r="Q316" s="166"/>
      <c r="R316" s="169"/>
      <c r="T316" s="170"/>
      <c r="U316" s="166"/>
      <c r="V316" s="166"/>
      <c r="W316" s="166"/>
      <c r="X316" s="166"/>
      <c r="Y316" s="166"/>
      <c r="Z316" s="166"/>
      <c r="AA316" s="171"/>
      <c r="AT316" s="172" t="s">
        <v>167</v>
      </c>
      <c r="AU316" s="172" t="s">
        <v>103</v>
      </c>
      <c r="AV316" s="10" t="s">
        <v>103</v>
      </c>
      <c r="AW316" s="10" t="s">
        <v>36</v>
      </c>
      <c r="AX316" s="10" t="s">
        <v>79</v>
      </c>
      <c r="AY316" s="172" t="s">
        <v>159</v>
      </c>
    </row>
    <row r="317" spans="2:51" s="10" customFormat="1" ht="22.5" customHeight="1">
      <c r="B317" s="165"/>
      <c r="C317" s="166"/>
      <c r="D317" s="166"/>
      <c r="E317" s="167" t="s">
        <v>3</v>
      </c>
      <c r="F317" s="273" t="s">
        <v>809</v>
      </c>
      <c r="G317" s="272"/>
      <c r="H317" s="272"/>
      <c r="I317" s="272"/>
      <c r="J317" s="166"/>
      <c r="K317" s="168">
        <v>0.139</v>
      </c>
      <c r="L317" s="166"/>
      <c r="M317" s="166"/>
      <c r="N317" s="166"/>
      <c r="O317" s="166"/>
      <c r="P317" s="166"/>
      <c r="Q317" s="166"/>
      <c r="R317" s="169"/>
      <c r="T317" s="170"/>
      <c r="U317" s="166"/>
      <c r="V317" s="166"/>
      <c r="W317" s="166"/>
      <c r="X317" s="166"/>
      <c r="Y317" s="166"/>
      <c r="Z317" s="166"/>
      <c r="AA317" s="171"/>
      <c r="AT317" s="172" t="s">
        <v>167</v>
      </c>
      <c r="AU317" s="172" t="s">
        <v>103</v>
      </c>
      <c r="AV317" s="10" t="s">
        <v>103</v>
      </c>
      <c r="AW317" s="10" t="s">
        <v>36</v>
      </c>
      <c r="AX317" s="10" t="s">
        <v>79</v>
      </c>
      <c r="AY317" s="172" t="s">
        <v>159</v>
      </c>
    </row>
    <row r="318" spans="2:51" s="10" customFormat="1" ht="22.5" customHeight="1">
      <c r="B318" s="165"/>
      <c r="C318" s="166"/>
      <c r="D318" s="166"/>
      <c r="E318" s="167" t="s">
        <v>3</v>
      </c>
      <c r="F318" s="273" t="s">
        <v>810</v>
      </c>
      <c r="G318" s="272"/>
      <c r="H318" s="272"/>
      <c r="I318" s="272"/>
      <c r="J318" s="166"/>
      <c r="K318" s="168">
        <v>0.501</v>
      </c>
      <c r="L318" s="166"/>
      <c r="M318" s="166"/>
      <c r="N318" s="166"/>
      <c r="O318" s="166"/>
      <c r="P318" s="166"/>
      <c r="Q318" s="166"/>
      <c r="R318" s="169"/>
      <c r="T318" s="170"/>
      <c r="U318" s="166"/>
      <c r="V318" s="166"/>
      <c r="W318" s="166"/>
      <c r="X318" s="166"/>
      <c r="Y318" s="166"/>
      <c r="Z318" s="166"/>
      <c r="AA318" s="171"/>
      <c r="AT318" s="172" t="s">
        <v>167</v>
      </c>
      <c r="AU318" s="172" t="s">
        <v>103</v>
      </c>
      <c r="AV318" s="10" t="s">
        <v>103</v>
      </c>
      <c r="AW318" s="10" t="s">
        <v>36</v>
      </c>
      <c r="AX318" s="10" t="s">
        <v>79</v>
      </c>
      <c r="AY318" s="172" t="s">
        <v>159</v>
      </c>
    </row>
    <row r="319" spans="2:51" s="13" customFormat="1" ht="22.5" customHeight="1">
      <c r="B319" s="193"/>
      <c r="C319" s="194"/>
      <c r="D319" s="194"/>
      <c r="E319" s="195" t="s">
        <v>3</v>
      </c>
      <c r="F319" s="274" t="s">
        <v>368</v>
      </c>
      <c r="G319" s="275"/>
      <c r="H319" s="275"/>
      <c r="I319" s="275"/>
      <c r="J319" s="194"/>
      <c r="K319" s="196">
        <v>3.498</v>
      </c>
      <c r="L319" s="194"/>
      <c r="M319" s="194"/>
      <c r="N319" s="194"/>
      <c r="O319" s="194"/>
      <c r="P319" s="194"/>
      <c r="Q319" s="194"/>
      <c r="R319" s="197"/>
      <c r="T319" s="198"/>
      <c r="U319" s="194"/>
      <c r="V319" s="194"/>
      <c r="W319" s="194"/>
      <c r="X319" s="194"/>
      <c r="Y319" s="194"/>
      <c r="Z319" s="194"/>
      <c r="AA319" s="199"/>
      <c r="AT319" s="200" t="s">
        <v>167</v>
      </c>
      <c r="AU319" s="200" t="s">
        <v>103</v>
      </c>
      <c r="AV319" s="13" t="s">
        <v>173</v>
      </c>
      <c r="AW319" s="13" t="s">
        <v>36</v>
      </c>
      <c r="AX319" s="13" t="s">
        <v>79</v>
      </c>
      <c r="AY319" s="200" t="s">
        <v>159</v>
      </c>
    </row>
    <row r="320" spans="2:51" s="11" customFormat="1" ht="22.5" customHeight="1">
      <c r="B320" s="173"/>
      <c r="C320" s="174"/>
      <c r="D320" s="174"/>
      <c r="E320" s="175" t="s">
        <v>3</v>
      </c>
      <c r="F320" s="269" t="s">
        <v>168</v>
      </c>
      <c r="G320" s="270"/>
      <c r="H320" s="270"/>
      <c r="I320" s="270"/>
      <c r="J320" s="174"/>
      <c r="K320" s="176">
        <v>3.498</v>
      </c>
      <c r="L320" s="174"/>
      <c r="M320" s="174"/>
      <c r="N320" s="174"/>
      <c r="O320" s="174"/>
      <c r="P320" s="174"/>
      <c r="Q320" s="174"/>
      <c r="R320" s="177"/>
      <c r="T320" s="178"/>
      <c r="U320" s="174"/>
      <c r="V320" s="174"/>
      <c r="W320" s="174"/>
      <c r="X320" s="174"/>
      <c r="Y320" s="174"/>
      <c r="Z320" s="174"/>
      <c r="AA320" s="179"/>
      <c r="AT320" s="180" t="s">
        <v>167</v>
      </c>
      <c r="AU320" s="180" t="s">
        <v>103</v>
      </c>
      <c r="AV320" s="11" t="s">
        <v>164</v>
      </c>
      <c r="AW320" s="11" t="s">
        <v>36</v>
      </c>
      <c r="AX320" s="11" t="s">
        <v>21</v>
      </c>
      <c r="AY320" s="180" t="s">
        <v>159</v>
      </c>
    </row>
    <row r="321" spans="2:65" s="1" customFormat="1" ht="31.5" customHeight="1">
      <c r="B321" s="129"/>
      <c r="C321" s="158" t="s">
        <v>400</v>
      </c>
      <c r="D321" s="158" t="s">
        <v>160</v>
      </c>
      <c r="E321" s="159" t="s">
        <v>421</v>
      </c>
      <c r="F321" s="259" t="s">
        <v>422</v>
      </c>
      <c r="G321" s="260"/>
      <c r="H321" s="260"/>
      <c r="I321" s="260"/>
      <c r="J321" s="160" t="s">
        <v>211</v>
      </c>
      <c r="K321" s="161">
        <v>31.256</v>
      </c>
      <c r="L321" s="261">
        <v>0</v>
      </c>
      <c r="M321" s="260"/>
      <c r="N321" s="262">
        <f>ROUND(L321*K321,2)</f>
        <v>0</v>
      </c>
      <c r="O321" s="260"/>
      <c r="P321" s="260"/>
      <c r="Q321" s="260"/>
      <c r="R321" s="131"/>
      <c r="T321" s="162" t="s">
        <v>3</v>
      </c>
      <c r="U321" s="43" t="s">
        <v>44</v>
      </c>
      <c r="V321" s="35"/>
      <c r="W321" s="163">
        <f>V321*K321</f>
        <v>0</v>
      </c>
      <c r="X321" s="163">
        <v>0.0001</v>
      </c>
      <c r="Y321" s="163">
        <f>X321*K321</f>
        <v>0.0031256</v>
      </c>
      <c r="Z321" s="163">
        <v>0</v>
      </c>
      <c r="AA321" s="164">
        <f>Z321*K321</f>
        <v>0</v>
      </c>
      <c r="AR321" s="17" t="s">
        <v>196</v>
      </c>
      <c r="AT321" s="17" t="s">
        <v>160</v>
      </c>
      <c r="AU321" s="17" t="s">
        <v>103</v>
      </c>
      <c r="AY321" s="17" t="s">
        <v>159</v>
      </c>
      <c r="BE321" s="104">
        <f>IF(U321="základní",N321,0)</f>
        <v>0</v>
      </c>
      <c r="BF321" s="104">
        <f>IF(U321="snížená",N321,0)</f>
        <v>0</v>
      </c>
      <c r="BG321" s="104">
        <f>IF(U321="zákl. přenesená",N321,0)</f>
        <v>0</v>
      </c>
      <c r="BH321" s="104">
        <f>IF(U321="sníž. přenesená",N321,0)</f>
        <v>0</v>
      </c>
      <c r="BI321" s="104">
        <f>IF(U321="nulová",N321,0)</f>
        <v>0</v>
      </c>
      <c r="BJ321" s="17" t="s">
        <v>21</v>
      </c>
      <c r="BK321" s="104">
        <f>ROUND(L321*K321,2)</f>
        <v>0</v>
      </c>
      <c r="BL321" s="17" t="s">
        <v>196</v>
      </c>
      <c r="BM321" s="17" t="s">
        <v>811</v>
      </c>
    </row>
    <row r="322" spans="2:51" s="12" customFormat="1" ht="22.5" customHeight="1">
      <c r="B322" s="185"/>
      <c r="C322" s="186"/>
      <c r="D322" s="186"/>
      <c r="E322" s="187" t="s">
        <v>3</v>
      </c>
      <c r="F322" s="276" t="s">
        <v>365</v>
      </c>
      <c r="G322" s="277"/>
      <c r="H322" s="277"/>
      <c r="I322" s="277"/>
      <c r="J322" s="186"/>
      <c r="K322" s="188" t="s">
        <v>3</v>
      </c>
      <c r="L322" s="186"/>
      <c r="M322" s="186"/>
      <c r="N322" s="186"/>
      <c r="O322" s="186"/>
      <c r="P322" s="186"/>
      <c r="Q322" s="186"/>
      <c r="R322" s="189"/>
      <c r="T322" s="190"/>
      <c r="U322" s="186"/>
      <c r="V322" s="186"/>
      <c r="W322" s="186"/>
      <c r="X322" s="186"/>
      <c r="Y322" s="186"/>
      <c r="Z322" s="186"/>
      <c r="AA322" s="191"/>
      <c r="AT322" s="192" t="s">
        <v>167</v>
      </c>
      <c r="AU322" s="192" t="s">
        <v>103</v>
      </c>
      <c r="AV322" s="12" t="s">
        <v>21</v>
      </c>
      <c r="AW322" s="12" t="s">
        <v>36</v>
      </c>
      <c r="AX322" s="12" t="s">
        <v>79</v>
      </c>
      <c r="AY322" s="192" t="s">
        <v>159</v>
      </c>
    </row>
    <row r="323" spans="2:51" s="10" customFormat="1" ht="22.5" customHeight="1">
      <c r="B323" s="165"/>
      <c r="C323" s="166"/>
      <c r="D323" s="166"/>
      <c r="E323" s="167" t="s">
        <v>3</v>
      </c>
      <c r="F323" s="273" t="s">
        <v>794</v>
      </c>
      <c r="G323" s="272"/>
      <c r="H323" s="272"/>
      <c r="I323" s="272"/>
      <c r="J323" s="166"/>
      <c r="K323" s="168">
        <v>31.256</v>
      </c>
      <c r="L323" s="166"/>
      <c r="M323" s="166"/>
      <c r="N323" s="166"/>
      <c r="O323" s="166"/>
      <c r="P323" s="166"/>
      <c r="Q323" s="166"/>
      <c r="R323" s="169"/>
      <c r="T323" s="170"/>
      <c r="U323" s="166"/>
      <c r="V323" s="166"/>
      <c r="W323" s="166"/>
      <c r="X323" s="166"/>
      <c r="Y323" s="166"/>
      <c r="Z323" s="166"/>
      <c r="AA323" s="171"/>
      <c r="AT323" s="172" t="s">
        <v>167</v>
      </c>
      <c r="AU323" s="172" t="s">
        <v>103</v>
      </c>
      <c r="AV323" s="10" t="s">
        <v>103</v>
      </c>
      <c r="AW323" s="10" t="s">
        <v>36</v>
      </c>
      <c r="AX323" s="10" t="s">
        <v>79</v>
      </c>
      <c r="AY323" s="172" t="s">
        <v>159</v>
      </c>
    </row>
    <row r="324" spans="2:51" s="13" customFormat="1" ht="22.5" customHeight="1">
      <c r="B324" s="193"/>
      <c r="C324" s="194"/>
      <c r="D324" s="194"/>
      <c r="E324" s="195" t="s">
        <v>3</v>
      </c>
      <c r="F324" s="274" t="s">
        <v>368</v>
      </c>
      <c r="G324" s="275"/>
      <c r="H324" s="275"/>
      <c r="I324" s="275"/>
      <c r="J324" s="194"/>
      <c r="K324" s="196">
        <v>31.256</v>
      </c>
      <c r="L324" s="194"/>
      <c r="M324" s="194"/>
      <c r="N324" s="194"/>
      <c r="O324" s="194"/>
      <c r="P324" s="194"/>
      <c r="Q324" s="194"/>
      <c r="R324" s="197"/>
      <c r="T324" s="198"/>
      <c r="U324" s="194"/>
      <c r="V324" s="194"/>
      <c r="W324" s="194"/>
      <c r="X324" s="194"/>
      <c r="Y324" s="194"/>
      <c r="Z324" s="194"/>
      <c r="AA324" s="199"/>
      <c r="AT324" s="200" t="s">
        <v>167</v>
      </c>
      <c r="AU324" s="200" t="s">
        <v>103</v>
      </c>
      <c r="AV324" s="13" t="s">
        <v>173</v>
      </c>
      <c r="AW324" s="13" t="s">
        <v>36</v>
      </c>
      <c r="AX324" s="13" t="s">
        <v>79</v>
      </c>
      <c r="AY324" s="200" t="s">
        <v>159</v>
      </c>
    </row>
    <row r="325" spans="2:51" s="11" customFormat="1" ht="22.5" customHeight="1">
      <c r="B325" s="173"/>
      <c r="C325" s="174"/>
      <c r="D325" s="174"/>
      <c r="E325" s="175" t="s">
        <v>3</v>
      </c>
      <c r="F325" s="269" t="s">
        <v>168</v>
      </c>
      <c r="G325" s="270"/>
      <c r="H325" s="270"/>
      <c r="I325" s="270"/>
      <c r="J325" s="174"/>
      <c r="K325" s="176">
        <v>31.256</v>
      </c>
      <c r="L325" s="174"/>
      <c r="M325" s="174"/>
      <c r="N325" s="174"/>
      <c r="O325" s="174"/>
      <c r="P325" s="174"/>
      <c r="Q325" s="174"/>
      <c r="R325" s="177"/>
      <c r="T325" s="178"/>
      <c r="U325" s="174"/>
      <c r="V325" s="174"/>
      <c r="W325" s="174"/>
      <c r="X325" s="174"/>
      <c r="Y325" s="174"/>
      <c r="Z325" s="174"/>
      <c r="AA325" s="179"/>
      <c r="AT325" s="180" t="s">
        <v>167</v>
      </c>
      <c r="AU325" s="180" t="s">
        <v>103</v>
      </c>
      <c r="AV325" s="11" t="s">
        <v>164</v>
      </c>
      <c r="AW325" s="11" t="s">
        <v>36</v>
      </c>
      <c r="AX325" s="11" t="s">
        <v>21</v>
      </c>
      <c r="AY325" s="180" t="s">
        <v>159</v>
      </c>
    </row>
    <row r="326" spans="2:65" s="1" customFormat="1" ht="22.5" customHeight="1">
      <c r="B326" s="129"/>
      <c r="C326" s="181" t="s">
        <v>404</v>
      </c>
      <c r="D326" s="181" t="s">
        <v>262</v>
      </c>
      <c r="E326" s="182" t="s">
        <v>395</v>
      </c>
      <c r="F326" s="278" t="s">
        <v>396</v>
      </c>
      <c r="G326" s="279"/>
      <c r="H326" s="279"/>
      <c r="I326" s="279"/>
      <c r="J326" s="183" t="s">
        <v>195</v>
      </c>
      <c r="K326" s="184">
        <v>1.625</v>
      </c>
      <c r="L326" s="280">
        <v>0</v>
      </c>
      <c r="M326" s="279"/>
      <c r="N326" s="281">
        <f>ROUND(L326*K326,2)</f>
        <v>0</v>
      </c>
      <c r="O326" s="260"/>
      <c r="P326" s="260"/>
      <c r="Q326" s="260"/>
      <c r="R326" s="131"/>
      <c r="T326" s="162" t="s">
        <v>3</v>
      </c>
      <c r="U326" s="43" t="s">
        <v>44</v>
      </c>
      <c r="V326" s="35"/>
      <c r="W326" s="163">
        <f>V326*K326</f>
        <v>0</v>
      </c>
      <c r="X326" s="163">
        <v>0.55</v>
      </c>
      <c r="Y326" s="163">
        <f>X326*K326</f>
        <v>0.89375</v>
      </c>
      <c r="Z326" s="163">
        <v>0</v>
      </c>
      <c r="AA326" s="164">
        <f>Z326*K326</f>
        <v>0</v>
      </c>
      <c r="AR326" s="17" t="s">
        <v>265</v>
      </c>
      <c r="AT326" s="17" t="s">
        <v>262</v>
      </c>
      <c r="AU326" s="17" t="s">
        <v>103</v>
      </c>
      <c r="AY326" s="17" t="s">
        <v>159</v>
      </c>
      <c r="BE326" s="104">
        <f>IF(U326="základní",N326,0)</f>
        <v>0</v>
      </c>
      <c r="BF326" s="104">
        <f>IF(U326="snížená",N326,0)</f>
        <v>0</v>
      </c>
      <c r="BG326" s="104">
        <f>IF(U326="zákl. přenesená",N326,0)</f>
        <v>0</v>
      </c>
      <c r="BH326" s="104">
        <f>IF(U326="sníž. přenesená",N326,0)</f>
        <v>0</v>
      </c>
      <c r="BI326" s="104">
        <f>IF(U326="nulová",N326,0)</f>
        <v>0</v>
      </c>
      <c r="BJ326" s="17" t="s">
        <v>21</v>
      </c>
      <c r="BK326" s="104">
        <f>ROUND(L326*K326,2)</f>
        <v>0</v>
      </c>
      <c r="BL326" s="17" t="s">
        <v>196</v>
      </c>
      <c r="BM326" s="17" t="s">
        <v>812</v>
      </c>
    </row>
    <row r="327" spans="2:51" s="12" customFormat="1" ht="22.5" customHeight="1">
      <c r="B327" s="185"/>
      <c r="C327" s="186"/>
      <c r="D327" s="186"/>
      <c r="E327" s="187" t="s">
        <v>3</v>
      </c>
      <c r="F327" s="276" t="s">
        <v>365</v>
      </c>
      <c r="G327" s="277"/>
      <c r="H327" s="277"/>
      <c r="I327" s="277"/>
      <c r="J327" s="186"/>
      <c r="K327" s="188" t="s">
        <v>3</v>
      </c>
      <c r="L327" s="186"/>
      <c r="M327" s="186"/>
      <c r="N327" s="186"/>
      <c r="O327" s="186"/>
      <c r="P327" s="186"/>
      <c r="Q327" s="186"/>
      <c r="R327" s="189"/>
      <c r="T327" s="190"/>
      <c r="U327" s="186"/>
      <c r="V327" s="186"/>
      <c r="W327" s="186"/>
      <c r="X327" s="186"/>
      <c r="Y327" s="186"/>
      <c r="Z327" s="186"/>
      <c r="AA327" s="191"/>
      <c r="AT327" s="192" t="s">
        <v>167</v>
      </c>
      <c r="AU327" s="192" t="s">
        <v>103</v>
      </c>
      <c r="AV327" s="12" t="s">
        <v>21</v>
      </c>
      <c r="AW327" s="12" t="s">
        <v>36</v>
      </c>
      <c r="AX327" s="12" t="s">
        <v>79</v>
      </c>
      <c r="AY327" s="192" t="s">
        <v>159</v>
      </c>
    </row>
    <row r="328" spans="2:51" s="10" customFormat="1" ht="22.5" customHeight="1">
      <c r="B328" s="165"/>
      <c r="C328" s="166"/>
      <c r="D328" s="166"/>
      <c r="E328" s="167" t="s">
        <v>3</v>
      </c>
      <c r="F328" s="273" t="s">
        <v>813</v>
      </c>
      <c r="G328" s="272"/>
      <c r="H328" s="272"/>
      <c r="I328" s="272"/>
      <c r="J328" s="166"/>
      <c r="K328" s="168">
        <v>1.625</v>
      </c>
      <c r="L328" s="166"/>
      <c r="M328" s="166"/>
      <c r="N328" s="166"/>
      <c r="O328" s="166"/>
      <c r="P328" s="166"/>
      <c r="Q328" s="166"/>
      <c r="R328" s="169"/>
      <c r="T328" s="170"/>
      <c r="U328" s="166"/>
      <c r="V328" s="166"/>
      <c r="W328" s="166"/>
      <c r="X328" s="166"/>
      <c r="Y328" s="166"/>
      <c r="Z328" s="166"/>
      <c r="AA328" s="171"/>
      <c r="AT328" s="172" t="s">
        <v>167</v>
      </c>
      <c r="AU328" s="172" t="s">
        <v>103</v>
      </c>
      <c r="AV328" s="10" t="s">
        <v>103</v>
      </c>
      <c r="AW328" s="10" t="s">
        <v>36</v>
      </c>
      <c r="AX328" s="10" t="s">
        <v>79</v>
      </c>
      <c r="AY328" s="172" t="s">
        <v>159</v>
      </c>
    </row>
    <row r="329" spans="2:51" s="13" customFormat="1" ht="22.5" customHeight="1">
      <c r="B329" s="193"/>
      <c r="C329" s="194"/>
      <c r="D329" s="194"/>
      <c r="E329" s="195" t="s">
        <v>3</v>
      </c>
      <c r="F329" s="274" t="s">
        <v>368</v>
      </c>
      <c r="G329" s="275"/>
      <c r="H329" s="275"/>
      <c r="I329" s="275"/>
      <c r="J329" s="194"/>
      <c r="K329" s="196">
        <v>1.625</v>
      </c>
      <c r="L329" s="194"/>
      <c r="M329" s="194"/>
      <c r="N329" s="194"/>
      <c r="O329" s="194"/>
      <c r="P329" s="194"/>
      <c r="Q329" s="194"/>
      <c r="R329" s="197"/>
      <c r="T329" s="198"/>
      <c r="U329" s="194"/>
      <c r="V329" s="194"/>
      <c r="W329" s="194"/>
      <c r="X329" s="194"/>
      <c r="Y329" s="194"/>
      <c r="Z329" s="194"/>
      <c r="AA329" s="199"/>
      <c r="AT329" s="200" t="s">
        <v>167</v>
      </c>
      <c r="AU329" s="200" t="s">
        <v>103</v>
      </c>
      <c r="AV329" s="13" t="s">
        <v>173</v>
      </c>
      <c r="AW329" s="13" t="s">
        <v>36</v>
      </c>
      <c r="AX329" s="13" t="s">
        <v>79</v>
      </c>
      <c r="AY329" s="200" t="s">
        <v>159</v>
      </c>
    </row>
    <row r="330" spans="2:51" s="11" customFormat="1" ht="22.5" customHeight="1">
      <c r="B330" s="173"/>
      <c r="C330" s="174"/>
      <c r="D330" s="174"/>
      <c r="E330" s="175" t="s">
        <v>3</v>
      </c>
      <c r="F330" s="269" t="s">
        <v>168</v>
      </c>
      <c r="G330" s="270"/>
      <c r="H330" s="270"/>
      <c r="I330" s="270"/>
      <c r="J330" s="174"/>
      <c r="K330" s="176">
        <v>1.625</v>
      </c>
      <c r="L330" s="174"/>
      <c r="M330" s="174"/>
      <c r="N330" s="174"/>
      <c r="O330" s="174"/>
      <c r="P330" s="174"/>
      <c r="Q330" s="174"/>
      <c r="R330" s="177"/>
      <c r="T330" s="178"/>
      <c r="U330" s="174"/>
      <c r="V330" s="174"/>
      <c r="W330" s="174"/>
      <c r="X330" s="174"/>
      <c r="Y330" s="174"/>
      <c r="Z330" s="174"/>
      <c r="AA330" s="179"/>
      <c r="AT330" s="180" t="s">
        <v>167</v>
      </c>
      <c r="AU330" s="180" t="s">
        <v>103</v>
      </c>
      <c r="AV330" s="11" t="s">
        <v>164</v>
      </c>
      <c r="AW330" s="11" t="s">
        <v>36</v>
      </c>
      <c r="AX330" s="11" t="s">
        <v>21</v>
      </c>
      <c r="AY330" s="180" t="s">
        <v>159</v>
      </c>
    </row>
    <row r="331" spans="2:65" s="1" customFormat="1" ht="31.5" customHeight="1">
      <c r="B331" s="129"/>
      <c r="C331" s="158" t="s">
        <v>408</v>
      </c>
      <c r="D331" s="158" t="s">
        <v>160</v>
      </c>
      <c r="E331" s="159" t="s">
        <v>428</v>
      </c>
      <c r="F331" s="259" t="s">
        <v>429</v>
      </c>
      <c r="G331" s="260"/>
      <c r="H331" s="260"/>
      <c r="I331" s="260"/>
      <c r="J331" s="160" t="s">
        <v>163</v>
      </c>
      <c r="K331" s="161">
        <v>70.125</v>
      </c>
      <c r="L331" s="261">
        <v>0</v>
      </c>
      <c r="M331" s="260"/>
      <c r="N331" s="262">
        <f>ROUND(L331*K331,2)</f>
        <v>0</v>
      </c>
      <c r="O331" s="260"/>
      <c r="P331" s="260"/>
      <c r="Q331" s="260"/>
      <c r="R331" s="131"/>
      <c r="T331" s="162" t="s">
        <v>3</v>
      </c>
      <c r="U331" s="43" t="s">
        <v>44</v>
      </c>
      <c r="V331" s="35"/>
      <c r="W331" s="163">
        <f>V331*K331</f>
        <v>0</v>
      </c>
      <c r="X331" s="163">
        <v>0.00686</v>
      </c>
      <c r="Y331" s="163">
        <f>X331*K331</f>
        <v>0.48105749999999997</v>
      </c>
      <c r="Z331" s="163">
        <v>0</v>
      </c>
      <c r="AA331" s="164">
        <f>Z331*K331</f>
        <v>0</v>
      </c>
      <c r="AR331" s="17" t="s">
        <v>196</v>
      </c>
      <c r="AT331" s="17" t="s">
        <v>160</v>
      </c>
      <c r="AU331" s="17" t="s">
        <v>103</v>
      </c>
      <c r="AY331" s="17" t="s">
        <v>159</v>
      </c>
      <c r="BE331" s="104">
        <f>IF(U331="základní",N331,0)</f>
        <v>0</v>
      </c>
      <c r="BF331" s="104">
        <f>IF(U331="snížená",N331,0)</f>
        <v>0</v>
      </c>
      <c r="BG331" s="104">
        <f>IF(U331="zákl. přenesená",N331,0)</f>
        <v>0</v>
      </c>
      <c r="BH331" s="104">
        <f>IF(U331="sníž. přenesená",N331,0)</f>
        <v>0</v>
      </c>
      <c r="BI331" s="104">
        <f>IF(U331="nulová",N331,0)</f>
        <v>0</v>
      </c>
      <c r="BJ331" s="17" t="s">
        <v>21</v>
      </c>
      <c r="BK331" s="104">
        <f>ROUND(L331*K331,2)</f>
        <v>0</v>
      </c>
      <c r="BL331" s="17" t="s">
        <v>196</v>
      </c>
      <c r="BM331" s="17" t="s">
        <v>814</v>
      </c>
    </row>
    <row r="332" spans="2:51" s="10" customFormat="1" ht="22.5" customHeight="1">
      <c r="B332" s="165"/>
      <c r="C332" s="166"/>
      <c r="D332" s="166"/>
      <c r="E332" s="167" t="s">
        <v>3</v>
      </c>
      <c r="F332" s="271" t="s">
        <v>815</v>
      </c>
      <c r="G332" s="272"/>
      <c r="H332" s="272"/>
      <c r="I332" s="272"/>
      <c r="J332" s="166"/>
      <c r="K332" s="168">
        <v>70.125</v>
      </c>
      <c r="L332" s="166"/>
      <c r="M332" s="166"/>
      <c r="N332" s="166"/>
      <c r="O332" s="166"/>
      <c r="P332" s="166"/>
      <c r="Q332" s="166"/>
      <c r="R332" s="169"/>
      <c r="T332" s="170"/>
      <c r="U332" s="166"/>
      <c r="V332" s="166"/>
      <c r="W332" s="166"/>
      <c r="X332" s="166"/>
      <c r="Y332" s="166"/>
      <c r="Z332" s="166"/>
      <c r="AA332" s="171"/>
      <c r="AT332" s="172" t="s">
        <v>167</v>
      </c>
      <c r="AU332" s="172" t="s">
        <v>103</v>
      </c>
      <c r="AV332" s="10" t="s">
        <v>103</v>
      </c>
      <c r="AW332" s="10" t="s">
        <v>36</v>
      </c>
      <c r="AX332" s="10" t="s">
        <v>79</v>
      </c>
      <c r="AY332" s="172" t="s">
        <v>159</v>
      </c>
    </row>
    <row r="333" spans="2:51" s="11" customFormat="1" ht="22.5" customHeight="1">
      <c r="B333" s="173"/>
      <c r="C333" s="174"/>
      <c r="D333" s="174"/>
      <c r="E333" s="175" t="s">
        <v>3</v>
      </c>
      <c r="F333" s="269" t="s">
        <v>168</v>
      </c>
      <c r="G333" s="270"/>
      <c r="H333" s="270"/>
      <c r="I333" s="270"/>
      <c r="J333" s="174"/>
      <c r="K333" s="176">
        <v>70.125</v>
      </c>
      <c r="L333" s="174"/>
      <c r="M333" s="174"/>
      <c r="N333" s="174"/>
      <c r="O333" s="174"/>
      <c r="P333" s="174"/>
      <c r="Q333" s="174"/>
      <c r="R333" s="177"/>
      <c r="T333" s="178"/>
      <c r="U333" s="174"/>
      <c r="V333" s="174"/>
      <c r="W333" s="174"/>
      <c r="X333" s="174"/>
      <c r="Y333" s="174"/>
      <c r="Z333" s="174"/>
      <c r="AA333" s="179"/>
      <c r="AT333" s="180" t="s">
        <v>167</v>
      </c>
      <c r="AU333" s="180" t="s">
        <v>103</v>
      </c>
      <c r="AV333" s="11" t="s">
        <v>164</v>
      </c>
      <c r="AW333" s="11" t="s">
        <v>36</v>
      </c>
      <c r="AX333" s="11" t="s">
        <v>21</v>
      </c>
      <c r="AY333" s="180" t="s">
        <v>159</v>
      </c>
    </row>
    <row r="334" spans="2:65" s="1" customFormat="1" ht="31.5" customHeight="1">
      <c r="B334" s="129"/>
      <c r="C334" s="158" t="s">
        <v>412</v>
      </c>
      <c r="D334" s="158" t="s">
        <v>160</v>
      </c>
      <c r="E334" s="159" t="s">
        <v>433</v>
      </c>
      <c r="F334" s="259" t="s">
        <v>434</v>
      </c>
      <c r="G334" s="260"/>
      <c r="H334" s="260"/>
      <c r="I334" s="260"/>
      <c r="J334" s="160" t="s">
        <v>163</v>
      </c>
      <c r="K334" s="161">
        <v>70.125</v>
      </c>
      <c r="L334" s="261">
        <v>0</v>
      </c>
      <c r="M334" s="260"/>
      <c r="N334" s="262">
        <f>ROUND(L334*K334,2)</f>
        <v>0</v>
      </c>
      <c r="O334" s="260"/>
      <c r="P334" s="260"/>
      <c r="Q334" s="260"/>
      <c r="R334" s="131"/>
      <c r="T334" s="162" t="s">
        <v>3</v>
      </c>
      <c r="U334" s="43" t="s">
        <v>44</v>
      </c>
      <c r="V334" s="35"/>
      <c r="W334" s="163">
        <f>V334*K334</f>
        <v>0</v>
      </c>
      <c r="X334" s="163">
        <v>0.00996</v>
      </c>
      <c r="Y334" s="163">
        <f>X334*K334</f>
        <v>0.698445</v>
      </c>
      <c r="Z334" s="163">
        <v>0</v>
      </c>
      <c r="AA334" s="164">
        <f>Z334*K334</f>
        <v>0</v>
      </c>
      <c r="AR334" s="17" t="s">
        <v>196</v>
      </c>
      <c r="AT334" s="17" t="s">
        <v>160</v>
      </c>
      <c r="AU334" s="17" t="s">
        <v>103</v>
      </c>
      <c r="AY334" s="17" t="s">
        <v>159</v>
      </c>
      <c r="BE334" s="104">
        <f>IF(U334="základní",N334,0)</f>
        <v>0</v>
      </c>
      <c r="BF334" s="104">
        <f>IF(U334="snížená",N334,0)</f>
        <v>0</v>
      </c>
      <c r="BG334" s="104">
        <f>IF(U334="zákl. přenesená",N334,0)</f>
        <v>0</v>
      </c>
      <c r="BH334" s="104">
        <f>IF(U334="sníž. přenesená",N334,0)</f>
        <v>0</v>
      </c>
      <c r="BI334" s="104">
        <f>IF(U334="nulová",N334,0)</f>
        <v>0</v>
      </c>
      <c r="BJ334" s="17" t="s">
        <v>21</v>
      </c>
      <c r="BK334" s="104">
        <f>ROUND(L334*K334,2)</f>
        <v>0</v>
      </c>
      <c r="BL334" s="17" t="s">
        <v>196</v>
      </c>
      <c r="BM334" s="17" t="s">
        <v>816</v>
      </c>
    </row>
    <row r="335" spans="2:51" s="10" customFormat="1" ht="22.5" customHeight="1">
      <c r="B335" s="165"/>
      <c r="C335" s="166"/>
      <c r="D335" s="166"/>
      <c r="E335" s="167" t="s">
        <v>3</v>
      </c>
      <c r="F335" s="271" t="s">
        <v>815</v>
      </c>
      <c r="G335" s="272"/>
      <c r="H335" s="272"/>
      <c r="I335" s="272"/>
      <c r="J335" s="166"/>
      <c r="K335" s="168">
        <v>70.125</v>
      </c>
      <c r="L335" s="166"/>
      <c r="M335" s="166"/>
      <c r="N335" s="166"/>
      <c r="O335" s="166"/>
      <c r="P335" s="166"/>
      <c r="Q335" s="166"/>
      <c r="R335" s="169"/>
      <c r="T335" s="170"/>
      <c r="U335" s="166"/>
      <c r="V335" s="166"/>
      <c r="W335" s="166"/>
      <c r="X335" s="166"/>
      <c r="Y335" s="166"/>
      <c r="Z335" s="166"/>
      <c r="AA335" s="171"/>
      <c r="AT335" s="172" t="s">
        <v>167</v>
      </c>
      <c r="AU335" s="172" t="s">
        <v>103</v>
      </c>
      <c r="AV335" s="10" t="s">
        <v>103</v>
      </c>
      <c r="AW335" s="10" t="s">
        <v>36</v>
      </c>
      <c r="AX335" s="10" t="s">
        <v>79</v>
      </c>
      <c r="AY335" s="172" t="s">
        <v>159</v>
      </c>
    </row>
    <row r="336" spans="2:51" s="11" customFormat="1" ht="22.5" customHeight="1">
      <c r="B336" s="173"/>
      <c r="C336" s="174"/>
      <c r="D336" s="174"/>
      <c r="E336" s="175" t="s">
        <v>3</v>
      </c>
      <c r="F336" s="269" t="s">
        <v>168</v>
      </c>
      <c r="G336" s="270"/>
      <c r="H336" s="270"/>
      <c r="I336" s="270"/>
      <c r="J336" s="174"/>
      <c r="K336" s="176">
        <v>70.125</v>
      </c>
      <c r="L336" s="174"/>
      <c r="M336" s="174"/>
      <c r="N336" s="174"/>
      <c r="O336" s="174"/>
      <c r="P336" s="174"/>
      <c r="Q336" s="174"/>
      <c r="R336" s="177"/>
      <c r="T336" s="178"/>
      <c r="U336" s="174"/>
      <c r="V336" s="174"/>
      <c r="W336" s="174"/>
      <c r="X336" s="174"/>
      <c r="Y336" s="174"/>
      <c r="Z336" s="174"/>
      <c r="AA336" s="179"/>
      <c r="AT336" s="180" t="s">
        <v>167</v>
      </c>
      <c r="AU336" s="180" t="s">
        <v>103</v>
      </c>
      <c r="AV336" s="11" t="s">
        <v>164</v>
      </c>
      <c r="AW336" s="11" t="s">
        <v>36</v>
      </c>
      <c r="AX336" s="11" t="s">
        <v>21</v>
      </c>
      <c r="AY336" s="180" t="s">
        <v>159</v>
      </c>
    </row>
    <row r="337" spans="2:65" s="1" customFormat="1" ht="31.5" customHeight="1">
      <c r="B337" s="129"/>
      <c r="C337" s="158" t="s">
        <v>420</v>
      </c>
      <c r="D337" s="158" t="s">
        <v>160</v>
      </c>
      <c r="E337" s="159" t="s">
        <v>437</v>
      </c>
      <c r="F337" s="259" t="s">
        <v>438</v>
      </c>
      <c r="G337" s="260"/>
      <c r="H337" s="260"/>
      <c r="I337" s="260"/>
      <c r="J337" s="160" t="s">
        <v>163</v>
      </c>
      <c r="K337" s="161">
        <v>676.29</v>
      </c>
      <c r="L337" s="261">
        <v>0</v>
      </c>
      <c r="M337" s="260"/>
      <c r="N337" s="262">
        <f>ROUND(L337*K337,2)</f>
        <v>0</v>
      </c>
      <c r="O337" s="260"/>
      <c r="P337" s="260"/>
      <c r="Q337" s="260"/>
      <c r="R337" s="131"/>
      <c r="T337" s="162" t="s">
        <v>3</v>
      </c>
      <c r="U337" s="43" t="s">
        <v>44</v>
      </c>
      <c r="V337" s="35"/>
      <c r="W337" s="163">
        <f>V337*K337</f>
        <v>0</v>
      </c>
      <c r="X337" s="163">
        <v>0</v>
      </c>
      <c r="Y337" s="163">
        <f>X337*K337</f>
        <v>0</v>
      </c>
      <c r="Z337" s="163">
        <v>0</v>
      </c>
      <c r="AA337" s="164">
        <f>Z337*K337</f>
        <v>0</v>
      </c>
      <c r="AR337" s="17" t="s">
        <v>196</v>
      </c>
      <c r="AT337" s="17" t="s">
        <v>160</v>
      </c>
      <c r="AU337" s="17" t="s">
        <v>103</v>
      </c>
      <c r="AY337" s="17" t="s">
        <v>159</v>
      </c>
      <c r="BE337" s="104">
        <f>IF(U337="základní",N337,0)</f>
        <v>0</v>
      </c>
      <c r="BF337" s="104">
        <f>IF(U337="snížená",N337,0)</f>
        <v>0</v>
      </c>
      <c r="BG337" s="104">
        <f>IF(U337="zákl. přenesená",N337,0)</f>
        <v>0</v>
      </c>
      <c r="BH337" s="104">
        <f>IF(U337="sníž. přenesená",N337,0)</f>
        <v>0</v>
      </c>
      <c r="BI337" s="104">
        <f>IF(U337="nulová",N337,0)</f>
        <v>0</v>
      </c>
      <c r="BJ337" s="17" t="s">
        <v>21</v>
      </c>
      <c r="BK337" s="104">
        <f>ROUND(L337*K337,2)</f>
        <v>0</v>
      </c>
      <c r="BL337" s="17" t="s">
        <v>196</v>
      </c>
      <c r="BM337" s="17" t="s">
        <v>817</v>
      </c>
    </row>
    <row r="338" spans="2:51" s="10" customFormat="1" ht="22.5" customHeight="1">
      <c r="B338" s="165"/>
      <c r="C338" s="166"/>
      <c r="D338" s="166"/>
      <c r="E338" s="167" t="s">
        <v>3</v>
      </c>
      <c r="F338" s="271" t="s">
        <v>818</v>
      </c>
      <c r="G338" s="272"/>
      <c r="H338" s="272"/>
      <c r="I338" s="272"/>
      <c r="J338" s="166"/>
      <c r="K338" s="168">
        <v>746.415</v>
      </c>
      <c r="L338" s="166"/>
      <c r="M338" s="166"/>
      <c r="N338" s="166"/>
      <c r="O338" s="166"/>
      <c r="P338" s="166"/>
      <c r="Q338" s="166"/>
      <c r="R338" s="169"/>
      <c r="T338" s="170"/>
      <c r="U338" s="166"/>
      <c r="V338" s="166"/>
      <c r="W338" s="166"/>
      <c r="X338" s="166"/>
      <c r="Y338" s="166"/>
      <c r="Z338" s="166"/>
      <c r="AA338" s="171"/>
      <c r="AT338" s="172" t="s">
        <v>167</v>
      </c>
      <c r="AU338" s="172" t="s">
        <v>103</v>
      </c>
      <c r="AV338" s="10" t="s">
        <v>103</v>
      </c>
      <c r="AW338" s="10" t="s">
        <v>36</v>
      </c>
      <c r="AX338" s="10" t="s">
        <v>79</v>
      </c>
      <c r="AY338" s="172" t="s">
        <v>159</v>
      </c>
    </row>
    <row r="339" spans="2:51" s="10" customFormat="1" ht="22.5" customHeight="1">
      <c r="B339" s="165"/>
      <c r="C339" s="166"/>
      <c r="D339" s="166"/>
      <c r="E339" s="167" t="s">
        <v>3</v>
      </c>
      <c r="F339" s="273" t="s">
        <v>819</v>
      </c>
      <c r="G339" s="272"/>
      <c r="H339" s="272"/>
      <c r="I339" s="272"/>
      <c r="J339" s="166"/>
      <c r="K339" s="168">
        <v>-70.125</v>
      </c>
      <c r="L339" s="166"/>
      <c r="M339" s="166"/>
      <c r="N339" s="166"/>
      <c r="O339" s="166"/>
      <c r="P339" s="166"/>
      <c r="Q339" s="166"/>
      <c r="R339" s="169"/>
      <c r="T339" s="170"/>
      <c r="U339" s="166"/>
      <c r="V339" s="166"/>
      <c r="W339" s="166"/>
      <c r="X339" s="166"/>
      <c r="Y339" s="166"/>
      <c r="Z339" s="166"/>
      <c r="AA339" s="171"/>
      <c r="AT339" s="172" t="s">
        <v>167</v>
      </c>
      <c r="AU339" s="172" t="s">
        <v>103</v>
      </c>
      <c r="AV339" s="10" t="s">
        <v>103</v>
      </c>
      <c r="AW339" s="10" t="s">
        <v>36</v>
      </c>
      <c r="AX339" s="10" t="s">
        <v>79</v>
      </c>
      <c r="AY339" s="172" t="s">
        <v>159</v>
      </c>
    </row>
    <row r="340" spans="2:51" s="11" customFormat="1" ht="22.5" customHeight="1">
      <c r="B340" s="173"/>
      <c r="C340" s="174"/>
      <c r="D340" s="174"/>
      <c r="E340" s="175" t="s">
        <v>3</v>
      </c>
      <c r="F340" s="269" t="s">
        <v>168</v>
      </c>
      <c r="G340" s="270"/>
      <c r="H340" s="270"/>
      <c r="I340" s="270"/>
      <c r="J340" s="174"/>
      <c r="K340" s="176">
        <v>676.29</v>
      </c>
      <c r="L340" s="174"/>
      <c r="M340" s="174"/>
      <c r="N340" s="174"/>
      <c r="O340" s="174"/>
      <c r="P340" s="174"/>
      <c r="Q340" s="174"/>
      <c r="R340" s="177"/>
      <c r="T340" s="178"/>
      <c r="U340" s="174"/>
      <c r="V340" s="174"/>
      <c r="W340" s="174"/>
      <c r="X340" s="174"/>
      <c r="Y340" s="174"/>
      <c r="Z340" s="174"/>
      <c r="AA340" s="179"/>
      <c r="AT340" s="180" t="s">
        <v>167</v>
      </c>
      <c r="AU340" s="180" t="s">
        <v>103</v>
      </c>
      <c r="AV340" s="11" t="s">
        <v>164</v>
      </c>
      <c r="AW340" s="11" t="s">
        <v>36</v>
      </c>
      <c r="AX340" s="11" t="s">
        <v>21</v>
      </c>
      <c r="AY340" s="180" t="s">
        <v>159</v>
      </c>
    </row>
    <row r="341" spans="2:65" s="1" customFormat="1" ht="31.5" customHeight="1">
      <c r="B341" s="129"/>
      <c r="C341" s="181" t="s">
        <v>424</v>
      </c>
      <c r="D341" s="181" t="s">
        <v>262</v>
      </c>
      <c r="E341" s="182" t="s">
        <v>443</v>
      </c>
      <c r="F341" s="278" t="s">
        <v>444</v>
      </c>
      <c r="G341" s="279"/>
      <c r="H341" s="279"/>
      <c r="I341" s="279"/>
      <c r="J341" s="183" t="s">
        <v>195</v>
      </c>
      <c r="K341" s="184">
        <v>17.854</v>
      </c>
      <c r="L341" s="280">
        <v>0</v>
      </c>
      <c r="M341" s="279"/>
      <c r="N341" s="281">
        <f>ROUND(L341*K341,2)</f>
        <v>0</v>
      </c>
      <c r="O341" s="260"/>
      <c r="P341" s="260"/>
      <c r="Q341" s="260"/>
      <c r="R341" s="131"/>
      <c r="T341" s="162" t="s">
        <v>3</v>
      </c>
      <c r="U341" s="43" t="s">
        <v>44</v>
      </c>
      <c r="V341" s="35"/>
      <c r="W341" s="163">
        <f>V341*K341</f>
        <v>0</v>
      </c>
      <c r="X341" s="163">
        <v>0.55</v>
      </c>
      <c r="Y341" s="163">
        <f>X341*K341</f>
        <v>9.819700000000001</v>
      </c>
      <c r="Z341" s="163">
        <v>0</v>
      </c>
      <c r="AA341" s="164">
        <f>Z341*K341</f>
        <v>0</v>
      </c>
      <c r="AR341" s="17" t="s">
        <v>265</v>
      </c>
      <c r="AT341" s="17" t="s">
        <v>262</v>
      </c>
      <c r="AU341" s="17" t="s">
        <v>103</v>
      </c>
      <c r="AY341" s="17" t="s">
        <v>159</v>
      </c>
      <c r="BE341" s="104">
        <f>IF(U341="základní",N341,0)</f>
        <v>0</v>
      </c>
      <c r="BF341" s="104">
        <f>IF(U341="snížená",N341,0)</f>
        <v>0</v>
      </c>
      <c r="BG341" s="104">
        <f>IF(U341="zákl. přenesená",N341,0)</f>
        <v>0</v>
      </c>
      <c r="BH341" s="104">
        <f>IF(U341="sníž. přenesená",N341,0)</f>
        <v>0</v>
      </c>
      <c r="BI341" s="104">
        <f>IF(U341="nulová",N341,0)</f>
        <v>0</v>
      </c>
      <c r="BJ341" s="17" t="s">
        <v>21</v>
      </c>
      <c r="BK341" s="104">
        <f>ROUND(L341*K341,2)</f>
        <v>0</v>
      </c>
      <c r="BL341" s="17" t="s">
        <v>196</v>
      </c>
      <c r="BM341" s="17" t="s">
        <v>820</v>
      </c>
    </row>
    <row r="342" spans="2:51" s="10" customFormat="1" ht="22.5" customHeight="1">
      <c r="B342" s="165"/>
      <c r="C342" s="166"/>
      <c r="D342" s="166"/>
      <c r="E342" s="167" t="s">
        <v>3</v>
      </c>
      <c r="F342" s="271" t="s">
        <v>818</v>
      </c>
      <c r="G342" s="272"/>
      <c r="H342" s="272"/>
      <c r="I342" s="272"/>
      <c r="J342" s="166"/>
      <c r="K342" s="168">
        <v>746.415</v>
      </c>
      <c r="L342" s="166"/>
      <c r="M342" s="166"/>
      <c r="N342" s="166"/>
      <c r="O342" s="166"/>
      <c r="P342" s="166"/>
      <c r="Q342" s="166"/>
      <c r="R342" s="169"/>
      <c r="T342" s="170"/>
      <c r="U342" s="166"/>
      <c r="V342" s="166"/>
      <c r="W342" s="166"/>
      <c r="X342" s="166"/>
      <c r="Y342" s="166"/>
      <c r="Z342" s="166"/>
      <c r="AA342" s="171"/>
      <c r="AT342" s="172" t="s">
        <v>167</v>
      </c>
      <c r="AU342" s="172" t="s">
        <v>103</v>
      </c>
      <c r="AV342" s="10" t="s">
        <v>103</v>
      </c>
      <c r="AW342" s="10" t="s">
        <v>36</v>
      </c>
      <c r="AX342" s="10" t="s">
        <v>79</v>
      </c>
      <c r="AY342" s="172" t="s">
        <v>159</v>
      </c>
    </row>
    <row r="343" spans="2:51" s="10" customFormat="1" ht="22.5" customHeight="1">
      <c r="B343" s="165"/>
      <c r="C343" s="166"/>
      <c r="D343" s="166"/>
      <c r="E343" s="167" t="s">
        <v>3</v>
      </c>
      <c r="F343" s="273" t="s">
        <v>819</v>
      </c>
      <c r="G343" s="272"/>
      <c r="H343" s="272"/>
      <c r="I343" s="272"/>
      <c r="J343" s="166"/>
      <c r="K343" s="168">
        <v>-70.125</v>
      </c>
      <c r="L343" s="166"/>
      <c r="M343" s="166"/>
      <c r="N343" s="166"/>
      <c r="O343" s="166"/>
      <c r="P343" s="166"/>
      <c r="Q343" s="166"/>
      <c r="R343" s="169"/>
      <c r="T343" s="170"/>
      <c r="U343" s="166"/>
      <c r="V343" s="166"/>
      <c r="W343" s="166"/>
      <c r="X343" s="166"/>
      <c r="Y343" s="166"/>
      <c r="Z343" s="166"/>
      <c r="AA343" s="171"/>
      <c r="AT343" s="172" t="s">
        <v>167</v>
      </c>
      <c r="AU343" s="172" t="s">
        <v>103</v>
      </c>
      <c r="AV343" s="10" t="s">
        <v>103</v>
      </c>
      <c r="AW343" s="10" t="s">
        <v>36</v>
      </c>
      <c r="AX343" s="10" t="s">
        <v>79</v>
      </c>
      <c r="AY343" s="172" t="s">
        <v>159</v>
      </c>
    </row>
    <row r="344" spans="2:51" s="11" customFormat="1" ht="22.5" customHeight="1">
      <c r="B344" s="173"/>
      <c r="C344" s="174"/>
      <c r="D344" s="174"/>
      <c r="E344" s="175" t="s">
        <v>3</v>
      </c>
      <c r="F344" s="269" t="s">
        <v>168</v>
      </c>
      <c r="G344" s="270"/>
      <c r="H344" s="270"/>
      <c r="I344" s="270"/>
      <c r="J344" s="174"/>
      <c r="K344" s="176">
        <v>676.29</v>
      </c>
      <c r="L344" s="174"/>
      <c r="M344" s="174"/>
      <c r="N344" s="174"/>
      <c r="O344" s="174"/>
      <c r="P344" s="174"/>
      <c r="Q344" s="174"/>
      <c r="R344" s="177"/>
      <c r="T344" s="178"/>
      <c r="U344" s="174"/>
      <c r="V344" s="174"/>
      <c r="W344" s="174"/>
      <c r="X344" s="174"/>
      <c r="Y344" s="174"/>
      <c r="Z344" s="174"/>
      <c r="AA344" s="179"/>
      <c r="AT344" s="180" t="s">
        <v>167</v>
      </c>
      <c r="AU344" s="180" t="s">
        <v>103</v>
      </c>
      <c r="AV344" s="11" t="s">
        <v>164</v>
      </c>
      <c r="AW344" s="11" t="s">
        <v>36</v>
      </c>
      <c r="AX344" s="11" t="s">
        <v>79</v>
      </c>
      <c r="AY344" s="180" t="s">
        <v>159</v>
      </c>
    </row>
    <row r="345" spans="2:51" s="10" customFormat="1" ht="22.5" customHeight="1">
      <c r="B345" s="165"/>
      <c r="C345" s="166"/>
      <c r="D345" s="166"/>
      <c r="E345" s="167" t="s">
        <v>3</v>
      </c>
      <c r="F345" s="273" t="s">
        <v>821</v>
      </c>
      <c r="G345" s="272"/>
      <c r="H345" s="272"/>
      <c r="I345" s="272"/>
      <c r="J345" s="166"/>
      <c r="K345" s="168">
        <v>17.854</v>
      </c>
      <c r="L345" s="166"/>
      <c r="M345" s="166"/>
      <c r="N345" s="166"/>
      <c r="O345" s="166"/>
      <c r="P345" s="166"/>
      <c r="Q345" s="166"/>
      <c r="R345" s="169"/>
      <c r="T345" s="170"/>
      <c r="U345" s="166"/>
      <c r="V345" s="166"/>
      <c r="W345" s="166"/>
      <c r="X345" s="166"/>
      <c r="Y345" s="166"/>
      <c r="Z345" s="166"/>
      <c r="AA345" s="171"/>
      <c r="AT345" s="172" t="s">
        <v>167</v>
      </c>
      <c r="AU345" s="172" t="s">
        <v>103</v>
      </c>
      <c r="AV345" s="10" t="s">
        <v>103</v>
      </c>
      <c r="AW345" s="10" t="s">
        <v>36</v>
      </c>
      <c r="AX345" s="10" t="s">
        <v>79</v>
      </c>
      <c r="AY345" s="172" t="s">
        <v>159</v>
      </c>
    </row>
    <row r="346" spans="2:51" s="11" customFormat="1" ht="22.5" customHeight="1">
      <c r="B346" s="173"/>
      <c r="C346" s="174"/>
      <c r="D346" s="174"/>
      <c r="E346" s="175" t="s">
        <v>3</v>
      </c>
      <c r="F346" s="269" t="s">
        <v>168</v>
      </c>
      <c r="G346" s="270"/>
      <c r="H346" s="270"/>
      <c r="I346" s="270"/>
      <c r="J346" s="174"/>
      <c r="K346" s="176">
        <v>17.854</v>
      </c>
      <c r="L346" s="174"/>
      <c r="M346" s="174"/>
      <c r="N346" s="174"/>
      <c r="O346" s="174"/>
      <c r="P346" s="174"/>
      <c r="Q346" s="174"/>
      <c r="R346" s="177"/>
      <c r="T346" s="178"/>
      <c r="U346" s="174"/>
      <c r="V346" s="174"/>
      <c r="W346" s="174"/>
      <c r="X346" s="174"/>
      <c r="Y346" s="174"/>
      <c r="Z346" s="174"/>
      <c r="AA346" s="179"/>
      <c r="AT346" s="180" t="s">
        <v>167</v>
      </c>
      <c r="AU346" s="180" t="s">
        <v>103</v>
      </c>
      <c r="AV346" s="11" t="s">
        <v>164</v>
      </c>
      <c r="AW346" s="11" t="s">
        <v>36</v>
      </c>
      <c r="AX346" s="11" t="s">
        <v>21</v>
      </c>
      <c r="AY346" s="180" t="s">
        <v>159</v>
      </c>
    </row>
    <row r="347" spans="2:65" s="1" customFormat="1" ht="22.5" customHeight="1">
      <c r="B347" s="129"/>
      <c r="C347" s="158" t="s">
        <v>427</v>
      </c>
      <c r="D347" s="158" t="s">
        <v>160</v>
      </c>
      <c r="E347" s="159" t="s">
        <v>448</v>
      </c>
      <c r="F347" s="259" t="s">
        <v>449</v>
      </c>
      <c r="G347" s="260"/>
      <c r="H347" s="260"/>
      <c r="I347" s="260"/>
      <c r="J347" s="160" t="s">
        <v>163</v>
      </c>
      <c r="K347" s="161">
        <v>744.915</v>
      </c>
      <c r="L347" s="261">
        <v>0</v>
      </c>
      <c r="M347" s="260"/>
      <c r="N347" s="262">
        <f>ROUND(L347*K347,2)</f>
        <v>0</v>
      </c>
      <c r="O347" s="260"/>
      <c r="P347" s="260"/>
      <c r="Q347" s="260"/>
      <c r="R347" s="131"/>
      <c r="T347" s="162" t="s">
        <v>3</v>
      </c>
      <c r="U347" s="43" t="s">
        <v>44</v>
      </c>
      <c r="V347" s="35"/>
      <c r="W347" s="163">
        <f>V347*K347</f>
        <v>0</v>
      </c>
      <c r="X347" s="163">
        <v>0</v>
      </c>
      <c r="Y347" s="163">
        <f>X347*K347</f>
        <v>0</v>
      </c>
      <c r="Z347" s="163">
        <v>0.015</v>
      </c>
      <c r="AA347" s="164">
        <f>Z347*K347</f>
        <v>11.173725</v>
      </c>
      <c r="AR347" s="17" t="s">
        <v>196</v>
      </c>
      <c r="AT347" s="17" t="s">
        <v>160</v>
      </c>
      <c r="AU347" s="17" t="s">
        <v>103</v>
      </c>
      <c r="AY347" s="17" t="s">
        <v>159</v>
      </c>
      <c r="BE347" s="104">
        <f>IF(U347="základní",N347,0)</f>
        <v>0</v>
      </c>
      <c r="BF347" s="104">
        <f>IF(U347="snížená",N347,0)</f>
        <v>0</v>
      </c>
      <c r="BG347" s="104">
        <f>IF(U347="zákl. přenesená",N347,0)</f>
        <v>0</v>
      </c>
      <c r="BH347" s="104">
        <f>IF(U347="sníž. přenesená",N347,0)</f>
        <v>0</v>
      </c>
      <c r="BI347" s="104">
        <f>IF(U347="nulová",N347,0)</f>
        <v>0</v>
      </c>
      <c r="BJ347" s="17" t="s">
        <v>21</v>
      </c>
      <c r="BK347" s="104">
        <f>ROUND(L347*K347,2)</f>
        <v>0</v>
      </c>
      <c r="BL347" s="17" t="s">
        <v>196</v>
      </c>
      <c r="BM347" s="17" t="s">
        <v>822</v>
      </c>
    </row>
    <row r="348" spans="2:51" s="10" customFormat="1" ht="22.5" customHeight="1">
      <c r="B348" s="165"/>
      <c r="C348" s="166"/>
      <c r="D348" s="166"/>
      <c r="E348" s="167" t="s">
        <v>3</v>
      </c>
      <c r="F348" s="271" t="s">
        <v>823</v>
      </c>
      <c r="G348" s="272"/>
      <c r="H348" s="272"/>
      <c r="I348" s="272"/>
      <c r="J348" s="166"/>
      <c r="K348" s="168">
        <v>744.915</v>
      </c>
      <c r="L348" s="166"/>
      <c r="M348" s="166"/>
      <c r="N348" s="166"/>
      <c r="O348" s="166"/>
      <c r="P348" s="166"/>
      <c r="Q348" s="166"/>
      <c r="R348" s="169"/>
      <c r="T348" s="170"/>
      <c r="U348" s="166"/>
      <c r="V348" s="166"/>
      <c r="W348" s="166"/>
      <c r="X348" s="166"/>
      <c r="Y348" s="166"/>
      <c r="Z348" s="166"/>
      <c r="AA348" s="171"/>
      <c r="AT348" s="172" t="s">
        <v>167</v>
      </c>
      <c r="AU348" s="172" t="s">
        <v>103</v>
      </c>
      <c r="AV348" s="10" t="s">
        <v>103</v>
      </c>
      <c r="AW348" s="10" t="s">
        <v>36</v>
      </c>
      <c r="AX348" s="10" t="s">
        <v>79</v>
      </c>
      <c r="AY348" s="172" t="s">
        <v>159</v>
      </c>
    </row>
    <row r="349" spans="2:51" s="11" customFormat="1" ht="22.5" customHeight="1">
      <c r="B349" s="173"/>
      <c r="C349" s="174"/>
      <c r="D349" s="174"/>
      <c r="E349" s="175" t="s">
        <v>3</v>
      </c>
      <c r="F349" s="269" t="s">
        <v>168</v>
      </c>
      <c r="G349" s="270"/>
      <c r="H349" s="270"/>
      <c r="I349" s="270"/>
      <c r="J349" s="174"/>
      <c r="K349" s="176">
        <v>744.915</v>
      </c>
      <c r="L349" s="174"/>
      <c r="M349" s="174"/>
      <c r="N349" s="174"/>
      <c r="O349" s="174"/>
      <c r="P349" s="174"/>
      <c r="Q349" s="174"/>
      <c r="R349" s="177"/>
      <c r="T349" s="178"/>
      <c r="U349" s="174"/>
      <c r="V349" s="174"/>
      <c r="W349" s="174"/>
      <c r="X349" s="174"/>
      <c r="Y349" s="174"/>
      <c r="Z349" s="174"/>
      <c r="AA349" s="179"/>
      <c r="AT349" s="180" t="s">
        <v>167</v>
      </c>
      <c r="AU349" s="180" t="s">
        <v>103</v>
      </c>
      <c r="AV349" s="11" t="s">
        <v>164</v>
      </c>
      <c r="AW349" s="11" t="s">
        <v>36</v>
      </c>
      <c r="AX349" s="11" t="s">
        <v>21</v>
      </c>
      <c r="AY349" s="180" t="s">
        <v>159</v>
      </c>
    </row>
    <row r="350" spans="2:65" s="1" customFormat="1" ht="44.25" customHeight="1">
      <c r="B350" s="129"/>
      <c r="C350" s="158" t="s">
        <v>432</v>
      </c>
      <c r="D350" s="158" t="s">
        <v>160</v>
      </c>
      <c r="E350" s="159" t="s">
        <v>453</v>
      </c>
      <c r="F350" s="259" t="s">
        <v>454</v>
      </c>
      <c r="G350" s="260"/>
      <c r="H350" s="260"/>
      <c r="I350" s="260"/>
      <c r="J350" s="160" t="s">
        <v>195</v>
      </c>
      <c r="K350" s="161">
        <v>28.987</v>
      </c>
      <c r="L350" s="261">
        <v>0</v>
      </c>
      <c r="M350" s="260"/>
      <c r="N350" s="262">
        <f>ROUND(L350*K350,2)</f>
        <v>0</v>
      </c>
      <c r="O350" s="260"/>
      <c r="P350" s="260"/>
      <c r="Q350" s="260"/>
      <c r="R350" s="131"/>
      <c r="T350" s="162" t="s">
        <v>3</v>
      </c>
      <c r="U350" s="43" t="s">
        <v>44</v>
      </c>
      <c r="V350" s="35"/>
      <c r="W350" s="163">
        <f>V350*K350</f>
        <v>0</v>
      </c>
      <c r="X350" s="163">
        <v>0.02337</v>
      </c>
      <c r="Y350" s="163">
        <f>X350*K350</f>
        <v>0.6774261899999999</v>
      </c>
      <c r="Z350" s="163">
        <v>0</v>
      </c>
      <c r="AA350" s="164">
        <f>Z350*K350</f>
        <v>0</v>
      </c>
      <c r="AR350" s="17" t="s">
        <v>196</v>
      </c>
      <c r="AT350" s="17" t="s">
        <v>160</v>
      </c>
      <c r="AU350" s="17" t="s">
        <v>103</v>
      </c>
      <c r="AY350" s="17" t="s">
        <v>159</v>
      </c>
      <c r="BE350" s="104">
        <f>IF(U350="základní",N350,0)</f>
        <v>0</v>
      </c>
      <c r="BF350" s="104">
        <f>IF(U350="snížená",N350,0)</f>
        <v>0</v>
      </c>
      <c r="BG350" s="104">
        <f>IF(U350="zákl. přenesená",N350,0)</f>
        <v>0</v>
      </c>
      <c r="BH350" s="104">
        <f>IF(U350="sníž. přenesená",N350,0)</f>
        <v>0</v>
      </c>
      <c r="BI350" s="104">
        <f>IF(U350="nulová",N350,0)</f>
        <v>0</v>
      </c>
      <c r="BJ350" s="17" t="s">
        <v>21</v>
      </c>
      <c r="BK350" s="104">
        <f>ROUND(L350*K350,2)</f>
        <v>0</v>
      </c>
      <c r="BL350" s="17" t="s">
        <v>196</v>
      </c>
      <c r="BM350" s="17" t="s">
        <v>824</v>
      </c>
    </row>
    <row r="351" spans="2:51" s="10" customFormat="1" ht="22.5" customHeight="1">
      <c r="B351" s="165"/>
      <c r="C351" s="166"/>
      <c r="D351" s="166"/>
      <c r="E351" s="167" t="s">
        <v>3</v>
      </c>
      <c r="F351" s="271" t="s">
        <v>825</v>
      </c>
      <c r="G351" s="272"/>
      <c r="H351" s="272"/>
      <c r="I351" s="272"/>
      <c r="J351" s="166"/>
      <c r="K351" s="168">
        <v>9.38</v>
      </c>
      <c r="L351" s="166"/>
      <c r="M351" s="166"/>
      <c r="N351" s="166"/>
      <c r="O351" s="166"/>
      <c r="P351" s="166"/>
      <c r="Q351" s="166"/>
      <c r="R351" s="169"/>
      <c r="T351" s="170"/>
      <c r="U351" s="166"/>
      <c r="V351" s="166"/>
      <c r="W351" s="166"/>
      <c r="X351" s="166"/>
      <c r="Y351" s="166"/>
      <c r="Z351" s="166"/>
      <c r="AA351" s="171"/>
      <c r="AT351" s="172" t="s">
        <v>167</v>
      </c>
      <c r="AU351" s="172" t="s">
        <v>103</v>
      </c>
      <c r="AV351" s="10" t="s">
        <v>103</v>
      </c>
      <c r="AW351" s="10" t="s">
        <v>36</v>
      </c>
      <c r="AX351" s="10" t="s">
        <v>79</v>
      </c>
      <c r="AY351" s="172" t="s">
        <v>159</v>
      </c>
    </row>
    <row r="352" spans="2:51" s="10" customFormat="1" ht="22.5" customHeight="1">
      <c r="B352" s="165"/>
      <c r="C352" s="166"/>
      <c r="D352" s="166"/>
      <c r="E352" s="167" t="s">
        <v>3</v>
      </c>
      <c r="F352" s="273" t="s">
        <v>826</v>
      </c>
      <c r="G352" s="272"/>
      <c r="H352" s="272"/>
      <c r="I352" s="272"/>
      <c r="J352" s="166"/>
      <c r="K352" s="168">
        <v>1.753</v>
      </c>
      <c r="L352" s="166"/>
      <c r="M352" s="166"/>
      <c r="N352" s="166"/>
      <c r="O352" s="166"/>
      <c r="P352" s="166"/>
      <c r="Q352" s="166"/>
      <c r="R352" s="169"/>
      <c r="T352" s="170"/>
      <c r="U352" s="166"/>
      <c r="V352" s="166"/>
      <c r="W352" s="166"/>
      <c r="X352" s="166"/>
      <c r="Y352" s="166"/>
      <c r="Z352" s="166"/>
      <c r="AA352" s="171"/>
      <c r="AT352" s="172" t="s">
        <v>167</v>
      </c>
      <c r="AU352" s="172" t="s">
        <v>103</v>
      </c>
      <c r="AV352" s="10" t="s">
        <v>103</v>
      </c>
      <c r="AW352" s="10" t="s">
        <v>36</v>
      </c>
      <c r="AX352" s="10" t="s">
        <v>79</v>
      </c>
      <c r="AY352" s="172" t="s">
        <v>159</v>
      </c>
    </row>
    <row r="353" spans="2:51" s="10" customFormat="1" ht="22.5" customHeight="1">
      <c r="B353" s="165"/>
      <c r="C353" s="166"/>
      <c r="D353" s="166"/>
      <c r="E353" s="167" t="s">
        <v>3</v>
      </c>
      <c r="F353" s="273" t="s">
        <v>827</v>
      </c>
      <c r="G353" s="272"/>
      <c r="H353" s="272"/>
      <c r="I353" s="272"/>
      <c r="J353" s="166"/>
      <c r="K353" s="168">
        <v>17.854</v>
      </c>
      <c r="L353" s="166"/>
      <c r="M353" s="166"/>
      <c r="N353" s="166"/>
      <c r="O353" s="166"/>
      <c r="P353" s="166"/>
      <c r="Q353" s="166"/>
      <c r="R353" s="169"/>
      <c r="T353" s="170"/>
      <c r="U353" s="166"/>
      <c r="V353" s="166"/>
      <c r="W353" s="166"/>
      <c r="X353" s="166"/>
      <c r="Y353" s="166"/>
      <c r="Z353" s="166"/>
      <c r="AA353" s="171"/>
      <c r="AT353" s="172" t="s">
        <v>167</v>
      </c>
      <c r="AU353" s="172" t="s">
        <v>103</v>
      </c>
      <c r="AV353" s="10" t="s">
        <v>103</v>
      </c>
      <c r="AW353" s="10" t="s">
        <v>36</v>
      </c>
      <c r="AX353" s="10" t="s">
        <v>79</v>
      </c>
      <c r="AY353" s="172" t="s">
        <v>159</v>
      </c>
    </row>
    <row r="354" spans="2:51" s="11" customFormat="1" ht="22.5" customHeight="1">
      <c r="B354" s="173"/>
      <c r="C354" s="174"/>
      <c r="D354" s="174"/>
      <c r="E354" s="175" t="s">
        <v>3</v>
      </c>
      <c r="F354" s="269" t="s">
        <v>168</v>
      </c>
      <c r="G354" s="270"/>
      <c r="H354" s="270"/>
      <c r="I354" s="270"/>
      <c r="J354" s="174"/>
      <c r="K354" s="176">
        <v>28.987</v>
      </c>
      <c r="L354" s="174"/>
      <c r="M354" s="174"/>
      <c r="N354" s="174"/>
      <c r="O354" s="174"/>
      <c r="P354" s="174"/>
      <c r="Q354" s="174"/>
      <c r="R354" s="177"/>
      <c r="T354" s="178"/>
      <c r="U354" s="174"/>
      <c r="V354" s="174"/>
      <c r="W354" s="174"/>
      <c r="X354" s="174"/>
      <c r="Y354" s="174"/>
      <c r="Z354" s="174"/>
      <c r="AA354" s="179"/>
      <c r="AT354" s="180" t="s">
        <v>167</v>
      </c>
      <c r="AU354" s="180" t="s">
        <v>103</v>
      </c>
      <c r="AV354" s="11" t="s">
        <v>164</v>
      </c>
      <c r="AW354" s="11" t="s">
        <v>36</v>
      </c>
      <c r="AX354" s="11" t="s">
        <v>21</v>
      </c>
      <c r="AY354" s="180" t="s">
        <v>159</v>
      </c>
    </row>
    <row r="355" spans="2:65" s="1" customFormat="1" ht="31.5" customHeight="1">
      <c r="B355" s="129"/>
      <c r="C355" s="158" t="s">
        <v>436</v>
      </c>
      <c r="D355" s="158" t="s">
        <v>160</v>
      </c>
      <c r="E355" s="159" t="s">
        <v>460</v>
      </c>
      <c r="F355" s="259" t="s">
        <v>461</v>
      </c>
      <c r="G355" s="260"/>
      <c r="H355" s="260"/>
      <c r="I355" s="260"/>
      <c r="J355" s="160" t="s">
        <v>229</v>
      </c>
      <c r="K355" s="161">
        <v>16.907</v>
      </c>
      <c r="L355" s="261">
        <v>0</v>
      </c>
      <c r="M355" s="260"/>
      <c r="N355" s="262">
        <f>ROUND(L355*K355,2)</f>
        <v>0</v>
      </c>
      <c r="O355" s="260"/>
      <c r="P355" s="260"/>
      <c r="Q355" s="260"/>
      <c r="R355" s="131"/>
      <c r="T355" s="162" t="s">
        <v>3</v>
      </c>
      <c r="U355" s="43" t="s">
        <v>44</v>
      </c>
      <c r="V355" s="35"/>
      <c r="W355" s="163">
        <f>V355*K355</f>
        <v>0</v>
      </c>
      <c r="X355" s="163">
        <v>0</v>
      </c>
      <c r="Y355" s="163">
        <f>X355*K355</f>
        <v>0</v>
      </c>
      <c r="Z355" s="163">
        <v>0</v>
      </c>
      <c r="AA355" s="164">
        <f>Z355*K355</f>
        <v>0</v>
      </c>
      <c r="AR355" s="17" t="s">
        <v>196</v>
      </c>
      <c r="AT355" s="17" t="s">
        <v>160</v>
      </c>
      <c r="AU355" s="17" t="s">
        <v>103</v>
      </c>
      <c r="AY355" s="17" t="s">
        <v>159</v>
      </c>
      <c r="BE355" s="104">
        <f>IF(U355="základní",N355,0)</f>
        <v>0</v>
      </c>
      <c r="BF355" s="104">
        <f>IF(U355="snížená",N355,0)</f>
        <v>0</v>
      </c>
      <c r="BG355" s="104">
        <f>IF(U355="zákl. přenesená",N355,0)</f>
        <v>0</v>
      </c>
      <c r="BH355" s="104">
        <f>IF(U355="sníž. přenesená",N355,0)</f>
        <v>0</v>
      </c>
      <c r="BI355" s="104">
        <f>IF(U355="nulová",N355,0)</f>
        <v>0</v>
      </c>
      <c r="BJ355" s="17" t="s">
        <v>21</v>
      </c>
      <c r="BK355" s="104">
        <f>ROUND(L355*K355,2)</f>
        <v>0</v>
      </c>
      <c r="BL355" s="17" t="s">
        <v>196</v>
      </c>
      <c r="BM355" s="17" t="s">
        <v>828</v>
      </c>
    </row>
    <row r="356" spans="2:63" s="9" customFormat="1" ht="29.85" customHeight="1">
      <c r="B356" s="147"/>
      <c r="C356" s="148"/>
      <c r="D356" s="157" t="s">
        <v>126</v>
      </c>
      <c r="E356" s="157"/>
      <c r="F356" s="157"/>
      <c r="G356" s="157"/>
      <c r="H356" s="157"/>
      <c r="I356" s="157"/>
      <c r="J356" s="157"/>
      <c r="K356" s="157"/>
      <c r="L356" s="157"/>
      <c r="M356" s="157"/>
      <c r="N356" s="254">
        <f>BK356</f>
        <v>0</v>
      </c>
      <c r="O356" s="255"/>
      <c r="P356" s="255"/>
      <c r="Q356" s="255"/>
      <c r="R356" s="150"/>
      <c r="T356" s="151"/>
      <c r="U356" s="148"/>
      <c r="V356" s="148"/>
      <c r="W356" s="152">
        <f>SUM(W357:W457)</f>
        <v>0</v>
      </c>
      <c r="X356" s="148"/>
      <c r="Y356" s="152">
        <f>SUM(Y357:Y457)</f>
        <v>1.9776712999999997</v>
      </c>
      <c r="Z356" s="148"/>
      <c r="AA356" s="153">
        <f>SUM(AA357:AA457)</f>
        <v>5.5161696000000005</v>
      </c>
      <c r="AR356" s="154" t="s">
        <v>103</v>
      </c>
      <c r="AT356" s="155" t="s">
        <v>78</v>
      </c>
      <c r="AU356" s="155" t="s">
        <v>21</v>
      </c>
      <c r="AY356" s="154" t="s">
        <v>159</v>
      </c>
      <c r="BK356" s="156">
        <f>SUM(BK357:BK457)</f>
        <v>0</v>
      </c>
    </row>
    <row r="357" spans="2:65" s="1" customFormat="1" ht="22.5" customHeight="1">
      <c r="B357" s="129"/>
      <c r="C357" s="158" t="s">
        <v>442</v>
      </c>
      <c r="D357" s="158" t="s">
        <v>160</v>
      </c>
      <c r="E357" s="159" t="s">
        <v>464</v>
      </c>
      <c r="F357" s="259" t="s">
        <v>465</v>
      </c>
      <c r="G357" s="260"/>
      <c r="H357" s="260"/>
      <c r="I357" s="260"/>
      <c r="J357" s="160" t="s">
        <v>163</v>
      </c>
      <c r="K357" s="161">
        <v>744.915</v>
      </c>
      <c r="L357" s="261">
        <v>0</v>
      </c>
      <c r="M357" s="260"/>
      <c r="N357" s="262">
        <f>ROUND(L357*K357,2)</f>
        <v>0</v>
      </c>
      <c r="O357" s="260"/>
      <c r="P357" s="260"/>
      <c r="Q357" s="260"/>
      <c r="R357" s="131"/>
      <c r="T357" s="162" t="s">
        <v>3</v>
      </c>
      <c r="U357" s="43" t="s">
        <v>44</v>
      </c>
      <c r="V357" s="35"/>
      <c r="W357" s="163">
        <f>V357*K357</f>
        <v>0</v>
      </c>
      <c r="X357" s="163">
        <v>0</v>
      </c>
      <c r="Y357" s="163">
        <f>X357*K357</f>
        <v>0</v>
      </c>
      <c r="Z357" s="163">
        <v>0.00594</v>
      </c>
      <c r="AA357" s="164">
        <f>Z357*K357</f>
        <v>4.4247951</v>
      </c>
      <c r="AR357" s="17" t="s">
        <v>196</v>
      </c>
      <c r="AT357" s="17" t="s">
        <v>160</v>
      </c>
      <c r="AU357" s="17" t="s">
        <v>103</v>
      </c>
      <c r="AY357" s="17" t="s">
        <v>159</v>
      </c>
      <c r="BE357" s="104">
        <f>IF(U357="základní",N357,0)</f>
        <v>0</v>
      </c>
      <c r="BF357" s="104">
        <f>IF(U357="snížená",N357,0)</f>
        <v>0</v>
      </c>
      <c r="BG357" s="104">
        <f>IF(U357="zákl. přenesená",N357,0)</f>
        <v>0</v>
      </c>
      <c r="BH357" s="104">
        <f>IF(U357="sníž. přenesená",N357,0)</f>
        <v>0</v>
      </c>
      <c r="BI357" s="104">
        <f>IF(U357="nulová",N357,0)</f>
        <v>0</v>
      </c>
      <c r="BJ357" s="17" t="s">
        <v>21</v>
      </c>
      <c r="BK357" s="104">
        <f>ROUND(L357*K357,2)</f>
        <v>0</v>
      </c>
      <c r="BL357" s="17" t="s">
        <v>196</v>
      </c>
      <c r="BM357" s="17" t="s">
        <v>829</v>
      </c>
    </row>
    <row r="358" spans="2:51" s="10" customFormat="1" ht="22.5" customHeight="1">
      <c r="B358" s="165"/>
      <c r="C358" s="166"/>
      <c r="D358" s="166"/>
      <c r="E358" s="167" t="s">
        <v>3</v>
      </c>
      <c r="F358" s="271" t="s">
        <v>748</v>
      </c>
      <c r="G358" s="272"/>
      <c r="H358" s="272"/>
      <c r="I358" s="272"/>
      <c r="J358" s="166"/>
      <c r="K358" s="168">
        <v>744.915</v>
      </c>
      <c r="L358" s="166"/>
      <c r="M358" s="166"/>
      <c r="N358" s="166"/>
      <c r="O358" s="166"/>
      <c r="P358" s="166"/>
      <c r="Q358" s="166"/>
      <c r="R358" s="169"/>
      <c r="T358" s="170"/>
      <c r="U358" s="166"/>
      <c r="V358" s="166"/>
      <c r="W358" s="166"/>
      <c r="X358" s="166"/>
      <c r="Y358" s="166"/>
      <c r="Z358" s="166"/>
      <c r="AA358" s="171"/>
      <c r="AT358" s="172" t="s">
        <v>167</v>
      </c>
      <c r="AU358" s="172" t="s">
        <v>103</v>
      </c>
      <c r="AV358" s="10" t="s">
        <v>103</v>
      </c>
      <c r="AW358" s="10" t="s">
        <v>36</v>
      </c>
      <c r="AX358" s="10" t="s">
        <v>79</v>
      </c>
      <c r="AY358" s="172" t="s">
        <v>159</v>
      </c>
    </row>
    <row r="359" spans="2:51" s="11" customFormat="1" ht="22.5" customHeight="1">
      <c r="B359" s="173"/>
      <c r="C359" s="174"/>
      <c r="D359" s="174"/>
      <c r="E359" s="175" t="s">
        <v>3</v>
      </c>
      <c r="F359" s="269" t="s">
        <v>168</v>
      </c>
      <c r="G359" s="270"/>
      <c r="H359" s="270"/>
      <c r="I359" s="270"/>
      <c r="J359" s="174"/>
      <c r="K359" s="176">
        <v>744.915</v>
      </c>
      <c r="L359" s="174"/>
      <c r="M359" s="174"/>
      <c r="N359" s="174"/>
      <c r="O359" s="174"/>
      <c r="P359" s="174"/>
      <c r="Q359" s="174"/>
      <c r="R359" s="177"/>
      <c r="T359" s="178"/>
      <c r="U359" s="174"/>
      <c r="V359" s="174"/>
      <c r="W359" s="174"/>
      <c r="X359" s="174"/>
      <c r="Y359" s="174"/>
      <c r="Z359" s="174"/>
      <c r="AA359" s="179"/>
      <c r="AT359" s="180" t="s">
        <v>167</v>
      </c>
      <c r="AU359" s="180" t="s">
        <v>103</v>
      </c>
      <c r="AV359" s="11" t="s">
        <v>164</v>
      </c>
      <c r="AW359" s="11" t="s">
        <v>36</v>
      </c>
      <c r="AX359" s="11" t="s">
        <v>21</v>
      </c>
      <c r="AY359" s="180" t="s">
        <v>159</v>
      </c>
    </row>
    <row r="360" spans="2:65" s="1" customFormat="1" ht="31.5" customHeight="1">
      <c r="B360" s="129"/>
      <c r="C360" s="158" t="s">
        <v>447</v>
      </c>
      <c r="D360" s="158" t="s">
        <v>160</v>
      </c>
      <c r="E360" s="159" t="s">
        <v>469</v>
      </c>
      <c r="F360" s="259" t="s">
        <v>470</v>
      </c>
      <c r="G360" s="260"/>
      <c r="H360" s="260"/>
      <c r="I360" s="260"/>
      <c r="J360" s="160" t="s">
        <v>211</v>
      </c>
      <c r="K360" s="161">
        <v>51.3</v>
      </c>
      <c r="L360" s="261">
        <v>0</v>
      </c>
      <c r="M360" s="260"/>
      <c r="N360" s="262">
        <f>ROUND(L360*K360,2)</f>
        <v>0</v>
      </c>
      <c r="O360" s="260"/>
      <c r="P360" s="260"/>
      <c r="Q360" s="260"/>
      <c r="R360" s="131"/>
      <c r="T360" s="162" t="s">
        <v>3</v>
      </c>
      <c r="U360" s="43" t="s">
        <v>44</v>
      </c>
      <c r="V360" s="35"/>
      <c r="W360" s="163">
        <f>V360*K360</f>
        <v>0</v>
      </c>
      <c r="X360" s="163">
        <v>0</v>
      </c>
      <c r="Y360" s="163">
        <f>X360*K360</f>
        <v>0</v>
      </c>
      <c r="Z360" s="163">
        <v>0.00338</v>
      </c>
      <c r="AA360" s="164">
        <f>Z360*K360</f>
        <v>0.173394</v>
      </c>
      <c r="AR360" s="17" t="s">
        <v>196</v>
      </c>
      <c r="AT360" s="17" t="s">
        <v>160</v>
      </c>
      <c r="AU360" s="17" t="s">
        <v>103</v>
      </c>
      <c r="AY360" s="17" t="s">
        <v>159</v>
      </c>
      <c r="BE360" s="104">
        <f>IF(U360="základní",N360,0)</f>
        <v>0</v>
      </c>
      <c r="BF360" s="104">
        <f>IF(U360="snížená",N360,0)</f>
        <v>0</v>
      </c>
      <c r="BG360" s="104">
        <f>IF(U360="zákl. přenesená",N360,0)</f>
        <v>0</v>
      </c>
      <c r="BH360" s="104">
        <f>IF(U360="sníž. přenesená",N360,0)</f>
        <v>0</v>
      </c>
      <c r="BI360" s="104">
        <f>IF(U360="nulová",N360,0)</f>
        <v>0</v>
      </c>
      <c r="BJ360" s="17" t="s">
        <v>21</v>
      </c>
      <c r="BK360" s="104">
        <f>ROUND(L360*K360,2)</f>
        <v>0</v>
      </c>
      <c r="BL360" s="17" t="s">
        <v>196</v>
      </c>
      <c r="BM360" s="17" t="s">
        <v>830</v>
      </c>
    </row>
    <row r="361" spans="2:51" s="10" customFormat="1" ht="22.5" customHeight="1">
      <c r="B361" s="165"/>
      <c r="C361" s="166"/>
      <c r="D361" s="166"/>
      <c r="E361" s="167" t="s">
        <v>3</v>
      </c>
      <c r="F361" s="271" t="s">
        <v>831</v>
      </c>
      <c r="G361" s="272"/>
      <c r="H361" s="272"/>
      <c r="I361" s="272"/>
      <c r="J361" s="166"/>
      <c r="K361" s="168">
        <v>51.3</v>
      </c>
      <c r="L361" s="166"/>
      <c r="M361" s="166"/>
      <c r="N361" s="166"/>
      <c r="O361" s="166"/>
      <c r="P361" s="166"/>
      <c r="Q361" s="166"/>
      <c r="R361" s="169"/>
      <c r="T361" s="170"/>
      <c r="U361" s="166"/>
      <c r="V361" s="166"/>
      <c r="W361" s="166"/>
      <c r="X361" s="166"/>
      <c r="Y361" s="166"/>
      <c r="Z361" s="166"/>
      <c r="AA361" s="171"/>
      <c r="AT361" s="172" t="s">
        <v>167</v>
      </c>
      <c r="AU361" s="172" t="s">
        <v>103</v>
      </c>
      <c r="AV361" s="10" t="s">
        <v>103</v>
      </c>
      <c r="AW361" s="10" t="s">
        <v>36</v>
      </c>
      <c r="AX361" s="10" t="s">
        <v>79</v>
      </c>
      <c r="AY361" s="172" t="s">
        <v>159</v>
      </c>
    </row>
    <row r="362" spans="2:51" s="11" customFormat="1" ht="22.5" customHeight="1">
      <c r="B362" s="173"/>
      <c r="C362" s="174"/>
      <c r="D362" s="174"/>
      <c r="E362" s="175" t="s">
        <v>3</v>
      </c>
      <c r="F362" s="269" t="s">
        <v>168</v>
      </c>
      <c r="G362" s="270"/>
      <c r="H362" s="270"/>
      <c r="I362" s="270"/>
      <c r="J362" s="174"/>
      <c r="K362" s="176">
        <v>51.3</v>
      </c>
      <c r="L362" s="174"/>
      <c r="M362" s="174"/>
      <c r="N362" s="174"/>
      <c r="O362" s="174"/>
      <c r="P362" s="174"/>
      <c r="Q362" s="174"/>
      <c r="R362" s="177"/>
      <c r="T362" s="178"/>
      <c r="U362" s="174"/>
      <c r="V362" s="174"/>
      <c r="W362" s="174"/>
      <c r="X362" s="174"/>
      <c r="Y362" s="174"/>
      <c r="Z362" s="174"/>
      <c r="AA362" s="179"/>
      <c r="AT362" s="180" t="s">
        <v>167</v>
      </c>
      <c r="AU362" s="180" t="s">
        <v>103</v>
      </c>
      <c r="AV362" s="11" t="s">
        <v>164</v>
      </c>
      <c r="AW362" s="11" t="s">
        <v>36</v>
      </c>
      <c r="AX362" s="11" t="s">
        <v>21</v>
      </c>
      <c r="AY362" s="180" t="s">
        <v>159</v>
      </c>
    </row>
    <row r="363" spans="2:65" s="1" customFormat="1" ht="22.5" customHeight="1">
      <c r="B363" s="129"/>
      <c r="C363" s="158" t="s">
        <v>452</v>
      </c>
      <c r="D363" s="158" t="s">
        <v>160</v>
      </c>
      <c r="E363" s="159" t="s">
        <v>474</v>
      </c>
      <c r="F363" s="259" t="s">
        <v>475</v>
      </c>
      <c r="G363" s="260"/>
      <c r="H363" s="260"/>
      <c r="I363" s="260"/>
      <c r="J363" s="160" t="s">
        <v>211</v>
      </c>
      <c r="K363" s="161">
        <v>69.97</v>
      </c>
      <c r="L363" s="261">
        <v>0</v>
      </c>
      <c r="M363" s="260"/>
      <c r="N363" s="262">
        <f>ROUND(L363*K363,2)</f>
        <v>0</v>
      </c>
      <c r="O363" s="260"/>
      <c r="P363" s="260"/>
      <c r="Q363" s="260"/>
      <c r="R363" s="131"/>
      <c r="T363" s="162" t="s">
        <v>3</v>
      </c>
      <c r="U363" s="43" t="s">
        <v>44</v>
      </c>
      <c r="V363" s="35"/>
      <c r="W363" s="163">
        <f>V363*K363</f>
        <v>0</v>
      </c>
      <c r="X363" s="163">
        <v>0</v>
      </c>
      <c r="Y363" s="163">
        <f>X363*K363</f>
        <v>0</v>
      </c>
      <c r="Z363" s="163">
        <v>0.00187</v>
      </c>
      <c r="AA363" s="164">
        <f>Z363*K363</f>
        <v>0.13084389999999999</v>
      </c>
      <c r="AR363" s="17" t="s">
        <v>196</v>
      </c>
      <c r="AT363" s="17" t="s">
        <v>160</v>
      </c>
      <c r="AU363" s="17" t="s">
        <v>103</v>
      </c>
      <c r="AY363" s="17" t="s">
        <v>159</v>
      </c>
      <c r="BE363" s="104">
        <f>IF(U363="základní",N363,0)</f>
        <v>0</v>
      </c>
      <c r="BF363" s="104">
        <f>IF(U363="snížená",N363,0)</f>
        <v>0</v>
      </c>
      <c r="BG363" s="104">
        <f>IF(U363="zákl. přenesená",N363,0)</f>
        <v>0</v>
      </c>
      <c r="BH363" s="104">
        <f>IF(U363="sníž. přenesená",N363,0)</f>
        <v>0</v>
      </c>
      <c r="BI363" s="104">
        <f>IF(U363="nulová",N363,0)</f>
        <v>0</v>
      </c>
      <c r="BJ363" s="17" t="s">
        <v>21</v>
      </c>
      <c r="BK363" s="104">
        <f>ROUND(L363*K363,2)</f>
        <v>0</v>
      </c>
      <c r="BL363" s="17" t="s">
        <v>196</v>
      </c>
      <c r="BM363" s="17" t="s">
        <v>832</v>
      </c>
    </row>
    <row r="364" spans="2:51" s="10" customFormat="1" ht="22.5" customHeight="1">
      <c r="B364" s="165"/>
      <c r="C364" s="166"/>
      <c r="D364" s="166"/>
      <c r="E364" s="167" t="s">
        <v>3</v>
      </c>
      <c r="F364" s="271" t="s">
        <v>833</v>
      </c>
      <c r="G364" s="272"/>
      <c r="H364" s="272"/>
      <c r="I364" s="272"/>
      <c r="J364" s="166"/>
      <c r="K364" s="168">
        <v>69.97</v>
      </c>
      <c r="L364" s="166"/>
      <c r="M364" s="166"/>
      <c r="N364" s="166"/>
      <c r="O364" s="166"/>
      <c r="P364" s="166"/>
      <c r="Q364" s="166"/>
      <c r="R364" s="169"/>
      <c r="T364" s="170"/>
      <c r="U364" s="166"/>
      <c r="V364" s="166"/>
      <c r="W364" s="166"/>
      <c r="X364" s="166"/>
      <c r="Y364" s="166"/>
      <c r="Z364" s="166"/>
      <c r="AA364" s="171"/>
      <c r="AT364" s="172" t="s">
        <v>167</v>
      </c>
      <c r="AU364" s="172" t="s">
        <v>103</v>
      </c>
      <c r="AV364" s="10" t="s">
        <v>103</v>
      </c>
      <c r="AW364" s="10" t="s">
        <v>36</v>
      </c>
      <c r="AX364" s="10" t="s">
        <v>79</v>
      </c>
      <c r="AY364" s="172" t="s">
        <v>159</v>
      </c>
    </row>
    <row r="365" spans="2:51" s="11" customFormat="1" ht="22.5" customHeight="1">
      <c r="B365" s="173"/>
      <c r="C365" s="174"/>
      <c r="D365" s="174"/>
      <c r="E365" s="175" t="s">
        <v>3</v>
      </c>
      <c r="F365" s="269" t="s">
        <v>168</v>
      </c>
      <c r="G365" s="270"/>
      <c r="H365" s="270"/>
      <c r="I365" s="270"/>
      <c r="J365" s="174"/>
      <c r="K365" s="176">
        <v>69.97</v>
      </c>
      <c r="L365" s="174"/>
      <c r="M365" s="174"/>
      <c r="N365" s="174"/>
      <c r="O365" s="174"/>
      <c r="P365" s="174"/>
      <c r="Q365" s="174"/>
      <c r="R365" s="177"/>
      <c r="T365" s="178"/>
      <c r="U365" s="174"/>
      <c r="V365" s="174"/>
      <c r="W365" s="174"/>
      <c r="X365" s="174"/>
      <c r="Y365" s="174"/>
      <c r="Z365" s="174"/>
      <c r="AA365" s="179"/>
      <c r="AT365" s="180" t="s">
        <v>167</v>
      </c>
      <c r="AU365" s="180" t="s">
        <v>103</v>
      </c>
      <c r="AV365" s="11" t="s">
        <v>164</v>
      </c>
      <c r="AW365" s="11" t="s">
        <v>36</v>
      </c>
      <c r="AX365" s="11" t="s">
        <v>21</v>
      </c>
      <c r="AY365" s="180" t="s">
        <v>159</v>
      </c>
    </row>
    <row r="366" spans="2:65" s="1" customFormat="1" ht="22.5" customHeight="1">
      <c r="B366" s="129"/>
      <c r="C366" s="158" t="s">
        <v>459</v>
      </c>
      <c r="D366" s="158" t="s">
        <v>160</v>
      </c>
      <c r="E366" s="159" t="s">
        <v>479</v>
      </c>
      <c r="F366" s="259" t="s">
        <v>480</v>
      </c>
      <c r="G366" s="260"/>
      <c r="H366" s="260"/>
      <c r="I366" s="260"/>
      <c r="J366" s="160" t="s">
        <v>211</v>
      </c>
      <c r="K366" s="161">
        <v>37.85</v>
      </c>
      <c r="L366" s="261">
        <v>0</v>
      </c>
      <c r="M366" s="260"/>
      <c r="N366" s="262">
        <f>ROUND(L366*K366,2)</f>
        <v>0</v>
      </c>
      <c r="O366" s="260"/>
      <c r="P366" s="260"/>
      <c r="Q366" s="260"/>
      <c r="R366" s="131"/>
      <c r="T366" s="162" t="s">
        <v>3</v>
      </c>
      <c r="U366" s="43" t="s">
        <v>44</v>
      </c>
      <c r="V366" s="35"/>
      <c r="W366" s="163">
        <f>V366*K366</f>
        <v>0</v>
      </c>
      <c r="X366" s="163">
        <v>0</v>
      </c>
      <c r="Y366" s="163">
        <f>X366*K366</f>
        <v>0</v>
      </c>
      <c r="Z366" s="163">
        <v>0.00348</v>
      </c>
      <c r="AA366" s="164">
        <f>Z366*K366</f>
        <v>0.131718</v>
      </c>
      <c r="AR366" s="17" t="s">
        <v>196</v>
      </c>
      <c r="AT366" s="17" t="s">
        <v>160</v>
      </c>
      <c r="AU366" s="17" t="s">
        <v>103</v>
      </c>
      <c r="AY366" s="17" t="s">
        <v>159</v>
      </c>
      <c r="BE366" s="104">
        <f>IF(U366="základní",N366,0)</f>
        <v>0</v>
      </c>
      <c r="BF366" s="104">
        <f>IF(U366="snížená",N366,0)</f>
        <v>0</v>
      </c>
      <c r="BG366" s="104">
        <f>IF(U366="zákl. přenesená",N366,0)</f>
        <v>0</v>
      </c>
      <c r="BH366" s="104">
        <f>IF(U366="sníž. přenesená",N366,0)</f>
        <v>0</v>
      </c>
      <c r="BI366" s="104">
        <f>IF(U366="nulová",N366,0)</f>
        <v>0</v>
      </c>
      <c r="BJ366" s="17" t="s">
        <v>21</v>
      </c>
      <c r="BK366" s="104">
        <f>ROUND(L366*K366,2)</f>
        <v>0</v>
      </c>
      <c r="BL366" s="17" t="s">
        <v>196</v>
      </c>
      <c r="BM366" s="17" t="s">
        <v>834</v>
      </c>
    </row>
    <row r="367" spans="2:51" s="10" customFormat="1" ht="22.5" customHeight="1">
      <c r="B367" s="165"/>
      <c r="C367" s="166"/>
      <c r="D367" s="166"/>
      <c r="E367" s="167" t="s">
        <v>3</v>
      </c>
      <c r="F367" s="271" t="s">
        <v>835</v>
      </c>
      <c r="G367" s="272"/>
      <c r="H367" s="272"/>
      <c r="I367" s="272"/>
      <c r="J367" s="166"/>
      <c r="K367" s="168">
        <v>37.85</v>
      </c>
      <c r="L367" s="166"/>
      <c r="M367" s="166"/>
      <c r="N367" s="166"/>
      <c r="O367" s="166"/>
      <c r="P367" s="166"/>
      <c r="Q367" s="166"/>
      <c r="R367" s="169"/>
      <c r="T367" s="170"/>
      <c r="U367" s="166"/>
      <c r="V367" s="166"/>
      <c r="W367" s="166"/>
      <c r="X367" s="166"/>
      <c r="Y367" s="166"/>
      <c r="Z367" s="166"/>
      <c r="AA367" s="171"/>
      <c r="AT367" s="172" t="s">
        <v>167</v>
      </c>
      <c r="AU367" s="172" t="s">
        <v>103</v>
      </c>
      <c r="AV367" s="10" t="s">
        <v>103</v>
      </c>
      <c r="AW367" s="10" t="s">
        <v>36</v>
      </c>
      <c r="AX367" s="10" t="s">
        <v>79</v>
      </c>
      <c r="AY367" s="172" t="s">
        <v>159</v>
      </c>
    </row>
    <row r="368" spans="2:51" s="11" customFormat="1" ht="22.5" customHeight="1">
      <c r="B368" s="173"/>
      <c r="C368" s="174"/>
      <c r="D368" s="174"/>
      <c r="E368" s="175" t="s">
        <v>3</v>
      </c>
      <c r="F368" s="269" t="s">
        <v>168</v>
      </c>
      <c r="G368" s="270"/>
      <c r="H368" s="270"/>
      <c r="I368" s="270"/>
      <c r="J368" s="174"/>
      <c r="K368" s="176">
        <v>37.85</v>
      </c>
      <c r="L368" s="174"/>
      <c r="M368" s="174"/>
      <c r="N368" s="174"/>
      <c r="O368" s="174"/>
      <c r="P368" s="174"/>
      <c r="Q368" s="174"/>
      <c r="R368" s="177"/>
      <c r="T368" s="178"/>
      <c r="U368" s="174"/>
      <c r="V368" s="174"/>
      <c r="W368" s="174"/>
      <c r="X368" s="174"/>
      <c r="Y368" s="174"/>
      <c r="Z368" s="174"/>
      <c r="AA368" s="179"/>
      <c r="AT368" s="180" t="s">
        <v>167</v>
      </c>
      <c r="AU368" s="180" t="s">
        <v>103</v>
      </c>
      <c r="AV368" s="11" t="s">
        <v>164</v>
      </c>
      <c r="AW368" s="11" t="s">
        <v>36</v>
      </c>
      <c r="AX368" s="11" t="s">
        <v>21</v>
      </c>
      <c r="AY368" s="180" t="s">
        <v>159</v>
      </c>
    </row>
    <row r="369" spans="2:65" s="1" customFormat="1" ht="22.5" customHeight="1">
      <c r="B369" s="129"/>
      <c r="C369" s="158" t="s">
        <v>463</v>
      </c>
      <c r="D369" s="158" t="s">
        <v>160</v>
      </c>
      <c r="E369" s="159" t="s">
        <v>836</v>
      </c>
      <c r="F369" s="259" t="s">
        <v>837</v>
      </c>
      <c r="G369" s="260"/>
      <c r="H369" s="260"/>
      <c r="I369" s="260"/>
      <c r="J369" s="160" t="s">
        <v>211</v>
      </c>
      <c r="K369" s="161">
        <v>13.85</v>
      </c>
      <c r="L369" s="261">
        <v>0</v>
      </c>
      <c r="M369" s="260"/>
      <c r="N369" s="262">
        <f>ROUND(L369*K369,2)</f>
        <v>0</v>
      </c>
      <c r="O369" s="260"/>
      <c r="P369" s="260"/>
      <c r="Q369" s="260"/>
      <c r="R369" s="131"/>
      <c r="T369" s="162" t="s">
        <v>3</v>
      </c>
      <c r="U369" s="43" t="s">
        <v>44</v>
      </c>
      <c r="V369" s="35"/>
      <c r="W369" s="163">
        <f>V369*K369</f>
        <v>0</v>
      </c>
      <c r="X369" s="163">
        <v>0</v>
      </c>
      <c r="Y369" s="163">
        <f>X369*K369</f>
        <v>0</v>
      </c>
      <c r="Z369" s="163">
        <v>0.0017</v>
      </c>
      <c r="AA369" s="164">
        <f>Z369*K369</f>
        <v>0.023544999999999996</v>
      </c>
      <c r="AR369" s="17" t="s">
        <v>196</v>
      </c>
      <c r="AT369" s="17" t="s">
        <v>160</v>
      </c>
      <c r="AU369" s="17" t="s">
        <v>103</v>
      </c>
      <c r="AY369" s="17" t="s">
        <v>159</v>
      </c>
      <c r="BE369" s="104">
        <f>IF(U369="základní",N369,0)</f>
        <v>0</v>
      </c>
      <c r="BF369" s="104">
        <f>IF(U369="snížená",N369,0)</f>
        <v>0</v>
      </c>
      <c r="BG369" s="104">
        <f>IF(U369="zákl. přenesená",N369,0)</f>
        <v>0</v>
      </c>
      <c r="BH369" s="104">
        <f>IF(U369="sníž. přenesená",N369,0)</f>
        <v>0</v>
      </c>
      <c r="BI369" s="104">
        <f>IF(U369="nulová",N369,0)</f>
        <v>0</v>
      </c>
      <c r="BJ369" s="17" t="s">
        <v>21</v>
      </c>
      <c r="BK369" s="104">
        <f>ROUND(L369*K369,2)</f>
        <v>0</v>
      </c>
      <c r="BL369" s="17" t="s">
        <v>196</v>
      </c>
      <c r="BM369" s="17" t="s">
        <v>838</v>
      </c>
    </row>
    <row r="370" spans="2:51" s="10" customFormat="1" ht="22.5" customHeight="1">
      <c r="B370" s="165"/>
      <c r="C370" s="166"/>
      <c r="D370" s="166"/>
      <c r="E370" s="167" t="s">
        <v>3</v>
      </c>
      <c r="F370" s="271" t="s">
        <v>839</v>
      </c>
      <c r="G370" s="272"/>
      <c r="H370" s="272"/>
      <c r="I370" s="272"/>
      <c r="J370" s="166"/>
      <c r="K370" s="168">
        <v>13.85</v>
      </c>
      <c r="L370" s="166"/>
      <c r="M370" s="166"/>
      <c r="N370" s="166"/>
      <c r="O370" s="166"/>
      <c r="P370" s="166"/>
      <c r="Q370" s="166"/>
      <c r="R370" s="169"/>
      <c r="T370" s="170"/>
      <c r="U370" s="166"/>
      <c r="V370" s="166"/>
      <c r="W370" s="166"/>
      <c r="X370" s="166"/>
      <c r="Y370" s="166"/>
      <c r="Z370" s="166"/>
      <c r="AA370" s="171"/>
      <c r="AT370" s="172" t="s">
        <v>167</v>
      </c>
      <c r="AU370" s="172" t="s">
        <v>103</v>
      </c>
      <c r="AV370" s="10" t="s">
        <v>103</v>
      </c>
      <c r="AW370" s="10" t="s">
        <v>36</v>
      </c>
      <c r="AX370" s="10" t="s">
        <v>79</v>
      </c>
      <c r="AY370" s="172" t="s">
        <v>159</v>
      </c>
    </row>
    <row r="371" spans="2:51" s="11" customFormat="1" ht="22.5" customHeight="1">
      <c r="B371" s="173"/>
      <c r="C371" s="174"/>
      <c r="D371" s="174"/>
      <c r="E371" s="175" t="s">
        <v>3</v>
      </c>
      <c r="F371" s="269" t="s">
        <v>168</v>
      </c>
      <c r="G371" s="270"/>
      <c r="H371" s="270"/>
      <c r="I371" s="270"/>
      <c r="J371" s="174"/>
      <c r="K371" s="176">
        <v>13.85</v>
      </c>
      <c r="L371" s="174"/>
      <c r="M371" s="174"/>
      <c r="N371" s="174"/>
      <c r="O371" s="174"/>
      <c r="P371" s="174"/>
      <c r="Q371" s="174"/>
      <c r="R371" s="177"/>
      <c r="T371" s="178"/>
      <c r="U371" s="174"/>
      <c r="V371" s="174"/>
      <c r="W371" s="174"/>
      <c r="X371" s="174"/>
      <c r="Y371" s="174"/>
      <c r="Z371" s="174"/>
      <c r="AA371" s="179"/>
      <c r="AT371" s="180" t="s">
        <v>167</v>
      </c>
      <c r="AU371" s="180" t="s">
        <v>103</v>
      </c>
      <c r="AV371" s="11" t="s">
        <v>164</v>
      </c>
      <c r="AW371" s="11" t="s">
        <v>36</v>
      </c>
      <c r="AX371" s="11" t="s">
        <v>21</v>
      </c>
      <c r="AY371" s="180" t="s">
        <v>159</v>
      </c>
    </row>
    <row r="372" spans="2:65" s="1" customFormat="1" ht="31.5" customHeight="1">
      <c r="B372" s="129"/>
      <c r="C372" s="158" t="s">
        <v>468</v>
      </c>
      <c r="D372" s="158" t="s">
        <v>160</v>
      </c>
      <c r="E372" s="159" t="s">
        <v>484</v>
      </c>
      <c r="F372" s="259" t="s">
        <v>485</v>
      </c>
      <c r="G372" s="260"/>
      <c r="H372" s="260"/>
      <c r="I372" s="260"/>
      <c r="J372" s="160" t="s">
        <v>211</v>
      </c>
      <c r="K372" s="161">
        <v>114.5</v>
      </c>
      <c r="L372" s="261">
        <v>0</v>
      </c>
      <c r="M372" s="260"/>
      <c r="N372" s="262">
        <f>ROUND(L372*K372,2)</f>
        <v>0</v>
      </c>
      <c r="O372" s="260"/>
      <c r="P372" s="260"/>
      <c r="Q372" s="260"/>
      <c r="R372" s="131"/>
      <c r="T372" s="162" t="s">
        <v>3</v>
      </c>
      <c r="U372" s="43" t="s">
        <v>44</v>
      </c>
      <c r="V372" s="35"/>
      <c r="W372" s="163">
        <f>V372*K372</f>
        <v>0</v>
      </c>
      <c r="X372" s="163">
        <v>0</v>
      </c>
      <c r="Y372" s="163">
        <f>X372*K372</f>
        <v>0</v>
      </c>
      <c r="Z372" s="163">
        <v>0.00177</v>
      </c>
      <c r="AA372" s="164">
        <f>Z372*K372</f>
        <v>0.202665</v>
      </c>
      <c r="AR372" s="17" t="s">
        <v>196</v>
      </c>
      <c r="AT372" s="17" t="s">
        <v>160</v>
      </c>
      <c r="AU372" s="17" t="s">
        <v>103</v>
      </c>
      <c r="AY372" s="17" t="s">
        <v>159</v>
      </c>
      <c r="BE372" s="104">
        <f>IF(U372="základní",N372,0)</f>
        <v>0</v>
      </c>
      <c r="BF372" s="104">
        <f>IF(U372="snížená",N372,0)</f>
        <v>0</v>
      </c>
      <c r="BG372" s="104">
        <f>IF(U372="zákl. přenesená",N372,0)</f>
        <v>0</v>
      </c>
      <c r="BH372" s="104">
        <f>IF(U372="sníž. přenesená",N372,0)</f>
        <v>0</v>
      </c>
      <c r="BI372" s="104">
        <f>IF(U372="nulová",N372,0)</f>
        <v>0</v>
      </c>
      <c r="BJ372" s="17" t="s">
        <v>21</v>
      </c>
      <c r="BK372" s="104">
        <f>ROUND(L372*K372,2)</f>
        <v>0</v>
      </c>
      <c r="BL372" s="17" t="s">
        <v>196</v>
      </c>
      <c r="BM372" s="17" t="s">
        <v>840</v>
      </c>
    </row>
    <row r="373" spans="2:51" s="10" customFormat="1" ht="31.5" customHeight="1">
      <c r="B373" s="165"/>
      <c r="C373" s="166"/>
      <c r="D373" s="166"/>
      <c r="E373" s="167" t="s">
        <v>3</v>
      </c>
      <c r="F373" s="271" t="s">
        <v>841</v>
      </c>
      <c r="G373" s="272"/>
      <c r="H373" s="272"/>
      <c r="I373" s="272"/>
      <c r="J373" s="166"/>
      <c r="K373" s="168">
        <v>114.5</v>
      </c>
      <c r="L373" s="166"/>
      <c r="M373" s="166"/>
      <c r="N373" s="166"/>
      <c r="O373" s="166"/>
      <c r="P373" s="166"/>
      <c r="Q373" s="166"/>
      <c r="R373" s="169"/>
      <c r="T373" s="170"/>
      <c r="U373" s="166"/>
      <c r="V373" s="166"/>
      <c r="W373" s="166"/>
      <c r="X373" s="166"/>
      <c r="Y373" s="166"/>
      <c r="Z373" s="166"/>
      <c r="AA373" s="171"/>
      <c r="AT373" s="172" t="s">
        <v>167</v>
      </c>
      <c r="AU373" s="172" t="s">
        <v>103</v>
      </c>
      <c r="AV373" s="10" t="s">
        <v>103</v>
      </c>
      <c r="AW373" s="10" t="s">
        <v>36</v>
      </c>
      <c r="AX373" s="10" t="s">
        <v>79</v>
      </c>
      <c r="AY373" s="172" t="s">
        <v>159</v>
      </c>
    </row>
    <row r="374" spans="2:51" s="11" customFormat="1" ht="22.5" customHeight="1">
      <c r="B374" s="173"/>
      <c r="C374" s="174"/>
      <c r="D374" s="174"/>
      <c r="E374" s="175" t="s">
        <v>3</v>
      </c>
      <c r="F374" s="269" t="s">
        <v>168</v>
      </c>
      <c r="G374" s="270"/>
      <c r="H374" s="270"/>
      <c r="I374" s="270"/>
      <c r="J374" s="174"/>
      <c r="K374" s="176">
        <v>114.5</v>
      </c>
      <c r="L374" s="174"/>
      <c r="M374" s="174"/>
      <c r="N374" s="174"/>
      <c r="O374" s="174"/>
      <c r="P374" s="174"/>
      <c r="Q374" s="174"/>
      <c r="R374" s="177"/>
      <c r="T374" s="178"/>
      <c r="U374" s="174"/>
      <c r="V374" s="174"/>
      <c r="W374" s="174"/>
      <c r="X374" s="174"/>
      <c r="Y374" s="174"/>
      <c r="Z374" s="174"/>
      <c r="AA374" s="179"/>
      <c r="AT374" s="180" t="s">
        <v>167</v>
      </c>
      <c r="AU374" s="180" t="s">
        <v>103</v>
      </c>
      <c r="AV374" s="11" t="s">
        <v>164</v>
      </c>
      <c r="AW374" s="11" t="s">
        <v>36</v>
      </c>
      <c r="AX374" s="11" t="s">
        <v>21</v>
      </c>
      <c r="AY374" s="180" t="s">
        <v>159</v>
      </c>
    </row>
    <row r="375" spans="2:65" s="1" customFormat="1" ht="22.5" customHeight="1">
      <c r="B375" s="129"/>
      <c r="C375" s="158" t="s">
        <v>473</v>
      </c>
      <c r="D375" s="158" t="s">
        <v>160</v>
      </c>
      <c r="E375" s="159" t="s">
        <v>489</v>
      </c>
      <c r="F375" s="259" t="s">
        <v>490</v>
      </c>
      <c r="G375" s="260"/>
      <c r="H375" s="260"/>
      <c r="I375" s="260"/>
      <c r="J375" s="160" t="s">
        <v>206</v>
      </c>
      <c r="K375" s="161">
        <v>7</v>
      </c>
      <c r="L375" s="261">
        <v>0</v>
      </c>
      <c r="M375" s="260"/>
      <c r="N375" s="262">
        <f>ROUND(L375*K375,2)</f>
        <v>0</v>
      </c>
      <c r="O375" s="260"/>
      <c r="P375" s="260"/>
      <c r="Q375" s="260"/>
      <c r="R375" s="131"/>
      <c r="T375" s="162" t="s">
        <v>3</v>
      </c>
      <c r="U375" s="43" t="s">
        <v>44</v>
      </c>
      <c r="V375" s="35"/>
      <c r="W375" s="163">
        <f>V375*K375</f>
        <v>0</v>
      </c>
      <c r="X375" s="163">
        <v>0</v>
      </c>
      <c r="Y375" s="163">
        <f>X375*K375</f>
        <v>0</v>
      </c>
      <c r="Z375" s="163">
        <v>0.00906</v>
      </c>
      <c r="AA375" s="164">
        <f>Z375*K375</f>
        <v>0.06342</v>
      </c>
      <c r="AR375" s="17" t="s">
        <v>196</v>
      </c>
      <c r="AT375" s="17" t="s">
        <v>160</v>
      </c>
      <c r="AU375" s="17" t="s">
        <v>103</v>
      </c>
      <c r="AY375" s="17" t="s">
        <v>159</v>
      </c>
      <c r="BE375" s="104">
        <f>IF(U375="základní",N375,0)</f>
        <v>0</v>
      </c>
      <c r="BF375" s="104">
        <f>IF(U375="snížená",N375,0)</f>
        <v>0</v>
      </c>
      <c r="BG375" s="104">
        <f>IF(U375="zákl. přenesená",N375,0)</f>
        <v>0</v>
      </c>
      <c r="BH375" s="104">
        <f>IF(U375="sníž. přenesená",N375,0)</f>
        <v>0</v>
      </c>
      <c r="BI375" s="104">
        <f>IF(U375="nulová",N375,0)</f>
        <v>0</v>
      </c>
      <c r="BJ375" s="17" t="s">
        <v>21</v>
      </c>
      <c r="BK375" s="104">
        <f>ROUND(L375*K375,2)</f>
        <v>0</v>
      </c>
      <c r="BL375" s="17" t="s">
        <v>196</v>
      </c>
      <c r="BM375" s="17" t="s">
        <v>842</v>
      </c>
    </row>
    <row r="376" spans="2:51" s="10" customFormat="1" ht="22.5" customHeight="1">
      <c r="B376" s="165"/>
      <c r="C376" s="166"/>
      <c r="D376" s="166"/>
      <c r="E376" s="167" t="s">
        <v>3</v>
      </c>
      <c r="F376" s="271" t="s">
        <v>192</v>
      </c>
      <c r="G376" s="272"/>
      <c r="H376" s="272"/>
      <c r="I376" s="272"/>
      <c r="J376" s="166"/>
      <c r="K376" s="168">
        <v>7</v>
      </c>
      <c r="L376" s="166"/>
      <c r="M376" s="166"/>
      <c r="N376" s="166"/>
      <c r="O376" s="166"/>
      <c r="P376" s="166"/>
      <c r="Q376" s="166"/>
      <c r="R376" s="169"/>
      <c r="T376" s="170"/>
      <c r="U376" s="166"/>
      <c r="V376" s="166"/>
      <c r="W376" s="166"/>
      <c r="X376" s="166"/>
      <c r="Y376" s="166"/>
      <c r="Z376" s="166"/>
      <c r="AA376" s="171"/>
      <c r="AT376" s="172" t="s">
        <v>167</v>
      </c>
      <c r="AU376" s="172" t="s">
        <v>103</v>
      </c>
      <c r="AV376" s="10" t="s">
        <v>103</v>
      </c>
      <c r="AW376" s="10" t="s">
        <v>36</v>
      </c>
      <c r="AX376" s="10" t="s">
        <v>79</v>
      </c>
      <c r="AY376" s="172" t="s">
        <v>159</v>
      </c>
    </row>
    <row r="377" spans="2:51" s="11" customFormat="1" ht="22.5" customHeight="1">
      <c r="B377" s="173"/>
      <c r="C377" s="174"/>
      <c r="D377" s="174"/>
      <c r="E377" s="175" t="s">
        <v>3</v>
      </c>
      <c r="F377" s="269" t="s">
        <v>168</v>
      </c>
      <c r="G377" s="270"/>
      <c r="H377" s="270"/>
      <c r="I377" s="270"/>
      <c r="J377" s="174"/>
      <c r="K377" s="176">
        <v>7</v>
      </c>
      <c r="L377" s="174"/>
      <c r="M377" s="174"/>
      <c r="N377" s="174"/>
      <c r="O377" s="174"/>
      <c r="P377" s="174"/>
      <c r="Q377" s="174"/>
      <c r="R377" s="177"/>
      <c r="T377" s="178"/>
      <c r="U377" s="174"/>
      <c r="V377" s="174"/>
      <c r="W377" s="174"/>
      <c r="X377" s="174"/>
      <c r="Y377" s="174"/>
      <c r="Z377" s="174"/>
      <c r="AA377" s="179"/>
      <c r="AT377" s="180" t="s">
        <v>167</v>
      </c>
      <c r="AU377" s="180" t="s">
        <v>103</v>
      </c>
      <c r="AV377" s="11" t="s">
        <v>164</v>
      </c>
      <c r="AW377" s="11" t="s">
        <v>36</v>
      </c>
      <c r="AX377" s="11" t="s">
        <v>21</v>
      </c>
      <c r="AY377" s="180" t="s">
        <v>159</v>
      </c>
    </row>
    <row r="378" spans="2:65" s="1" customFormat="1" ht="31.5" customHeight="1">
      <c r="B378" s="129"/>
      <c r="C378" s="158" t="s">
        <v>478</v>
      </c>
      <c r="D378" s="158" t="s">
        <v>160</v>
      </c>
      <c r="E378" s="159" t="s">
        <v>843</v>
      </c>
      <c r="F378" s="259" t="s">
        <v>1074</v>
      </c>
      <c r="G378" s="260"/>
      <c r="H378" s="260"/>
      <c r="I378" s="260"/>
      <c r="J378" s="160" t="s">
        <v>211</v>
      </c>
      <c r="K378" s="161">
        <v>12.46</v>
      </c>
      <c r="L378" s="261">
        <v>0</v>
      </c>
      <c r="M378" s="260"/>
      <c r="N378" s="262">
        <f>ROUND(L378*K378,2)</f>
        <v>0</v>
      </c>
      <c r="O378" s="260"/>
      <c r="P378" s="260"/>
      <c r="Q378" s="260"/>
      <c r="R378" s="131"/>
      <c r="T378" s="162" t="s">
        <v>3</v>
      </c>
      <c r="U378" s="43" t="s">
        <v>44</v>
      </c>
      <c r="V378" s="35"/>
      <c r="W378" s="163">
        <f>V378*K378</f>
        <v>0</v>
      </c>
      <c r="X378" s="163">
        <v>0</v>
      </c>
      <c r="Y378" s="163">
        <f>X378*K378</f>
        <v>0</v>
      </c>
      <c r="Z378" s="163">
        <v>0.00191</v>
      </c>
      <c r="AA378" s="164">
        <f>Z378*K378</f>
        <v>0.023798600000000003</v>
      </c>
      <c r="AR378" s="17" t="s">
        <v>196</v>
      </c>
      <c r="AT378" s="17" t="s">
        <v>160</v>
      </c>
      <c r="AU378" s="17" t="s">
        <v>103</v>
      </c>
      <c r="AY378" s="17" t="s">
        <v>159</v>
      </c>
      <c r="BE378" s="104">
        <f>IF(U378="základní",N378,0)</f>
        <v>0</v>
      </c>
      <c r="BF378" s="104">
        <f>IF(U378="snížená",N378,0)</f>
        <v>0</v>
      </c>
      <c r="BG378" s="104">
        <f>IF(U378="zákl. přenesená",N378,0)</f>
        <v>0</v>
      </c>
      <c r="BH378" s="104">
        <f>IF(U378="sníž. přenesená",N378,0)</f>
        <v>0</v>
      </c>
      <c r="BI378" s="104">
        <f>IF(U378="nulová",N378,0)</f>
        <v>0</v>
      </c>
      <c r="BJ378" s="17" t="s">
        <v>21</v>
      </c>
      <c r="BK378" s="104">
        <f>ROUND(L378*K378,2)</f>
        <v>0</v>
      </c>
      <c r="BL378" s="17" t="s">
        <v>196</v>
      </c>
      <c r="BM378" s="17" t="s">
        <v>844</v>
      </c>
    </row>
    <row r="379" spans="2:51" s="10" customFormat="1" ht="22.5" customHeight="1">
      <c r="B379" s="165"/>
      <c r="C379" s="166"/>
      <c r="D379" s="166"/>
      <c r="E379" s="167" t="s">
        <v>3</v>
      </c>
      <c r="F379" s="271" t="s">
        <v>845</v>
      </c>
      <c r="G379" s="272"/>
      <c r="H379" s="272"/>
      <c r="I379" s="272"/>
      <c r="J379" s="166"/>
      <c r="K379" s="168">
        <v>12.46</v>
      </c>
      <c r="L379" s="166"/>
      <c r="M379" s="166"/>
      <c r="N379" s="166"/>
      <c r="O379" s="166"/>
      <c r="P379" s="166"/>
      <c r="Q379" s="166"/>
      <c r="R379" s="169"/>
      <c r="T379" s="170"/>
      <c r="U379" s="166"/>
      <c r="V379" s="166"/>
      <c r="W379" s="166"/>
      <c r="X379" s="166"/>
      <c r="Y379" s="166"/>
      <c r="Z379" s="166"/>
      <c r="AA379" s="171"/>
      <c r="AT379" s="172" t="s">
        <v>167</v>
      </c>
      <c r="AU379" s="172" t="s">
        <v>103</v>
      </c>
      <c r="AV379" s="10" t="s">
        <v>103</v>
      </c>
      <c r="AW379" s="10" t="s">
        <v>36</v>
      </c>
      <c r="AX379" s="10" t="s">
        <v>79</v>
      </c>
      <c r="AY379" s="172" t="s">
        <v>159</v>
      </c>
    </row>
    <row r="380" spans="2:51" s="11" customFormat="1" ht="22.5" customHeight="1">
      <c r="B380" s="173"/>
      <c r="C380" s="174"/>
      <c r="D380" s="174"/>
      <c r="E380" s="175" t="s">
        <v>3</v>
      </c>
      <c r="F380" s="269" t="s">
        <v>168</v>
      </c>
      <c r="G380" s="270"/>
      <c r="H380" s="270"/>
      <c r="I380" s="270"/>
      <c r="J380" s="174"/>
      <c r="K380" s="176">
        <v>12.46</v>
      </c>
      <c r="L380" s="174"/>
      <c r="M380" s="174"/>
      <c r="N380" s="174"/>
      <c r="O380" s="174"/>
      <c r="P380" s="174"/>
      <c r="Q380" s="174"/>
      <c r="R380" s="177"/>
      <c r="T380" s="178"/>
      <c r="U380" s="174"/>
      <c r="V380" s="174"/>
      <c r="W380" s="174"/>
      <c r="X380" s="174"/>
      <c r="Y380" s="174"/>
      <c r="Z380" s="174"/>
      <c r="AA380" s="179"/>
      <c r="AT380" s="180" t="s">
        <v>167</v>
      </c>
      <c r="AU380" s="180" t="s">
        <v>103</v>
      </c>
      <c r="AV380" s="11" t="s">
        <v>164</v>
      </c>
      <c r="AW380" s="11" t="s">
        <v>36</v>
      </c>
      <c r="AX380" s="11" t="s">
        <v>21</v>
      </c>
      <c r="AY380" s="180" t="s">
        <v>159</v>
      </c>
    </row>
    <row r="381" spans="2:65" s="1" customFormat="1" ht="22.5" customHeight="1">
      <c r="B381" s="129"/>
      <c r="C381" s="158" t="s">
        <v>483</v>
      </c>
      <c r="D381" s="158" t="s">
        <v>160</v>
      </c>
      <c r="E381" s="159" t="s">
        <v>493</v>
      </c>
      <c r="F381" s="259" t="s">
        <v>494</v>
      </c>
      <c r="G381" s="260"/>
      <c r="H381" s="260"/>
      <c r="I381" s="260"/>
      <c r="J381" s="160" t="s">
        <v>211</v>
      </c>
      <c r="K381" s="161">
        <v>26.2</v>
      </c>
      <c r="L381" s="261">
        <v>0</v>
      </c>
      <c r="M381" s="260"/>
      <c r="N381" s="262">
        <f>ROUND(L381*K381,2)</f>
        <v>0</v>
      </c>
      <c r="O381" s="260"/>
      <c r="P381" s="260"/>
      <c r="Q381" s="260"/>
      <c r="R381" s="131"/>
      <c r="T381" s="162" t="s">
        <v>3</v>
      </c>
      <c r="U381" s="43" t="s">
        <v>44</v>
      </c>
      <c r="V381" s="35"/>
      <c r="W381" s="163">
        <f>V381*K381</f>
        <v>0</v>
      </c>
      <c r="X381" s="163">
        <v>0</v>
      </c>
      <c r="Y381" s="163">
        <f>X381*K381</f>
        <v>0</v>
      </c>
      <c r="Z381" s="163">
        <v>0.00175</v>
      </c>
      <c r="AA381" s="164">
        <f>Z381*K381</f>
        <v>0.04585</v>
      </c>
      <c r="AR381" s="17" t="s">
        <v>196</v>
      </c>
      <c r="AT381" s="17" t="s">
        <v>160</v>
      </c>
      <c r="AU381" s="17" t="s">
        <v>103</v>
      </c>
      <c r="AY381" s="17" t="s">
        <v>159</v>
      </c>
      <c r="BE381" s="104">
        <f>IF(U381="základní",N381,0)</f>
        <v>0</v>
      </c>
      <c r="BF381" s="104">
        <f>IF(U381="snížená",N381,0)</f>
        <v>0</v>
      </c>
      <c r="BG381" s="104">
        <f>IF(U381="zákl. přenesená",N381,0)</f>
        <v>0</v>
      </c>
      <c r="BH381" s="104">
        <f>IF(U381="sníž. přenesená",N381,0)</f>
        <v>0</v>
      </c>
      <c r="BI381" s="104">
        <f>IF(U381="nulová",N381,0)</f>
        <v>0</v>
      </c>
      <c r="BJ381" s="17" t="s">
        <v>21</v>
      </c>
      <c r="BK381" s="104">
        <f>ROUND(L381*K381,2)</f>
        <v>0</v>
      </c>
      <c r="BL381" s="17" t="s">
        <v>196</v>
      </c>
      <c r="BM381" s="17" t="s">
        <v>846</v>
      </c>
    </row>
    <row r="382" spans="2:51" s="10" customFormat="1" ht="22.5" customHeight="1">
      <c r="B382" s="165"/>
      <c r="C382" s="166"/>
      <c r="D382" s="166"/>
      <c r="E382" s="167" t="s">
        <v>3</v>
      </c>
      <c r="F382" s="271" t="s">
        <v>847</v>
      </c>
      <c r="G382" s="272"/>
      <c r="H382" s="272"/>
      <c r="I382" s="272"/>
      <c r="J382" s="166"/>
      <c r="K382" s="168">
        <v>26.2</v>
      </c>
      <c r="L382" s="166"/>
      <c r="M382" s="166"/>
      <c r="N382" s="166"/>
      <c r="O382" s="166"/>
      <c r="P382" s="166"/>
      <c r="Q382" s="166"/>
      <c r="R382" s="169"/>
      <c r="T382" s="170"/>
      <c r="U382" s="166"/>
      <c r="V382" s="166"/>
      <c r="W382" s="166"/>
      <c r="X382" s="166"/>
      <c r="Y382" s="166"/>
      <c r="Z382" s="166"/>
      <c r="AA382" s="171"/>
      <c r="AT382" s="172" t="s">
        <v>167</v>
      </c>
      <c r="AU382" s="172" t="s">
        <v>103</v>
      </c>
      <c r="AV382" s="10" t="s">
        <v>103</v>
      </c>
      <c r="AW382" s="10" t="s">
        <v>36</v>
      </c>
      <c r="AX382" s="10" t="s">
        <v>79</v>
      </c>
      <c r="AY382" s="172" t="s">
        <v>159</v>
      </c>
    </row>
    <row r="383" spans="2:51" s="11" customFormat="1" ht="22.5" customHeight="1">
      <c r="B383" s="173"/>
      <c r="C383" s="174"/>
      <c r="D383" s="174"/>
      <c r="E383" s="175" t="s">
        <v>3</v>
      </c>
      <c r="F383" s="269" t="s">
        <v>168</v>
      </c>
      <c r="G383" s="270"/>
      <c r="H383" s="270"/>
      <c r="I383" s="270"/>
      <c r="J383" s="174"/>
      <c r="K383" s="176">
        <v>26.2</v>
      </c>
      <c r="L383" s="174"/>
      <c r="M383" s="174"/>
      <c r="N383" s="174"/>
      <c r="O383" s="174"/>
      <c r="P383" s="174"/>
      <c r="Q383" s="174"/>
      <c r="R383" s="177"/>
      <c r="T383" s="178"/>
      <c r="U383" s="174"/>
      <c r="V383" s="174"/>
      <c r="W383" s="174"/>
      <c r="X383" s="174"/>
      <c r="Y383" s="174"/>
      <c r="Z383" s="174"/>
      <c r="AA383" s="179"/>
      <c r="AT383" s="180" t="s">
        <v>167</v>
      </c>
      <c r="AU383" s="180" t="s">
        <v>103</v>
      </c>
      <c r="AV383" s="11" t="s">
        <v>164</v>
      </c>
      <c r="AW383" s="11" t="s">
        <v>36</v>
      </c>
      <c r="AX383" s="11" t="s">
        <v>21</v>
      </c>
      <c r="AY383" s="180" t="s">
        <v>159</v>
      </c>
    </row>
    <row r="384" spans="2:65" s="1" customFormat="1" ht="22.5" customHeight="1">
      <c r="B384" s="129"/>
      <c r="C384" s="158" t="s">
        <v>488</v>
      </c>
      <c r="D384" s="158" t="s">
        <v>160</v>
      </c>
      <c r="E384" s="159" t="s">
        <v>503</v>
      </c>
      <c r="F384" s="259" t="s">
        <v>504</v>
      </c>
      <c r="G384" s="260"/>
      <c r="H384" s="260"/>
      <c r="I384" s="260"/>
      <c r="J384" s="160" t="s">
        <v>211</v>
      </c>
      <c r="K384" s="161">
        <v>113.9</v>
      </c>
      <c r="L384" s="261">
        <v>0</v>
      </c>
      <c r="M384" s="260"/>
      <c r="N384" s="262">
        <f>ROUND(L384*K384,2)</f>
        <v>0</v>
      </c>
      <c r="O384" s="260"/>
      <c r="P384" s="260"/>
      <c r="Q384" s="260"/>
      <c r="R384" s="131"/>
      <c r="T384" s="162" t="s">
        <v>3</v>
      </c>
      <c r="U384" s="43" t="s">
        <v>44</v>
      </c>
      <c r="V384" s="35"/>
      <c r="W384" s="163">
        <f>V384*K384</f>
        <v>0</v>
      </c>
      <c r="X384" s="163">
        <v>0</v>
      </c>
      <c r="Y384" s="163">
        <f>X384*K384</f>
        <v>0</v>
      </c>
      <c r="Z384" s="163">
        <v>0.0026</v>
      </c>
      <c r="AA384" s="164">
        <f>Z384*K384</f>
        <v>0.29614</v>
      </c>
      <c r="AR384" s="17" t="s">
        <v>196</v>
      </c>
      <c r="AT384" s="17" t="s">
        <v>160</v>
      </c>
      <c r="AU384" s="17" t="s">
        <v>103</v>
      </c>
      <c r="AY384" s="17" t="s">
        <v>159</v>
      </c>
      <c r="BE384" s="104">
        <f>IF(U384="základní",N384,0)</f>
        <v>0</v>
      </c>
      <c r="BF384" s="104">
        <f>IF(U384="snížená",N384,0)</f>
        <v>0</v>
      </c>
      <c r="BG384" s="104">
        <f>IF(U384="zákl. přenesená",N384,0)</f>
        <v>0</v>
      </c>
      <c r="BH384" s="104">
        <f>IF(U384="sníž. přenesená",N384,0)</f>
        <v>0</v>
      </c>
      <c r="BI384" s="104">
        <f>IF(U384="nulová",N384,0)</f>
        <v>0</v>
      </c>
      <c r="BJ384" s="17" t="s">
        <v>21</v>
      </c>
      <c r="BK384" s="104">
        <f>ROUND(L384*K384,2)</f>
        <v>0</v>
      </c>
      <c r="BL384" s="17" t="s">
        <v>196</v>
      </c>
      <c r="BM384" s="17" t="s">
        <v>848</v>
      </c>
    </row>
    <row r="385" spans="2:51" s="10" customFormat="1" ht="22.5" customHeight="1">
      <c r="B385" s="165"/>
      <c r="C385" s="166"/>
      <c r="D385" s="166"/>
      <c r="E385" s="167" t="s">
        <v>3</v>
      </c>
      <c r="F385" s="271" t="s">
        <v>849</v>
      </c>
      <c r="G385" s="272"/>
      <c r="H385" s="272"/>
      <c r="I385" s="272"/>
      <c r="J385" s="166"/>
      <c r="K385" s="168">
        <v>113.9</v>
      </c>
      <c r="L385" s="166"/>
      <c r="M385" s="166"/>
      <c r="N385" s="166"/>
      <c r="O385" s="166"/>
      <c r="P385" s="166"/>
      <c r="Q385" s="166"/>
      <c r="R385" s="169"/>
      <c r="T385" s="170"/>
      <c r="U385" s="166"/>
      <c r="V385" s="166"/>
      <c r="W385" s="166"/>
      <c r="X385" s="166"/>
      <c r="Y385" s="166"/>
      <c r="Z385" s="166"/>
      <c r="AA385" s="171"/>
      <c r="AT385" s="172" t="s">
        <v>167</v>
      </c>
      <c r="AU385" s="172" t="s">
        <v>103</v>
      </c>
      <c r="AV385" s="10" t="s">
        <v>103</v>
      </c>
      <c r="AW385" s="10" t="s">
        <v>36</v>
      </c>
      <c r="AX385" s="10" t="s">
        <v>79</v>
      </c>
      <c r="AY385" s="172" t="s">
        <v>159</v>
      </c>
    </row>
    <row r="386" spans="2:51" s="11" customFormat="1" ht="22.5" customHeight="1">
      <c r="B386" s="173"/>
      <c r="C386" s="174"/>
      <c r="D386" s="174"/>
      <c r="E386" s="175" t="s">
        <v>3</v>
      </c>
      <c r="F386" s="269" t="s">
        <v>168</v>
      </c>
      <c r="G386" s="270"/>
      <c r="H386" s="270"/>
      <c r="I386" s="270"/>
      <c r="J386" s="174"/>
      <c r="K386" s="176">
        <v>113.9</v>
      </c>
      <c r="L386" s="174"/>
      <c r="M386" s="174"/>
      <c r="N386" s="174"/>
      <c r="O386" s="174"/>
      <c r="P386" s="174"/>
      <c r="Q386" s="174"/>
      <c r="R386" s="177"/>
      <c r="T386" s="178"/>
      <c r="U386" s="174"/>
      <c r="V386" s="174"/>
      <c r="W386" s="174"/>
      <c r="X386" s="174"/>
      <c r="Y386" s="174"/>
      <c r="Z386" s="174"/>
      <c r="AA386" s="179"/>
      <c r="AT386" s="180" t="s">
        <v>167</v>
      </c>
      <c r="AU386" s="180" t="s">
        <v>103</v>
      </c>
      <c r="AV386" s="11" t="s">
        <v>164</v>
      </c>
      <c r="AW386" s="11" t="s">
        <v>36</v>
      </c>
      <c r="AX386" s="11" t="s">
        <v>21</v>
      </c>
      <c r="AY386" s="180" t="s">
        <v>159</v>
      </c>
    </row>
    <row r="387" spans="2:65" s="1" customFormat="1" ht="31.5" customHeight="1">
      <c r="B387" s="129"/>
      <c r="C387" s="158" t="s">
        <v>492</v>
      </c>
      <c r="D387" s="158" t="s">
        <v>160</v>
      </c>
      <c r="E387" s="159" t="s">
        <v>508</v>
      </c>
      <c r="F387" s="259" t="s">
        <v>509</v>
      </c>
      <c r="G387" s="260"/>
      <c r="H387" s="260"/>
      <c r="I387" s="260"/>
      <c r="J387" s="160" t="s">
        <v>163</v>
      </c>
      <c r="K387" s="161">
        <v>746.415</v>
      </c>
      <c r="L387" s="261">
        <v>0</v>
      </c>
      <c r="M387" s="260"/>
      <c r="N387" s="262">
        <f>ROUND(L387*K387,2)</f>
        <v>0</v>
      </c>
      <c r="O387" s="260"/>
      <c r="P387" s="260"/>
      <c r="Q387" s="260"/>
      <c r="R387" s="131"/>
      <c r="T387" s="162" t="s">
        <v>3</v>
      </c>
      <c r="U387" s="43" t="s">
        <v>44</v>
      </c>
      <c r="V387" s="35"/>
      <c r="W387" s="163">
        <f>V387*K387</f>
        <v>0</v>
      </c>
      <c r="X387" s="163">
        <v>0</v>
      </c>
      <c r="Y387" s="163">
        <f>X387*K387</f>
        <v>0</v>
      </c>
      <c r="Z387" s="163">
        <v>0</v>
      </c>
      <c r="AA387" s="164">
        <f>Z387*K387</f>
        <v>0</v>
      </c>
      <c r="AR387" s="17" t="s">
        <v>196</v>
      </c>
      <c r="AT387" s="17" t="s">
        <v>160</v>
      </c>
      <c r="AU387" s="17" t="s">
        <v>103</v>
      </c>
      <c r="AY387" s="17" t="s">
        <v>159</v>
      </c>
      <c r="BE387" s="104">
        <f>IF(U387="základní",N387,0)</f>
        <v>0</v>
      </c>
      <c r="BF387" s="104">
        <f>IF(U387="snížená",N387,0)</f>
        <v>0</v>
      </c>
      <c r="BG387" s="104">
        <f>IF(U387="zákl. přenesená",N387,0)</f>
        <v>0</v>
      </c>
      <c r="BH387" s="104">
        <f>IF(U387="sníž. přenesená",N387,0)</f>
        <v>0</v>
      </c>
      <c r="BI387" s="104">
        <f>IF(U387="nulová",N387,0)</f>
        <v>0</v>
      </c>
      <c r="BJ387" s="17" t="s">
        <v>21</v>
      </c>
      <c r="BK387" s="104">
        <f>ROUND(L387*K387,2)</f>
        <v>0</v>
      </c>
      <c r="BL387" s="17" t="s">
        <v>196</v>
      </c>
      <c r="BM387" s="17" t="s">
        <v>850</v>
      </c>
    </row>
    <row r="388" spans="2:51" s="10" customFormat="1" ht="22.5" customHeight="1">
      <c r="B388" s="165"/>
      <c r="C388" s="166"/>
      <c r="D388" s="166"/>
      <c r="E388" s="167" t="s">
        <v>3</v>
      </c>
      <c r="F388" s="271" t="s">
        <v>851</v>
      </c>
      <c r="G388" s="272"/>
      <c r="H388" s="272"/>
      <c r="I388" s="272"/>
      <c r="J388" s="166"/>
      <c r="K388" s="168">
        <v>746.415</v>
      </c>
      <c r="L388" s="166"/>
      <c r="M388" s="166"/>
      <c r="N388" s="166"/>
      <c r="O388" s="166"/>
      <c r="P388" s="166"/>
      <c r="Q388" s="166"/>
      <c r="R388" s="169"/>
      <c r="T388" s="170"/>
      <c r="U388" s="166"/>
      <c r="V388" s="166"/>
      <c r="W388" s="166"/>
      <c r="X388" s="166"/>
      <c r="Y388" s="166"/>
      <c r="Z388" s="166"/>
      <c r="AA388" s="171"/>
      <c r="AT388" s="172" t="s">
        <v>167</v>
      </c>
      <c r="AU388" s="172" t="s">
        <v>103</v>
      </c>
      <c r="AV388" s="10" t="s">
        <v>103</v>
      </c>
      <c r="AW388" s="10" t="s">
        <v>36</v>
      </c>
      <c r="AX388" s="10" t="s">
        <v>79</v>
      </c>
      <c r="AY388" s="172" t="s">
        <v>159</v>
      </c>
    </row>
    <row r="389" spans="2:51" s="11" customFormat="1" ht="22.5" customHeight="1">
      <c r="B389" s="173"/>
      <c r="C389" s="174"/>
      <c r="D389" s="174"/>
      <c r="E389" s="175" t="s">
        <v>3</v>
      </c>
      <c r="F389" s="269" t="s">
        <v>168</v>
      </c>
      <c r="G389" s="270"/>
      <c r="H389" s="270"/>
      <c r="I389" s="270"/>
      <c r="J389" s="174"/>
      <c r="K389" s="176">
        <v>746.415</v>
      </c>
      <c r="L389" s="174"/>
      <c r="M389" s="174"/>
      <c r="N389" s="174"/>
      <c r="O389" s="174"/>
      <c r="P389" s="174"/>
      <c r="Q389" s="174"/>
      <c r="R389" s="177"/>
      <c r="T389" s="178"/>
      <c r="U389" s="174"/>
      <c r="V389" s="174"/>
      <c r="W389" s="174"/>
      <c r="X389" s="174"/>
      <c r="Y389" s="174"/>
      <c r="Z389" s="174"/>
      <c r="AA389" s="179"/>
      <c r="AT389" s="180" t="s">
        <v>167</v>
      </c>
      <c r="AU389" s="180" t="s">
        <v>103</v>
      </c>
      <c r="AV389" s="11" t="s">
        <v>164</v>
      </c>
      <c r="AW389" s="11" t="s">
        <v>36</v>
      </c>
      <c r="AX389" s="11" t="s">
        <v>21</v>
      </c>
      <c r="AY389" s="180" t="s">
        <v>159</v>
      </c>
    </row>
    <row r="390" spans="2:65" s="1" customFormat="1" ht="79.5" customHeight="1">
      <c r="B390" s="129"/>
      <c r="C390" s="181" t="s">
        <v>497</v>
      </c>
      <c r="D390" s="181" t="s">
        <v>262</v>
      </c>
      <c r="E390" s="182" t="s">
        <v>513</v>
      </c>
      <c r="F390" s="278" t="s">
        <v>1072</v>
      </c>
      <c r="G390" s="279"/>
      <c r="H390" s="279"/>
      <c r="I390" s="279"/>
      <c r="J390" s="183" t="s">
        <v>163</v>
      </c>
      <c r="K390" s="184">
        <v>746.415</v>
      </c>
      <c r="L390" s="280">
        <v>0</v>
      </c>
      <c r="M390" s="279"/>
      <c r="N390" s="281">
        <f>ROUND(L390*K390,2)</f>
        <v>0</v>
      </c>
      <c r="O390" s="260"/>
      <c r="P390" s="260"/>
      <c r="Q390" s="260"/>
      <c r="R390" s="131"/>
      <c r="T390" s="162" t="s">
        <v>3</v>
      </c>
      <c r="U390" s="43" t="s">
        <v>44</v>
      </c>
      <c r="V390" s="35"/>
      <c r="W390" s="163">
        <f>V390*K390</f>
        <v>0</v>
      </c>
      <c r="X390" s="163">
        <v>0</v>
      </c>
      <c r="Y390" s="163">
        <f>X390*K390</f>
        <v>0</v>
      </c>
      <c r="Z390" s="163">
        <v>0</v>
      </c>
      <c r="AA390" s="164">
        <f>Z390*K390</f>
        <v>0</v>
      </c>
      <c r="AR390" s="17" t="s">
        <v>265</v>
      </c>
      <c r="AT390" s="17" t="s">
        <v>262</v>
      </c>
      <c r="AU390" s="17" t="s">
        <v>103</v>
      </c>
      <c r="AY390" s="17" t="s">
        <v>159</v>
      </c>
      <c r="BE390" s="104">
        <f>IF(U390="základní",N390,0)</f>
        <v>0</v>
      </c>
      <c r="BF390" s="104">
        <f>IF(U390="snížená",N390,0)</f>
        <v>0</v>
      </c>
      <c r="BG390" s="104">
        <f>IF(U390="zákl. přenesená",N390,0)</f>
        <v>0</v>
      </c>
      <c r="BH390" s="104">
        <f>IF(U390="sníž. přenesená",N390,0)</f>
        <v>0</v>
      </c>
      <c r="BI390" s="104">
        <f>IF(U390="nulová",N390,0)</f>
        <v>0</v>
      </c>
      <c r="BJ390" s="17" t="s">
        <v>21</v>
      </c>
      <c r="BK390" s="104">
        <f>ROUND(L390*K390,2)</f>
        <v>0</v>
      </c>
      <c r="BL390" s="17" t="s">
        <v>196</v>
      </c>
      <c r="BM390" s="17" t="s">
        <v>852</v>
      </c>
    </row>
    <row r="391" spans="2:65" s="1" customFormat="1" ht="31.5" customHeight="1">
      <c r="B391" s="129"/>
      <c r="C391" s="158" t="s">
        <v>502</v>
      </c>
      <c r="D391" s="158" t="s">
        <v>160</v>
      </c>
      <c r="E391" s="159" t="s">
        <v>516</v>
      </c>
      <c r="F391" s="259" t="s">
        <v>517</v>
      </c>
      <c r="G391" s="260"/>
      <c r="H391" s="260"/>
      <c r="I391" s="260"/>
      <c r="J391" s="160" t="s">
        <v>206</v>
      </c>
      <c r="K391" s="161">
        <v>4</v>
      </c>
      <c r="L391" s="261">
        <v>0</v>
      </c>
      <c r="M391" s="260"/>
      <c r="N391" s="262">
        <f>ROUND(L391*K391,2)</f>
        <v>0</v>
      </c>
      <c r="O391" s="260"/>
      <c r="P391" s="260"/>
      <c r="Q391" s="260"/>
      <c r="R391" s="131"/>
      <c r="T391" s="162" t="s">
        <v>3</v>
      </c>
      <c r="U391" s="43" t="s">
        <v>44</v>
      </c>
      <c r="V391" s="35"/>
      <c r="W391" s="163">
        <f>V391*K391</f>
        <v>0</v>
      </c>
      <c r="X391" s="163">
        <v>0</v>
      </c>
      <c r="Y391" s="163">
        <f>X391*K391</f>
        <v>0</v>
      </c>
      <c r="Z391" s="163">
        <v>0</v>
      </c>
      <c r="AA391" s="164">
        <f>Z391*K391</f>
        <v>0</v>
      </c>
      <c r="AR391" s="17" t="s">
        <v>196</v>
      </c>
      <c r="AT391" s="17" t="s">
        <v>160</v>
      </c>
      <c r="AU391" s="17" t="s">
        <v>103</v>
      </c>
      <c r="AY391" s="17" t="s">
        <v>159</v>
      </c>
      <c r="BE391" s="104">
        <f>IF(U391="základní",N391,0)</f>
        <v>0</v>
      </c>
      <c r="BF391" s="104">
        <f>IF(U391="snížená",N391,0)</f>
        <v>0</v>
      </c>
      <c r="BG391" s="104">
        <f>IF(U391="zákl. přenesená",N391,0)</f>
        <v>0</v>
      </c>
      <c r="BH391" s="104">
        <f>IF(U391="sníž. přenesená",N391,0)</f>
        <v>0</v>
      </c>
      <c r="BI391" s="104">
        <f>IF(U391="nulová",N391,0)</f>
        <v>0</v>
      </c>
      <c r="BJ391" s="17" t="s">
        <v>21</v>
      </c>
      <c r="BK391" s="104">
        <f>ROUND(L391*K391,2)</f>
        <v>0</v>
      </c>
      <c r="BL391" s="17" t="s">
        <v>196</v>
      </c>
      <c r="BM391" s="17" t="s">
        <v>853</v>
      </c>
    </row>
    <row r="392" spans="2:51" s="10" customFormat="1" ht="22.5" customHeight="1">
      <c r="B392" s="165"/>
      <c r="C392" s="166"/>
      <c r="D392" s="166"/>
      <c r="E392" s="167" t="s">
        <v>3</v>
      </c>
      <c r="F392" s="271" t="s">
        <v>519</v>
      </c>
      <c r="G392" s="272"/>
      <c r="H392" s="272"/>
      <c r="I392" s="272"/>
      <c r="J392" s="166"/>
      <c r="K392" s="168">
        <v>4</v>
      </c>
      <c r="L392" s="166"/>
      <c r="M392" s="166"/>
      <c r="N392" s="166"/>
      <c r="O392" s="166"/>
      <c r="P392" s="166"/>
      <c r="Q392" s="166"/>
      <c r="R392" s="169"/>
      <c r="T392" s="170"/>
      <c r="U392" s="166"/>
      <c r="V392" s="166"/>
      <c r="W392" s="166"/>
      <c r="X392" s="166"/>
      <c r="Y392" s="166"/>
      <c r="Z392" s="166"/>
      <c r="AA392" s="171"/>
      <c r="AT392" s="172" t="s">
        <v>167</v>
      </c>
      <c r="AU392" s="172" t="s">
        <v>103</v>
      </c>
      <c r="AV392" s="10" t="s">
        <v>103</v>
      </c>
      <c r="AW392" s="10" t="s">
        <v>36</v>
      </c>
      <c r="AX392" s="10" t="s">
        <v>79</v>
      </c>
      <c r="AY392" s="172" t="s">
        <v>159</v>
      </c>
    </row>
    <row r="393" spans="2:51" s="11" customFormat="1" ht="22.5" customHeight="1">
      <c r="B393" s="173"/>
      <c r="C393" s="174"/>
      <c r="D393" s="174"/>
      <c r="E393" s="175" t="s">
        <v>3</v>
      </c>
      <c r="F393" s="269" t="s">
        <v>168</v>
      </c>
      <c r="G393" s="270"/>
      <c r="H393" s="270"/>
      <c r="I393" s="270"/>
      <c r="J393" s="174"/>
      <c r="K393" s="176">
        <v>4</v>
      </c>
      <c r="L393" s="174"/>
      <c r="M393" s="174"/>
      <c r="N393" s="174"/>
      <c r="O393" s="174"/>
      <c r="P393" s="174"/>
      <c r="Q393" s="174"/>
      <c r="R393" s="177"/>
      <c r="T393" s="178"/>
      <c r="U393" s="174"/>
      <c r="V393" s="174"/>
      <c r="W393" s="174"/>
      <c r="X393" s="174"/>
      <c r="Y393" s="174"/>
      <c r="Z393" s="174"/>
      <c r="AA393" s="179"/>
      <c r="AT393" s="180" t="s">
        <v>167</v>
      </c>
      <c r="AU393" s="180" t="s">
        <v>103</v>
      </c>
      <c r="AV393" s="11" t="s">
        <v>164</v>
      </c>
      <c r="AW393" s="11" t="s">
        <v>36</v>
      </c>
      <c r="AX393" s="11" t="s">
        <v>21</v>
      </c>
      <c r="AY393" s="180" t="s">
        <v>159</v>
      </c>
    </row>
    <row r="394" spans="2:65" s="1" customFormat="1" ht="31.5" customHeight="1">
      <c r="B394" s="129"/>
      <c r="C394" s="181" t="s">
        <v>507</v>
      </c>
      <c r="D394" s="181" t="s">
        <v>262</v>
      </c>
      <c r="E394" s="182" t="s">
        <v>521</v>
      </c>
      <c r="F394" s="278" t="s">
        <v>522</v>
      </c>
      <c r="G394" s="279"/>
      <c r="H394" s="279"/>
      <c r="I394" s="279"/>
      <c r="J394" s="183" t="s">
        <v>206</v>
      </c>
      <c r="K394" s="184">
        <v>4</v>
      </c>
      <c r="L394" s="280">
        <v>0</v>
      </c>
      <c r="M394" s="279"/>
      <c r="N394" s="281">
        <f>ROUND(L394*K394,2)</f>
        <v>0</v>
      </c>
      <c r="O394" s="260"/>
      <c r="P394" s="260"/>
      <c r="Q394" s="260"/>
      <c r="R394" s="131"/>
      <c r="T394" s="162" t="s">
        <v>3</v>
      </c>
      <c r="U394" s="43" t="s">
        <v>44</v>
      </c>
      <c r="V394" s="35"/>
      <c r="W394" s="163">
        <f>V394*K394</f>
        <v>0</v>
      </c>
      <c r="X394" s="163">
        <v>0.009</v>
      </c>
      <c r="Y394" s="163">
        <f>X394*K394</f>
        <v>0.036</v>
      </c>
      <c r="Z394" s="163">
        <v>0</v>
      </c>
      <c r="AA394" s="164">
        <f>Z394*K394</f>
        <v>0</v>
      </c>
      <c r="AR394" s="17" t="s">
        <v>265</v>
      </c>
      <c r="AT394" s="17" t="s">
        <v>262</v>
      </c>
      <c r="AU394" s="17" t="s">
        <v>103</v>
      </c>
      <c r="AY394" s="17" t="s">
        <v>159</v>
      </c>
      <c r="BE394" s="104">
        <f>IF(U394="základní",N394,0)</f>
        <v>0</v>
      </c>
      <c r="BF394" s="104">
        <f>IF(U394="snížená",N394,0)</f>
        <v>0</v>
      </c>
      <c r="BG394" s="104">
        <f>IF(U394="zákl. přenesená",N394,0)</f>
        <v>0</v>
      </c>
      <c r="BH394" s="104">
        <f>IF(U394="sníž. přenesená",N394,0)</f>
        <v>0</v>
      </c>
      <c r="BI394" s="104">
        <f>IF(U394="nulová",N394,0)</f>
        <v>0</v>
      </c>
      <c r="BJ394" s="17" t="s">
        <v>21</v>
      </c>
      <c r="BK394" s="104">
        <f>ROUND(L394*K394,2)</f>
        <v>0</v>
      </c>
      <c r="BL394" s="17" t="s">
        <v>196</v>
      </c>
      <c r="BM394" s="17" t="s">
        <v>854</v>
      </c>
    </row>
    <row r="395" spans="2:65" s="1" customFormat="1" ht="44.25" customHeight="1">
      <c r="B395" s="129"/>
      <c r="C395" s="158" t="s">
        <v>512</v>
      </c>
      <c r="D395" s="158" t="s">
        <v>160</v>
      </c>
      <c r="E395" s="159" t="s">
        <v>525</v>
      </c>
      <c r="F395" s="259" t="s">
        <v>526</v>
      </c>
      <c r="G395" s="260"/>
      <c r="H395" s="260"/>
      <c r="I395" s="260"/>
      <c r="J395" s="160" t="s">
        <v>211</v>
      </c>
      <c r="K395" s="161">
        <v>51.3</v>
      </c>
      <c r="L395" s="261">
        <v>0</v>
      </c>
      <c r="M395" s="260"/>
      <c r="N395" s="262">
        <f>ROUND(L395*K395,2)</f>
        <v>0</v>
      </c>
      <c r="O395" s="260"/>
      <c r="P395" s="260"/>
      <c r="Q395" s="260"/>
      <c r="R395" s="131"/>
      <c r="T395" s="162" t="s">
        <v>3</v>
      </c>
      <c r="U395" s="43" t="s">
        <v>44</v>
      </c>
      <c r="V395" s="35"/>
      <c r="W395" s="163">
        <f>V395*K395</f>
        <v>0</v>
      </c>
      <c r="X395" s="163">
        <v>0.00431</v>
      </c>
      <c r="Y395" s="163">
        <f>X395*K395</f>
        <v>0.22110299999999997</v>
      </c>
      <c r="Z395" s="163">
        <v>0</v>
      </c>
      <c r="AA395" s="164">
        <f>Z395*K395</f>
        <v>0</v>
      </c>
      <c r="AR395" s="17" t="s">
        <v>196</v>
      </c>
      <c r="AT395" s="17" t="s">
        <v>160</v>
      </c>
      <c r="AU395" s="17" t="s">
        <v>103</v>
      </c>
      <c r="AY395" s="17" t="s">
        <v>159</v>
      </c>
      <c r="BE395" s="104">
        <f>IF(U395="základní",N395,0)</f>
        <v>0</v>
      </c>
      <c r="BF395" s="104">
        <f>IF(U395="snížená",N395,0)</f>
        <v>0</v>
      </c>
      <c r="BG395" s="104">
        <f>IF(U395="zákl. přenesená",N395,0)</f>
        <v>0</v>
      </c>
      <c r="BH395" s="104">
        <f>IF(U395="sníž. přenesená",N395,0)</f>
        <v>0</v>
      </c>
      <c r="BI395" s="104">
        <f>IF(U395="nulová",N395,0)</f>
        <v>0</v>
      </c>
      <c r="BJ395" s="17" t="s">
        <v>21</v>
      </c>
      <c r="BK395" s="104">
        <f>ROUND(L395*K395,2)</f>
        <v>0</v>
      </c>
      <c r="BL395" s="17" t="s">
        <v>196</v>
      </c>
      <c r="BM395" s="17" t="s">
        <v>855</v>
      </c>
    </row>
    <row r="396" spans="2:51" s="10" customFormat="1" ht="22.5" customHeight="1">
      <c r="B396" s="165"/>
      <c r="C396" s="166"/>
      <c r="D396" s="166"/>
      <c r="E396" s="167" t="s">
        <v>3</v>
      </c>
      <c r="F396" s="271" t="s">
        <v>856</v>
      </c>
      <c r="G396" s="272"/>
      <c r="H396" s="272"/>
      <c r="I396" s="272"/>
      <c r="J396" s="166"/>
      <c r="K396" s="168">
        <v>51.3</v>
      </c>
      <c r="L396" s="166"/>
      <c r="M396" s="166"/>
      <c r="N396" s="166"/>
      <c r="O396" s="166"/>
      <c r="P396" s="166"/>
      <c r="Q396" s="166"/>
      <c r="R396" s="169"/>
      <c r="T396" s="170"/>
      <c r="U396" s="166"/>
      <c r="V396" s="166"/>
      <c r="W396" s="166"/>
      <c r="X396" s="166"/>
      <c r="Y396" s="166"/>
      <c r="Z396" s="166"/>
      <c r="AA396" s="171"/>
      <c r="AT396" s="172" t="s">
        <v>167</v>
      </c>
      <c r="AU396" s="172" t="s">
        <v>103</v>
      </c>
      <c r="AV396" s="10" t="s">
        <v>103</v>
      </c>
      <c r="AW396" s="10" t="s">
        <v>36</v>
      </c>
      <c r="AX396" s="10" t="s">
        <v>79</v>
      </c>
      <c r="AY396" s="172" t="s">
        <v>159</v>
      </c>
    </row>
    <row r="397" spans="2:51" s="11" customFormat="1" ht="22.5" customHeight="1">
      <c r="B397" s="173"/>
      <c r="C397" s="174"/>
      <c r="D397" s="174"/>
      <c r="E397" s="175" t="s">
        <v>3</v>
      </c>
      <c r="F397" s="269" t="s">
        <v>168</v>
      </c>
      <c r="G397" s="270"/>
      <c r="H397" s="270"/>
      <c r="I397" s="270"/>
      <c r="J397" s="174"/>
      <c r="K397" s="176">
        <v>51.3</v>
      </c>
      <c r="L397" s="174"/>
      <c r="M397" s="174"/>
      <c r="N397" s="174"/>
      <c r="O397" s="174"/>
      <c r="P397" s="174"/>
      <c r="Q397" s="174"/>
      <c r="R397" s="177"/>
      <c r="T397" s="178"/>
      <c r="U397" s="174"/>
      <c r="V397" s="174"/>
      <c r="W397" s="174"/>
      <c r="X397" s="174"/>
      <c r="Y397" s="174"/>
      <c r="Z397" s="174"/>
      <c r="AA397" s="179"/>
      <c r="AT397" s="180" t="s">
        <v>167</v>
      </c>
      <c r="AU397" s="180" t="s">
        <v>103</v>
      </c>
      <c r="AV397" s="11" t="s">
        <v>164</v>
      </c>
      <c r="AW397" s="11" t="s">
        <v>36</v>
      </c>
      <c r="AX397" s="11" t="s">
        <v>21</v>
      </c>
      <c r="AY397" s="180" t="s">
        <v>159</v>
      </c>
    </row>
    <row r="398" spans="2:65" s="1" customFormat="1" ht="31.5" customHeight="1">
      <c r="B398" s="129"/>
      <c r="C398" s="158" t="s">
        <v>515</v>
      </c>
      <c r="D398" s="158" t="s">
        <v>160</v>
      </c>
      <c r="E398" s="159" t="s">
        <v>530</v>
      </c>
      <c r="F398" s="259" t="s">
        <v>531</v>
      </c>
      <c r="G398" s="260"/>
      <c r="H398" s="260"/>
      <c r="I398" s="260"/>
      <c r="J398" s="160" t="s">
        <v>211</v>
      </c>
      <c r="K398" s="161">
        <v>69.97</v>
      </c>
      <c r="L398" s="261">
        <v>0</v>
      </c>
      <c r="M398" s="260"/>
      <c r="N398" s="262">
        <f>ROUND(L398*K398,2)</f>
        <v>0</v>
      </c>
      <c r="O398" s="260"/>
      <c r="P398" s="260"/>
      <c r="Q398" s="260"/>
      <c r="R398" s="131"/>
      <c r="T398" s="162" t="s">
        <v>3</v>
      </c>
      <c r="U398" s="43" t="s">
        <v>44</v>
      </c>
      <c r="V398" s="35"/>
      <c r="W398" s="163">
        <f>V398*K398</f>
        <v>0</v>
      </c>
      <c r="X398" s="163">
        <v>0.00431</v>
      </c>
      <c r="Y398" s="163">
        <f>X398*K398</f>
        <v>0.30157069999999997</v>
      </c>
      <c r="Z398" s="163">
        <v>0</v>
      </c>
      <c r="AA398" s="164">
        <f>Z398*K398</f>
        <v>0</v>
      </c>
      <c r="AR398" s="17" t="s">
        <v>196</v>
      </c>
      <c r="AT398" s="17" t="s">
        <v>160</v>
      </c>
      <c r="AU398" s="17" t="s">
        <v>103</v>
      </c>
      <c r="AY398" s="17" t="s">
        <v>159</v>
      </c>
      <c r="BE398" s="104">
        <f>IF(U398="základní",N398,0)</f>
        <v>0</v>
      </c>
      <c r="BF398" s="104">
        <f>IF(U398="snížená",N398,0)</f>
        <v>0</v>
      </c>
      <c r="BG398" s="104">
        <f>IF(U398="zákl. přenesená",N398,0)</f>
        <v>0</v>
      </c>
      <c r="BH398" s="104">
        <f>IF(U398="sníž. přenesená",N398,0)</f>
        <v>0</v>
      </c>
      <c r="BI398" s="104">
        <f>IF(U398="nulová",N398,0)</f>
        <v>0</v>
      </c>
      <c r="BJ398" s="17" t="s">
        <v>21</v>
      </c>
      <c r="BK398" s="104">
        <f>ROUND(L398*K398,2)</f>
        <v>0</v>
      </c>
      <c r="BL398" s="17" t="s">
        <v>196</v>
      </c>
      <c r="BM398" s="17" t="s">
        <v>857</v>
      </c>
    </row>
    <row r="399" spans="2:51" s="10" customFormat="1" ht="22.5" customHeight="1">
      <c r="B399" s="165"/>
      <c r="C399" s="166"/>
      <c r="D399" s="166"/>
      <c r="E399" s="167" t="s">
        <v>3</v>
      </c>
      <c r="F399" s="271" t="s">
        <v>858</v>
      </c>
      <c r="G399" s="272"/>
      <c r="H399" s="272"/>
      <c r="I399" s="272"/>
      <c r="J399" s="166"/>
      <c r="K399" s="168">
        <v>69.97</v>
      </c>
      <c r="L399" s="166"/>
      <c r="M399" s="166"/>
      <c r="N399" s="166"/>
      <c r="O399" s="166"/>
      <c r="P399" s="166"/>
      <c r="Q399" s="166"/>
      <c r="R399" s="169"/>
      <c r="T399" s="170"/>
      <c r="U399" s="166"/>
      <c r="V399" s="166"/>
      <c r="W399" s="166"/>
      <c r="X399" s="166"/>
      <c r="Y399" s="166"/>
      <c r="Z399" s="166"/>
      <c r="AA399" s="171"/>
      <c r="AT399" s="172" t="s">
        <v>167</v>
      </c>
      <c r="AU399" s="172" t="s">
        <v>103</v>
      </c>
      <c r="AV399" s="10" t="s">
        <v>103</v>
      </c>
      <c r="AW399" s="10" t="s">
        <v>36</v>
      </c>
      <c r="AX399" s="10" t="s">
        <v>79</v>
      </c>
      <c r="AY399" s="172" t="s">
        <v>159</v>
      </c>
    </row>
    <row r="400" spans="2:51" s="11" customFormat="1" ht="22.5" customHeight="1">
      <c r="B400" s="173"/>
      <c r="C400" s="174"/>
      <c r="D400" s="174"/>
      <c r="E400" s="175" t="s">
        <v>3</v>
      </c>
      <c r="F400" s="269" t="s">
        <v>168</v>
      </c>
      <c r="G400" s="270"/>
      <c r="H400" s="270"/>
      <c r="I400" s="270"/>
      <c r="J400" s="174"/>
      <c r="K400" s="176">
        <v>69.97</v>
      </c>
      <c r="L400" s="174"/>
      <c r="M400" s="174"/>
      <c r="N400" s="174"/>
      <c r="O400" s="174"/>
      <c r="P400" s="174"/>
      <c r="Q400" s="174"/>
      <c r="R400" s="177"/>
      <c r="T400" s="178"/>
      <c r="U400" s="174"/>
      <c r="V400" s="174"/>
      <c r="W400" s="174"/>
      <c r="X400" s="174"/>
      <c r="Y400" s="174"/>
      <c r="Z400" s="174"/>
      <c r="AA400" s="179"/>
      <c r="AT400" s="180" t="s">
        <v>167</v>
      </c>
      <c r="AU400" s="180" t="s">
        <v>103</v>
      </c>
      <c r="AV400" s="11" t="s">
        <v>164</v>
      </c>
      <c r="AW400" s="11" t="s">
        <v>36</v>
      </c>
      <c r="AX400" s="11" t="s">
        <v>21</v>
      </c>
      <c r="AY400" s="180" t="s">
        <v>159</v>
      </c>
    </row>
    <row r="401" spans="2:65" s="1" customFormat="1" ht="31.5" customHeight="1">
      <c r="B401" s="129"/>
      <c r="C401" s="158" t="s">
        <v>520</v>
      </c>
      <c r="D401" s="158" t="s">
        <v>160</v>
      </c>
      <c r="E401" s="159" t="s">
        <v>535</v>
      </c>
      <c r="F401" s="259" t="s">
        <v>536</v>
      </c>
      <c r="G401" s="260"/>
      <c r="H401" s="260"/>
      <c r="I401" s="260"/>
      <c r="J401" s="160" t="s">
        <v>211</v>
      </c>
      <c r="K401" s="161">
        <v>37.85</v>
      </c>
      <c r="L401" s="261">
        <v>0</v>
      </c>
      <c r="M401" s="260"/>
      <c r="N401" s="262">
        <f>ROUND(L401*K401,2)</f>
        <v>0</v>
      </c>
      <c r="O401" s="260"/>
      <c r="P401" s="260"/>
      <c r="Q401" s="260"/>
      <c r="R401" s="131"/>
      <c r="T401" s="162" t="s">
        <v>3</v>
      </c>
      <c r="U401" s="43" t="s">
        <v>44</v>
      </c>
      <c r="V401" s="35"/>
      <c r="W401" s="163">
        <f>V401*K401</f>
        <v>0</v>
      </c>
      <c r="X401" s="163">
        <v>0.00586</v>
      </c>
      <c r="Y401" s="163">
        <f>X401*K401</f>
        <v>0.221801</v>
      </c>
      <c r="Z401" s="163">
        <v>0</v>
      </c>
      <c r="AA401" s="164">
        <f>Z401*K401</f>
        <v>0</v>
      </c>
      <c r="AR401" s="17" t="s">
        <v>196</v>
      </c>
      <c r="AT401" s="17" t="s">
        <v>160</v>
      </c>
      <c r="AU401" s="17" t="s">
        <v>103</v>
      </c>
      <c r="AY401" s="17" t="s">
        <v>159</v>
      </c>
      <c r="BE401" s="104">
        <f>IF(U401="základní",N401,0)</f>
        <v>0</v>
      </c>
      <c r="BF401" s="104">
        <f>IF(U401="snížená",N401,0)</f>
        <v>0</v>
      </c>
      <c r="BG401" s="104">
        <f>IF(U401="zákl. přenesená",N401,0)</f>
        <v>0</v>
      </c>
      <c r="BH401" s="104">
        <f>IF(U401="sníž. přenesená",N401,0)</f>
        <v>0</v>
      </c>
      <c r="BI401" s="104">
        <f>IF(U401="nulová",N401,0)</f>
        <v>0</v>
      </c>
      <c r="BJ401" s="17" t="s">
        <v>21</v>
      </c>
      <c r="BK401" s="104">
        <f>ROUND(L401*K401,2)</f>
        <v>0</v>
      </c>
      <c r="BL401" s="17" t="s">
        <v>196</v>
      </c>
      <c r="BM401" s="17" t="s">
        <v>859</v>
      </c>
    </row>
    <row r="402" spans="2:51" s="10" customFormat="1" ht="22.5" customHeight="1">
      <c r="B402" s="165"/>
      <c r="C402" s="166"/>
      <c r="D402" s="166"/>
      <c r="E402" s="167" t="s">
        <v>3</v>
      </c>
      <c r="F402" s="271" t="s">
        <v>860</v>
      </c>
      <c r="G402" s="272"/>
      <c r="H402" s="272"/>
      <c r="I402" s="272"/>
      <c r="J402" s="166"/>
      <c r="K402" s="168">
        <v>37.85</v>
      </c>
      <c r="L402" s="166"/>
      <c r="M402" s="166"/>
      <c r="N402" s="166"/>
      <c r="O402" s="166"/>
      <c r="P402" s="166"/>
      <c r="Q402" s="166"/>
      <c r="R402" s="169"/>
      <c r="T402" s="170"/>
      <c r="U402" s="166"/>
      <c r="V402" s="166"/>
      <c r="W402" s="166"/>
      <c r="X402" s="166"/>
      <c r="Y402" s="166"/>
      <c r="Z402" s="166"/>
      <c r="AA402" s="171"/>
      <c r="AT402" s="172" t="s">
        <v>167</v>
      </c>
      <c r="AU402" s="172" t="s">
        <v>103</v>
      </c>
      <c r="AV402" s="10" t="s">
        <v>103</v>
      </c>
      <c r="AW402" s="10" t="s">
        <v>36</v>
      </c>
      <c r="AX402" s="10" t="s">
        <v>79</v>
      </c>
      <c r="AY402" s="172" t="s">
        <v>159</v>
      </c>
    </row>
    <row r="403" spans="2:51" s="11" customFormat="1" ht="22.5" customHeight="1">
      <c r="B403" s="173"/>
      <c r="C403" s="174"/>
      <c r="D403" s="174"/>
      <c r="E403" s="175" t="s">
        <v>3</v>
      </c>
      <c r="F403" s="269" t="s">
        <v>168</v>
      </c>
      <c r="G403" s="270"/>
      <c r="H403" s="270"/>
      <c r="I403" s="270"/>
      <c r="J403" s="174"/>
      <c r="K403" s="176">
        <v>37.85</v>
      </c>
      <c r="L403" s="174"/>
      <c r="M403" s="174"/>
      <c r="N403" s="174"/>
      <c r="O403" s="174"/>
      <c r="P403" s="174"/>
      <c r="Q403" s="174"/>
      <c r="R403" s="177"/>
      <c r="T403" s="178"/>
      <c r="U403" s="174"/>
      <c r="V403" s="174"/>
      <c r="W403" s="174"/>
      <c r="X403" s="174"/>
      <c r="Y403" s="174"/>
      <c r="Z403" s="174"/>
      <c r="AA403" s="179"/>
      <c r="AT403" s="180" t="s">
        <v>167</v>
      </c>
      <c r="AU403" s="180" t="s">
        <v>103</v>
      </c>
      <c r="AV403" s="11" t="s">
        <v>164</v>
      </c>
      <c r="AW403" s="11" t="s">
        <v>36</v>
      </c>
      <c r="AX403" s="11" t="s">
        <v>21</v>
      </c>
      <c r="AY403" s="180" t="s">
        <v>159</v>
      </c>
    </row>
    <row r="404" spans="2:65" s="1" customFormat="1" ht="31.5" customHeight="1">
      <c r="B404" s="129"/>
      <c r="C404" s="158" t="s">
        <v>524</v>
      </c>
      <c r="D404" s="158" t="s">
        <v>160</v>
      </c>
      <c r="E404" s="159" t="s">
        <v>540</v>
      </c>
      <c r="F404" s="259" t="s">
        <v>541</v>
      </c>
      <c r="G404" s="260"/>
      <c r="H404" s="260"/>
      <c r="I404" s="260"/>
      <c r="J404" s="160" t="s">
        <v>211</v>
      </c>
      <c r="K404" s="161">
        <v>37.85</v>
      </c>
      <c r="L404" s="261">
        <v>0</v>
      </c>
      <c r="M404" s="260"/>
      <c r="N404" s="262">
        <f>ROUND(L404*K404,2)</f>
        <v>0</v>
      </c>
      <c r="O404" s="260"/>
      <c r="P404" s="260"/>
      <c r="Q404" s="260"/>
      <c r="R404" s="131"/>
      <c r="T404" s="162" t="s">
        <v>3</v>
      </c>
      <c r="U404" s="43" t="s">
        <v>44</v>
      </c>
      <c r="V404" s="35"/>
      <c r="W404" s="163">
        <f>V404*K404</f>
        <v>0</v>
      </c>
      <c r="X404" s="163">
        <v>0.00173</v>
      </c>
      <c r="Y404" s="163">
        <f>X404*K404</f>
        <v>0.0654805</v>
      </c>
      <c r="Z404" s="163">
        <v>0</v>
      </c>
      <c r="AA404" s="164">
        <f>Z404*K404</f>
        <v>0</v>
      </c>
      <c r="AR404" s="17" t="s">
        <v>196</v>
      </c>
      <c r="AT404" s="17" t="s">
        <v>160</v>
      </c>
      <c r="AU404" s="17" t="s">
        <v>103</v>
      </c>
      <c r="AY404" s="17" t="s">
        <v>159</v>
      </c>
      <c r="BE404" s="104">
        <f>IF(U404="základní",N404,0)</f>
        <v>0</v>
      </c>
      <c r="BF404" s="104">
        <f>IF(U404="snížená",N404,0)</f>
        <v>0</v>
      </c>
      <c r="BG404" s="104">
        <f>IF(U404="zákl. přenesená",N404,0)</f>
        <v>0</v>
      </c>
      <c r="BH404" s="104">
        <f>IF(U404="sníž. přenesená",N404,0)</f>
        <v>0</v>
      </c>
      <c r="BI404" s="104">
        <f>IF(U404="nulová",N404,0)</f>
        <v>0</v>
      </c>
      <c r="BJ404" s="17" t="s">
        <v>21</v>
      </c>
      <c r="BK404" s="104">
        <f>ROUND(L404*K404,2)</f>
        <v>0</v>
      </c>
      <c r="BL404" s="17" t="s">
        <v>196</v>
      </c>
      <c r="BM404" s="17" t="s">
        <v>861</v>
      </c>
    </row>
    <row r="405" spans="2:51" s="10" customFormat="1" ht="22.5" customHeight="1">
      <c r="B405" s="165"/>
      <c r="C405" s="166"/>
      <c r="D405" s="166"/>
      <c r="E405" s="167" t="s">
        <v>3</v>
      </c>
      <c r="F405" s="271" t="s">
        <v>860</v>
      </c>
      <c r="G405" s="272"/>
      <c r="H405" s="272"/>
      <c r="I405" s="272"/>
      <c r="J405" s="166"/>
      <c r="K405" s="168">
        <v>37.85</v>
      </c>
      <c r="L405" s="166"/>
      <c r="M405" s="166"/>
      <c r="N405" s="166"/>
      <c r="O405" s="166"/>
      <c r="P405" s="166"/>
      <c r="Q405" s="166"/>
      <c r="R405" s="169"/>
      <c r="T405" s="170"/>
      <c r="U405" s="166"/>
      <c r="V405" s="166"/>
      <c r="W405" s="166"/>
      <c r="X405" s="166"/>
      <c r="Y405" s="166"/>
      <c r="Z405" s="166"/>
      <c r="AA405" s="171"/>
      <c r="AT405" s="172" t="s">
        <v>167</v>
      </c>
      <c r="AU405" s="172" t="s">
        <v>103</v>
      </c>
      <c r="AV405" s="10" t="s">
        <v>103</v>
      </c>
      <c r="AW405" s="10" t="s">
        <v>36</v>
      </c>
      <c r="AX405" s="10" t="s">
        <v>79</v>
      </c>
      <c r="AY405" s="172" t="s">
        <v>159</v>
      </c>
    </row>
    <row r="406" spans="2:51" s="11" customFormat="1" ht="22.5" customHeight="1">
      <c r="B406" s="173"/>
      <c r="C406" s="174"/>
      <c r="D406" s="174"/>
      <c r="E406" s="175" t="s">
        <v>3</v>
      </c>
      <c r="F406" s="269" t="s">
        <v>168</v>
      </c>
      <c r="G406" s="270"/>
      <c r="H406" s="270"/>
      <c r="I406" s="270"/>
      <c r="J406" s="174"/>
      <c r="K406" s="176">
        <v>37.85</v>
      </c>
      <c r="L406" s="174"/>
      <c r="M406" s="174"/>
      <c r="N406" s="174"/>
      <c r="O406" s="174"/>
      <c r="P406" s="174"/>
      <c r="Q406" s="174"/>
      <c r="R406" s="177"/>
      <c r="T406" s="178"/>
      <c r="U406" s="174"/>
      <c r="V406" s="174"/>
      <c r="W406" s="174"/>
      <c r="X406" s="174"/>
      <c r="Y406" s="174"/>
      <c r="Z406" s="174"/>
      <c r="AA406" s="179"/>
      <c r="AT406" s="180" t="s">
        <v>167</v>
      </c>
      <c r="AU406" s="180" t="s">
        <v>103</v>
      </c>
      <c r="AV406" s="11" t="s">
        <v>164</v>
      </c>
      <c r="AW406" s="11" t="s">
        <v>36</v>
      </c>
      <c r="AX406" s="11" t="s">
        <v>21</v>
      </c>
      <c r="AY406" s="180" t="s">
        <v>159</v>
      </c>
    </row>
    <row r="407" spans="2:65" s="1" customFormat="1" ht="31.5" customHeight="1">
      <c r="B407" s="129"/>
      <c r="C407" s="158" t="s">
        <v>529</v>
      </c>
      <c r="D407" s="158" t="s">
        <v>160</v>
      </c>
      <c r="E407" s="159" t="s">
        <v>862</v>
      </c>
      <c r="F407" s="259" t="s">
        <v>863</v>
      </c>
      <c r="G407" s="260"/>
      <c r="H407" s="260"/>
      <c r="I407" s="260"/>
      <c r="J407" s="160" t="s">
        <v>211</v>
      </c>
      <c r="K407" s="161">
        <v>13.85</v>
      </c>
      <c r="L407" s="261">
        <v>0</v>
      </c>
      <c r="M407" s="260"/>
      <c r="N407" s="262">
        <f>ROUND(L407*K407,2)</f>
        <v>0</v>
      </c>
      <c r="O407" s="260"/>
      <c r="P407" s="260"/>
      <c r="Q407" s="260"/>
      <c r="R407" s="131"/>
      <c r="T407" s="162" t="s">
        <v>3</v>
      </c>
      <c r="U407" s="43" t="s">
        <v>44</v>
      </c>
      <c r="V407" s="35"/>
      <c r="W407" s="163">
        <f>V407*K407</f>
        <v>0</v>
      </c>
      <c r="X407" s="163">
        <v>0.00287</v>
      </c>
      <c r="Y407" s="163">
        <f>X407*K407</f>
        <v>0.0397495</v>
      </c>
      <c r="Z407" s="163">
        <v>0</v>
      </c>
      <c r="AA407" s="164">
        <f>Z407*K407</f>
        <v>0</v>
      </c>
      <c r="AR407" s="17" t="s">
        <v>196</v>
      </c>
      <c r="AT407" s="17" t="s">
        <v>160</v>
      </c>
      <c r="AU407" s="17" t="s">
        <v>103</v>
      </c>
      <c r="AY407" s="17" t="s">
        <v>159</v>
      </c>
      <c r="BE407" s="104">
        <f>IF(U407="základní",N407,0)</f>
        <v>0</v>
      </c>
      <c r="BF407" s="104">
        <f>IF(U407="snížená",N407,0)</f>
        <v>0</v>
      </c>
      <c r="BG407" s="104">
        <f>IF(U407="zákl. přenesená",N407,0)</f>
        <v>0</v>
      </c>
      <c r="BH407" s="104">
        <f>IF(U407="sníž. přenesená",N407,0)</f>
        <v>0</v>
      </c>
      <c r="BI407" s="104">
        <f>IF(U407="nulová",N407,0)</f>
        <v>0</v>
      </c>
      <c r="BJ407" s="17" t="s">
        <v>21</v>
      </c>
      <c r="BK407" s="104">
        <f>ROUND(L407*K407,2)</f>
        <v>0</v>
      </c>
      <c r="BL407" s="17" t="s">
        <v>196</v>
      </c>
      <c r="BM407" s="17" t="s">
        <v>864</v>
      </c>
    </row>
    <row r="408" spans="2:51" s="10" customFormat="1" ht="22.5" customHeight="1">
      <c r="B408" s="165"/>
      <c r="C408" s="166"/>
      <c r="D408" s="166"/>
      <c r="E408" s="167" t="s">
        <v>3</v>
      </c>
      <c r="F408" s="271" t="s">
        <v>865</v>
      </c>
      <c r="G408" s="272"/>
      <c r="H408" s="272"/>
      <c r="I408" s="272"/>
      <c r="J408" s="166"/>
      <c r="K408" s="168">
        <v>13.85</v>
      </c>
      <c r="L408" s="166"/>
      <c r="M408" s="166"/>
      <c r="N408" s="166"/>
      <c r="O408" s="166"/>
      <c r="P408" s="166"/>
      <c r="Q408" s="166"/>
      <c r="R408" s="169"/>
      <c r="T408" s="170"/>
      <c r="U408" s="166"/>
      <c r="V408" s="166"/>
      <c r="W408" s="166"/>
      <c r="X408" s="166"/>
      <c r="Y408" s="166"/>
      <c r="Z408" s="166"/>
      <c r="AA408" s="171"/>
      <c r="AT408" s="172" t="s">
        <v>167</v>
      </c>
      <c r="AU408" s="172" t="s">
        <v>103</v>
      </c>
      <c r="AV408" s="10" t="s">
        <v>103</v>
      </c>
      <c r="AW408" s="10" t="s">
        <v>36</v>
      </c>
      <c r="AX408" s="10" t="s">
        <v>79</v>
      </c>
      <c r="AY408" s="172" t="s">
        <v>159</v>
      </c>
    </row>
    <row r="409" spans="2:51" s="11" customFormat="1" ht="22.5" customHeight="1">
      <c r="B409" s="173"/>
      <c r="C409" s="174"/>
      <c r="D409" s="174"/>
      <c r="E409" s="175" t="s">
        <v>3</v>
      </c>
      <c r="F409" s="269" t="s">
        <v>168</v>
      </c>
      <c r="G409" s="270"/>
      <c r="H409" s="270"/>
      <c r="I409" s="270"/>
      <c r="J409" s="174"/>
      <c r="K409" s="176">
        <v>13.85</v>
      </c>
      <c r="L409" s="174"/>
      <c r="M409" s="174"/>
      <c r="N409" s="174"/>
      <c r="O409" s="174"/>
      <c r="P409" s="174"/>
      <c r="Q409" s="174"/>
      <c r="R409" s="177"/>
      <c r="T409" s="178"/>
      <c r="U409" s="174"/>
      <c r="V409" s="174"/>
      <c r="W409" s="174"/>
      <c r="X409" s="174"/>
      <c r="Y409" s="174"/>
      <c r="Z409" s="174"/>
      <c r="AA409" s="179"/>
      <c r="AT409" s="180" t="s">
        <v>167</v>
      </c>
      <c r="AU409" s="180" t="s">
        <v>103</v>
      </c>
      <c r="AV409" s="11" t="s">
        <v>164</v>
      </c>
      <c r="AW409" s="11" t="s">
        <v>36</v>
      </c>
      <c r="AX409" s="11" t="s">
        <v>21</v>
      </c>
      <c r="AY409" s="180" t="s">
        <v>159</v>
      </c>
    </row>
    <row r="410" spans="2:65" s="1" customFormat="1" ht="31.5" customHeight="1">
      <c r="B410" s="129"/>
      <c r="C410" s="158" t="s">
        <v>534</v>
      </c>
      <c r="D410" s="158" t="s">
        <v>160</v>
      </c>
      <c r="E410" s="159" t="s">
        <v>544</v>
      </c>
      <c r="F410" s="259" t="s">
        <v>545</v>
      </c>
      <c r="G410" s="260"/>
      <c r="H410" s="260"/>
      <c r="I410" s="260"/>
      <c r="J410" s="160" t="s">
        <v>211</v>
      </c>
      <c r="K410" s="161">
        <v>114.79</v>
      </c>
      <c r="L410" s="261">
        <v>0</v>
      </c>
      <c r="M410" s="260"/>
      <c r="N410" s="262">
        <f>ROUND(L410*K410,2)</f>
        <v>0</v>
      </c>
      <c r="O410" s="260"/>
      <c r="P410" s="260"/>
      <c r="Q410" s="260"/>
      <c r="R410" s="131"/>
      <c r="T410" s="162" t="s">
        <v>3</v>
      </c>
      <c r="U410" s="43" t="s">
        <v>44</v>
      </c>
      <c r="V410" s="35"/>
      <c r="W410" s="163">
        <f>V410*K410</f>
        <v>0</v>
      </c>
      <c r="X410" s="163">
        <v>0.00296</v>
      </c>
      <c r="Y410" s="163">
        <f>X410*K410</f>
        <v>0.33977840000000004</v>
      </c>
      <c r="Z410" s="163">
        <v>0</v>
      </c>
      <c r="AA410" s="164">
        <f>Z410*K410</f>
        <v>0</v>
      </c>
      <c r="AR410" s="17" t="s">
        <v>196</v>
      </c>
      <c r="AT410" s="17" t="s">
        <v>160</v>
      </c>
      <c r="AU410" s="17" t="s">
        <v>103</v>
      </c>
      <c r="AY410" s="17" t="s">
        <v>159</v>
      </c>
      <c r="BE410" s="104">
        <f>IF(U410="základní",N410,0)</f>
        <v>0</v>
      </c>
      <c r="BF410" s="104">
        <f>IF(U410="snížená",N410,0)</f>
        <v>0</v>
      </c>
      <c r="BG410" s="104">
        <f>IF(U410="zákl. přenesená",N410,0)</f>
        <v>0</v>
      </c>
      <c r="BH410" s="104">
        <f>IF(U410="sníž. přenesená",N410,0)</f>
        <v>0</v>
      </c>
      <c r="BI410" s="104">
        <f>IF(U410="nulová",N410,0)</f>
        <v>0</v>
      </c>
      <c r="BJ410" s="17" t="s">
        <v>21</v>
      </c>
      <c r="BK410" s="104">
        <f>ROUND(L410*K410,2)</f>
        <v>0</v>
      </c>
      <c r="BL410" s="17" t="s">
        <v>196</v>
      </c>
      <c r="BM410" s="17" t="s">
        <v>866</v>
      </c>
    </row>
    <row r="411" spans="2:51" s="10" customFormat="1" ht="22.5" customHeight="1">
      <c r="B411" s="165"/>
      <c r="C411" s="166"/>
      <c r="D411" s="166"/>
      <c r="E411" s="167" t="s">
        <v>3</v>
      </c>
      <c r="F411" s="271" t="s">
        <v>867</v>
      </c>
      <c r="G411" s="272"/>
      <c r="H411" s="272"/>
      <c r="I411" s="272"/>
      <c r="J411" s="166"/>
      <c r="K411" s="168">
        <v>114.79</v>
      </c>
      <c r="L411" s="166"/>
      <c r="M411" s="166"/>
      <c r="N411" s="166"/>
      <c r="O411" s="166"/>
      <c r="P411" s="166"/>
      <c r="Q411" s="166"/>
      <c r="R411" s="169"/>
      <c r="T411" s="170"/>
      <c r="U411" s="166"/>
      <c r="V411" s="166"/>
      <c r="W411" s="166"/>
      <c r="X411" s="166"/>
      <c r="Y411" s="166"/>
      <c r="Z411" s="166"/>
      <c r="AA411" s="171"/>
      <c r="AT411" s="172" t="s">
        <v>167</v>
      </c>
      <c r="AU411" s="172" t="s">
        <v>103</v>
      </c>
      <c r="AV411" s="10" t="s">
        <v>103</v>
      </c>
      <c r="AW411" s="10" t="s">
        <v>36</v>
      </c>
      <c r="AX411" s="10" t="s">
        <v>79</v>
      </c>
      <c r="AY411" s="172" t="s">
        <v>159</v>
      </c>
    </row>
    <row r="412" spans="2:51" s="11" customFormat="1" ht="22.5" customHeight="1">
      <c r="B412" s="173"/>
      <c r="C412" s="174"/>
      <c r="D412" s="174"/>
      <c r="E412" s="175" t="s">
        <v>3</v>
      </c>
      <c r="F412" s="269" t="s">
        <v>168</v>
      </c>
      <c r="G412" s="270"/>
      <c r="H412" s="270"/>
      <c r="I412" s="270"/>
      <c r="J412" s="174"/>
      <c r="K412" s="176">
        <v>114.79</v>
      </c>
      <c r="L412" s="174"/>
      <c r="M412" s="174"/>
      <c r="N412" s="174"/>
      <c r="O412" s="174"/>
      <c r="P412" s="174"/>
      <c r="Q412" s="174"/>
      <c r="R412" s="177"/>
      <c r="T412" s="178"/>
      <c r="U412" s="174"/>
      <c r="V412" s="174"/>
      <c r="W412" s="174"/>
      <c r="X412" s="174"/>
      <c r="Y412" s="174"/>
      <c r="Z412" s="174"/>
      <c r="AA412" s="179"/>
      <c r="AT412" s="180" t="s">
        <v>167</v>
      </c>
      <c r="AU412" s="180" t="s">
        <v>103</v>
      </c>
      <c r="AV412" s="11" t="s">
        <v>164</v>
      </c>
      <c r="AW412" s="11" t="s">
        <v>36</v>
      </c>
      <c r="AX412" s="11" t="s">
        <v>21</v>
      </c>
      <c r="AY412" s="180" t="s">
        <v>159</v>
      </c>
    </row>
    <row r="413" spans="2:65" s="1" customFormat="1" ht="31.5" customHeight="1">
      <c r="B413" s="129"/>
      <c r="C413" s="158" t="s">
        <v>539</v>
      </c>
      <c r="D413" s="158" t="s">
        <v>160</v>
      </c>
      <c r="E413" s="159" t="s">
        <v>549</v>
      </c>
      <c r="F413" s="259" t="s">
        <v>550</v>
      </c>
      <c r="G413" s="260"/>
      <c r="H413" s="260"/>
      <c r="I413" s="260"/>
      <c r="J413" s="160" t="s">
        <v>211</v>
      </c>
      <c r="K413" s="161">
        <v>113</v>
      </c>
      <c r="L413" s="261">
        <v>0</v>
      </c>
      <c r="M413" s="260"/>
      <c r="N413" s="262">
        <f>ROUND(L413*K413,2)</f>
        <v>0</v>
      </c>
      <c r="O413" s="260"/>
      <c r="P413" s="260"/>
      <c r="Q413" s="260"/>
      <c r="R413" s="131"/>
      <c r="T413" s="162" t="s">
        <v>3</v>
      </c>
      <c r="U413" s="43" t="s">
        <v>44</v>
      </c>
      <c r="V413" s="35"/>
      <c r="W413" s="163">
        <f>V413*K413</f>
        <v>0</v>
      </c>
      <c r="X413" s="163">
        <v>0.0024</v>
      </c>
      <c r="Y413" s="163">
        <f>X413*K413</f>
        <v>0.2712</v>
      </c>
      <c r="Z413" s="163">
        <v>0</v>
      </c>
      <c r="AA413" s="164">
        <f>Z413*K413</f>
        <v>0</v>
      </c>
      <c r="AR413" s="17" t="s">
        <v>196</v>
      </c>
      <c r="AT413" s="17" t="s">
        <v>160</v>
      </c>
      <c r="AU413" s="17" t="s">
        <v>103</v>
      </c>
      <c r="AY413" s="17" t="s">
        <v>159</v>
      </c>
      <c r="BE413" s="104">
        <f>IF(U413="základní",N413,0)</f>
        <v>0</v>
      </c>
      <c r="BF413" s="104">
        <f>IF(U413="snížená",N413,0)</f>
        <v>0</v>
      </c>
      <c r="BG413" s="104">
        <f>IF(U413="zákl. přenesená",N413,0)</f>
        <v>0</v>
      </c>
      <c r="BH413" s="104">
        <f>IF(U413="sníž. přenesená",N413,0)</f>
        <v>0</v>
      </c>
      <c r="BI413" s="104">
        <f>IF(U413="nulová",N413,0)</f>
        <v>0</v>
      </c>
      <c r="BJ413" s="17" t="s">
        <v>21</v>
      </c>
      <c r="BK413" s="104">
        <f>ROUND(L413*K413,2)</f>
        <v>0</v>
      </c>
      <c r="BL413" s="17" t="s">
        <v>196</v>
      </c>
      <c r="BM413" s="17" t="s">
        <v>868</v>
      </c>
    </row>
    <row r="414" spans="2:51" s="10" customFormat="1" ht="22.5" customHeight="1">
      <c r="B414" s="165"/>
      <c r="C414" s="166"/>
      <c r="D414" s="166"/>
      <c r="E414" s="167" t="s">
        <v>3</v>
      </c>
      <c r="F414" s="271" t="s">
        <v>869</v>
      </c>
      <c r="G414" s="272"/>
      <c r="H414" s="272"/>
      <c r="I414" s="272"/>
      <c r="J414" s="166"/>
      <c r="K414" s="168">
        <v>23</v>
      </c>
      <c r="L414" s="166"/>
      <c r="M414" s="166"/>
      <c r="N414" s="166"/>
      <c r="O414" s="166"/>
      <c r="P414" s="166"/>
      <c r="Q414" s="166"/>
      <c r="R414" s="169"/>
      <c r="T414" s="170"/>
      <c r="U414" s="166"/>
      <c r="V414" s="166"/>
      <c r="W414" s="166"/>
      <c r="X414" s="166"/>
      <c r="Y414" s="166"/>
      <c r="Z414" s="166"/>
      <c r="AA414" s="171"/>
      <c r="AT414" s="172" t="s">
        <v>167</v>
      </c>
      <c r="AU414" s="172" t="s">
        <v>103</v>
      </c>
      <c r="AV414" s="10" t="s">
        <v>103</v>
      </c>
      <c r="AW414" s="10" t="s">
        <v>36</v>
      </c>
      <c r="AX414" s="10" t="s">
        <v>79</v>
      </c>
      <c r="AY414" s="172" t="s">
        <v>159</v>
      </c>
    </row>
    <row r="415" spans="2:51" s="10" customFormat="1" ht="22.5" customHeight="1">
      <c r="B415" s="165"/>
      <c r="C415" s="166"/>
      <c r="D415" s="166"/>
      <c r="E415" s="167" t="s">
        <v>3</v>
      </c>
      <c r="F415" s="273" t="s">
        <v>870</v>
      </c>
      <c r="G415" s="272"/>
      <c r="H415" s="272"/>
      <c r="I415" s="272"/>
      <c r="J415" s="166"/>
      <c r="K415" s="168">
        <v>3</v>
      </c>
      <c r="L415" s="166"/>
      <c r="M415" s="166"/>
      <c r="N415" s="166"/>
      <c r="O415" s="166"/>
      <c r="P415" s="166"/>
      <c r="Q415" s="166"/>
      <c r="R415" s="169"/>
      <c r="T415" s="170"/>
      <c r="U415" s="166"/>
      <c r="V415" s="166"/>
      <c r="W415" s="166"/>
      <c r="X415" s="166"/>
      <c r="Y415" s="166"/>
      <c r="Z415" s="166"/>
      <c r="AA415" s="171"/>
      <c r="AT415" s="172" t="s">
        <v>167</v>
      </c>
      <c r="AU415" s="172" t="s">
        <v>103</v>
      </c>
      <c r="AV415" s="10" t="s">
        <v>103</v>
      </c>
      <c r="AW415" s="10" t="s">
        <v>36</v>
      </c>
      <c r="AX415" s="10" t="s">
        <v>79</v>
      </c>
      <c r="AY415" s="172" t="s">
        <v>159</v>
      </c>
    </row>
    <row r="416" spans="2:51" s="10" customFormat="1" ht="22.5" customHeight="1">
      <c r="B416" s="165"/>
      <c r="C416" s="166"/>
      <c r="D416" s="166"/>
      <c r="E416" s="167" t="s">
        <v>3</v>
      </c>
      <c r="F416" s="273" t="s">
        <v>871</v>
      </c>
      <c r="G416" s="272"/>
      <c r="H416" s="272"/>
      <c r="I416" s="272"/>
      <c r="J416" s="166"/>
      <c r="K416" s="168">
        <v>3</v>
      </c>
      <c r="L416" s="166"/>
      <c r="M416" s="166"/>
      <c r="N416" s="166"/>
      <c r="O416" s="166"/>
      <c r="P416" s="166"/>
      <c r="Q416" s="166"/>
      <c r="R416" s="169"/>
      <c r="T416" s="170"/>
      <c r="U416" s="166"/>
      <c r="V416" s="166"/>
      <c r="W416" s="166"/>
      <c r="X416" s="166"/>
      <c r="Y416" s="166"/>
      <c r="Z416" s="166"/>
      <c r="AA416" s="171"/>
      <c r="AT416" s="172" t="s">
        <v>167</v>
      </c>
      <c r="AU416" s="172" t="s">
        <v>103</v>
      </c>
      <c r="AV416" s="10" t="s">
        <v>103</v>
      </c>
      <c r="AW416" s="10" t="s">
        <v>36</v>
      </c>
      <c r="AX416" s="10" t="s">
        <v>79</v>
      </c>
      <c r="AY416" s="172" t="s">
        <v>159</v>
      </c>
    </row>
    <row r="417" spans="2:51" s="10" customFormat="1" ht="22.5" customHeight="1">
      <c r="B417" s="165"/>
      <c r="C417" s="166"/>
      <c r="D417" s="166"/>
      <c r="E417" s="167" t="s">
        <v>3</v>
      </c>
      <c r="F417" s="273" t="s">
        <v>872</v>
      </c>
      <c r="G417" s="272"/>
      <c r="H417" s="272"/>
      <c r="I417" s="272"/>
      <c r="J417" s="166"/>
      <c r="K417" s="168">
        <v>19</v>
      </c>
      <c r="L417" s="166"/>
      <c r="M417" s="166"/>
      <c r="N417" s="166"/>
      <c r="O417" s="166"/>
      <c r="P417" s="166"/>
      <c r="Q417" s="166"/>
      <c r="R417" s="169"/>
      <c r="T417" s="170"/>
      <c r="U417" s="166"/>
      <c r="V417" s="166"/>
      <c r="W417" s="166"/>
      <c r="X417" s="166"/>
      <c r="Y417" s="166"/>
      <c r="Z417" s="166"/>
      <c r="AA417" s="171"/>
      <c r="AT417" s="172" t="s">
        <v>167</v>
      </c>
      <c r="AU417" s="172" t="s">
        <v>103</v>
      </c>
      <c r="AV417" s="10" t="s">
        <v>103</v>
      </c>
      <c r="AW417" s="10" t="s">
        <v>36</v>
      </c>
      <c r="AX417" s="10" t="s">
        <v>79</v>
      </c>
      <c r="AY417" s="172" t="s">
        <v>159</v>
      </c>
    </row>
    <row r="418" spans="2:51" s="10" customFormat="1" ht="22.5" customHeight="1">
      <c r="B418" s="165"/>
      <c r="C418" s="166"/>
      <c r="D418" s="166"/>
      <c r="E418" s="167" t="s">
        <v>3</v>
      </c>
      <c r="F418" s="273" t="s">
        <v>873</v>
      </c>
      <c r="G418" s="272"/>
      <c r="H418" s="272"/>
      <c r="I418" s="272"/>
      <c r="J418" s="166"/>
      <c r="K418" s="168">
        <v>5</v>
      </c>
      <c r="L418" s="166"/>
      <c r="M418" s="166"/>
      <c r="N418" s="166"/>
      <c r="O418" s="166"/>
      <c r="P418" s="166"/>
      <c r="Q418" s="166"/>
      <c r="R418" s="169"/>
      <c r="T418" s="170"/>
      <c r="U418" s="166"/>
      <c r="V418" s="166"/>
      <c r="W418" s="166"/>
      <c r="X418" s="166"/>
      <c r="Y418" s="166"/>
      <c r="Z418" s="166"/>
      <c r="AA418" s="171"/>
      <c r="AT418" s="172" t="s">
        <v>167</v>
      </c>
      <c r="AU418" s="172" t="s">
        <v>103</v>
      </c>
      <c r="AV418" s="10" t="s">
        <v>103</v>
      </c>
      <c r="AW418" s="10" t="s">
        <v>36</v>
      </c>
      <c r="AX418" s="10" t="s">
        <v>79</v>
      </c>
      <c r="AY418" s="172" t="s">
        <v>159</v>
      </c>
    </row>
    <row r="419" spans="2:51" s="10" customFormat="1" ht="22.5" customHeight="1">
      <c r="B419" s="165"/>
      <c r="C419" s="166"/>
      <c r="D419" s="166"/>
      <c r="E419" s="167" t="s">
        <v>3</v>
      </c>
      <c r="F419" s="273" t="s">
        <v>874</v>
      </c>
      <c r="G419" s="272"/>
      <c r="H419" s="272"/>
      <c r="I419" s="272"/>
      <c r="J419" s="166"/>
      <c r="K419" s="168">
        <v>13</v>
      </c>
      <c r="L419" s="166"/>
      <c r="M419" s="166"/>
      <c r="N419" s="166"/>
      <c r="O419" s="166"/>
      <c r="P419" s="166"/>
      <c r="Q419" s="166"/>
      <c r="R419" s="169"/>
      <c r="T419" s="170"/>
      <c r="U419" s="166"/>
      <c r="V419" s="166"/>
      <c r="W419" s="166"/>
      <c r="X419" s="166"/>
      <c r="Y419" s="166"/>
      <c r="Z419" s="166"/>
      <c r="AA419" s="171"/>
      <c r="AT419" s="172" t="s">
        <v>167</v>
      </c>
      <c r="AU419" s="172" t="s">
        <v>103</v>
      </c>
      <c r="AV419" s="10" t="s">
        <v>103</v>
      </c>
      <c r="AW419" s="10" t="s">
        <v>36</v>
      </c>
      <c r="AX419" s="10" t="s">
        <v>79</v>
      </c>
      <c r="AY419" s="172" t="s">
        <v>159</v>
      </c>
    </row>
    <row r="420" spans="2:51" s="10" customFormat="1" ht="22.5" customHeight="1">
      <c r="B420" s="165"/>
      <c r="C420" s="166"/>
      <c r="D420" s="166"/>
      <c r="E420" s="167" t="s">
        <v>3</v>
      </c>
      <c r="F420" s="273" t="s">
        <v>875</v>
      </c>
      <c r="G420" s="272"/>
      <c r="H420" s="272"/>
      <c r="I420" s="272"/>
      <c r="J420" s="166"/>
      <c r="K420" s="168">
        <v>5</v>
      </c>
      <c r="L420" s="166"/>
      <c r="M420" s="166"/>
      <c r="N420" s="166"/>
      <c r="O420" s="166"/>
      <c r="P420" s="166"/>
      <c r="Q420" s="166"/>
      <c r="R420" s="169"/>
      <c r="T420" s="170"/>
      <c r="U420" s="166"/>
      <c r="V420" s="166"/>
      <c r="W420" s="166"/>
      <c r="X420" s="166"/>
      <c r="Y420" s="166"/>
      <c r="Z420" s="166"/>
      <c r="AA420" s="171"/>
      <c r="AT420" s="172" t="s">
        <v>167</v>
      </c>
      <c r="AU420" s="172" t="s">
        <v>103</v>
      </c>
      <c r="AV420" s="10" t="s">
        <v>103</v>
      </c>
      <c r="AW420" s="10" t="s">
        <v>36</v>
      </c>
      <c r="AX420" s="10" t="s">
        <v>79</v>
      </c>
      <c r="AY420" s="172" t="s">
        <v>159</v>
      </c>
    </row>
    <row r="421" spans="2:51" s="10" customFormat="1" ht="22.5" customHeight="1">
      <c r="B421" s="165"/>
      <c r="C421" s="166"/>
      <c r="D421" s="166"/>
      <c r="E421" s="167" t="s">
        <v>3</v>
      </c>
      <c r="F421" s="273" t="s">
        <v>876</v>
      </c>
      <c r="G421" s="272"/>
      <c r="H421" s="272"/>
      <c r="I421" s="272"/>
      <c r="J421" s="166"/>
      <c r="K421" s="168">
        <v>16</v>
      </c>
      <c r="L421" s="166"/>
      <c r="M421" s="166"/>
      <c r="N421" s="166"/>
      <c r="O421" s="166"/>
      <c r="P421" s="166"/>
      <c r="Q421" s="166"/>
      <c r="R421" s="169"/>
      <c r="T421" s="170"/>
      <c r="U421" s="166"/>
      <c r="V421" s="166"/>
      <c r="W421" s="166"/>
      <c r="X421" s="166"/>
      <c r="Y421" s="166"/>
      <c r="Z421" s="166"/>
      <c r="AA421" s="171"/>
      <c r="AT421" s="172" t="s">
        <v>167</v>
      </c>
      <c r="AU421" s="172" t="s">
        <v>103</v>
      </c>
      <c r="AV421" s="10" t="s">
        <v>103</v>
      </c>
      <c r="AW421" s="10" t="s">
        <v>36</v>
      </c>
      <c r="AX421" s="10" t="s">
        <v>79</v>
      </c>
      <c r="AY421" s="172" t="s">
        <v>159</v>
      </c>
    </row>
    <row r="422" spans="2:51" s="10" customFormat="1" ht="22.5" customHeight="1">
      <c r="B422" s="165"/>
      <c r="C422" s="166"/>
      <c r="D422" s="166"/>
      <c r="E422" s="167" t="s">
        <v>3</v>
      </c>
      <c r="F422" s="273" t="s">
        <v>877</v>
      </c>
      <c r="G422" s="272"/>
      <c r="H422" s="272"/>
      <c r="I422" s="272"/>
      <c r="J422" s="166"/>
      <c r="K422" s="168">
        <v>2</v>
      </c>
      <c r="L422" s="166"/>
      <c r="M422" s="166"/>
      <c r="N422" s="166"/>
      <c r="O422" s="166"/>
      <c r="P422" s="166"/>
      <c r="Q422" s="166"/>
      <c r="R422" s="169"/>
      <c r="T422" s="170"/>
      <c r="U422" s="166"/>
      <c r="V422" s="166"/>
      <c r="W422" s="166"/>
      <c r="X422" s="166"/>
      <c r="Y422" s="166"/>
      <c r="Z422" s="166"/>
      <c r="AA422" s="171"/>
      <c r="AT422" s="172" t="s">
        <v>167</v>
      </c>
      <c r="AU422" s="172" t="s">
        <v>103</v>
      </c>
      <c r="AV422" s="10" t="s">
        <v>103</v>
      </c>
      <c r="AW422" s="10" t="s">
        <v>36</v>
      </c>
      <c r="AX422" s="10" t="s">
        <v>79</v>
      </c>
      <c r="AY422" s="172" t="s">
        <v>159</v>
      </c>
    </row>
    <row r="423" spans="2:51" s="10" customFormat="1" ht="22.5" customHeight="1">
      <c r="B423" s="165"/>
      <c r="C423" s="166"/>
      <c r="D423" s="166"/>
      <c r="E423" s="167" t="s">
        <v>3</v>
      </c>
      <c r="F423" s="273" t="s">
        <v>878</v>
      </c>
      <c r="G423" s="272"/>
      <c r="H423" s="272"/>
      <c r="I423" s="272"/>
      <c r="J423" s="166"/>
      <c r="K423" s="168">
        <v>3</v>
      </c>
      <c r="L423" s="166"/>
      <c r="M423" s="166"/>
      <c r="N423" s="166"/>
      <c r="O423" s="166"/>
      <c r="P423" s="166"/>
      <c r="Q423" s="166"/>
      <c r="R423" s="169"/>
      <c r="T423" s="170"/>
      <c r="U423" s="166"/>
      <c r="V423" s="166"/>
      <c r="W423" s="166"/>
      <c r="X423" s="166"/>
      <c r="Y423" s="166"/>
      <c r="Z423" s="166"/>
      <c r="AA423" s="171"/>
      <c r="AT423" s="172" t="s">
        <v>167</v>
      </c>
      <c r="AU423" s="172" t="s">
        <v>103</v>
      </c>
      <c r="AV423" s="10" t="s">
        <v>103</v>
      </c>
      <c r="AW423" s="10" t="s">
        <v>36</v>
      </c>
      <c r="AX423" s="10" t="s">
        <v>79</v>
      </c>
      <c r="AY423" s="172" t="s">
        <v>159</v>
      </c>
    </row>
    <row r="424" spans="2:51" s="10" customFormat="1" ht="22.5" customHeight="1">
      <c r="B424" s="165"/>
      <c r="C424" s="166"/>
      <c r="D424" s="166"/>
      <c r="E424" s="167" t="s">
        <v>3</v>
      </c>
      <c r="F424" s="273" t="s">
        <v>879</v>
      </c>
      <c r="G424" s="272"/>
      <c r="H424" s="272"/>
      <c r="I424" s="272"/>
      <c r="J424" s="166"/>
      <c r="K424" s="168">
        <v>15</v>
      </c>
      <c r="L424" s="166"/>
      <c r="M424" s="166"/>
      <c r="N424" s="166"/>
      <c r="O424" s="166"/>
      <c r="P424" s="166"/>
      <c r="Q424" s="166"/>
      <c r="R424" s="169"/>
      <c r="T424" s="170"/>
      <c r="U424" s="166"/>
      <c r="V424" s="166"/>
      <c r="W424" s="166"/>
      <c r="X424" s="166"/>
      <c r="Y424" s="166"/>
      <c r="Z424" s="166"/>
      <c r="AA424" s="171"/>
      <c r="AT424" s="172" t="s">
        <v>167</v>
      </c>
      <c r="AU424" s="172" t="s">
        <v>103</v>
      </c>
      <c r="AV424" s="10" t="s">
        <v>103</v>
      </c>
      <c r="AW424" s="10" t="s">
        <v>36</v>
      </c>
      <c r="AX424" s="10" t="s">
        <v>79</v>
      </c>
      <c r="AY424" s="172" t="s">
        <v>159</v>
      </c>
    </row>
    <row r="425" spans="2:51" s="10" customFormat="1" ht="22.5" customHeight="1">
      <c r="B425" s="165"/>
      <c r="C425" s="166"/>
      <c r="D425" s="166"/>
      <c r="E425" s="167" t="s">
        <v>3</v>
      </c>
      <c r="F425" s="273" t="s">
        <v>880</v>
      </c>
      <c r="G425" s="272"/>
      <c r="H425" s="272"/>
      <c r="I425" s="272"/>
      <c r="J425" s="166"/>
      <c r="K425" s="168">
        <v>3</v>
      </c>
      <c r="L425" s="166"/>
      <c r="M425" s="166"/>
      <c r="N425" s="166"/>
      <c r="O425" s="166"/>
      <c r="P425" s="166"/>
      <c r="Q425" s="166"/>
      <c r="R425" s="169"/>
      <c r="T425" s="170"/>
      <c r="U425" s="166"/>
      <c r="V425" s="166"/>
      <c r="W425" s="166"/>
      <c r="X425" s="166"/>
      <c r="Y425" s="166"/>
      <c r="Z425" s="166"/>
      <c r="AA425" s="171"/>
      <c r="AT425" s="172" t="s">
        <v>167</v>
      </c>
      <c r="AU425" s="172" t="s">
        <v>103</v>
      </c>
      <c r="AV425" s="10" t="s">
        <v>103</v>
      </c>
      <c r="AW425" s="10" t="s">
        <v>36</v>
      </c>
      <c r="AX425" s="10" t="s">
        <v>79</v>
      </c>
      <c r="AY425" s="172" t="s">
        <v>159</v>
      </c>
    </row>
    <row r="426" spans="2:51" s="10" customFormat="1" ht="22.5" customHeight="1">
      <c r="B426" s="165"/>
      <c r="C426" s="166"/>
      <c r="D426" s="166"/>
      <c r="E426" s="167" t="s">
        <v>3</v>
      </c>
      <c r="F426" s="273" t="s">
        <v>881</v>
      </c>
      <c r="G426" s="272"/>
      <c r="H426" s="272"/>
      <c r="I426" s="272"/>
      <c r="J426" s="166"/>
      <c r="K426" s="168">
        <v>3</v>
      </c>
      <c r="L426" s="166"/>
      <c r="M426" s="166"/>
      <c r="N426" s="166"/>
      <c r="O426" s="166"/>
      <c r="P426" s="166"/>
      <c r="Q426" s="166"/>
      <c r="R426" s="169"/>
      <c r="T426" s="170"/>
      <c r="U426" s="166"/>
      <c r="V426" s="166"/>
      <c r="W426" s="166"/>
      <c r="X426" s="166"/>
      <c r="Y426" s="166"/>
      <c r="Z426" s="166"/>
      <c r="AA426" s="171"/>
      <c r="AT426" s="172" t="s">
        <v>167</v>
      </c>
      <c r="AU426" s="172" t="s">
        <v>103</v>
      </c>
      <c r="AV426" s="10" t="s">
        <v>103</v>
      </c>
      <c r="AW426" s="10" t="s">
        <v>36</v>
      </c>
      <c r="AX426" s="10" t="s">
        <v>79</v>
      </c>
      <c r="AY426" s="172" t="s">
        <v>159</v>
      </c>
    </row>
    <row r="427" spans="2:51" s="11" customFormat="1" ht="22.5" customHeight="1">
      <c r="B427" s="173"/>
      <c r="C427" s="174"/>
      <c r="D427" s="174"/>
      <c r="E427" s="175" t="s">
        <v>3</v>
      </c>
      <c r="F427" s="269" t="s">
        <v>168</v>
      </c>
      <c r="G427" s="270"/>
      <c r="H427" s="270"/>
      <c r="I427" s="270"/>
      <c r="J427" s="174"/>
      <c r="K427" s="176">
        <v>113</v>
      </c>
      <c r="L427" s="174"/>
      <c r="M427" s="174"/>
      <c r="N427" s="174"/>
      <c r="O427" s="174"/>
      <c r="P427" s="174"/>
      <c r="Q427" s="174"/>
      <c r="R427" s="177"/>
      <c r="T427" s="178"/>
      <c r="U427" s="174"/>
      <c r="V427" s="174"/>
      <c r="W427" s="174"/>
      <c r="X427" s="174"/>
      <c r="Y427" s="174"/>
      <c r="Z427" s="174"/>
      <c r="AA427" s="179"/>
      <c r="AT427" s="180" t="s">
        <v>167</v>
      </c>
      <c r="AU427" s="180" t="s">
        <v>103</v>
      </c>
      <c r="AV427" s="11" t="s">
        <v>164</v>
      </c>
      <c r="AW427" s="11" t="s">
        <v>36</v>
      </c>
      <c r="AX427" s="11" t="s">
        <v>21</v>
      </c>
      <c r="AY427" s="180" t="s">
        <v>159</v>
      </c>
    </row>
    <row r="428" spans="2:65" s="1" customFormat="1" ht="48.75" customHeight="1">
      <c r="B428" s="129"/>
      <c r="C428" s="158" t="s">
        <v>543</v>
      </c>
      <c r="D428" s="158" t="s">
        <v>160</v>
      </c>
      <c r="E428" s="159" t="s">
        <v>882</v>
      </c>
      <c r="F428" s="259" t="s">
        <v>1075</v>
      </c>
      <c r="G428" s="260"/>
      <c r="H428" s="260"/>
      <c r="I428" s="260"/>
      <c r="J428" s="160" t="s">
        <v>211</v>
      </c>
      <c r="K428" s="161">
        <v>12.46</v>
      </c>
      <c r="L428" s="261">
        <v>0</v>
      </c>
      <c r="M428" s="260"/>
      <c r="N428" s="262">
        <f>ROUND(L428*K428,2)</f>
        <v>0</v>
      </c>
      <c r="O428" s="260"/>
      <c r="P428" s="260"/>
      <c r="Q428" s="260"/>
      <c r="R428" s="131"/>
      <c r="T428" s="162" t="s">
        <v>3</v>
      </c>
      <c r="U428" s="43" t="s">
        <v>44</v>
      </c>
      <c r="V428" s="35"/>
      <c r="W428" s="163">
        <f>V428*K428</f>
        <v>0</v>
      </c>
      <c r="X428" s="163">
        <v>0.00437</v>
      </c>
      <c r="Y428" s="163">
        <f>X428*K428</f>
        <v>0.0544502</v>
      </c>
      <c r="Z428" s="163">
        <v>0</v>
      </c>
      <c r="AA428" s="164">
        <f>Z428*K428</f>
        <v>0</v>
      </c>
      <c r="AR428" s="17" t="s">
        <v>196</v>
      </c>
      <c r="AT428" s="17" t="s">
        <v>160</v>
      </c>
      <c r="AU428" s="17" t="s">
        <v>103</v>
      </c>
      <c r="AY428" s="17" t="s">
        <v>159</v>
      </c>
      <c r="BE428" s="104">
        <f>IF(U428="základní",N428,0)</f>
        <v>0</v>
      </c>
      <c r="BF428" s="104">
        <f>IF(U428="snížená",N428,0)</f>
        <v>0</v>
      </c>
      <c r="BG428" s="104">
        <f>IF(U428="zákl. přenesená",N428,0)</f>
        <v>0</v>
      </c>
      <c r="BH428" s="104">
        <f>IF(U428="sníž. přenesená",N428,0)</f>
        <v>0</v>
      </c>
      <c r="BI428" s="104">
        <f>IF(U428="nulová",N428,0)</f>
        <v>0</v>
      </c>
      <c r="BJ428" s="17" t="s">
        <v>21</v>
      </c>
      <c r="BK428" s="104">
        <f>ROUND(L428*K428,2)</f>
        <v>0</v>
      </c>
      <c r="BL428" s="17" t="s">
        <v>196</v>
      </c>
      <c r="BM428" s="17" t="s">
        <v>884</v>
      </c>
    </row>
    <row r="429" spans="2:51" s="10" customFormat="1" ht="22.5" customHeight="1">
      <c r="B429" s="165"/>
      <c r="C429" s="166"/>
      <c r="D429" s="166"/>
      <c r="E429" s="167" t="s">
        <v>3</v>
      </c>
      <c r="F429" s="271" t="s">
        <v>885</v>
      </c>
      <c r="G429" s="272"/>
      <c r="H429" s="272"/>
      <c r="I429" s="272"/>
      <c r="J429" s="166"/>
      <c r="K429" s="168">
        <v>12.46</v>
      </c>
      <c r="L429" s="166"/>
      <c r="M429" s="166"/>
      <c r="N429" s="166"/>
      <c r="O429" s="166"/>
      <c r="P429" s="166"/>
      <c r="Q429" s="166"/>
      <c r="R429" s="169"/>
      <c r="T429" s="170"/>
      <c r="U429" s="166"/>
      <c r="V429" s="166"/>
      <c r="W429" s="166"/>
      <c r="X429" s="166"/>
      <c r="Y429" s="166"/>
      <c r="Z429" s="166"/>
      <c r="AA429" s="171"/>
      <c r="AT429" s="172" t="s">
        <v>167</v>
      </c>
      <c r="AU429" s="172" t="s">
        <v>103</v>
      </c>
      <c r="AV429" s="10" t="s">
        <v>103</v>
      </c>
      <c r="AW429" s="10" t="s">
        <v>36</v>
      </c>
      <c r="AX429" s="10" t="s">
        <v>79</v>
      </c>
      <c r="AY429" s="172" t="s">
        <v>159</v>
      </c>
    </row>
    <row r="430" spans="2:51" s="11" customFormat="1" ht="22.5" customHeight="1">
      <c r="B430" s="173"/>
      <c r="C430" s="174"/>
      <c r="D430" s="174"/>
      <c r="E430" s="175" t="s">
        <v>3</v>
      </c>
      <c r="F430" s="269" t="s">
        <v>168</v>
      </c>
      <c r="G430" s="270"/>
      <c r="H430" s="270"/>
      <c r="I430" s="270"/>
      <c r="J430" s="174"/>
      <c r="K430" s="176">
        <v>12.46</v>
      </c>
      <c r="L430" s="174"/>
      <c r="M430" s="174"/>
      <c r="N430" s="174"/>
      <c r="O430" s="174"/>
      <c r="P430" s="174"/>
      <c r="Q430" s="174"/>
      <c r="R430" s="177"/>
      <c r="T430" s="178"/>
      <c r="U430" s="174"/>
      <c r="V430" s="174"/>
      <c r="W430" s="174"/>
      <c r="X430" s="174"/>
      <c r="Y430" s="174"/>
      <c r="Z430" s="174"/>
      <c r="AA430" s="179"/>
      <c r="AT430" s="180" t="s">
        <v>167</v>
      </c>
      <c r="AU430" s="180" t="s">
        <v>103</v>
      </c>
      <c r="AV430" s="11" t="s">
        <v>164</v>
      </c>
      <c r="AW430" s="11" t="s">
        <v>36</v>
      </c>
      <c r="AX430" s="11" t="s">
        <v>21</v>
      </c>
      <c r="AY430" s="180" t="s">
        <v>159</v>
      </c>
    </row>
    <row r="431" spans="2:65" s="1" customFormat="1" ht="31.5" customHeight="1">
      <c r="B431" s="129"/>
      <c r="C431" s="158" t="s">
        <v>548</v>
      </c>
      <c r="D431" s="158" t="s">
        <v>160</v>
      </c>
      <c r="E431" s="159" t="s">
        <v>557</v>
      </c>
      <c r="F431" s="259" t="s">
        <v>558</v>
      </c>
      <c r="G431" s="260"/>
      <c r="H431" s="260"/>
      <c r="I431" s="260"/>
      <c r="J431" s="160" t="s">
        <v>211</v>
      </c>
      <c r="K431" s="161">
        <v>26.2</v>
      </c>
      <c r="L431" s="261">
        <v>0</v>
      </c>
      <c r="M431" s="260"/>
      <c r="N431" s="262">
        <f>ROUND(L431*K431,2)</f>
        <v>0</v>
      </c>
      <c r="O431" s="260"/>
      <c r="P431" s="260"/>
      <c r="Q431" s="260"/>
      <c r="R431" s="131"/>
      <c r="T431" s="162" t="s">
        <v>3</v>
      </c>
      <c r="U431" s="43" t="s">
        <v>44</v>
      </c>
      <c r="V431" s="35"/>
      <c r="W431" s="163">
        <f>V431*K431</f>
        <v>0</v>
      </c>
      <c r="X431" s="163">
        <v>0.00289</v>
      </c>
      <c r="Y431" s="163">
        <f>X431*K431</f>
        <v>0.07571800000000001</v>
      </c>
      <c r="Z431" s="163">
        <v>0</v>
      </c>
      <c r="AA431" s="164">
        <f>Z431*K431</f>
        <v>0</v>
      </c>
      <c r="AR431" s="17" t="s">
        <v>196</v>
      </c>
      <c r="AT431" s="17" t="s">
        <v>160</v>
      </c>
      <c r="AU431" s="17" t="s">
        <v>103</v>
      </c>
      <c r="AY431" s="17" t="s">
        <v>159</v>
      </c>
      <c r="BE431" s="104">
        <f>IF(U431="základní",N431,0)</f>
        <v>0</v>
      </c>
      <c r="BF431" s="104">
        <f>IF(U431="snížená",N431,0)</f>
        <v>0</v>
      </c>
      <c r="BG431" s="104">
        <f>IF(U431="zákl. přenesená",N431,0)</f>
        <v>0</v>
      </c>
      <c r="BH431" s="104">
        <f>IF(U431="sníž. přenesená",N431,0)</f>
        <v>0</v>
      </c>
      <c r="BI431" s="104">
        <f>IF(U431="nulová",N431,0)</f>
        <v>0</v>
      </c>
      <c r="BJ431" s="17" t="s">
        <v>21</v>
      </c>
      <c r="BK431" s="104">
        <f>ROUND(L431*K431,2)</f>
        <v>0</v>
      </c>
      <c r="BL431" s="17" t="s">
        <v>196</v>
      </c>
      <c r="BM431" s="17" t="s">
        <v>886</v>
      </c>
    </row>
    <row r="432" spans="2:51" s="10" customFormat="1" ht="22.5" customHeight="1">
      <c r="B432" s="165"/>
      <c r="C432" s="166"/>
      <c r="D432" s="166"/>
      <c r="E432" s="167" t="s">
        <v>3</v>
      </c>
      <c r="F432" s="271" t="s">
        <v>887</v>
      </c>
      <c r="G432" s="272"/>
      <c r="H432" s="272"/>
      <c r="I432" s="272"/>
      <c r="J432" s="166"/>
      <c r="K432" s="168">
        <v>26.2</v>
      </c>
      <c r="L432" s="166"/>
      <c r="M432" s="166"/>
      <c r="N432" s="166"/>
      <c r="O432" s="166"/>
      <c r="P432" s="166"/>
      <c r="Q432" s="166"/>
      <c r="R432" s="169"/>
      <c r="T432" s="170"/>
      <c r="U432" s="166"/>
      <c r="V432" s="166"/>
      <c r="W432" s="166"/>
      <c r="X432" s="166"/>
      <c r="Y432" s="166"/>
      <c r="Z432" s="166"/>
      <c r="AA432" s="171"/>
      <c r="AT432" s="172" t="s">
        <v>167</v>
      </c>
      <c r="AU432" s="172" t="s">
        <v>103</v>
      </c>
      <c r="AV432" s="10" t="s">
        <v>103</v>
      </c>
      <c r="AW432" s="10" t="s">
        <v>36</v>
      </c>
      <c r="AX432" s="10" t="s">
        <v>79</v>
      </c>
      <c r="AY432" s="172" t="s">
        <v>159</v>
      </c>
    </row>
    <row r="433" spans="2:51" s="11" customFormat="1" ht="22.5" customHeight="1">
      <c r="B433" s="173"/>
      <c r="C433" s="174"/>
      <c r="D433" s="174"/>
      <c r="E433" s="175" t="s">
        <v>3</v>
      </c>
      <c r="F433" s="269" t="s">
        <v>168</v>
      </c>
      <c r="G433" s="270"/>
      <c r="H433" s="270"/>
      <c r="I433" s="270"/>
      <c r="J433" s="174"/>
      <c r="K433" s="176">
        <v>26.2</v>
      </c>
      <c r="L433" s="174"/>
      <c r="M433" s="174"/>
      <c r="N433" s="174"/>
      <c r="O433" s="174"/>
      <c r="P433" s="174"/>
      <c r="Q433" s="174"/>
      <c r="R433" s="177"/>
      <c r="T433" s="178"/>
      <c r="U433" s="174"/>
      <c r="V433" s="174"/>
      <c r="W433" s="174"/>
      <c r="X433" s="174"/>
      <c r="Y433" s="174"/>
      <c r="Z433" s="174"/>
      <c r="AA433" s="179"/>
      <c r="AT433" s="180" t="s">
        <v>167</v>
      </c>
      <c r="AU433" s="180" t="s">
        <v>103</v>
      </c>
      <c r="AV433" s="11" t="s">
        <v>164</v>
      </c>
      <c r="AW433" s="11" t="s">
        <v>36</v>
      </c>
      <c r="AX433" s="11" t="s">
        <v>21</v>
      </c>
      <c r="AY433" s="180" t="s">
        <v>159</v>
      </c>
    </row>
    <row r="434" spans="2:65" s="1" customFormat="1" ht="31.5" customHeight="1">
      <c r="B434" s="129"/>
      <c r="C434" s="158" t="s">
        <v>556</v>
      </c>
      <c r="D434" s="158" t="s">
        <v>160</v>
      </c>
      <c r="E434" s="159" t="s">
        <v>567</v>
      </c>
      <c r="F434" s="259" t="s">
        <v>568</v>
      </c>
      <c r="G434" s="260"/>
      <c r="H434" s="260"/>
      <c r="I434" s="260"/>
      <c r="J434" s="160" t="s">
        <v>206</v>
      </c>
      <c r="K434" s="161">
        <v>13</v>
      </c>
      <c r="L434" s="261">
        <v>0</v>
      </c>
      <c r="M434" s="260"/>
      <c r="N434" s="262">
        <f>ROUND(L434*K434,2)</f>
        <v>0</v>
      </c>
      <c r="O434" s="260"/>
      <c r="P434" s="260"/>
      <c r="Q434" s="260"/>
      <c r="R434" s="131"/>
      <c r="T434" s="162" t="s">
        <v>3</v>
      </c>
      <c r="U434" s="43" t="s">
        <v>44</v>
      </c>
      <c r="V434" s="35"/>
      <c r="W434" s="163">
        <f>V434*K434</f>
        <v>0</v>
      </c>
      <c r="X434" s="163">
        <v>0.00908</v>
      </c>
      <c r="Y434" s="163">
        <f>X434*K434</f>
        <v>0.11803999999999999</v>
      </c>
      <c r="Z434" s="163">
        <v>0</v>
      </c>
      <c r="AA434" s="164">
        <f>Z434*K434</f>
        <v>0</v>
      </c>
      <c r="AR434" s="17" t="s">
        <v>196</v>
      </c>
      <c r="AT434" s="17" t="s">
        <v>160</v>
      </c>
      <c r="AU434" s="17" t="s">
        <v>103</v>
      </c>
      <c r="AY434" s="17" t="s">
        <v>159</v>
      </c>
      <c r="BE434" s="104">
        <f>IF(U434="základní",N434,0)</f>
        <v>0</v>
      </c>
      <c r="BF434" s="104">
        <f>IF(U434="snížená",N434,0)</f>
        <v>0</v>
      </c>
      <c r="BG434" s="104">
        <f>IF(U434="zákl. přenesená",N434,0)</f>
        <v>0</v>
      </c>
      <c r="BH434" s="104">
        <f>IF(U434="sníž. přenesená",N434,0)</f>
        <v>0</v>
      </c>
      <c r="BI434" s="104">
        <f>IF(U434="nulová",N434,0)</f>
        <v>0</v>
      </c>
      <c r="BJ434" s="17" t="s">
        <v>21</v>
      </c>
      <c r="BK434" s="104">
        <f>ROUND(L434*K434,2)</f>
        <v>0</v>
      </c>
      <c r="BL434" s="17" t="s">
        <v>196</v>
      </c>
      <c r="BM434" s="17" t="s">
        <v>888</v>
      </c>
    </row>
    <row r="435" spans="2:51" s="10" customFormat="1" ht="31.5" customHeight="1">
      <c r="B435" s="165"/>
      <c r="C435" s="166"/>
      <c r="D435" s="166"/>
      <c r="E435" s="167" t="s">
        <v>3</v>
      </c>
      <c r="F435" s="271" t="s">
        <v>889</v>
      </c>
      <c r="G435" s="272"/>
      <c r="H435" s="272"/>
      <c r="I435" s="272"/>
      <c r="J435" s="166"/>
      <c r="K435" s="168">
        <v>6</v>
      </c>
      <c r="L435" s="166"/>
      <c r="M435" s="166"/>
      <c r="N435" s="166"/>
      <c r="O435" s="166"/>
      <c r="P435" s="166"/>
      <c r="Q435" s="166"/>
      <c r="R435" s="169"/>
      <c r="T435" s="170"/>
      <c r="U435" s="166"/>
      <c r="V435" s="166"/>
      <c r="W435" s="166"/>
      <c r="X435" s="166"/>
      <c r="Y435" s="166"/>
      <c r="Z435" s="166"/>
      <c r="AA435" s="171"/>
      <c r="AT435" s="172" t="s">
        <v>167</v>
      </c>
      <c r="AU435" s="172" t="s">
        <v>103</v>
      </c>
      <c r="AV435" s="10" t="s">
        <v>103</v>
      </c>
      <c r="AW435" s="10" t="s">
        <v>36</v>
      </c>
      <c r="AX435" s="10" t="s">
        <v>79</v>
      </c>
      <c r="AY435" s="172" t="s">
        <v>159</v>
      </c>
    </row>
    <row r="436" spans="2:51" s="10" customFormat="1" ht="22.5" customHeight="1">
      <c r="B436" s="165"/>
      <c r="C436" s="166"/>
      <c r="D436" s="166"/>
      <c r="E436" s="167" t="s">
        <v>3</v>
      </c>
      <c r="F436" s="273" t="s">
        <v>890</v>
      </c>
      <c r="G436" s="272"/>
      <c r="H436" s="272"/>
      <c r="I436" s="272"/>
      <c r="J436" s="166"/>
      <c r="K436" s="168">
        <v>7</v>
      </c>
      <c r="L436" s="166"/>
      <c r="M436" s="166"/>
      <c r="N436" s="166"/>
      <c r="O436" s="166"/>
      <c r="P436" s="166"/>
      <c r="Q436" s="166"/>
      <c r="R436" s="169"/>
      <c r="T436" s="170"/>
      <c r="U436" s="166"/>
      <c r="V436" s="166"/>
      <c r="W436" s="166"/>
      <c r="X436" s="166"/>
      <c r="Y436" s="166"/>
      <c r="Z436" s="166"/>
      <c r="AA436" s="171"/>
      <c r="AT436" s="172" t="s">
        <v>167</v>
      </c>
      <c r="AU436" s="172" t="s">
        <v>103</v>
      </c>
      <c r="AV436" s="10" t="s">
        <v>103</v>
      </c>
      <c r="AW436" s="10" t="s">
        <v>36</v>
      </c>
      <c r="AX436" s="10" t="s">
        <v>79</v>
      </c>
      <c r="AY436" s="172" t="s">
        <v>159</v>
      </c>
    </row>
    <row r="437" spans="2:51" s="11" customFormat="1" ht="22.5" customHeight="1">
      <c r="B437" s="173"/>
      <c r="C437" s="174"/>
      <c r="D437" s="174"/>
      <c r="E437" s="175" t="s">
        <v>3</v>
      </c>
      <c r="F437" s="269" t="s">
        <v>168</v>
      </c>
      <c r="G437" s="270"/>
      <c r="H437" s="270"/>
      <c r="I437" s="270"/>
      <c r="J437" s="174"/>
      <c r="K437" s="176">
        <v>13</v>
      </c>
      <c r="L437" s="174"/>
      <c r="M437" s="174"/>
      <c r="N437" s="174"/>
      <c r="O437" s="174"/>
      <c r="P437" s="174"/>
      <c r="Q437" s="174"/>
      <c r="R437" s="177"/>
      <c r="T437" s="178"/>
      <c r="U437" s="174"/>
      <c r="V437" s="174"/>
      <c r="W437" s="174"/>
      <c r="X437" s="174"/>
      <c r="Y437" s="174"/>
      <c r="Z437" s="174"/>
      <c r="AA437" s="179"/>
      <c r="AT437" s="180" t="s">
        <v>167</v>
      </c>
      <c r="AU437" s="180" t="s">
        <v>103</v>
      </c>
      <c r="AV437" s="11" t="s">
        <v>164</v>
      </c>
      <c r="AW437" s="11" t="s">
        <v>36</v>
      </c>
      <c r="AX437" s="11" t="s">
        <v>21</v>
      </c>
      <c r="AY437" s="180" t="s">
        <v>159</v>
      </c>
    </row>
    <row r="438" spans="2:65" s="1" customFormat="1" ht="31.5" customHeight="1">
      <c r="B438" s="129"/>
      <c r="C438" s="158" t="s">
        <v>561</v>
      </c>
      <c r="D438" s="158" t="s">
        <v>160</v>
      </c>
      <c r="E438" s="159" t="s">
        <v>573</v>
      </c>
      <c r="F438" s="259" t="s">
        <v>574</v>
      </c>
      <c r="G438" s="260"/>
      <c r="H438" s="260"/>
      <c r="I438" s="260"/>
      <c r="J438" s="160" t="s">
        <v>206</v>
      </c>
      <c r="K438" s="161">
        <v>13</v>
      </c>
      <c r="L438" s="261">
        <v>0</v>
      </c>
      <c r="M438" s="260"/>
      <c r="N438" s="262">
        <f>ROUND(L438*K438,2)</f>
        <v>0</v>
      </c>
      <c r="O438" s="260"/>
      <c r="P438" s="260"/>
      <c r="Q438" s="260"/>
      <c r="R438" s="131"/>
      <c r="T438" s="162" t="s">
        <v>3</v>
      </c>
      <c r="U438" s="43" t="s">
        <v>44</v>
      </c>
      <c r="V438" s="35"/>
      <c r="W438" s="163">
        <f>V438*K438</f>
        <v>0</v>
      </c>
      <c r="X438" s="163">
        <v>0.0014</v>
      </c>
      <c r="Y438" s="163">
        <f>X438*K438</f>
        <v>0.0182</v>
      </c>
      <c r="Z438" s="163">
        <v>0</v>
      </c>
      <c r="AA438" s="164">
        <f>Z438*K438</f>
        <v>0</v>
      </c>
      <c r="AR438" s="17" t="s">
        <v>164</v>
      </c>
      <c r="AT438" s="17" t="s">
        <v>160</v>
      </c>
      <c r="AU438" s="17" t="s">
        <v>103</v>
      </c>
      <c r="AY438" s="17" t="s">
        <v>159</v>
      </c>
      <c r="BE438" s="104">
        <f>IF(U438="základní",N438,0)</f>
        <v>0</v>
      </c>
      <c r="BF438" s="104">
        <f>IF(U438="snížená",N438,0)</f>
        <v>0</v>
      </c>
      <c r="BG438" s="104">
        <f>IF(U438="zákl. přenesená",N438,0)</f>
        <v>0</v>
      </c>
      <c r="BH438" s="104">
        <f>IF(U438="sníž. přenesená",N438,0)</f>
        <v>0</v>
      </c>
      <c r="BI438" s="104">
        <f>IF(U438="nulová",N438,0)</f>
        <v>0</v>
      </c>
      <c r="BJ438" s="17" t="s">
        <v>21</v>
      </c>
      <c r="BK438" s="104">
        <f>ROUND(L438*K438,2)</f>
        <v>0</v>
      </c>
      <c r="BL438" s="17" t="s">
        <v>164</v>
      </c>
      <c r="BM438" s="17" t="s">
        <v>891</v>
      </c>
    </row>
    <row r="439" spans="2:51" s="10" customFormat="1" ht="31.5" customHeight="1">
      <c r="B439" s="165"/>
      <c r="C439" s="166"/>
      <c r="D439" s="166"/>
      <c r="E439" s="167" t="s">
        <v>3</v>
      </c>
      <c r="F439" s="271" t="s">
        <v>889</v>
      </c>
      <c r="G439" s="272"/>
      <c r="H439" s="272"/>
      <c r="I439" s="272"/>
      <c r="J439" s="166"/>
      <c r="K439" s="168">
        <v>6</v>
      </c>
      <c r="L439" s="166"/>
      <c r="M439" s="166"/>
      <c r="N439" s="166"/>
      <c r="O439" s="166"/>
      <c r="P439" s="166"/>
      <c r="Q439" s="166"/>
      <c r="R439" s="169"/>
      <c r="T439" s="170"/>
      <c r="U439" s="166"/>
      <c r="V439" s="166"/>
      <c r="W439" s="166"/>
      <c r="X439" s="166"/>
      <c r="Y439" s="166"/>
      <c r="Z439" s="166"/>
      <c r="AA439" s="171"/>
      <c r="AT439" s="172" t="s">
        <v>167</v>
      </c>
      <c r="AU439" s="172" t="s">
        <v>103</v>
      </c>
      <c r="AV439" s="10" t="s">
        <v>103</v>
      </c>
      <c r="AW439" s="10" t="s">
        <v>36</v>
      </c>
      <c r="AX439" s="10" t="s">
        <v>79</v>
      </c>
      <c r="AY439" s="172" t="s">
        <v>159</v>
      </c>
    </row>
    <row r="440" spans="2:51" s="10" customFormat="1" ht="22.5" customHeight="1">
      <c r="B440" s="165"/>
      <c r="C440" s="166"/>
      <c r="D440" s="166"/>
      <c r="E440" s="167" t="s">
        <v>3</v>
      </c>
      <c r="F440" s="273" t="s">
        <v>890</v>
      </c>
      <c r="G440" s="272"/>
      <c r="H440" s="272"/>
      <c r="I440" s="272"/>
      <c r="J440" s="166"/>
      <c r="K440" s="168">
        <v>7</v>
      </c>
      <c r="L440" s="166"/>
      <c r="M440" s="166"/>
      <c r="N440" s="166"/>
      <c r="O440" s="166"/>
      <c r="P440" s="166"/>
      <c r="Q440" s="166"/>
      <c r="R440" s="169"/>
      <c r="T440" s="170"/>
      <c r="U440" s="166"/>
      <c r="V440" s="166"/>
      <c r="W440" s="166"/>
      <c r="X440" s="166"/>
      <c r="Y440" s="166"/>
      <c r="Z440" s="166"/>
      <c r="AA440" s="171"/>
      <c r="AT440" s="172" t="s">
        <v>167</v>
      </c>
      <c r="AU440" s="172" t="s">
        <v>103</v>
      </c>
      <c r="AV440" s="10" t="s">
        <v>103</v>
      </c>
      <c r="AW440" s="10" t="s">
        <v>36</v>
      </c>
      <c r="AX440" s="10" t="s">
        <v>79</v>
      </c>
      <c r="AY440" s="172" t="s">
        <v>159</v>
      </c>
    </row>
    <row r="441" spans="2:51" s="11" customFormat="1" ht="22.5" customHeight="1">
      <c r="B441" s="173"/>
      <c r="C441" s="174"/>
      <c r="D441" s="174"/>
      <c r="E441" s="175" t="s">
        <v>3</v>
      </c>
      <c r="F441" s="269" t="s">
        <v>168</v>
      </c>
      <c r="G441" s="270"/>
      <c r="H441" s="270"/>
      <c r="I441" s="270"/>
      <c r="J441" s="174"/>
      <c r="K441" s="176">
        <v>13</v>
      </c>
      <c r="L441" s="174"/>
      <c r="M441" s="174"/>
      <c r="N441" s="174"/>
      <c r="O441" s="174"/>
      <c r="P441" s="174"/>
      <c r="Q441" s="174"/>
      <c r="R441" s="177"/>
      <c r="T441" s="178"/>
      <c r="U441" s="174"/>
      <c r="V441" s="174"/>
      <c r="W441" s="174"/>
      <c r="X441" s="174"/>
      <c r="Y441" s="174"/>
      <c r="Z441" s="174"/>
      <c r="AA441" s="179"/>
      <c r="AT441" s="180" t="s">
        <v>167</v>
      </c>
      <c r="AU441" s="180" t="s">
        <v>103</v>
      </c>
      <c r="AV441" s="11" t="s">
        <v>164</v>
      </c>
      <c r="AW441" s="11" t="s">
        <v>36</v>
      </c>
      <c r="AX441" s="11" t="s">
        <v>21</v>
      </c>
      <c r="AY441" s="180" t="s">
        <v>159</v>
      </c>
    </row>
    <row r="442" spans="2:65" s="1" customFormat="1" ht="31.5" customHeight="1">
      <c r="B442" s="129"/>
      <c r="C442" s="158" t="s">
        <v>566</v>
      </c>
      <c r="D442" s="158" t="s">
        <v>160</v>
      </c>
      <c r="E442" s="159" t="s">
        <v>577</v>
      </c>
      <c r="F442" s="259" t="s">
        <v>578</v>
      </c>
      <c r="G442" s="260"/>
      <c r="H442" s="260"/>
      <c r="I442" s="260"/>
      <c r="J442" s="160" t="s">
        <v>211</v>
      </c>
      <c r="K442" s="161">
        <v>114.5</v>
      </c>
      <c r="L442" s="261">
        <v>0</v>
      </c>
      <c r="M442" s="260"/>
      <c r="N442" s="262">
        <f>ROUND(L442*K442,2)</f>
        <v>0</v>
      </c>
      <c r="O442" s="260"/>
      <c r="P442" s="260"/>
      <c r="Q442" s="260"/>
      <c r="R442" s="131"/>
      <c r="T442" s="162" t="s">
        <v>3</v>
      </c>
      <c r="U442" s="43" t="s">
        <v>44</v>
      </c>
      <c r="V442" s="35"/>
      <c r="W442" s="163">
        <f>V442*K442</f>
        <v>0</v>
      </c>
      <c r="X442" s="163">
        <v>0.00174</v>
      </c>
      <c r="Y442" s="163">
        <f>X442*K442</f>
        <v>0.19923</v>
      </c>
      <c r="Z442" s="163">
        <v>0</v>
      </c>
      <c r="AA442" s="164">
        <f>Z442*K442</f>
        <v>0</v>
      </c>
      <c r="AR442" s="17" t="s">
        <v>196</v>
      </c>
      <c r="AT442" s="17" t="s">
        <v>160</v>
      </c>
      <c r="AU442" s="17" t="s">
        <v>103</v>
      </c>
      <c r="AY442" s="17" t="s">
        <v>159</v>
      </c>
      <c r="BE442" s="104">
        <f>IF(U442="základní",N442,0)</f>
        <v>0</v>
      </c>
      <c r="BF442" s="104">
        <f>IF(U442="snížená",N442,0)</f>
        <v>0</v>
      </c>
      <c r="BG442" s="104">
        <f>IF(U442="zákl. přenesená",N442,0)</f>
        <v>0</v>
      </c>
      <c r="BH442" s="104">
        <f>IF(U442="sníž. přenesená",N442,0)</f>
        <v>0</v>
      </c>
      <c r="BI442" s="104">
        <f>IF(U442="nulová",N442,0)</f>
        <v>0</v>
      </c>
      <c r="BJ442" s="17" t="s">
        <v>21</v>
      </c>
      <c r="BK442" s="104">
        <f>ROUND(L442*K442,2)</f>
        <v>0</v>
      </c>
      <c r="BL442" s="17" t="s">
        <v>196</v>
      </c>
      <c r="BM442" s="17" t="s">
        <v>892</v>
      </c>
    </row>
    <row r="443" spans="2:51" s="10" customFormat="1" ht="22.5" customHeight="1">
      <c r="B443" s="165"/>
      <c r="C443" s="166"/>
      <c r="D443" s="166"/>
      <c r="E443" s="167" t="s">
        <v>3</v>
      </c>
      <c r="F443" s="271" t="s">
        <v>893</v>
      </c>
      <c r="G443" s="272"/>
      <c r="H443" s="272"/>
      <c r="I443" s="272"/>
      <c r="J443" s="166"/>
      <c r="K443" s="168">
        <v>26.86</v>
      </c>
      <c r="L443" s="166"/>
      <c r="M443" s="166"/>
      <c r="N443" s="166"/>
      <c r="O443" s="166"/>
      <c r="P443" s="166"/>
      <c r="Q443" s="166"/>
      <c r="R443" s="169"/>
      <c r="T443" s="170"/>
      <c r="U443" s="166"/>
      <c r="V443" s="166"/>
      <c r="W443" s="166"/>
      <c r="X443" s="166"/>
      <c r="Y443" s="166"/>
      <c r="Z443" s="166"/>
      <c r="AA443" s="171"/>
      <c r="AT443" s="172" t="s">
        <v>167</v>
      </c>
      <c r="AU443" s="172" t="s">
        <v>103</v>
      </c>
      <c r="AV443" s="10" t="s">
        <v>103</v>
      </c>
      <c r="AW443" s="10" t="s">
        <v>36</v>
      </c>
      <c r="AX443" s="10" t="s">
        <v>79</v>
      </c>
      <c r="AY443" s="172" t="s">
        <v>159</v>
      </c>
    </row>
    <row r="444" spans="2:51" s="10" customFormat="1" ht="22.5" customHeight="1">
      <c r="B444" s="165"/>
      <c r="C444" s="166"/>
      <c r="D444" s="166"/>
      <c r="E444" s="167" t="s">
        <v>3</v>
      </c>
      <c r="F444" s="273" t="s">
        <v>894</v>
      </c>
      <c r="G444" s="272"/>
      <c r="H444" s="272"/>
      <c r="I444" s="272"/>
      <c r="J444" s="166"/>
      <c r="K444" s="168">
        <v>22.87</v>
      </c>
      <c r="L444" s="166"/>
      <c r="M444" s="166"/>
      <c r="N444" s="166"/>
      <c r="O444" s="166"/>
      <c r="P444" s="166"/>
      <c r="Q444" s="166"/>
      <c r="R444" s="169"/>
      <c r="T444" s="170"/>
      <c r="U444" s="166"/>
      <c r="V444" s="166"/>
      <c r="W444" s="166"/>
      <c r="X444" s="166"/>
      <c r="Y444" s="166"/>
      <c r="Z444" s="166"/>
      <c r="AA444" s="171"/>
      <c r="AT444" s="172" t="s">
        <v>167</v>
      </c>
      <c r="AU444" s="172" t="s">
        <v>103</v>
      </c>
      <c r="AV444" s="10" t="s">
        <v>103</v>
      </c>
      <c r="AW444" s="10" t="s">
        <v>36</v>
      </c>
      <c r="AX444" s="10" t="s">
        <v>79</v>
      </c>
      <c r="AY444" s="172" t="s">
        <v>159</v>
      </c>
    </row>
    <row r="445" spans="2:51" s="10" customFormat="1" ht="22.5" customHeight="1">
      <c r="B445" s="165"/>
      <c r="C445" s="166"/>
      <c r="D445" s="166"/>
      <c r="E445" s="167" t="s">
        <v>3</v>
      </c>
      <c r="F445" s="273" t="s">
        <v>895</v>
      </c>
      <c r="G445" s="272"/>
      <c r="H445" s="272"/>
      <c r="I445" s="272"/>
      <c r="J445" s="166"/>
      <c r="K445" s="168">
        <v>13.85</v>
      </c>
      <c r="L445" s="166"/>
      <c r="M445" s="166"/>
      <c r="N445" s="166"/>
      <c r="O445" s="166"/>
      <c r="P445" s="166"/>
      <c r="Q445" s="166"/>
      <c r="R445" s="169"/>
      <c r="T445" s="170"/>
      <c r="U445" s="166"/>
      <c r="V445" s="166"/>
      <c r="W445" s="166"/>
      <c r="X445" s="166"/>
      <c r="Y445" s="166"/>
      <c r="Z445" s="166"/>
      <c r="AA445" s="171"/>
      <c r="AT445" s="172" t="s">
        <v>167</v>
      </c>
      <c r="AU445" s="172" t="s">
        <v>103</v>
      </c>
      <c r="AV445" s="10" t="s">
        <v>103</v>
      </c>
      <c r="AW445" s="10" t="s">
        <v>36</v>
      </c>
      <c r="AX445" s="10" t="s">
        <v>79</v>
      </c>
      <c r="AY445" s="172" t="s">
        <v>159</v>
      </c>
    </row>
    <row r="446" spans="2:51" s="10" customFormat="1" ht="22.5" customHeight="1">
      <c r="B446" s="165"/>
      <c r="C446" s="166"/>
      <c r="D446" s="166"/>
      <c r="E446" s="167" t="s">
        <v>3</v>
      </c>
      <c r="F446" s="273" t="s">
        <v>896</v>
      </c>
      <c r="G446" s="272"/>
      <c r="H446" s="272"/>
      <c r="I446" s="272"/>
      <c r="J446" s="166"/>
      <c r="K446" s="168">
        <v>13.85</v>
      </c>
      <c r="L446" s="166"/>
      <c r="M446" s="166"/>
      <c r="N446" s="166"/>
      <c r="O446" s="166"/>
      <c r="P446" s="166"/>
      <c r="Q446" s="166"/>
      <c r="R446" s="169"/>
      <c r="T446" s="170"/>
      <c r="U446" s="166"/>
      <c r="V446" s="166"/>
      <c r="W446" s="166"/>
      <c r="X446" s="166"/>
      <c r="Y446" s="166"/>
      <c r="Z446" s="166"/>
      <c r="AA446" s="171"/>
      <c r="AT446" s="172" t="s">
        <v>167</v>
      </c>
      <c r="AU446" s="172" t="s">
        <v>103</v>
      </c>
      <c r="AV446" s="10" t="s">
        <v>103</v>
      </c>
      <c r="AW446" s="10" t="s">
        <v>36</v>
      </c>
      <c r="AX446" s="10" t="s">
        <v>79</v>
      </c>
      <c r="AY446" s="172" t="s">
        <v>159</v>
      </c>
    </row>
    <row r="447" spans="2:51" s="10" customFormat="1" ht="22.5" customHeight="1">
      <c r="B447" s="165"/>
      <c r="C447" s="166"/>
      <c r="D447" s="166"/>
      <c r="E447" s="167" t="s">
        <v>3</v>
      </c>
      <c r="F447" s="273" t="s">
        <v>897</v>
      </c>
      <c r="G447" s="272"/>
      <c r="H447" s="272"/>
      <c r="I447" s="272"/>
      <c r="J447" s="166"/>
      <c r="K447" s="168">
        <v>18.14</v>
      </c>
      <c r="L447" s="166"/>
      <c r="M447" s="166"/>
      <c r="N447" s="166"/>
      <c r="O447" s="166"/>
      <c r="P447" s="166"/>
      <c r="Q447" s="166"/>
      <c r="R447" s="169"/>
      <c r="T447" s="170"/>
      <c r="U447" s="166"/>
      <c r="V447" s="166"/>
      <c r="W447" s="166"/>
      <c r="X447" s="166"/>
      <c r="Y447" s="166"/>
      <c r="Z447" s="166"/>
      <c r="AA447" s="171"/>
      <c r="AT447" s="172" t="s">
        <v>167</v>
      </c>
      <c r="AU447" s="172" t="s">
        <v>103</v>
      </c>
      <c r="AV447" s="10" t="s">
        <v>103</v>
      </c>
      <c r="AW447" s="10" t="s">
        <v>36</v>
      </c>
      <c r="AX447" s="10" t="s">
        <v>79</v>
      </c>
      <c r="AY447" s="172" t="s">
        <v>159</v>
      </c>
    </row>
    <row r="448" spans="2:51" s="10" customFormat="1" ht="22.5" customHeight="1">
      <c r="B448" s="165"/>
      <c r="C448" s="166"/>
      <c r="D448" s="166"/>
      <c r="E448" s="167" t="s">
        <v>3</v>
      </c>
      <c r="F448" s="273" t="s">
        <v>898</v>
      </c>
      <c r="G448" s="272"/>
      <c r="H448" s="272"/>
      <c r="I448" s="272"/>
      <c r="J448" s="166"/>
      <c r="K448" s="168">
        <v>18.93</v>
      </c>
      <c r="L448" s="166"/>
      <c r="M448" s="166"/>
      <c r="N448" s="166"/>
      <c r="O448" s="166"/>
      <c r="P448" s="166"/>
      <c r="Q448" s="166"/>
      <c r="R448" s="169"/>
      <c r="T448" s="170"/>
      <c r="U448" s="166"/>
      <c r="V448" s="166"/>
      <c r="W448" s="166"/>
      <c r="X448" s="166"/>
      <c r="Y448" s="166"/>
      <c r="Z448" s="166"/>
      <c r="AA448" s="171"/>
      <c r="AT448" s="172" t="s">
        <v>167</v>
      </c>
      <c r="AU448" s="172" t="s">
        <v>103</v>
      </c>
      <c r="AV448" s="10" t="s">
        <v>103</v>
      </c>
      <c r="AW448" s="10" t="s">
        <v>36</v>
      </c>
      <c r="AX448" s="10" t="s">
        <v>79</v>
      </c>
      <c r="AY448" s="172" t="s">
        <v>159</v>
      </c>
    </row>
    <row r="449" spans="2:51" s="11" customFormat="1" ht="22.5" customHeight="1">
      <c r="B449" s="173"/>
      <c r="C449" s="174"/>
      <c r="D449" s="174"/>
      <c r="E449" s="175" t="s">
        <v>3</v>
      </c>
      <c r="F449" s="269" t="s">
        <v>168</v>
      </c>
      <c r="G449" s="270"/>
      <c r="H449" s="270"/>
      <c r="I449" s="270"/>
      <c r="J449" s="174"/>
      <c r="K449" s="176">
        <v>114.5</v>
      </c>
      <c r="L449" s="174"/>
      <c r="M449" s="174"/>
      <c r="N449" s="174"/>
      <c r="O449" s="174"/>
      <c r="P449" s="174"/>
      <c r="Q449" s="174"/>
      <c r="R449" s="177"/>
      <c r="T449" s="178"/>
      <c r="U449" s="174"/>
      <c r="V449" s="174"/>
      <c r="W449" s="174"/>
      <c r="X449" s="174"/>
      <c r="Y449" s="174"/>
      <c r="Z449" s="174"/>
      <c r="AA449" s="179"/>
      <c r="AT449" s="180" t="s">
        <v>167</v>
      </c>
      <c r="AU449" s="180" t="s">
        <v>103</v>
      </c>
      <c r="AV449" s="11" t="s">
        <v>164</v>
      </c>
      <c r="AW449" s="11" t="s">
        <v>36</v>
      </c>
      <c r="AX449" s="11" t="s">
        <v>21</v>
      </c>
      <c r="AY449" s="180" t="s">
        <v>159</v>
      </c>
    </row>
    <row r="450" spans="2:65" s="1" customFormat="1" ht="31.5" customHeight="1">
      <c r="B450" s="129"/>
      <c r="C450" s="158" t="s">
        <v>572</v>
      </c>
      <c r="D450" s="158" t="s">
        <v>160</v>
      </c>
      <c r="E450" s="159" t="s">
        <v>584</v>
      </c>
      <c r="F450" s="259" t="s">
        <v>585</v>
      </c>
      <c r="G450" s="260"/>
      <c r="H450" s="260"/>
      <c r="I450" s="260"/>
      <c r="J450" s="160" t="s">
        <v>206</v>
      </c>
      <c r="K450" s="161">
        <v>14</v>
      </c>
      <c r="L450" s="261">
        <v>0</v>
      </c>
      <c r="M450" s="260"/>
      <c r="N450" s="262">
        <f>ROUND(L450*K450,2)</f>
        <v>0</v>
      </c>
      <c r="O450" s="260"/>
      <c r="P450" s="260"/>
      <c r="Q450" s="260"/>
      <c r="R450" s="131"/>
      <c r="T450" s="162" t="s">
        <v>3</v>
      </c>
      <c r="U450" s="43" t="s">
        <v>44</v>
      </c>
      <c r="V450" s="35"/>
      <c r="W450" s="163">
        <f>V450*K450</f>
        <v>0</v>
      </c>
      <c r="X450" s="163">
        <v>0.00025</v>
      </c>
      <c r="Y450" s="163">
        <f>X450*K450</f>
        <v>0.0035</v>
      </c>
      <c r="Z450" s="163">
        <v>0</v>
      </c>
      <c r="AA450" s="164">
        <f>Z450*K450</f>
        <v>0</v>
      </c>
      <c r="AR450" s="17" t="s">
        <v>196</v>
      </c>
      <c r="AT450" s="17" t="s">
        <v>160</v>
      </c>
      <c r="AU450" s="17" t="s">
        <v>103</v>
      </c>
      <c r="AY450" s="17" t="s">
        <v>159</v>
      </c>
      <c r="BE450" s="104">
        <f>IF(U450="základní",N450,0)</f>
        <v>0</v>
      </c>
      <c r="BF450" s="104">
        <f>IF(U450="snížená",N450,0)</f>
        <v>0</v>
      </c>
      <c r="BG450" s="104">
        <f>IF(U450="zákl. přenesená",N450,0)</f>
        <v>0</v>
      </c>
      <c r="BH450" s="104">
        <f>IF(U450="sníž. přenesená",N450,0)</f>
        <v>0</v>
      </c>
      <c r="BI450" s="104">
        <f>IF(U450="nulová",N450,0)</f>
        <v>0</v>
      </c>
      <c r="BJ450" s="17" t="s">
        <v>21</v>
      </c>
      <c r="BK450" s="104">
        <f>ROUND(L450*K450,2)</f>
        <v>0</v>
      </c>
      <c r="BL450" s="17" t="s">
        <v>196</v>
      </c>
      <c r="BM450" s="17" t="s">
        <v>899</v>
      </c>
    </row>
    <row r="451" spans="2:65" s="1" customFormat="1" ht="31.5" customHeight="1">
      <c r="B451" s="129"/>
      <c r="C451" s="158" t="s">
        <v>576</v>
      </c>
      <c r="D451" s="158" t="s">
        <v>160</v>
      </c>
      <c r="E451" s="159" t="s">
        <v>588</v>
      </c>
      <c r="F451" s="259" t="s">
        <v>589</v>
      </c>
      <c r="G451" s="260"/>
      <c r="H451" s="260"/>
      <c r="I451" s="260"/>
      <c r="J451" s="160" t="s">
        <v>206</v>
      </c>
      <c r="K451" s="161">
        <v>5</v>
      </c>
      <c r="L451" s="261">
        <v>0</v>
      </c>
      <c r="M451" s="260"/>
      <c r="N451" s="262">
        <f>ROUND(L451*K451,2)</f>
        <v>0</v>
      </c>
      <c r="O451" s="260"/>
      <c r="P451" s="260"/>
      <c r="Q451" s="260"/>
      <c r="R451" s="131"/>
      <c r="T451" s="162" t="s">
        <v>3</v>
      </c>
      <c r="U451" s="43" t="s">
        <v>44</v>
      </c>
      <c r="V451" s="35"/>
      <c r="W451" s="163">
        <f>V451*K451</f>
        <v>0</v>
      </c>
      <c r="X451" s="163">
        <v>0.00025</v>
      </c>
      <c r="Y451" s="163">
        <f>X451*K451</f>
        <v>0.00125</v>
      </c>
      <c r="Z451" s="163">
        <v>0</v>
      </c>
      <c r="AA451" s="164">
        <f>Z451*K451</f>
        <v>0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104">
        <f>IF(U451="základní",N451,0)</f>
        <v>0</v>
      </c>
      <c r="BF451" s="104">
        <f>IF(U451="snížená",N451,0)</f>
        <v>0</v>
      </c>
      <c r="BG451" s="104">
        <f>IF(U451="zákl. přenesená",N451,0)</f>
        <v>0</v>
      </c>
      <c r="BH451" s="104">
        <f>IF(U451="sníž. přenesená",N451,0)</f>
        <v>0</v>
      </c>
      <c r="BI451" s="104">
        <f>IF(U451="nulová",N451,0)</f>
        <v>0</v>
      </c>
      <c r="BJ451" s="17" t="s">
        <v>21</v>
      </c>
      <c r="BK451" s="104">
        <f>ROUND(L451*K451,2)</f>
        <v>0</v>
      </c>
      <c r="BL451" s="17" t="s">
        <v>196</v>
      </c>
      <c r="BM451" s="17" t="s">
        <v>900</v>
      </c>
    </row>
    <row r="452" spans="2:51" s="10" customFormat="1" ht="22.5" customHeight="1">
      <c r="B452" s="165"/>
      <c r="C452" s="166"/>
      <c r="D452" s="166"/>
      <c r="E452" s="167" t="s">
        <v>3</v>
      </c>
      <c r="F452" s="271" t="s">
        <v>901</v>
      </c>
      <c r="G452" s="272"/>
      <c r="H452" s="272"/>
      <c r="I452" s="272"/>
      <c r="J452" s="166"/>
      <c r="K452" s="168">
        <v>5</v>
      </c>
      <c r="L452" s="166"/>
      <c r="M452" s="166"/>
      <c r="N452" s="166"/>
      <c r="O452" s="166"/>
      <c r="P452" s="166"/>
      <c r="Q452" s="166"/>
      <c r="R452" s="169"/>
      <c r="T452" s="170"/>
      <c r="U452" s="166"/>
      <c r="V452" s="166"/>
      <c r="W452" s="166"/>
      <c r="X452" s="166"/>
      <c r="Y452" s="166"/>
      <c r="Z452" s="166"/>
      <c r="AA452" s="171"/>
      <c r="AT452" s="172" t="s">
        <v>167</v>
      </c>
      <c r="AU452" s="172" t="s">
        <v>103</v>
      </c>
      <c r="AV452" s="10" t="s">
        <v>103</v>
      </c>
      <c r="AW452" s="10" t="s">
        <v>36</v>
      </c>
      <c r="AX452" s="10" t="s">
        <v>79</v>
      </c>
      <c r="AY452" s="172" t="s">
        <v>159</v>
      </c>
    </row>
    <row r="453" spans="2:51" s="11" customFormat="1" ht="22.5" customHeight="1">
      <c r="B453" s="173"/>
      <c r="C453" s="174"/>
      <c r="D453" s="174"/>
      <c r="E453" s="175" t="s">
        <v>3</v>
      </c>
      <c r="F453" s="269" t="s">
        <v>168</v>
      </c>
      <c r="G453" s="270"/>
      <c r="H453" s="270"/>
      <c r="I453" s="270"/>
      <c r="J453" s="174"/>
      <c r="K453" s="176">
        <v>5</v>
      </c>
      <c r="L453" s="174"/>
      <c r="M453" s="174"/>
      <c r="N453" s="174"/>
      <c r="O453" s="174"/>
      <c r="P453" s="174"/>
      <c r="Q453" s="174"/>
      <c r="R453" s="177"/>
      <c r="T453" s="178"/>
      <c r="U453" s="174"/>
      <c r="V453" s="174"/>
      <c r="W453" s="174"/>
      <c r="X453" s="174"/>
      <c r="Y453" s="174"/>
      <c r="Z453" s="174"/>
      <c r="AA453" s="179"/>
      <c r="AT453" s="180" t="s">
        <v>167</v>
      </c>
      <c r="AU453" s="180" t="s">
        <v>103</v>
      </c>
      <c r="AV453" s="11" t="s">
        <v>164</v>
      </c>
      <c r="AW453" s="11" t="s">
        <v>36</v>
      </c>
      <c r="AX453" s="11" t="s">
        <v>21</v>
      </c>
      <c r="AY453" s="180" t="s">
        <v>159</v>
      </c>
    </row>
    <row r="454" spans="2:65" s="1" customFormat="1" ht="31.5" customHeight="1">
      <c r="B454" s="129"/>
      <c r="C454" s="158" t="s">
        <v>583</v>
      </c>
      <c r="D454" s="158" t="s">
        <v>160</v>
      </c>
      <c r="E454" s="159" t="s">
        <v>593</v>
      </c>
      <c r="F454" s="259" t="s">
        <v>594</v>
      </c>
      <c r="G454" s="260"/>
      <c r="H454" s="260"/>
      <c r="I454" s="260"/>
      <c r="J454" s="160" t="s">
        <v>211</v>
      </c>
      <c r="K454" s="161">
        <v>5</v>
      </c>
      <c r="L454" s="261">
        <v>0</v>
      </c>
      <c r="M454" s="260"/>
      <c r="N454" s="262">
        <f>ROUND(L454*K454,2)</f>
        <v>0</v>
      </c>
      <c r="O454" s="260"/>
      <c r="P454" s="260"/>
      <c r="Q454" s="260"/>
      <c r="R454" s="131"/>
      <c r="T454" s="162" t="s">
        <v>3</v>
      </c>
      <c r="U454" s="43" t="s">
        <v>44</v>
      </c>
      <c r="V454" s="35"/>
      <c r="W454" s="163">
        <f>V454*K454</f>
        <v>0</v>
      </c>
      <c r="X454" s="163">
        <v>0.00212</v>
      </c>
      <c r="Y454" s="163">
        <f>X454*K454</f>
        <v>0.0106</v>
      </c>
      <c r="Z454" s="163">
        <v>0</v>
      </c>
      <c r="AA454" s="164">
        <f>Z454*K454</f>
        <v>0</v>
      </c>
      <c r="AR454" s="17" t="s">
        <v>196</v>
      </c>
      <c r="AT454" s="17" t="s">
        <v>160</v>
      </c>
      <c r="AU454" s="17" t="s">
        <v>103</v>
      </c>
      <c r="AY454" s="17" t="s">
        <v>159</v>
      </c>
      <c r="BE454" s="104">
        <f>IF(U454="základní",N454,0)</f>
        <v>0</v>
      </c>
      <c r="BF454" s="104">
        <f>IF(U454="snížená",N454,0)</f>
        <v>0</v>
      </c>
      <c r="BG454" s="104">
        <f>IF(U454="zákl. přenesená",N454,0)</f>
        <v>0</v>
      </c>
      <c r="BH454" s="104">
        <f>IF(U454="sníž. přenesená",N454,0)</f>
        <v>0</v>
      </c>
      <c r="BI454" s="104">
        <f>IF(U454="nulová",N454,0)</f>
        <v>0</v>
      </c>
      <c r="BJ454" s="17" t="s">
        <v>21</v>
      </c>
      <c r="BK454" s="104">
        <f>ROUND(L454*K454,2)</f>
        <v>0</v>
      </c>
      <c r="BL454" s="17" t="s">
        <v>196</v>
      </c>
      <c r="BM454" s="17" t="s">
        <v>902</v>
      </c>
    </row>
    <row r="455" spans="2:51" s="10" customFormat="1" ht="22.5" customHeight="1">
      <c r="B455" s="165"/>
      <c r="C455" s="166"/>
      <c r="D455" s="166"/>
      <c r="E455" s="167" t="s">
        <v>3</v>
      </c>
      <c r="F455" s="271" t="s">
        <v>903</v>
      </c>
      <c r="G455" s="272"/>
      <c r="H455" s="272"/>
      <c r="I455" s="272"/>
      <c r="J455" s="166"/>
      <c r="K455" s="168">
        <v>5</v>
      </c>
      <c r="L455" s="166"/>
      <c r="M455" s="166"/>
      <c r="N455" s="166"/>
      <c r="O455" s="166"/>
      <c r="P455" s="166"/>
      <c r="Q455" s="166"/>
      <c r="R455" s="169"/>
      <c r="T455" s="170"/>
      <c r="U455" s="166"/>
      <c r="V455" s="166"/>
      <c r="W455" s="166"/>
      <c r="X455" s="166"/>
      <c r="Y455" s="166"/>
      <c r="Z455" s="166"/>
      <c r="AA455" s="171"/>
      <c r="AT455" s="172" t="s">
        <v>167</v>
      </c>
      <c r="AU455" s="172" t="s">
        <v>103</v>
      </c>
      <c r="AV455" s="10" t="s">
        <v>103</v>
      </c>
      <c r="AW455" s="10" t="s">
        <v>36</v>
      </c>
      <c r="AX455" s="10" t="s">
        <v>79</v>
      </c>
      <c r="AY455" s="172" t="s">
        <v>159</v>
      </c>
    </row>
    <row r="456" spans="2:51" s="11" customFormat="1" ht="22.5" customHeight="1">
      <c r="B456" s="173"/>
      <c r="C456" s="174"/>
      <c r="D456" s="174"/>
      <c r="E456" s="175" t="s">
        <v>3</v>
      </c>
      <c r="F456" s="269" t="s">
        <v>168</v>
      </c>
      <c r="G456" s="270"/>
      <c r="H456" s="270"/>
      <c r="I456" s="270"/>
      <c r="J456" s="174"/>
      <c r="K456" s="176">
        <v>5</v>
      </c>
      <c r="L456" s="174"/>
      <c r="M456" s="174"/>
      <c r="N456" s="174"/>
      <c r="O456" s="174"/>
      <c r="P456" s="174"/>
      <c r="Q456" s="174"/>
      <c r="R456" s="177"/>
      <c r="T456" s="178"/>
      <c r="U456" s="174"/>
      <c r="V456" s="174"/>
      <c r="W456" s="174"/>
      <c r="X456" s="174"/>
      <c r="Y456" s="174"/>
      <c r="Z456" s="174"/>
      <c r="AA456" s="179"/>
      <c r="AT456" s="180" t="s">
        <v>167</v>
      </c>
      <c r="AU456" s="180" t="s">
        <v>103</v>
      </c>
      <c r="AV456" s="11" t="s">
        <v>164</v>
      </c>
      <c r="AW456" s="11" t="s">
        <v>36</v>
      </c>
      <c r="AX456" s="11" t="s">
        <v>21</v>
      </c>
      <c r="AY456" s="180" t="s">
        <v>159</v>
      </c>
    </row>
    <row r="457" spans="2:65" s="1" customFormat="1" ht="31.5" customHeight="1">
      <c r="B457" s="129"/>
      <c r="C457" s="158" t="s">
        <v>587</v>
      </c>
      <c r="D457" s="158" t="s">
        <v>160</v>
      </c>
      <c r="E457" s="159" t="s">
        <v>598</v>
      </c>
      <c r="F457" s="259" t="s">
        <v>599</v>
      </c>
      <c r="G457" s="260"/>
      <c r="H457" s="260"/>
      <c r="I457" s="260"/>
      <c r="J457" s="160" t="s">
        <v>229</v>
      </c>
      <c r="K457" s="161">
        <v>1.959</v>
      </c>
      <c r="L457" s="261">
        <v>0</v>
      </c>
      <c r="M457" s="260"/>
      <c r="N457" s="262">
        <f>ROUND(L457*K457,2)</f>
        <v>0</v>
      </c>
      <c r="O457" s="260"/>
      <c r="P457" s="260"/>
      <c r="Q457" s="260"/>
      <c r="R457" s="131"/>
      <c r="T457" s="162" t="s">
        <v>3</v>
      </c>
      <c r="U457" s="43" t="s">
        <v>44</v>
      </c>
      <c r="V457" s="35"/>
      <c r="W457" s="163">
        <f>V457*K457</f>
        <v>0</v>
      </c>
      <c r="X457" s="163">
        <v>0</v>
      </c>
      <c r="Y457" s="163">
        <f>X457*K457</f>
        <v>0</v>
      </c>
      <c r="Z457" s="163">
        <v>0</v>
      </c>
      <c r="AA457" s="164">
        <f>Z457*K457</f>
        <v>0</v>
      </c>
      <c r="AR457" s="17" t="s">
        <v>196</v>
      </c>
      <c r="AT457" s="17" t="s">
        <v>160</v>
      </c>
      <c r="AU457" s="17" t="s">
        <v>103</v>
      </c>
      <c r="AY457" s="17" t="s">
        <v>159</v>
      </c>
      <c r="BE457" s="104">
        <f>IF(U457="základní",N457,0)</f>
        <v>0</v>
      </c>
      <c r="BF457" s="104">
        <f>IF(U457="snížená",N457,0)</f>
        <v>0</v>
      </c>
      <c r="BG457" s="104">
        <f>IF(U457="zákl. přenesená",N457,0)</f>
        <v>0</v>
      </c>
      <c r="BH457" s="104">
        <f>IF(U457="sníž. přenesená",N457,0)</f>
        <v>0</v>
      </c>
      <c r="BI457" s="104">
        <f>IF(U457="nulová",N457,0)</f>
        <v>0</v>
      </c>
      <c r="BJ457" s="17" t="s">
        <v>21</v>
      </c>
      <c r="BK457" s="104">
        <f>ROUND(L457*K457,2)</f>
        <v>0</v>
      </c>
      <c r="BL457" s="17" t="s">
        <v>196</v>
      </c>
      <c r="BM457" s="17" t="s">
        <v>904</v>
      </c>
    </row>
    <row r="458" spans="2:63" s="9" customFormat="1" ht="29.85" customHeight="1">
      <c r="B458" s="147"/>
      <c r="C458" s="148"/>
      <c r="D458" s="157" t="s">
        <v>127</v>
      </c>
      <c r="E458" s="157"/>
      <c r="F458" s="157"/>
      <c r="G458" s="157"/>
      <c r="H458" s="157"/>
      <c r="I458" s="157"/>
      <c r="J458" s="157"/>
      <c r="K458" s="157"/>
      <c r="L458" s="157"/>
      <c r="M458" s="157"/>
      <c r="N458" s="254">
        <f>BK458</f>
        <v>0</v>
      </c>
      <c r="O458" s="255"/>
      <c r="P458" s="255"/>
      <c r="Q458" s="255"/>
      <c r="R458" s="150"/>
      <c r="T458" s="151"/>
      <c r="U458" s="148"/>
      <c r="V458" s="148"/>
      <c r="W458" s="152">
        <f>SUM(W459:W470)</f>
        <v>0</v>
      </c>
      <c r="X458" s="148"/>
      <c r="Y458" s="152">
        <f>SUM(Y459:Y470)</f>
        <v>0.02</v>
      </c>
      <c r="Z458" s="148"/>
      <c r="AA458" s="153">
        <f>SUM(AA459:AA470)</f>
        <v>0</v>
      </c>
      <c r="AR458" s="154" t="s">
        <v>103</v>
      </c>
      <c r="AT458" s="155" t="s">
        <v>78</v>
      </c>
      <c r="AU458" s="155" t="s">
        <v>21</v>
      </c>
      <c r="AY458" s="154" t="s">
        <v>159</v>
      </c>
      <c r="BK458" s="156">
        <f>SUM(BK459:BK470)</f>
        <v>0</v>
      </c>
    </row>
    <row r="459" spans="2:65" s="1" customFormat="1" ht="31.5" customHeight="1">
      <c r="B459" s="129"/>
      <c r="C459" s="158" t="s">
        <v>592</v>
      </c>
      <c r="D459" s="158" t="s">
        <v>160</v>
      </c>
      <c r="E459" s="159" t="s">
        <v>620</v>
      </c>
      <c r="F459" s="259" t="s">
        <v>621</v>
      </c>
      <c r="G459" s="260"/>
      <c r="H459" s="260"/>
      <c r="I459" s="260"/>
      <c r="J459" s="160" t="s">
        <v>206</v>
      </c>
      <c r="K459" s="161">
        <v>4</v>
      </c>
      <c r="L459" s="261">
        <v>0</v>
      </c>
      <c r="M459" s="260"/>
      <c r="N459" s="262">
        <f>ROUND(L459*K459,2)</f>
        <v>0</v>
      </c>
      <c r="O459" s="260"/>
      <c r="P459" s="260"/>
      <c r="Q459" s="260"/>
      <c r="R459" s="131"/>
      <c r="T459" s="162" t="s">
        <v>3</v>
      </c>
      <c r="U459" s="43" t="s">
        <v>44</v>
      </c>
      <c r="V459" s="35"/>
      <c r="W459" s="163">
        <f>V459*K459</f>
        <v>0</v>
      </c>
      <c r="X459" s="163">
        <v>0</v>
      </c>
      <c r="Y459" s="163">
        <f>X459*K459</f>
        <v>0</v>
      </c>
      <c r="Z459" s="163">
        <v>0</v>
      </c>
      <c r="AA459" s="164">
        <f>Z459*K459</f>
        <v>0</v>
      </c>
      <c r="AR459" s="17" t="s">
        <v>196</v>
      </c>
      <c r="AT459" s="17" t="s">
        <v>160</v>
      </c>
      <c r="AU459" s="17" t="s">
        <v>103</v>
      </c>
      <c r="AY459" s="17" t="s">
        <v>159</v>
      </c>
      <c r="BE459" s="104">
        <f>IF(U459="základní",N459,0)</f>
        <v>0</v>
      </c>
      <c r="BF459" s="104">
        <f>IF(U459="snížená",N459,0)</f>
        <v>0</v>
      </c>
      <c r="BG459" s="104">
        <f>IF(U459="zákl. přenesená",N459,0)</f>
        <v>0</v>
      </c>
      <c r="BH459" s="104">
        <f>IF(U459="sníž. přenesená",N459,0)</f>
        <v>0</v>
      </c>
      <c r="BI459" s="104">
        <f>IF(U459="nulová",N459,0)</f>
        <v>0</v>
      </c>
      <c r="BJ459" s="17" t="s">
        <v>21</v>
      </c>
      <c r="BK459" s="104">
        <f>ROUND(L459*K459,2)</f>
        <v>0</v>
      </c>
      <c r="BL459" s="17" t="s">
        <v>196</v>
      </c>
      <c r="BM459" s="17" t="s">
        <v>905</v>
      </c>
    </row>
    <row r="460" spans="2:65" s="1" customFormat="1" ht="22.5" customHeight="1">
      <c r="B460" s="129"/>
      <c r="C460" s="181" t="s">
        <v>597</v>
      </c>
      <c r="D460" s="181" t="s">
        <v>262</v>
      </c>
      <c r="E460" s="182" t="s">
        <v>624</v>
      </c>
      <c r="F460" s="278" t="s">
        <v>625</v>
      </c>
      <c r="G460" s="279"/>
      <c r="H460" s="279"/>
      <c r="I460" s="279"/>
      <c r="J460" s="183" t="s">
        <v>179</v>
      </c>
      <c r="K460" s="184">
        <v>4</v>
      </c>
      <c r="L460" s="280">
        <v>0</v>
      </c>
      <c r="M460" s="279"/>
      <c r="N460" s="281">
        <f>ROUND(L460*K460,2)</f>
        <v>0</v>
      </c>
      <c r="O460" s="260"/>
      <c r="P460" s="260"/>
      <c r="Q460" s="260"/>
      <c r="R460" s="131"/>
      <c r="T460" s="162" t="s">
        <v>3</v>
      </c>
      <c r="U460" s="43" t="s">
        <v>44</v>
      </c>
      <c r="V460" s="35"/>
      <c r="W460" s="163">
        <f>V460*K460</f>
        <v>0</v>
      </c>
      <c r="X460" s="163">
        <v>0.005</v>
      </c>
      <c r="Y460" s="163">
        <f>X460*K460</f>
        <v>0.02</v>
      </c>
      <c r="Z460" s="163">
        <v>0</v>
      </c>
      <c r="AA460" s="164">
        <f>Z460*K460</f>
        <v>0</v>
      </c>
      <c r="AR460" s="17" t="s">
        <v>265</v>
      </c>
      <c r="AT460" s="17" t="s">
        <v>262</v>
      </c>
      <c r="AU460" s="17" t="s">
        <v>103</v>
      </c>
      <c r="AY460" s="17" t="s">
        <v>159</v>
      </c>
      <c r="BE460" s="104">
        <f>IF(U460="základní",N460,0)</f>
        <v>0</v>
      </c>
      <c r="BF460" s="104">
        <f>IF(U460="snížená",N460,0)</f>
        <v>0</v>
      </c>
      <c r="BG460" s="104">
        <f>IF(U460="zákl. přenesená",N460,0)</f>
        <v>0</v>
      </c>
      <c r="BH460" s="104">
        <f>IF(U460="sníž. přenesená",N460,0)</f>
        <v>0</v>
      </c>
      <c r="BI460" s="104">
        <f>IF(U460="nulová",N460,0)</f>
        <v>0</v>
      </c>
      <c r="BJ460" s="17" t="s">
        <v>21</v>
      </c>
      <c r="BK460" s="104">
        <f>ROUND(L460*K460,2)</f>
        <v>0</v>
      </c>
      <c r="BL460" s="17" t="s">
        <v>196</v>
      </c>
      <c r="BM460" s="17" t="s">
        <v>906</v>
      </c>
    </row>
    <row r="461" spans="2:65" s="202" customFormat="1" ht="22.5" customHeight="1">
      <c r="B461" s="129"/>
      <c r="C461" s="158" t="s">
        <v>1076</v>
      </c>
      <c r="D461" s="158" t="s">
        <v>160</v>
      </c>
      <c r="E461" s="159" t="s">
        <v>628</v>
      </c>
      <c r="F461" s="259" t="s">
        <v>629</v>
      </c>
      <c r="G461" s="260"/>
      <c r="H461" s="260"/>
      <c r="I461" s="260"/>
      <c r="J461" s="160" t="s">
        <v>291</v>
      </c>
      <c r="K461" s="161">
        <v>253</v>
      </c>
      <c r="L461" s="261">
        <v>0</v>
      </c>
      <c r="M461" s="260"/>
      <c r="N461" s="262">
        <f>ROUND(L461*K461,2)</f>
        <v>0</v>
      </c>
      <c r="O461" s="260"/>
      <c r="P461" s="260"/>
      <c r="Q461" s="260"/>
      <c r="R461" s="131"/>
      <c r="T461" s="162"/>
      <c r="U461" s="43"/>
      <c r="V461" s="203"/>
      <c r="W461" s="163"/>
      <c r="X461" s="163"/>
      <c r="Y461" s="163"/>
      <c r="Z461" s="163"/>
      <c r="AA461" s="164"/>
      <c r="AR461" s="17"/>
      <c r="AT461" s="17"/>
      <c r="AU461" s="17"/>
      <c r="AY461" s="17"/>
      <c r="BE461" s="104"/>
      <c r="BF461" s="104"/>
      <c r="BG461" s="104"/>
      <c r="BH461" s="104"/>
      <c r="BI461" s="104"/>
      <c r="BJ461" s="17"/>
      <c r="BK461" s="104">
        <f>ROUND(L461*K461,2)</f>
        <v>0</v>
      </c>
      <c r="BL461" s="17"/>
      <c r="BM461" s="17"/>
    </row>
    <row r="462" spans="2:65" s="202" customFormat="1" ht="22.5" customHeight="1">
      <c r="B462" s="129"/>
      <c r="C462" s="204"/>
      <c r="D462" s="204"/>
      <c r="E462" s="167" t="s">
        <v>3</v>
      </c>
      <c r="F462" s="271" t="s">
        <v>631</v>
      </c>
      <c r="G462" s="272"/>
      <c r="H462" s="272"/>
      <c r="I462" s="272"/>
      <c r="J462" s="204"/>
      <c r="K462" s="168">
        <v>220</v>
      </c>
      <c r="L462" s="204"/>
      <c r="M462" s="204"/>
      <c r="N462" s="204"/>
      <c r="O462" s="204"/>
      <c r="P462" s="204"/>
      <c r="Q462" s="204"/>
      <c r="R462" s="131"/>
      <c r="T462" s="162"/>
      <c r="U462" s="43"/>
      <c r="V462" s="203"/>
      <c r="W462" s="163"/>
      <c r="X462" s="163"/>
      <c r="Y462" s="163"/>
      <c r="Z462" s="163"/>
      <c r="AA462" s="164"/>
      <c r="AR462" s="17"/>
      <c r="AT462" s="17"/>
      <c r="AU462" s="17"/>
      <c r="AY462" s="17"/>
      <c r="BE462" s="104"/>
      <c r="BF462" s="104"/>
      <c r="BG462" s="104"/>
      <c r="BH462" s="104"/>
      <c r="BI462" s="104"/>
      <c r="BJ462" s="17"/>
      <c r="BK462" s="104"/>
      <c r="BL462" s="17"/>
      <c r="BM462" s="17"/>
    </row>
    <row r="463" spans="2:65" s="202" customFormat="1" ht="22.5" customHeight="1">
      <c r="B463" s="129"/>
      <c r="C463" s="204"/>
      <c r="D463" s="204"/>
      <c r="E463" s="167" t="s">
        <v>3</v>
      </c>
      <c r="F463" s="273" t="s">
        <v>632</v>
      </c>
      <c r="G463" s="272"/>
      <c r="H463" s="272"/>
      <c r="I463" s="272"/>
      <c r="J463" s="204"/>
      <c r="K463" s="168">
        <v>33</v>
      </c>
      <c r="L463" s="204"/>
      <c r="M463" s="204"/>
      <c r="N463" s="204"/>
      <c r="O463" s="204"/>
      <c r="P463" s="204"/>
      <c r="Q463" s="204"/>
      <c r="R463" s="131"/>
      <c r="T463" s="162"/>
      <c r="U463" s="43"/>
      <c r="V463" s="203"/>
      <c r="W463" s="163"/>
      <c r="X463" s="163"/>
      <c r="Y463" s="163"/>
      <c r="Z463" s="163"/>
      <c r="AA463" s="164"/>
      <c r="AR463" s="17"/>
      <c r="AT463" s="17"/>
      <c r="AU463" s="17"/>
      <c r="AY463" s="17"/>
      <c r="BE463" s="104"/>
      <c r="BF463" s="104"/>
      <c r="BG463" s="104"/>
      <c r="BH463" s="104"/>
      <c r="BI463" s="104"/>
      <c r="BJ463" s="17"/>
      <c r="BK463" s="104"/>
      <c r="BL463" s="17"/>
      <c r="BM463" s="17"/>
    </row>
    <row r="464" spans="2:65" s="202" customFormat="1" ht="22.5" customHeight="1">
      <c r="B464" s="129"/>
      <c r="C464" s="205"/>
      <c r="D464" s="205"/>
      <c r="E464" s="175" t="s">
        <v>3</v>
      </c>
      <c r="F464" s="269" t="s">
        <v>168</v>
      </c>
      <c r="G464" s="270"/>
      <c r="H464" s="270"/>
      <c r="I464" s="270"/>
      <c r="J464" s="205"/>
      <c r="K464" s="176">
        <v>253</v>
      </c>
      <c r="L464" s="205"/>
      <c r="M464" s="205"/>
      <c r="N464" s="205"/>
      <c r="O464" s="205"/>
      <c r="P464" s="205"/>
      <c r="Q464" s="205"/>
      <c r="R464" s="131"/>
      <c r="T464" s="162"/>
      <c r="U464" s="43"/>
      <c r="V464" s="203"/>
      <c r="W464" s="163"/>
      <c r="X464" s="163"/>
      <c r="Y464" s="163"/>
      <c r="Z464" s="163"/>
      <c r="AA464" s="164"/>
      <c r="AR464" s="17"/>
      <c r="AT464" s="17"/>
      <c r="AU464" s="17"/>
      <c r="AY464" s="17"/>
      <c r="BE464" s="104"/>
      <c r="BF464" s="104"/>
      <c r="BG464" s="104"/>
      <c r="BH464" s="104"/>
      <c r="BI464" s="104"/>
      <c r="BJ464" s="17"/>
      <c r="BK464" s="104"/>
      <c r="BL464" s="17"/>
      <c r="BM464" s="17"/>
    </row>
    <row r="465" spans="2:65" s="202" customFormat="1" ht="22.5" customHeight="1">
      <c r="B465" s="129"/>
      <c r="C465" s="181" t="s">
        <v>1077</v>
      </c>
      <c r="D465" s="181" t="s">
        <v>262</v>
      </c>
      <c r="E465" s="182" t="s">
        <v>634</v>
      </c>
      <c r="F465" s="278" t="s">
        <v>635</v>
      </c>
      <c r="G465" s="279"/>
      <c r="H465" s="279"/>
      <c r="I465" s="279"/>
      <c r="J465" s="183" t="s">
        <v>291</v>
      </c>
      <c r="K465" s="184">
        <v>275</v>
      </c>
      <c r="L465" s="280">
        <v>0</v>
      </c>
      <c r="M465" s="279"/>
      <c r="N465" s="281">
        <f>ROUND(L465*K465,2)</f>
        <v>0</v>
      </c>
      <c r="O465" s="260"/>
      <c r="P465" s="260"/>
      <c r="Q465" s="260"/>
      <c r="R465" s="131"/>
      <c r="T465" s="162"/>
      <c r="U465" s="43"/>
      <c r="V465" s="203"/>
      <c r="W465" s="163"/>
      <c r="X465" s="163"/>
      <c r="Y465" s="163"/>
      <c r="Z465" s="163"/>
      <c r="AA465" s="164"/>
      <c r="AR465" s="17"/>
      <c r="AT465" s="17"/>
      <c r="AU465" s="17"/>
      <c r="AY465" s="17"/>
      <c r="BE465" s="104"/>
      <c r="BF465" s="104"/>
      <c r="BG465" s="104"/>
      <c r="BH465" s="104"/>
      <c r="BI465" s="104"/>
      <c r="BJ465" s="17"/>
      <c r="BK465" s="104">
        <f>ROUND(L465*K465,2)</f>
        <v>0</v>
      </c>
      <c r="BL465" s="17"/>
      <c r="BM465" s="17"/>
    </row>
    <row r="466" spans="2:65" s="202" customFormat="1" ht="22.5" customHeight="1">
      <c r="B466" s="129"/>
      <c r="C466" s="204"/>
      <c r="D466" s="204"/>
      <c r="E466" s="167" t="s">
        <v>3</v>
      </c>
      <c r="F466" s="271" t="s">
        <v>631</v>
      </c>
      <c r="G466" s="272"/>
      <c r="H466" s="272"/>
      <c r="I466" s="272"/>
      <c r="J466" s="204"/>
      <c r="K466" s="168">
        <v>220</v>
      </c>
      <c r="L466" s="204"/>
      <c r="M466" s="204"/>
      <c r="N466" s="204"/>
      <c r="O466" s="204"/>
      <c r="P466" s="204"/>
      <c r="Q466" s="204"/>
      <c r="R466" s="131"/>
      <c r="T466" s="162"/>
      <c r="U466" s="43"/>
      <c r="V466" s="203"/>
      <c r="W466" s="163"/>
      <c r="X466" s="163"/>
      <c r="Y466" s="163"/>
      <c r="Z466" s="163"/>
      <c r="AA466" s="164"/>
      <c r="AR466" s="17"/>
      <c r="AT466" s="17"/>
      <c r="AU466" s="17"/>
      <c r="AY466" s="17"/>
      <c r="BE466" s="104"/>
      <c r="BF466" s="104"/>
      <c r="BG466" s="104"/>
      <c r="BH466" s="104"/>
      <c r="BI466" s="104"/>
      <c r="BJ466" s="17"/>
      <c r="BK466" s="104"/>
      <c r="BL466" s="17"/>
      <c r="BM466" s="17"/>
    </row>
    <row r="467" spans="2:65" s="202" customFormat="1" ht="22.5" customHeight="1">
      <c r="B467" s="129"/>
      <c r="C467" s="204"/>
      <c r="D467" s="204"/>
      <c r="E467" s="167" t="s">
        <v>3</v>
      </c>
      <c r="F467" s="273" t="s">
        <v>637</v>
      </c>
      <c r="G467" s="272"/>
      <c r="H467" s="272"/>
      <c r="I467" s="272"/>
      <c r="J467" s="204"/>
      <c r="K467" s="168">
        <v>22</v>
      </c>
      <c r="L467" s="204"/>
      <c r="M467" s="204"/>
      <c r="N467" s="204"/>
      <c r="O467" s="204"/>
      <c r="P467" s="204"/>
      <c r="Q467" s="204"/>
      <c r="R467" s="131"/>
      <c r="T467" s="162"/>
      <c r="U467" s="43"/>
      <c r="V467" s="203"/>
      <c r="W467" s="163"/>
      <c r="X467" s="163"/>
      <c r="Y467" s="163"/>
      <c r="Z467" s="163"/>
      <c r="AA467" s="164"/>
      <c r="AR467" s="17"/>
      <c r="AT467" s="17"/>
      <c r="AU467" s="17"/>
      <c r="AY467" s="17"/>
      <c r="BE467" s="104"/>
      <c r="BF467" s="104"/>
      <c r="BG467" s="104"/>
      <c r="BH467" s="104"/>
      <c r="BI467" s="104"/>
      <c r="BJ467" s="17"/>
      <c r="BK467" s="104"/>
      <c r="BL467" s="17"/>
      <c r="BM467" s="17"/>
    </row>
    <row r="468" spans="2:65" s="202" customFormat="1" ht="22.5" customHeight="1">
      <c r="B468" s="129"/>
      <c r="C468" s="204"/>
      <c r="D468" s="204"/>
      <c r="E468" s="167" t="s">
        <v>3</v>
      </c>
      <c r="F468" s="273" t="s">
        <v>632</v>
      </c>
      <c r="G468" s="272"/>
      <c r="H468" s="272"/>
      <c r="I468" s="272"/>
      <c r="J468" s="204"/>
      <c r="K468" s="168">
        <v>33</v>
      </c>
      <c r="L468" s="204"/>
      <c r="M468" s="204"/>
      <c r="N468" s="204"/>
      <c r="O468" s="204"/>
      <c r="P468" s="204"/>
      <c r="Q468" s="204"/>
      <c r="R468" s="131"/>
      <c r="T468" s="162"/>
      <c r="U468" s="43"/>
      <c r="V468" s="203"/>
      <c r="W468" s="163"/>
      <c r="X468" s="163"/>
      <c r="Y468" s="163"/>
      <c r="Z468" s="163"/>
      <c r="AA468" s="164"/>
      <c r="AR468" s="17"/>
      <c r="AT468" s="17"/>
      <c r="AU468" s="17"/>
      <c r="AY468" s="17"/>
      <c r="BE468" s="104"/>
      <c r="BF468" s="104"/>
      <c r="BG468" s="104"/>
      <c r="BH468" s="104"/>
      <c r="BI468" s="104"/>
      <c r="BJ468" s="17"/>
      <c r="BK468" s="104"/>
      <c r="BL468" s="17"/>
      <c r="BM468" s="17"/>
    </row>
    <row r="469" spans="2:65" s="202" customFormat="1" ht="22.5" customHeight="1">
      <c r="B469" s="129"/>
      <c r="C469" s="205"/>
      <c r="D469" s="205"/>
      <c r="E469" s="175" t="s">
        <v>3</v>
      </c>
      <c r="F469" s="269" t="s">
        <v>168</v>
      </c>
      <c r="G469" s="270"/>
      <c r="H469" s="270"/>
      <c r="I469" s="270"/>
      <c r="J469" s="205"/>
      <c r="K469" s="176">
        <v>275</v>
      </c>
      <c r="L469" s="205"/>
      <c r="M469" s="205"/>
      <c r="N469" s="205"/>
      <c r="O469" s="205"/>
      <c r="P469" s="205"/>
      <c r="Q469" s="205"/>
      <c r="R469" s="131"/>
      <c r="T469" s="162"/>
      <c r="U469" s="43"/>
      <c r="V469" s="203"/>
      <c r="W469" s="163"/>
      <c r="X469" s="163"/>
      <c r="Y469" s="163"/>
      <c r="Z469" s="163"/>
      <c r="AA469" s="164"/>
      <c r="AR469" s="17"/>
      <c r="AT469" s="17"/>
      <c r="AU469" s="17"/>
      <c r="AY469" s="17"/>
      <c r="BE469" s="104"/>
      <c r="BF469" s="104"/>
      <c r="BG469" s="104"/>
      <c r="BH469" s="104"/>
      <c r="BI469" s="104"/>
      <c r="BJ469" s="17"/>
      <c r="BK469" s="104"/>
      <c r="BL469" s="17"/>
      <c r="BM469" s="17"/>
    </row>
    <row r="470" spans="2:65" s="1" customFormat="1" ht="31.5" customHeight="1">
      <c r="B470" s="129"/>
      <c r="C470" s="158" t="s">
        <v>601</v>
      </c>
      <c r="D470" s="158" t="s">
        <v>160</v>
      </c>
      <c r="E470" s="159" t="s">
        <v>638</v>
      </c>
      <c r="F470" s="259" t="s">
        <v>639</v>
      </c>
      <c r="G470" s="260"/>
      <c r="H470" s="260"/>
      <c r="I470" s="260"/>
      <c r="J470" s="160" t="s">
        <v>229</v>
      </c>
      <c r="K470" s="161">
        <v>0.42</v>
      </c>
      <c r="L470" s="261">
        <v>0</v>
      </c>
      <c r="M470" s="260"/>
      <c r="N470" s="262">
        <f>ROUND(L470*K470,2)</f>
        <v>0</v>
      </c>
      <c r="O470" s="260"/>
      <c r="P470" s="260"/>
      <c r="Q470" s="260"/>
      <c r="R470" s="131"/>
      <c r="T470" s="162" t="s">
        <v>3</v>
      </c>
      <c r="U470" s="43" t="s">
        <v>44</v>
      </c>
      <c r="V470" s="35"/>
      <c r="W470" s="163">
        <f>V470*K470</f>
        <v>0</v>
      </c>
      <c r="X470" s="163">
        <v>0</v>
      </c>
      <c r="Y470" s="163">
        <f>X470*K470</f>
        <v>0</v>
      </c>
      <c r="Z470" s="163">
        <v>0</v>
      </c>
      <c r="AA470" s="164">
        <f>Z470*K470</f>
        <v>0</v>
      </c>
      <c r="AR470" s="17" t="s">
        <v>196</v>
      </c>
      <c r="AT470" s="17" t="s">
        <v>160</v>
      </c>
      <c r="AU470" s="17" t="s">
        <v>103</v>
      </c>
      <c r="AY470" s="17" t="s">
        <v>159</v>
      </c>
      <c r="BE470" s="104">
        <f>IF(U470="základní",N470,0)</f>
        <v>0</v>
      </c>
      <c r="BF470" s="104">
        <f>IF(U470="snížená",N470,0)</f>
        <v>0</v>
      </c>
      <c r="BG470" s="104">
        <f>IF(U470="zákl. přenesená",N470,0)</f>
        <v>0</v>
      </c>
      <c r="BH470" s="104">
        <f>IF(U470="sníž. přenesená",N470,0)</f>
        <v>0</v>
      </c>
      <c r="BI470" s="104">
        <f>IF(U470="nulová",N470,0)</f>
        <v>0</v>
      </c>
      <c r="BJ470" s="17" t="s">
        <v>21</v>
      </c>
      <c r="BK470" s="104">
        <f>ROUND(L470*K470,2)</f>
        <v>0</v>
      </c>
      <c r="BL470" s="17" t="s">
        <v>196</v>
      </c>
      <c r="BM470" s="17" t="s">
        <v>907</v>
      </c>
    </row>
    <row r="471" spans="2:63" s="9" customFormat="1" ht="29.85" customHeight="1">
      <c r="B471" s="147"/>
      <c r="C471" s="148"/>
      <c r="D471" s="157" t="s">
        <v>128</v>
      </c>
      <c r="E471" s="157"/>
      <c r="F471" s="157"/>
      <c r="G471" s="157"/>
      <c r="H471" s="157"/>
      <c r="I471" s="157"/>
      <c r="J471" s="157"/>
      <c r="K471" s="157"/>
      <c r="L471" s="157"/>
      <c r="M471" s="157"/>
      <c r="N471" s="254">
        <f>BK471</f>
        <v>0</v>
      </c>
      <c r="O471" s="255"/>
      <c r="P471" s="255"/>
      <c r="Q471" s="255"/>
      <c r="R471" s="150"/>
      <c r="T471" s="151"/>
      <c r="U471" s="148"/>
      <c r="V471" s="148"/>
      <c r="W471" s="152">
        <f>SUM(W472:W531)</f>
        <v>0</v>
      </c>
      <c r="X471" s="148"/>
      <c r="Y471" s="152">
        <f>SUM(Y472:Y531)</f>
        <v>0.18059844</v>
      </c>
      <c r="Z471" s="148"/>
      <c r="AA471" s="153">
        <f>SUM(AA472:AA531)</f>
        <v>0</v>
      </c>
      <c r="AR471" s="154" t="s">
        <v>103</v>
      </c>
      <c r="AT471" s="155" t="s">
        <v>78</v>
      </c>
      <c r="AU471" s="155" t="s">
        <v>21</v>
      </c>
      <c r="AY471" s="154" t="s">
        <v>159</v>
      </c>
      <c r="BK471" s="156">
        <f>SUM(BK472:BK531)</f>
        <v>0</v>
      </c>
    </row>
    <row r="472" spans="2:65" s="1" customFormat="1" ht="31.5" customHeight="1">
      <c r="B472" s="129"/>
      <c r="C472" s="158" t="s">
        <v>606</v>
      </c>
      <c r="D472" s="158" t="s">
        <v>160</v>
      </c>
      <c r="E472" s="159" t="s">
        <v>642</v>
      </c>
      <c r="F472" s="259" t="s">
        <v>643</v>
      </c>
      <c r="G472" s="260"/>
      <c r="H472" s="260"/>
      <c r="I472" s="260"/>
      <c r="J472" s="160" t="s">
        <v>163</v>
      </c>
      <c r="K472" s="161">
        <v>586</v>
      </c>
      <c r="L472" s="261">
        <v>0</v>
      </c>
      <c r="M472" s="260"/>
      <c r="N472" s="262">
        <f>ROUND(L472*K472,2)</f>
        <v>0</v>
      </c>
      <c r="O472" s="260"/>
      <c r="P472" s="260"/>
      <c r="Q472" s="260"/>
      <c r="R472" s="131"/>
      <c r="T472" s="162" t="s">
        <v>3</v>
      </c>
      <c r="U472" s="43" t="s">
        <v>44</v>
      </c>
      <c r="V472" s="35"/>
      <c r="W472" s="163">
        <f>V472*K472</f>
        <v>0</v>
      </c>
      <c r="X472" s="163">
        <v>0</v>
      </c>
      <c r="Y472" s="163">
        <f>X472*K472</f>
        <v>0</v>
      </c>
      <c r="Z472" s="163">
        <v>0</v>
      </c>
      <c r="AA472" s="164">
        <f>Z472*K472</f>
        <v>0</v>
      </c>
      <c r="AR472" s="17" t="s">
        <v>196</v>
      </c>
      <c r="AT472" s="17" t="s">
        <v>160</v>
      </c>
      <c r="AU472" s="17" t="s">
        <v>103</v>
      </c>
      <c r="AY472" s="17" t="s">
        <v>159</v>
      </c>
      <c r="BE472" s="104">
        <f>IF(U472="základní",N472,0)</f>
        <v>0</v>
      </c>
      <c r="BF472" s="104">
        <f>IF(U472="snížená",N472,0)</f>
        <v>0</v>
      </c>
      <c r="BG472" s="104">
        <f>IF(U472="zákl. přenesená",N472,0)</f>
        <v>0</v>
      </c>
      <c r="BH472" s="104">
        <f>IF(U472="sníž. přenesená",N472,0)</f>
        <v>0</v>
      </c>
      <c r="BI472" s="104">
        <f>IF(U472="nulová",N472,0)</f>
        <v>0</v>
      </c>
      <c r="BJ472" s="17" t="s">
        <v>21</v>
      </c>
      <c r="BK472" s="104">
        <f>ROUND(L472*K472,2)</f>
        <v>0</v>
      </c>
      <c r="BL472" s="17" t="s">
        <v>196</v>
      </c>
      <c r="BM472" s="17" t="s">
        <v>908</v>
      </c>
    </row>
    <row r="473" spans="2:51" s="10" customFormat="1" ht="22.5" customHeight="1">
      <c r="B473" s="165"/>
      <c r="C473" s="166"/>
      <c r="D473" s="166"/>
      <c r="E473" s="167" t="s">
        <v>3</v>
      </c>
      <c r="F473" s="271" t="s">
        <v>720</v>
      </c>
      <c r="G473" s="272"/>
      <c r="H473" s="272"/>
      <c r="I473" s="272"/>
      <c r="J473" s="166"/>
      <c r="K473" s="168">
        <v>586</v>
      </c>
      <c r="L473" s="166"/>
      <c r="M473" s="166"/>
      <c r="N473" s="166"/>
      <c r="O473" s="166"/>
      <c r="P473" s="166"/>
      <c r="Q473" s="166"/>
      <c r="R473" s="169"/>
      <c r="T473" s="170"/>
      <c r="U473" s="166"/>
      <c r="V473" s="166"/>
      <c r="W473" s="166"/>
      <c r="X473" s="166"/>
      <c r="Y473" s="166"/>
      <c r="Z473" s="166"/>
      <c r="AA473" s="171"/>
      <c r="AT473" s="172" t="s">
        <v>167</v>
      </c>
      <c r="AU473" s="172" t="s">
        <v>103</v>
      </c>
      <c r="AV473" s="10" t="s">
        <v>103</v>
      </c>
      <c r="AW473" s="10" t="s">
        <v>36</v>
      </c>
      <c r="AX473" s="10" t="s">
        <v>79</v>
      </c>
      <c r="AY473" s="172" t="s">
        <v>159</v>
      </c>
    </row>
    <row r="474" spans="2:51" s="11" customFormat="1" ht="22.5" customHeight="1">
      <c r="B474" s="173"/>
      <c r="C474" s="174"/>
      <c r="D474" s="174"/>
      <c r="E474" s="175" t="s">
        <v>3</v>
      </c>
      <c r="F474" s="269" t="s">
        <v>168</v>
      </c>
      <c r="G474" s="270"/>
      <c r="H474" s="270"/>
      <c r="I474" s="270"/>
      <c r="J474" s="174"/>
      <c r="K474" s="176">
        <v>586</v>
      </c>
      <c r="L474" s="174"/>
      <c r="M474" s="174"/>
      <c r="N474" s="174"/>
      <c r="O474" s="174"/>
      <c r="P474" s="174"/>
      <c r="Q474" s="174"/>
      <c r="R474" s="177"/>
      <c r="T474" s="178"/>
      <c r="U474" s="174"/>
      <c r="V474" s="174"/>
      <c r="W474" s="174"/>
      <c r="X474" s="174"/>
      <c r="Y474" s="174"/>
      <c r="Z474" s="174"/>
      <c r="AA474" s="179"/>
      <c r="AT474" s="180" t="s">
        <v>167</v>
      </c>
      <c r="AU474" s="180" t="s">
        <v>103</v>
      </c>
      <c r="AV474" s="11" t="s">
        <v>164</v>
      </c>
      <c r="AW474" s="11" t="s">
        <v>36</v>
      </c>
      <c r="AX474" s="11" t="s">
        <v>21</v>
      </c>
      <c r="AY474" s="180" t="s">
        <v>159</v>
      </c>
    </row>
    <row r="475" spans="2:65" s="1" customFormat="1" ht="22.5" customHeight="1">
      <c r="B475" s="129"/>
      <c r="C475" s="181" t="s">
        <v>610</v>
      </c>
      <c r="D475" s="181" t="s">
        <v>262</v>
      </c>
      <c r="E475" s="182" t="s">
        <v>646</v>
      </c>
      <c r="F475" s="278" t="s">
        <v>647</v>
      </c>
      <c r="G475" s="279"/>
      <c r="H475" s="279"/>
      <c r="I475" s="279"/>
      <c r="J475" s="183" t="s">
        <v>163</v>
      </c>
      <c r="K475" s="184">
        <v>615.3</v>
      </c>
      <c r="L475" s="280">
        <v>0</v>
      </c>
      <c r="M475" s="279"/>
      <c r="N475" s="281">
        <f>ROUND(L475*K475,2)</f>
        <v>0</v>
      </c>
      <c r="O475" s="260"/>
      <c r="P475" s="260"/>
      <c r="Q475" s="260"/>
      <c r="R475" s="131"/>
      <c r="T475" s="162" t="s">
        <v>3</v>
      </c>
      <c r="U475" s="43" t="s">
        <v>44</v>
      </c>
      <c r="V475" s="35"/>
      <c r="W475" s="163">
        <f>V475*K475</f>
        <v>0</v>
      </c>
      <c r="X475" s="163">
        <v>0.00011</v>
      </c>
      <c r="Y475" s="163">
        <f>X475*K475</f>
        <v>0.067683</v>
      </c>
      <c r="Z475" s="163">
        <v>0</v>
      </c>
      <c r="AA475" s="164">
        <f>Z475*K475</f>
        <v>0</v>
      </c>
      <c r="AR475" s="17" t="s">
        <v>265</v>
      </c>
      <c r="AT475" s="17" t="s">
        <v>262</v>
      </c>
      <c r="AU475" s="17" t="s">
        <v>103</v>
      </c>
      <c r="AY475" s="17" t="s">
        <v>159</v>
      </c>
      <c r="BE475" s="104">
        <f>IF(U475="základní",N475,0)</f>
        <v>0</v>
      </c>
      <c r="BF475" s="104">
        <f>IF(U475="snížená",N475,0)</f>
        <v>0</v>
      </c>
      <c r="BG475" s="104">
        <f>IF(U475="zákl. přenesená",N475,0)</f>
        <v>0</v>
      </c>
      <c r="BH475" s="104">
        <f>IF(U475="sníž. přenesená",N475,0)</f>
        <v>0</v>
      </c>
      <c r="BI475" s="104">
        <f>IF(U475="nulová",N475,0)</f>
        <v>0</v>
      </c>
      <c r="BJ475" s="17" t="s">
        <v>21</v>
      </c>
      <c r="BK475" s="104">
        <f>ROUND(L475*K475,2)</f>
        <v>0</v>
      </c>
      <c r="BL475" s="17" t="s">
        <v>196</v>
      </c>
      <c r="BM475" s="17" t="s">
        <v>909</v>
      </c>
    </row>
    <row r="476" spans="2:65" s="1" customFormat="1" ht="31.5" customHeight="1">
      <c r="B476" s="129"/>
      <c r="C476" s="158" t="s">
        <v>615</v>
      </c>
      <c r="D476" s="158" t="s">
        <v>160</v>
      </c>
      <c r="E476" s="159" t="s">
        <v>650</v>
      </c>
      <c r="F476" s="259" t="s">
        <v>651</v>
      </c>
      <c r="G476" s="260"/>
      <c r="H476" s="260"/>
      <c r="I476" s="260"/>
      <c r="J476" s="160" t="s">
        <v>163</v>
      </c>
      <c r="K476" s="161">
        <v>470.481</v>
      </c>
      <c r="L476" s="261">
        <v>0</v>
      </c>
      <c r="M476" s="260"/>
      <c r="N476" s="262">
        <f>ROUND(L476*K476,2)</f>
        <v>0</v>
      </c>
      <c r="O476" s="260"/>
      <c r="P476" s="260"/>
      <c r="Q476" s="260"/>
      <c r="R476" s="131"/>
      <c r="T476" s="162" t="s">
        <v>3</v>
      </c>
      <c r="U476" s="43" t="s">
        <v>44</v>
      </c>
      <c r="V476" s="35"/>
      <c r="W476" s="163">
        <f>V476*K476</f>
        <v>0</v>
      </c>
      <c r="X476" s="163">
        <v>2E-05</v>
      </c>
      <c r="Y476" s="163">
        <f>X476*K476</f>
        <v>0.00940962</v>
      </c>
      <c r="Z476" s="163">
        <v>0</v>
      </c>
      <c r="AA476" s="164">
        <f>Z476*K476</f>
        <v>0</v>
      </c>
      <c r="AR476" s="17" t="s">
        <v>196</v>
      </c>
      <c r="AT476" s="17" t="s">
        <v>160</v>
      </c>
      <c r="AU476" s="17" t="s">
        <v>103</v>
      </c>
      <c r="AY476" s="17" t="s">
        <v>159</v>
      </c>
      <c r="BE476" s="104">
        <f>IF(U476="základní",N476,0)</f>
        <v>0</v>
      </c>
      <c r="BF476" s="104">
        <f>IF(U476="snížená",N476,0)</f>
        <v>0</v>
      </c>
      <c r="BG476" s="104">
        <f>IF(U476="zákl. přenesená",N476,0)</f>
        <v>0</v>
      </c>
      <c r="BH476" s="104">
        <f>IF(U476="sníž. přenesená",N476,0)</f>
        <v>0</v>
      </c>
      <c r="BI476" s="104">
        <f>IF(U476="nulová",N476,0)</f>
        <v>0</v>
      </c>
      <c r="BJ476" s="17" t="s">
        <v>21</v>
      </c>
      <c r="BK476" s="104">
        <f>ROUND(L476*K476,2)</f>
        <v>0</v>
      </c>
      <c r="BL476" s="17" t="s">
        <v>196</v>
      </c>
      <c r="BM476" s="17" t="s">
        <v>910</v>
      </c>
    </row>
    <row r="477" spans="2:51" s="12" customFormat="1" ht="22.5" customHeight="1">
      <c r="B477" s="185"/>
      <c r="C477" s="186"/>
      <c r="D477" s="186"/>
      <c r="E477" s="187" t="s">
        <v>3</v>
      </c>
      <c r="F477" s="276" t="s">
        <v>653</v>
      </c>
      <c r="G477" s="277"/>
      <c r="H477" s="277"/>
      <c r="I477" s="277"/>
      <c r="J477" s="186"/>
      <c r="K477" s="188" t="s">
        <v>3</v>
      </c>
      <c r="L477" s="186"/>
      <c r="M477" s="186"/>
      <c r="N477" s="186"/>
      <c r="O477" s="186"/>
      <c r="P477" s="186"/>
      <c r="Q477" s="186"/>
      <c r="R477" s="189"/>
      <c r="T477" s="190"/>
      <c r="U477" s="186"/>
      <c r="V477" s="186"/>
      <c r="W477" s="186"/>
      <c r="X477" s="186"/>
      <c r="Y477" s="186"/>
      <c r="Z477" s="186"/>
      <c r="AA477" s="191"/>
      <c r="AT477" s="192" t="s">
        <v>167</v>
      </c>
      <c r="AU477" s="192" t="s">
        <v>103</v>
      </c>
      <c r="AV477" s="12" t="s">
        <v>21</v>
      </c>
      <c r="AW477" s="12" t="s">
        <v>36</v>
      </c>
      <c r="AX477" s="12" t="s">
        <v>79</v>
      </c>
      <c r="AY477" s="192" t="s">
        <v>159</v>
      </c>
    </row>
    <row r="478" spans="2:51" s="10" customFormat="1" ht="31.5" customHeight="1">
      <c r="B478" s="165"/>
      <c r="C478" s="166"/>
      <c r="D478" s="166"/>
      <c r="E478" s="167" t="s">
        <v>3</v>
      </c>
      <c r="F478" s="273" t="s">
        <v>911</v>
      </c>
      <c r="G478" s="272"/>
      <c r="H478" s="272"/>
      <c r="I478" s="272"/>
      <c r="J478" s="166"/>
      <c r="K478" s="168">
        <v>16.613</v>
      </c>
      <c r="L478" s="166"/>
      <c r="M478" s="166"/>
      <c r="N478" s="166"/>
      <c r="O478" s="166"/>
      <c r="P478" s="166"/>
      <c r="Q478" s="166"/>
      <c r="R478" s="169"/>
      <c r="T478" s="170"/>
      <c r="U478" s="166"/>
      <c r="V478" s="166"/>
      <c r="W478" s="166"/>
      <c r="X478" s="166"/>
      <c r="Y478" s="166"/>
      <c r="Z478" s="166"/>
      <c r="AA478" s="171"/>
      <c r="AT478" s="172" t="s">
        <v>167</v>
      </c>
      <c r="AU478" s="172" t="s">
        <v>103</v>
      </c>
      <c r="AV478" s="10" t="s">
        <v>103</v>
      </c>
      <c r="AW478" s="10" t="s">
        <v>36</v>
      </c>
      <c r="AX478" s="10" t="s">
        <v>79</v>
      </c>
      <c r="AY478" s="172" t="s">
        <v>159</v>
      </c>
    </row>
    <row r="479" spans="2:51" s="10" customFormat="1" ht="22.5" customHeight="1">
      <c r="B479" s="165"/>
      <c r="C479" s="166"/>
      <c r="D479" s="166"/>
      <c r="E479" s="167" t="s">
        <v>3</v>
      </c>
      <c r="F479" s="273" t="s">
        <v>912</v>
      </c>
      <c r="G479" s="272"/>
      <c r="H479" s="272"/>
      <c r="I479" s="272"/>
      <c r="J479" s="166"/>
      <c r="K479" s="168">
        <v>0.37</v>
      </c>
      <c r="L479" s="166"/>
      <c r="M479" s="166"/>
      <c r="N479" s="166"/>
      <c r="O479" s="166"/>
      <c r="P479" s="166"/>
      <c r="Q479" s="166"/>
      <c r="R479" s="169"/>
      <c r="T479" s="170"/>
      <c r="U479" s="166"/>
      <c r="V479" s="166"/>
      <c r="W479" s="166"/>
      <c r="X479" s="166"/>
      <c r="Y479" s="166"/>
      <c r="Z479" s="166"/>
      <c r="AA479" s="171"/>
      <c r="AT479" s="172" t="s">
        <v>167</v>
      </c>
      <c r="AU479" s="172" t="s">
        <v>103</v>
      </c>
      <c r="AV479" s="10" t="s">
        <v>103</v>
      </c>
      <c r="AW479" s="10" t="s">
        <v>36</v>
      </c>
      <c r="AX479" s="10" t="s">
        <v>79</v>
      </c>
      <c r="AY479" s="172" t="s">
        <v>159</v>
      </c>
    </row>
    <row r="480" spans="2:51" s="10" customFormat="1" ht="22.5" customHeight="1">
      <c r="B480" s="165"/>
      <c r="C480" s="166"/>
      <c r="D480" s="166"/>
      <c r="E480" s="167" t="s">
        <v>3</v>
      </c>
      <c r="F480" s="273" t="s">
        <v>913</v>
      </c>
      <c r="G480" s="272"/>
      <c r="H480" s="272"/>
      <c r="I480" s="272"/>
      <c r="J480" s="166"/>
      <c r="K480" s="168">
        <v>245.855</v>
      </c>
      <c r="L480" s="166"/>
      <c r="M480" s="166"/>
      <c r="N480" s="166"/>
      <c r="O480" s="166"/>
      <c r="P480" s="166"/>
      <c r="Q480" s="166"/>
      <c r="R480" s="169"/>
      <c r="T480" s="170"/>
      <c r="U480" s="166"/>
      <c r="V480" s="166"/>
      <c r="W480" s="166"/>
      <c r="X480" s="166"/>
      <c r="Y480" s="166"/>
      <c r="Z480" s="166"/>
      <c r="AA480" s="171"/>
      <c r="AT480" s="172" t="s">
        <v>167</v>
      </c>
      <c r="AU480" s="172" t="s">
        <v>103</v>
      </c>
      <c r="AV480" s="10" t="s">
        <v>103</v>
      </c>
      <c r="AW480" s="10" t="s">
        <v>36</v>
      </c>
      <c r="AX480" s="10" t="s">
        <v>79</v>
      </c>
      <c r="AY480" s="172" t="s">
        <v>159</v>
      </c>
    </row>
    <row r="481" spans="2:51" s="10" customFormat="1" ht="22.5" customHeight="1">
      <c r="B481" s="165"/>
      <c r="C481" s="166"/>
      <c r="D481" s="166"/>
      <c r="E481" s="167" t="s">
        <v>3</v>
      </c>
      <c r="F481" s="273" t="s">
        <v>914</v>
      </c>
      <c r="G481" s="272"/>
      <c r="H481" s="272"/>
      <c r="I481" s="272"/>
      <c r="J481" s="166"/>
      <c r="K481" s="168">
        <v>1.049</v>
      </c>
      <c r="L481" s="166"/>
      <c r="M481" s="166"/>
      <c r="N481" s="166"/>
      <c r="O481" s="166"/>
      <c r="P481" s="166"/>
      <c r="Q481" s="166"/>
      <c r="R481" s="169"/>
      <c r="T481" s="170"/>
      <c r="U481" s="166"/>
      <c r="V481" s="166"/>
      <c r="W481" s="166"/>
      <c r="X481" s="166"/>
      <c r="Y481" s="166"/>
      <c r="Z481" s="166"/>
      <c r="AA481" s="171"/>
      <c r="AT481" s="172" t="s">
        <v>167</v>
      </c>
      <c r="AU481" s="172" t="s">
        <v>103</v>
      </c>
      <c r="AV481" s="10" t="s">
        <v>103</v>
      </c>
      <c r="AW481" s="10" t="s">
        <v>36</v>
      </c>
      <c r="AX481" s="10" t="s">
        <v>79</v>
      </c>
      <c r="AY481" s="172" t="s">
        <v>159</v>
      </c>
    </row>
    <row r="482" spans="2:51" s="10" customFormat="1" ht="22.5" customHeight="1">
      <c r="B482" s="165"/>
      <c r="C482" s="166"/>
      <c r="D482" s="166"/>
      <c r="E482" s="167" t="s">
        <v>3</v>
      </c>
      <c r="F482" s="273" t="s">
        <v>915</v>
      </c>
      <c r="G482" s="272"/>
      <c r="H482" s="272"/>
      <c r="I482" s="272"/>
      <c r="J482" s="166"/>
      <c r="K482" s="168">
        <v>7.194</v>
      </c>
      <c r="L482" s="166"/>
      <c r="M482" s="166"/>
      <c r="N482" s="166"/>
      <c r="O482" s="166"/>
      <c r="P482" s="166"/>
      <c r="Q482" s="166"/>
      <c r="R482" s="169"/>
      <c r="T482" s="170"/>
      <c r="U482" s="166"/>
      <c r="V482" s="166"/>
      <c r="W482" s="166"/>
      <c r="X482" s="166"/>
      <c r="Y482" s="166"/>
      <c r="Z482" s="166"/>
      <c r="AA482" s="171"/>
      <c r="AT482" s="172" t="s">
        <v>167</v>
      </c>
      <c r="AU482" s="172" t="s">
        <v>103</v>
      </c>
      <c r="AV482" s="10" t="s">
        <v>103</v>
      </c>
      <c r="AW482" s="10" t="s">
        <v>36</v>
      </c>
      <c r="AX482" s="10" t="s">
        <v>79</v>
      </c>
      <c r="AY482" s="172" t="s">
        <v>159</v>
      </c>
    </row>
    <row r="483" spans="2:51" s="10" customFormat="1" ht="31.5" customHeight="1">
      <c r="B483" s="165"/>
      <c r="C483" s="166"/>
      <c r="D483" s="166"/>
      <c r="E483" s="167" t="s">
        <v>3</v>
      </c>
      <c r="F483" s="273" t="s">
        <v>916</v>
      </c>
      <c r="G483" s="272"/>
      <c r="H483" s="272"/>
      <c r="I483" s="272"/>
      <c r="J483" s="166"/>
      <c r="K483" s="168">
        <v>22.459</v>
      </c>
      <c r="L483" s="166"/>
      <c r="M483" s="166"/>
      <c r="N483" s="166"/>
      <c r="O483" s="166"/>
      <c r="P483" s="166"/>
      <c r="Q483" s="166"/>
      <c r="R483" s="169"/>
      <c r="T483" s="170"/>
      <c r="U483" s="166"/>
      <c r="V483" s="166"/>
      <c r="W483" s="166"/>
      <c r="X483" s="166"/>
      <c r="Y483" s="166"/>
      <c r="Z483" s="166"/>
      <c r="AA483" s="171"/>
      <c r="AT483" s="172" t="s">
        <v>167</v>
      </c>
      <c r="AU483" s="172" t="s">
        <v>103</v>
      </c>
      <c r="AV483" s="10" t="s">
        <v>103</v>
      </c>
      <c r="AW483" s="10" t="s">
        <v>36</v>
      </c>
      <c r="AX483" s="10" t="s">
        <v>79</v>
      </c>
      <c r="AY483" s="172" t="s">
        <v>159</v>
      </c>
    </row>
    <row r="484" spans="2:51" s="10" customFormat="1" ht="31.5" customHeight="1">
      <c r="B484" s="165"/>
      <c r="C484" s="166"/>
      <c r="D484" s="166"/>
      <c r="E484" s="167" t="s">
        <v>3</v>
      </c>
      <c r="F484" s="273" t="s">
        <v>917</v>
      </c>
      <c r="G484" s="272"/>
      <c r="H484" s="272"/>
      <c r="I484" s="272"/>
      <c r="J484" s="166"/>
      <c r="K484" s="168">
        <v>15.593</v>
      </c>
      <c r="L484" s="166"/>
      <c r="M484" s="166"/>
      <c r="N484" s="166"/>
      <c r="O484" s="166"/>
      <c r="P484" s="166"/>
      <c r="Q484" s="166"/>
      <c r="R484" s="169"/>
      <c r="T484" s="170"/>
      <c r="U484" s="166"/>
      <c r="V484" s="166"/>
      <c r="W484" s="166"/>
      <c r="X484" s="166"/>
      <c r="Y484" s="166"/>
      <c r="Z484" s="166"/>
      <c r="AA484" s="171"/>
      <c r="AT484" s="172" t="s">
        <v>167</v>
      </c>
      <c r="AU484" s="172" t="s">
        <v>103</v>
      </c>
      <c r="AV484" s="10" t="s">
        <v>103</v>
      </c>
      <c r="AW484" s="10" t="s">
        <v>36</v>
      </c>
      <c r="AX484" s="10" t="s">
        <v>79</v>
      </c>
      <c r="AY484" s="172" t="s">
        <v>159</v>
      </c>
    </row>
    <row r="485" spans="2:51" s="10" customFormat="1" ht="31.5" customHeight="1">
      <c r="B485" s="165"/>
      <c r="C485" s="166"/>
      <c r="D485" s="166"/>
      <c r="E485" s="167" t="s">
        <v>3</v>
      </c>
      <c r="F485" s="273" t="s">
        <v>918</v>
      </c>
      <c r="G485" s="272"/>
      <c r="H485" s="272"/>
      <c r="I485" s="272"/>
      <c r="J485" s="166"/>
      <c r="K485" s="168">
        <v>47.281</v>
      </c>
      <c r="L485" s="166"/>
      <c r="M485" s="166"/>
      <c r="N485" s="166"/>
      <c r="O485" s="166"/>
      <c r="P485" s="166"/>
      <c r="Q485" s="166"/>
      <c r="R485" s="169"/>
      <c r="T485" s="170"/>
      <c r="U485" s="166"/>
      <c r="V485" s="166"/>
      <c r="W485" s="166"/>
      <c r="X485" s="166"/>
      <c r="Y485" s="166"/>
      <c r="Z485" s="166"/>
      <c r="AA485" s="171"/>
      <c r="AT485" s="172" t="s">
        <v>167</v>
      </c>
      <c r="AU485" s="172" t="s">
        <v>103</v>
      </c>
      <c r="AV485" s="10" t="s">
        <v>103</v>
      </c>
      <c r="AW485" s="10" t="s">
        <v>36</v>
      </c>
      <c r="AX485" s="10" t="s">
        <v>79</v>
      </c>
      <c r="AY485" s="172" t="s">
        <v>159</v>
      </c>
    </row>
    <row r="486" spans="2:51" s="10" customFormat="1" ht="22.5" customHeight="1">
      <c r="B486" s="165"/>
      <c r="C486" s="166"/>
      <c r="D486" s="166"/>
      <c r="E486" s="167" t="s">
        <v>3</v>
      </c>
      <c r="F486" s="273" t="s">
        <v>919</v>
      </c>
      <c r="G486" s="272"/>
      <c r="H486" s="272"/>
      <c r="I486" s="272"/>
      <c r="J486" s="166"/>
      <c r="K486" s="168">
        <v>14.641</v>
      </c>
      <c r="L486" s="166"/>
      <c r="M486" s="166"/>
      <c r="N486" s="166"/>
      <c r="O486" s="166"/>
      <c r="P486" s="166"/>
      <c r="Q486" s="166"/>
      <c r="R486" s="169"/>
      <c r="T486" s="170"/>
      <c r="U486" s="166"/>
      <c r="V486" s="166"/>
      <c r="W486" s="166"/>
      <c r="X486" s="166"/>
      <c r="Y486" s="166"/>
      <c r="Z486" s="166"/>
      <c r="AA486" s="171"/>
      <c r="AT486" s="172" t="s">
        <v>167</v>
      </c>
      <c r="AU486" s="172" t="s">
        <v>103</v>
      </c>
      <c r="AV486" s="10" t="s">
        <v>103</v>
      </c>
      <c r="AW486" s="10" t="s">
        <v>36</v>
      </c>
      <c r="AX486" s="10" t="s">
        <v>79</v>
      </c>
      <c r="AY486" s="172" t="s">
        <v>159</v>
      </c>
    </row>
    <row r="487" spans="2:51" s="10" customFormat="1" ht="31.5" customHeight="1">
      <c r="B487" s="165"/>
      <c r="C487" s="166"/>
      <c r="D487" s="166"/>
      <c r="E487" s="167" t="s">
        <v>3</v>
      </c>
      <c r="F487" s="273" t="s">
        <v>920</v>
      </c>
      <c r="G487" s="272"/>
      <c r="H487" s="272"/>
      <c r="I487" s="272"/>
      <c r="J487" s="166"/>
      <c r="K487" s="168">
        <v>28.976</v>
      </c>
      <c r="L487" s="166"/>
      <c r="M487" s="166"/>
      <c r="N487" s="166"/>
      <c r="O487" s="166"/>
      <c r="P487" s="166"/>
      <c r="Q487" s="166"/>
      <c r="R487" s="169"/>
      <c r="T487" s="170"/>
      <c r="U487" s="166"/>
      <c r="V487" s="166"/>
      <c r="W487" s="166"/>
      <c r="X487" s="166"/>
      <c r="Y487" s="166"/>
      <c r="Z487" s="166"/>
      <c r="AA487" s="171"/>
      <c r="AT487" s="172" t="s">
        <v>167</v>
      </c>
      <c r="AU487" s="172" t="s">
        <v>103</v>
      </c>
      <c r="AV487" s="10" t="s">
        <v>103</v>
      </c>
      <c r="AW487" s="10" t="s">
        <v>36</v>
      </c>
      <c r="AX487" s="10" t="s">
        <v>79</v>
      </c>
      <c r="AY487" s="172" t="s">
        <v>159</v>
      </c>
    </row>
    <row r="488" spans="2:51" s="10" customFormat="1" ht="31.5" customHeight="1">
      <c r="B488" s="165"/>
      <c r="C488" s="166"/>
      <c r="D488" s="166"/>
      <c r="E488" s="167" t="s">
        <v>3</v>
      </c>
      <c r="F488" s="273" t="s">
        <v>921</v>
      </c>
      <c r="G488" s="272"/>
      <c r="H488" s="272"/>
      <c r="I488" s="272"/>
      <c r="J488" s="166"/>
      <c r="K488" s="168">
        <v>70.45</v>
      </c>
      <c r="L488" s="166"/>
      <c r="M488" s="166"/>
      <c r="N488" s="166"/>
      <c r="O488" s="166"/>
      <c r="P488" s="166"/>
      <c r="Q488" s="166"/>
      <c r="R488" s="169"/>
      <c r="T488" s="170"/>
      <c r="U488" s="166"/>
      <c r="V488" s="166"/>
      <c r="W488" s="166"/>
      <c r="X488" s="166"/>
      <c r="Y488" s="166"/>
      <c r="Z488" s="166"/>
      <c r="AA488" s="171"/>
      <c r="AT488" s="172" t="s">
        <v>167</v>
      </c>
      <c r="AU488" s="172" t="s">
        <v>103</v>
      </c>
      <c r="AV488" s="10" t="s">
        <v>103</v>
      </c>
      <c r="AW488" s="10" t="s">
        <v>36</v>
      </c>
      <c r="AX488" s="10" t="s">
        <v>79</v>
      </c>
      <c r="AY488" s="172" t="s">
        <v>159</v>
      </c>
    </row>
    <row r="489" spans="2:51" s="11" customFormat="1" ht="22.5" customHeight="1">
      <c r="B489" s="173"/>
      <c r="C489" s="174"/>
      <c r="D489" s="174"/>
      <c r="E489" s="175" t="s">
        <v>3</v>
      </c>
      <c r="F489" s="269" t="s">
        <v>168</v>
      </c>
      <c r="G489" s="270"/>
      <c r="H489" s="270"/>
      <c r="I489" s="270"/>
      <c r="J489" s="174"/>
      <c r="K489" s="176">
        <v>470.481</v>
      </c>
      <c r="L489" s="174"/>
      <c r="M489" s="174"/>
      <c r="N489" s="174"/>
      <c r="O489" s="174"/>
      <c r="P489" s="174"/>
      <c r="Q489" s="174"/>
      <c r="R489" s="177"/>
      <c r="T489" s="178"/>
      <c r="U489" s="174"/>
      <c r="V489" s="174"/>
      <c r="W489" s="174"/>
      <c r="X489" s="174"/>
      <c r="Y489" s="174"/>
      <c r="Z489" s="174"/>
      <c r="AA489" s="179"/>
      <c r="AT489" s="180" t="s">
        <v>167</v>
      </c>
      <c r="AU489" s="180" t="s">
        <v>103</v>
      </c>
      <c r="AV489" s="11" t="s">
        <v>164</v>
      </c>
      <c r="AW489" s="11" t="s">
        <v>36</v>
      </c>
      <c r="AX489" s="11" t="s">
        <v>21</v>
      </c>
      <c r="AY489" s="180" t="s">
        <v>159</v>
      </c>
    </row>
    <row r="490" spans="2:65" s="1" customFormat="1" ht="31.5" customHeight="1">
      <c r="B490" s="129"/>
      <c r="C490" s="158" t="s">
        <v>619</v>
      </c>
      <c r="D490" s="158" t="s">
        <v>160</v>
      </c>
      <c r="E490" s="159" t="s">
        <v>666</v>
      </c>
      <c r="F490" s="259" t="s">
        <v>667</v>
      </c>
      <c r="G490" s="260"/>
      <c r="H490" s="260"/>
      <c r="I490" s="260"/>
      <c r="J490" s="160" t="s">
        <v>163</v>
      </c>
      <c r="K490" s="161">
        <v>470.481</v>
      </c>
      <c r="L490" s="261">
        <v>0</v>
      </c>
      <c r="M490" s="260"/>
      <c r="N490" s="262">
        <f>ROUND(L490*K490,2)</f>
        <v>0</v>
      </c>
      <c r="O490" s="260"/>
      <c r="P490" s="260"/>
      <c r="Q490" s="260"/>
      <c r="R490" s="131"/>
      <c r="T490" s="162" t="s">
        <v>3</v>
      </c>
      <c r="U490" s="43" t="s">
        <v>44</v>
      </c>
      <c r="V490" s="35"/>
      <c r="W490" s="163">
        <f>V490*K490</f>
        <v>0</v>
      </c>
      <c r="X490" s="163">
        <v>0</v>
      </c>
      <c r="Y490" s="163">
        <f>X490*K490</f>
        <v>0</v>
      </c>
      <c r="Z490" s="163">
        <v>0</v>
      </c>
      <c r="AA490" s="164">
        <f>Z490*K490</f>
        <v>0</v>
      </c>
      <c r="AR490" s="17" t="s">
        <v>196</v>
      </c>
      <c r="AT490" s="17" t="s">
        <v>160</v>
      </c>
      <c r="AU490" s="17" t="s">
        <v>103</v>
      </c>
      <c r="AY490" s="17" t="s">
        <v>159</v>
      </c>
      <c r="BE490" s="104">
        <f>IF(U490="základní",N490,0)</f>
        <v>0</v>
      </c>
      <c r="BF490" s="104">
        <f>IF(U490="snížená",N490,0)</f>
        <v>0</v>
      </c>
      <c r="BG490" s="104">
        <f>IF(U490="zákl. přenesená",N490,0)</f>
        <v>0</v>
      </c>
      <c r="BH490" s="104">
        <f>IF(U490="sníž. přenesená",N490,0)</f>
        <v>0</v>
      </c>
      <c r="BI490" s="104">
        <f>IF(U490="nulová",N490,0)</f>
        <v>0</v>
      </c>
      <c r="BJ490" s="17" t="s">
        <v>21</v>
      </c>
      <c r="BK490" s="104">
        <f>ROUND(L490*K490,2)</f>
        <v>0</v>
      </c>
      <c r="BL490" s="17" t="s">
        <v>196</v>
      </c>
      <c r="BM490" s="17" t="s">
        <v>922</v>
      </c>
    </row>
    <row r="491" spans="2:51" s="12" customFormat="1" ht="22.5" customHeight="1">
      <c r="B491" s="185"/>
      <c r="C491" s="186"/>
      <c r="D491" s="186"/>
      <c r="E491" s="187" t="s">
        <v>3</v>
      </c>
      <c r="F491" s="276" t="s">
        <v>653</v>
      </c>
      <c r="G491" s="277"/>
      <c r="H491" s="277"/>
      <c r="I491" s="277"/>
      <c r="J491" s="186"/>
      <c r="K491" s="188" t="s">
        <v>3</v>
      </c>
      <c r="L491" s="186"/>
      <c r="M491" s="186"/>
      <c r="N491" s="186"/>
      <c r="O491" s="186"/>
      <c r="P491" s="186"/>
      <c r="Q491" s="186"/>
      <c r="R491" s="189"/>
      <c r="T491" s="190"/>
      <c r="U491" s="186"/>
      <c r="V491" s="186"/>
      <c r="W491" s="186"/>
      <c r="X491" s="186"/>
      <c r="Y491" s="186"/>
      <c r="Z491" s="186"/>
      <c r="AA491" s="191"/>
      <c r="AT491" s="192" t="s">
        <v>167</v>
      </c>
      <c r="AU491" s="192" t="s">
        <v>103</v>
      </c>
      <c r="AV491" s="12" t="s">
        <v>21</v>
      </c>
      <c r="AW491" s="12" t="s">
        <v>36</v>
      </c>
      <c r="AX491" s="12" t="s">
        <v>79</v>
      </c>
      <c r="AY491" s="192" t="s">
        <v>159</v>
      </c>
    </row>
    <row r="492" spans="2:51" s="10" customFormat="1" ht="31.5" customHeight="1">
      <c r="B492" s="165"/>
      <c r="C492" s="166"/>
      <c r="D492" s="166"/>
      <c r="E492" s="167" t="s">
        <v>3</v>
      </c>
      <c r="F492" s="273" t="s">
        <v>911</v>
      </c>
      <c r="G492" s="272"/>
      <c r="H492" s="272"/>
      <c r="I492" s="272"/>
      <c r="J492" s="166"/>
      <c r="K492" s="168">
        <v>16.613</v>
      </c>
      <c r="L492" s="166"/>
      <c r="M492" s="166"/>
      <c r="N492" s="166"/>
      <c r="O492" s="166"/>
      <c r="P492" s="166"/>
      <c r="Q492" s="166"/>
      <c r="R492" s="169"/>
      <c r="T492" s="170"/>
      <c r="U492" s="166"/>
      <c r="V492" s="166"/>
      <c r="W492" s="166"/>
      <c r="X492" s="166"/>
      <c r="Y492" s="166"/>
      <c r="Z492" s="166"/>
      <c r="AA492" s="171"/>
      <c r="AT492" s="172" t="s">
        <v>167</v>
      </c>
      <c r="AU492" s="172" t="s">
        <v>103</v>
      </c>
      <c r="AV492" s="10" t="s">
        <v>103</v>
      </c>
      <c r="AW492" s="10" t="s">
        <v>36</v>
      </c>
      <c r="AX492" s="10" t="s">
        <v>79</v>
      </c>
      <c r="AY492" s="172" t="s">
        <v>159</v>
      </c>
    </row>
    <row r="493" spans="2:51" s="10" customFormat="1" ht="22.5" customHeight="1">
      <c r="B493" s="165"/>
      <c r="C493" s="166"/>
      <c r="D493" s="166"/>
      <c r="E493" s="167" t="s">
        <v>3</v>
      </c>
      <c r="F493" s="273" t="s">
        <v>912</v>
      </c>
      <c r="G493" s="272"/>
      <c r="H493" s="272"/>
      <c r="I493" s="272"/>
      <c r="J493" s="166"/>
      <c r="K493" s="168">
        <v>0.37</v>
      </c>
      <c r="L493" s="166"/>
      <c r="M493" s="166"/>
      <c r="N493" s="166"/>
      <c r="O493" s="166"/>
      <c r="P493" s="166"/>
      <c r="Q493" s="166"/>
      <c r="R493" s="169"/>
      <c r="T493" s="170"/>
      <c r="U493" s="166"/>
      <c r="V493" s="166"/>
      <c r="W493" s="166"/>
      <c r="X493" s="166"/>
      <c r="Y493" s="166"/>
      <c r="Z493" s="166"/>
      <c r="AA493" s="171"/>
      <c r="AT493" s="172" t="s">
        <v>167</v>
      </c>
      <c r="AU493" s="172" t="s">
        <v>103</v>
      </c>
      <c r="AV493" s="10" t="s">
        <v>103</v>
      </c>
      <c r="AW493" s="10" t="s">
        <v>36</v>
      </c>
      <c r="AX493" s="10" t="s">
        <v>79</v>
      </c>
      <c r="AY493" s="172" t="s">
        <v>159</v>
      </c>
    </row>
    <row r="494" spans="2:51" s="10" customFormat="1" ht="22.5" customHeight="1">
      <c r="B494" s="165"/>
      <c r="C494" s="166"/>
      <c r="D494" s="166"/>
      <c r="E494" s="167" t="s">
        <v>3</v>
      </c>
      <c r="F494" s="273" t="s">
        <v>913</v>
      </c>
      <c r="G494" s="272"/>
      <c r="H494" s="272"/>
      <c r="I494" s="272"/>
      <c r="J494" s="166"/>
      <c r="K494" s="168">
        <v>245.855</v>
      </c>
      <c r="L494" s="166"/>
      <c r="M494" s="166"/>
      <c r="N494" s="166"/>
      <c r="O494" s="166"/>
      <c r="P494" s="166"/>
      <c r="Q494" s="166"/>
      <c r="R494" s="169"/>
      <c r="T494" s="170"/>
      <c r="U494" s="166"/>
      <c r="V494" s="166"/>
      <c r="W494" s="166"/>
      <c r="X494" s="166"/>
      <c r="Y494" s="166"/>
      <c r="Z494" s="166"/>
      <c r="AA494" s="171"/>
      <c r="AT494" s="172" t="s">
        <v>167</v>
      </c>
      <c r="AU494" s="172" t="s">
        <v>103</v>
      </c>
      <c r="AV494" s="10" t="s">
        <v>103</v>
      </c>
      <c r="AW494" s="10" t="s">
        <v>36</v>
      </c>
      <c r="AX494" s="10" t="s">
        <v>79</v>
      </c>
      <c r="AY494" s="172" t="s">
        <v>159</v>
      </c>
    </row>
    <row r="495" spans="2:51" s="10" customFormat="1" ht="22.5" customHeight="1">
      <c r="B495" s="165"/>
      <c r="C495" s="166"/>
      <c r="D495" s="166"/>
      <c r="E495" s="167" t="s">
        <v>3</v>
      </c>
      <c r="F495" s="273" t="s">
        <v>914</v>
      </c>
      <c r="G495" s="272"/>
      <c r="H495" s="272"/>
      <c r="I495" s="272"/>
      <c r="J495" s="166"/>
      <c r="K495" s="168">
        <v>1.049</v>
      </c>
      <c r="L495" s="166"/>
      <c r="M495" s="166"/>
      <c r="N495" s="166"/>
      <c r="O495" s="166"/>
      <c r="P495" s="166"/>
      <c r="Q495" s="166"/>
      <c r="R495" s="169"/>
      <c r="T495" s="170"/>
      <c r="U495" s="166"/>
      <c r="V495" s="166"/>
      <c r="W495" s="166"/>
      <c r="X495" s="166"/>
      <c r="Y495" s="166"/>
      <c r="Z495" s="166"/>
      <c r="AA495" s="171"/>
      <c r="AT495" s="172" t="s">
        <v>167</v>
      </c>
      <c r="AU495" s="172" t="s">
        <v>103</v>
      </c>
      <c r="AV495" s="10" t="s">
        <v>103</v>
      </c>
      <c r="AW495" s="10" t="s">
        <v>36</v>
      </c>
      <c r="AX495" s="10" t="s">
        <v>79</v>
      </c>
      <c r="AY495" s="172" t="s">
        <v>159</v>
      </c>
    </row>
    <row r="496" spans="2:51" s="10" customFormat="1" ht="22.5" customHeight="1">
      <c r="B496" s="165"/>
      <c r="C496" s="166"/>
      <c r="D496" s="166"/>
      <c r="E496" s="167" t="s">
        <v>3</v>
      </c>
      <c r="F496" s="273" t="s">
        <v>915</v>
      </c>
      <c r="G496" s="272"/>
      <c r="H496" s="272"/>
      <c r="I496" s="272"/>
      <c r="J496" s="166"/>
      <c r="K496" s="168">
        <v>7.194</v>
      </c>
      <c r="L496" s="166"/>
      <c r="M496" s="166"/>
      <c r="N496" s="166"/>
      <c r="O496" s="166"/>
      <c r="P496" s="166"/>
      <c r="Q496" s="166"/>
      <c r="R496" s="169"/>
      <c r="T496" s="170"/>
      <c r="U496" s="166"/>
      <c r="V496" s="166"/>
      <c r="W496" s="166"/>
      <c r="X496" s="166"/>
      <c r="Y496" s="166"/>
      <c r="Z496" s="166"/>
      <c r="AA496" s="171"/>
      <c r="AT496" s="172" t="s">
        <v>167</v>
      </c>
      <c r="AU496" s="172" t="s">
        <v>103</v>
      </c>
      <c r="AV496" s="10" t="s">
        <v>103</v>
      </c>
      <c r="AW496" s="10" t="s">
        <v>36</v>
      </c>
      <c r="AX496" s="10" t="s">
        <v>79</v>
      </c>
      <c r="AY496" s="172" t="s">
        <v>159</v>
      </c>
    </row>
    <row r="497" spans="2:51" s="10" customFormat="1" ht="31.5" customHeight="1">
      <c r="B497" s="165"/>
      <c r="C497" s="166"/>
      <c r="D497" s="166"/>
      <c r="E497" s="167" t="s">
        <v>3</v>
      </c>
      <c r="F497" s="273" t="s">
        <v>916</v>
      </c>
      <c r="G497" s="272"/>
      <c r="H497" s="272"/>
      <c r="I497" s="272"/>
      <c r="J497" s="166"/>
      <c r="K497" s="168">
        <v>22.459</v>
      </c>
      <c r="L497" s="166"/>
      <c r="M497" s="166"/>
      <c r="N497" s="166"/>
      <c r="O497" s="166"/>
      <c r="P497" s="166"/>
      <c r="Q497" s="166"/>
      <c r="R497" s="169"/>
      <c r="T497" s="170"/>
      <c r="U497" s="166"/>
      <c r="V497" s="166"/>
      <c r="W497" s="166"/>
      <c r="X497" s="166"/>
      <c r="Y497" s="166"/>
      <c r="Z497" s="166"/>
      <c r="AA497" s="171"/>
      <c r="AT497" s="172" t="s">
        <v>167</v>
      </c>
      <c r="AU497" s="172" t="s">
        <v>103</v>
      </c>
      <c r="AV497" s="10" t="s">
        <v>103</v>
      </c>
      <c r="AW497" s="10" t="s">
        <v>36</v>
      </c>
      <c r="AX497" s="10" t="s">
        <v>79</v>
      </c>
      <c r="AY497" s="172" t="s">
        <v>159</v>
      </c>
    </row>
    <row r="498" spans="2:51" s="10" customFormat="1" ht="31.5" customHeight="1">
      <c r="B498" s="165"/>
      <c r="C498" s="166"/>
      <c r="D498" s="166"/>
      <c r="E498" s="167" t="s">
        <v>3</v>
      </c>
      <c r="F498" s="273" t="s">
        <v>917</v>
      </c>
      <c r="G498" s="272"/>
      <c r="H498" s="272"/>
      <c r="I498" s="272"/>
      <c r="J498" s="166"/>
      <c r="K498" s="168">
        <v>15.593</v>
      </c>
      <c r="L498" s="166"/>
      <c r="M498" s="166"/>
      <c r="N498" s="166"/>
      <c r="O498" s="166"/>
      <c r="P498" s="166"/>
      <c r="Q498" s="166"/>
      <c r="R498" s="169"/>
      <c r="T498" s="170"/>
      <c r="U498" s="166"/>
      <c r="V498" s="166"/>
      <c r="W498" s="166"/>
      <c r="X498" s="166"/>
      <c r="Y498" s="166"/>
      <c r="Z498" s="166"/>
      <c r="AA498" s="171"/>
      <c r="AT498" s="172" t="s">
        <v>167</v>
      </c>
      <c r="AU498" s="172" t="s">
        <v>103</v>
      </c>
      <c r="AV498" s="10" t="s">
        <v>103</v>
      </c>
      <c r="AW498" s="10" t="s">
        <v>36</v>
      </c>
      <c r="AX498" s="10" t="s">
        <v>79</v>
      </c>
      <c r="AY498" s="172" t="s">
        <v>159</v>
      </c>
    </row>
    <row r="499" spans="2:51" s="10" customFormat="1" ht="31.5" customHeight="1">
      <c r="B499" s="165"/>
      <c r="C499" s="166"/>
      <c r="D499" s="166"/>
      <c r="E499" s="167" t="s">
        <v>3</v>
      </c>
      <c r="F499" s="273" t="s">
        <v>918</v>
      </c>
      <c r="G499" s="272"/>
      <c r="H499" s="272"/>
      <c r="I499" s="272"/>
      <c r="J499" s="166"/>
      <c r="K499" s="168">
        <v>47.281</v>
      </c>
      <c r="L499" s="166"/>
      <c r="M499" s="166"/>
      <c r="N499" s="166"/>
      <c r="O499" s="166"/>
      <c r="P499" s="166"/>
      <c r="Q499" s="166"/>
      <c r="R499" s="169"/>
      <c r="T499" s="170"/>
      <c r="U499" s="166"/>
      <c r="V499" s="166"/>
      <c r="W499" s="166"/>
      <c r="X499" s="166"/>
      <c r="Y499" s="166"/>
      <c r="Z499" s="166"/>
      <c r="AA499" s="171"/>
      <c r="AT499" s="172" t="s">
        <v>167</v>
      </c>
      <c r="AU499" s="172" t="s">
        <v>103</v>
      </c>
      <c r="AV499" s="10" t="s">
        <v>103</v>
      </c>
      <c r="AW499" s="10" t="s">
        <v>36</v>
      </c>
      <c r="AX499" s="10" t="s">
        <v>79</v>
      </c>
      <c r="AY499" s="172" t="s">
        <v>159</v>
      </c>
    </row>
    <row r="500" spans="2:51" s="10" customFormat="1" ht="22.5" customHeight="1">
      <c r="B500" s="165"/>
      <c r="C500" s="166"/>
      <c r="D500" s="166"/>
      <c r="E500" s="167" t="s">
        <v>3</v>
      </c>
      <c r="F500" s="273" t="s">
        <v>919</v>
      </c>
      <c r="G500" s="272"/>
      <c r="H500" s="272"/>
      <c r="I500" s="272"/>
      <c r="J500" s="166"/>
      <c r="K500" s="168">
        <v>14.641</v>
      </c>
      <c r="L500" s="166"/>
      <c r="M500" s="166"/>
      <c r="N500" s="166"/>
      <c r="O500" s="166"/>
      <c r="P500" s="166"/>
      <c r="Q500" s="166"/>
      <c r="R500" s="169"/>
      <c r="T500" s="170"/>
      <c r="U500" s="166"/>
      <c r="V500" s="166"/>
      <c r="W500" s="166"/>
      <c r="X500" s="166"/>
      <c r="Y500" s="166"/>
      <c r="Z500" s="166"/>
      <c r="AA500" s="171"/>
      <c r="AT500" s="172" t="s">
        <v>167</v>
      </c>
      <c r="AU500" s="172" t="s">
        <v>103</v>
      </c>
      <c r="AV500" s="10" t="s">
        <v>103</v>
      </c>
      <c r="AW500" s="10" t="s">
        <v>36</v>
      </c>
      <c r="AX500" s="10" t="s">
        <v>79</v>
      </c>
      <c r="AY500" s="172" t="s">
        <v>159</v>
      </c>
    </row>
    <row r="501" spans="2:51" s="10" customFormat="1" ht="31.5" customHeight="1">
      <c r="B501" s="165"/>
      <c r="C501" s="166"/>
      <c r="D501" s="166"/>
      <c r="E501" s="167" t="s">
        <v>3</v>
      </c>
      <c r="F501" s="273" t="s">
        <v>920</v>
      </c>
      <c r="G501" s="272"/>
      <c r="H501" s="272"/>
      <c r="I501" s="272"/>
      <c r="J501" s="166"/>
      <c r="K501" s="168">
        <v>28.976</v>
      </c>
      <c r="L501" s="166"/>
      <c r="M501" s="166"/>
      <c r="N501" s="166"/>
      <c r="O501" s="166"/>
      <c r="P501" s="166"/>
      <c r="Q501" s="166"/>
      <c r="R501" s="169"/>
      <c r="T501" s="170"/>
      <c r="U501" s="166"/>
      <c r="V501" s="166"/>
      <c r="W501" s="166"/>
      <c r="X501" s="166"/>
      <c r="Y501" s="166"/>
      <c r="Z501" s="166"/>
      <c r="AA501" s="171"/>
      <c r="AT501" s="172" t="s">
        <v>167</v>
      </c>
      <c r="AU501" s="172" t="s">
        <v>103</v>
      </c>
      <c r="AV501" s="10" t="s">
        <v>103</v>
      </c>
      <c r="AW501" s="10" t="s">
        <v>36</v>
      </c>
      <c r="AX501" s="10" t="s">
        <v>79</v>
      </c>
      <c r="AY501" s="172" t="s">
        <v>159</v>
      </c>
    </row>
    <row r="502" spans="2:51" s="10" customFormat="1" ht="31.5" customHeight="1">
      <c r="B502" s="165"/>
      <c r="C502" s="166"/>
      <c r="D502" s="166"/>
      <c r="E502" s="167" t="s">
        <v>3</v>
      </c>
      <c r="F502" s="273" t="s">
        <v>921</v>
      </c>
      <c r="G502" s="272"/>
      <c r="H502" s="272"/>
      <c r="I502" s="272"/>
      <c r="J502" s="166"/>
      <c r="K502" s="168">
        <v>70.45</v>
      </c>
      <c r="L502" s="166"/>
      <c r="M502" s="166"/>
      <c r="N502" s="166"/>
      <c r="O502" s="166"/>
      <c r="P502" s="166"/>
      <c r="Q502" s="166"/>
      <c r="R502" s="169"/>
      <c r="T502" s="170"/>
      <c r="U502" s="166"/>
      <c r="V502" s="166"/>
      <c r="W502" s="166"/>
      <c r="X502" s="166"/>
      <c r="Y502" s="166"/>
      <c r="Z502" s="166"/>
      <c r="AA502" s="171"/>
      <c r="AT502" s="172" t="s">
        <v>167</v>
      </c>
      <c r="AU502" s="172" t="s">
        <v>103</v>
      </c>
      <c r="AV502" s="10" t="s">
        <v>103</v>
      </c>
      <c r="AW502" s="10" t="s">
        <v>36</v>
      </c>
      <c r="AX502" s="10" t="s">
        <v>79</v>
      </c>
      <c r="AY502" s="172" t="s">
        <v>159</v>
      </c>
    </row>
    <row r="503" spans="2:51" s="11" customFormat="1" ht="22.5" customHeight="1">
      <c r="B503" s="173"/>
      <c r="C503" s="174"/>
      <c r="D503" s="174"/>
      <c r="E503" s="175" t="s">
        <v>3</v>
      </c>
      <c r="F503" s="269" t="s">
        <v>168</v>
      </c>
      <c r="G503" s="270"/>
      <c r="H503" s="270"/>
      <c r="I503" s="270"/>
      <c r="J503" s="174"/>
      <c r="K503" s="176">
        <v>470.481</v>
      </c>
      <c r="L503" s="174"/>
      <c r="M503" s="174"/>
      <c r="N503" s="174"/>
      <c r="O503" s="174"/>
      <c r="P503" s="174"/>
      <c r="Q503" s="174"/>
      <c r="R503" s="177"/>
      <c r="T503" s="178"/>
      <c r="U503" s="174"/>
      <c r="V503" s="174"/>
      <c r="W503" s="174"/>
      <c r="X503" s="174"/>
      <c r="Y503" s="174"/>
      <c r="Z503" s="174"/>
      <c r="AA503" s="179"/>
      <c r="AT503" s="180" t="s">
        <v>167</v>
      </c>
      <c r="AU503" s="180" t="s">
        <v>103</v>
      </c>
      <c r="AV503" s="11" t="s">
        <v>164</v>
      </c>
      <c r="AW503" s="11" t="s">
        <v>36</v>
      </c>
      <c r="AX503" s="11" t="s">
        <v>21</v>
      </c>
      <c r="AY503" s="180" t="s">
        <v>159</v>
      </c>
    </row>
    <row r="504" spans="2:65" s="1" customFormat="1" ht="31.5" customHeight="1">
      <c r="B504" s="129"/>
      <c r="C504" s="158" t="s">
        <v>623</v>
      </c>
      <c r="D504" s="158" t="s">
        <v>160</v>
      </c>
      <c r="E504" s="159" t="s">
        <v>670</v>
      </c>
      <c r="F504" s="259" t="s">
        <v>671</v>
      </c>
      <c r="G504" s="260"/>
      <c r="H504" s="260"/>
      <c r="I504" s="260"/>
      <c r="J504" s="160" t="s">
        <v>163</v>
      </c>
      <c r="K504" s="161">
        <v>470.481</v>
      </c>
      <c r="L504" s="261">
        <v>0</v>
      </c>
      <c r="M504" s="260"/>
      <c r="N504" s="262">
        <f>ROUND(L504*K504,2)</f>
        <v>0</v>
      </c>
      <c r="O504" s="260"/>
      <c r="P504" s="260"/>
      <c r="Q504" s="260"/>
      <c r="R504" s="131"/>
      <c r="T504" s="162" t="s">
        <v>3</v>
      </c>
      <c r="U504" s="43" t="s">
        <v>44</v>
      </c>
      <c r="V504" s="35"/>
      <c r="W504" s="163">
        <f>V504*K504</f>
        <v>0</v>
      </c>
      <c r="X504" s="163">
        <v>0</v>
      </c>
      <c r="Y504" s="163">
        <f>X504*K504</f>
        <v>0</v>
      </c>
      <c r="Z504" s="163">
        <v>0</v>
      </c>
      <c r="AA504" s="164">
        <f>Z504*K504</f>
        <v>0</v>
      </c>
      <c r="AR504" s="17" t="s">
        <v>196</v>
      </c>
      <c r="AT504" s="17" t="s">
        <v>160</v>
      </c>
      <c r="AU504" s="17" t="s">
        <v>103</v>
      </c>
      <c r="AY504" s="17" t="s">
        <v>159</v>
      </c>
      <c r="BE504" s="104">
        <f>IF(U504="základní",N504,0)</f>
        <v>0</v>
      </c>
      <c r="BF504" s="104">
        <f>IF(U504="snížená",N504,0)</f>
        <v>0</v>
      </c>
      <c r="BG504" s="104">
        <f>IF(U504="zákl. přenesená",N504,0)</f>
        <v>0</v>
      </c>
      <c r="BH504" s="104">
        <f>IF(U504="sníž. přenesená",N504,0)</f>
        <v>0</v>
      </c>
      <c r="BI504" s="104">
        <f>IF(U504="nulová",N504,0)</f>
        <v>0</v>
      </c>
      <c r="BJ504" s="17" t="s">
        <v>21</v>
      </c>
      <c r="BK504" s="104">
        <f>ROUND(L504*K504,2)</f>
        <v>0</v>
      </c>
      <c r="BL504" s="17" t="s">
        <v>196</v>
      </c>
      <c r="BM504" s="17" t="s">
        <v>923</v>
      </c>
    </row>
    <row r="505" spans="2:51" s="12" customFormat="1" ht="22.5" customHeight="1">
      <c r="B505" s="185"/>
      <c r="C505" s="186"/>
      <c r="D505" s="186"/>
      <c r="E505" s="187" t="s">
        <v>3</v>
      </c>
      <c r="F505" s="276" t="s">
        <v>653</v>
      </c>
      <c r="G505" s="277"/>
      <c r="H505" s="277"/>
      <c r="I505" s="277"/>
      <c r="J505" s="186"/>
      <c r="K505" s="188" t="s">
        <v>3</v>
      </c>
      <c r="L505" s="186"/>
      <c r="M505" s="186"/>
      <c r="N505" s="186"/>
      <c r="O505" s="186"/>
      <c r="P505" s="186"/>
      <c r="Q505" s="186"/>
      <c r="R505" s="189"/>
      <c r="T505" s="190"/>
      <c r="U505" s="186"/>
      <c r="V505" s="186"/>
      <c r="W505" s="186"/>
      <c r="X505" s="186"/>
      <c r="Y505" s="186"/>
      <c r="Z505" s="186"/>
      <c r="AA505" s="191"/>
      <c r="AT505" s="192" t="s">
        <v>167</v>
      </c>
      <c r="AU505" s="192" t="s">
        <v>103</v>
      </c>
      <c r="AV505" s="12" t="s">
        <v>21</v>
      </c>
      <c r="AW505" s="12" t="s">
        <v>36</v>
      </c>
      <c r="AX505" s="12" t="s">
        <v>79</v>
      </c>
      <c r="AY505" s="192" t="s">
        <v>159</v>
      </c>
    </row>
    <row r="506" spans="2:51" s="10" customFormat="1" ht="31.5" customHeight="1">
      <c r="B506" s="165"/>
      <c r="C506" s="166"/>
      <c r="D506" s="166"/>
      <c r="E506" s="167" t="s">
        <v>3</v>
      </c>
      <c r="F506" s="273" t="s">
        <v>911</v>
      </c>
      <c r="G506" s="272"/>
      <c r="H506" s="272"/>
      <c r="I506" s="272"/>
      <c r="J506" s="166"/>
      <c r="K506" s="168">
        <v>16.613</v>
      </c>
      <c r="L506" s="166"/>
      <c r="M506" s="166"/>
      <c r="N506" s="166"/>
      <c r="O506" s="166"/>
      <c r="P506" s="166"/>
      <c r="Q506" s="166"/>
      <c r="R506" s="169"/>
      <c r="T506" s="170"/>
      <c r="U506" s="166"/>
      <c r="V506" s="166"/>
      <c r="W506" s="166"/>
      <c r="X506" s="166"/>
      <c r="Y506" s="166"/>
      <c r="Z506" s="166"/>
      <c r="AA506" s="171"/>
      <c r="AT506" s="172" t="s">
        <v>167</v>
      </c>
      <c r="AU506" s="172" t="s">
        <v>103</v>
      </c>
      <c r="AV506" s="10" t="s">
        <v>103</v>
      </c>
      <c r="AW506" s="10" t="s">
        <v>36</v>
      </c>
      <c r="AX506" s="10" t="s">
        <v>79</v>
      </c>
      <c r="AY506" s="172" t="s">
        <v>159</v>
      </c>
    </row>
    <row r="507" spans="2:51" s="10" customFormat="1" ht="22.5" customHeight="1">
      <c r="B507" s="165"/>
      <c r="C507" s="166"/>
      <c r="D507" s="166"/>
      <c r="E507" s="167" t="s">
        <v>3</v>
      </c>
      <c r="F507" s="273" t="s">
        <v>912</v>
      </c>
      <c r="G507" s="272"/>
      <c r="H507" s="272"/>
      <c r="I507" s="272"/>
      <c r="J507" s="166"/>
      <c r="K507" s="168">
        <v>0.37</v>
      </c>
      <c r="L507" s="166"/>
      <c r="M507" s="166"/>
      <c r="N507" s="166"/>
      <c r="O507" s="166"/>
      <c r="P507" s="166"/>
      <c r="Q507" s="166"/>
      <c r="R507" s="169"/>
      <c r="T507" s="170"/>
      <c r="U507" s="166"/>
      <c r="V507" s="166"/>
      <c r="W507" s="166"/>
      <c r="X507" s="166"/>
      <c r="Y507" s="166"/>
      <c r="Z507" s="166"/>
      <c r="AA507" s="171"/>
      <c r="AT507" s="172" t="s">
        <v>167</v>
      </c>
      <c r="AU507" s="172" t="s">
        <v>103</v>
      </c>
      <c r="AV507" s="10" t="s">
        <v>103</v>
      </c>
      <c r="AW507" s="10" t="s">
        <v>36</v>
      </c>
      <c r="AX507" s="10" t="s">
        <v>79</v>
      </c>
      <c r="AY507" s="172" t="s">
        <v>159</v>
      </c>
    </row>
    <row r="508" spans="2:51" s="10" customFormat="1" ht="22.5" customHeight="1">
      <c r="B508" s="165"/>
      <c r="C508" s="166"/>
      <c r="D508" s="166"/>
      <c r="E508" s="167" t="s">
        <v>3</v>
      </c>
      <c r="F508" s="273" t="s">
        <v>913</v>
      </c>
      <c r="G508" s="272"/>
      <c r="H508" s="272"/>
      <c r="I508" s="272"/>
      <c r="J508" s="166"/>
      <c r="K508" s="168">
        <v>245.855</v>
      </c>
      <c r="L508" s="166"/>
      <c r="M508" s="166"/>
      <c r="N508" s="166"/>
      <c r="O508" s="166"/>
      <c r="P508" s="166"/>
      <c r="Q508" s="166"/>
      <c r="R508" s="169"/>
      <c r="T508" s="170"/>
      <c r="U508" s="166"/>
      <c r="V508" s="166"/>
      <c r="W508" s="166"/>
      <c r="X508" s="166"/>
      <c r="Y508" s="166"/>
      <c r="Z508" s="166"/>
      <c r="AA508" s="171"/>
      <c r="AT508" s="172" t="s">
        <v>167</v>
      </c>
      <c r="AU508" s="172" t="s">
        <v>103</v>
      </c>
      <c r="AV508" s="10" t="s">
        <v>103</v>
      </c>
      <c r="AW508" s="10" t="s">
        <v>36</v>
      </c>
      <c r="AX508" s="10" t="s">
        <v>79</v>
      </c>
      <c r="AY508" s="172" t="s">
        <v>159</v>
      </c>
    </row>
    <row r="509" spans="2:51" s="10" customFormat="1" ht="22.5" customHeight="1">
      <c r="B509" s="165"/>
      <c r="C509" s="166"/>
      <c r="D509" s="166"/>
      <c r="E509" s="167" t="s">
        <v>3</v>
      </c>
      <c r="F509" s="273" t="s">
        <v>914</v>
      </c>
      <c r="G509" s="272"/>
      <c r="H509" s="272"/>
      <c r="I509" s="272"/>
      <c r="J509" s="166"/>
      <c r="K509" s="168">
        <v>1.049</v>
      </c>
      <c r="L509" s="166"/>
      <c r="M509" s="166"/>
      <c r="N509" s="166"/>
      <c r="O509" s="166"/>
      <c r="P509" s="166"/>
      <c r="Q509" s="166"/>
      <c r="R509" s="169"/>
      <c r="T509" s="170"/>
      <c r="U509" s="166"/>
      <c r="V509" s="166"/>
      <c r="W509" s="166"/>
      <c r="X509" s="166"/>
      <c r="Y509" s="166"/>
      <c r="Z509" s="166"/>
      <c r="AA509" s="171"/>
      <c r="AT509" s="172" t="s">
        <v>167</v>
      </c>
      <c r="AU509" s="172" t="s">
        <v>103</v>
      </c>
      <c r="AV509" s="10" t="s">
        <v>103</v>
      </c>
      <c r="AW509" s="10" t="s">
        <v>36</v>
      </c>
      <c r="AX509" s="10" t="s">
        <v>79</v>
      </c>
      <c r="AY509" s="172" t="s">
        <v>159</v>
      </c>
    </row>
    <row r="510" spans="2:51" s="10" customFormat="1" ht="22.5" customHeight="1">
      <c r="B510" s="165"/>
      <c r="C510" s="166"/>
      <c r="D510" s="166"/>
      <c r="E510" s="167" t="s">
        <v>3</v>
      </c>
      <c r="F510" s="273" t="s">
        <v>915</v>
      </c>
      <c r="G510" s="272"/>
      <c r="H510" s="272"/>
      <c r="I510" s="272"/>
      <c r="J510" s="166"/>
      <c r="K510" s="168">
        <v>7.194</v>
      </c>
      <c r="L510" s="166"/>
      <c r="M510" s="166"/>
      <c r="N510" s="166"/>
      <c r="O510" s="166"/>
      <c r="P510" s="166"/>
      <c r="Q510" s="166"/>
      <c r="R510" s="169"/>
      <c r="T510" s="170"/>
      <c r="U510" s="166"/>
      <c r="V510" s="166"/>
      <c r="W510" s="166"/>
      <c r="X510" s="166"/>
      <c r="Y510" s="166"/>
      <c r="Z510" s="166"/>
      <c r="AA510" s="171"/>
      <c r="AT510" s="172" t="s">
        <v>167</v>
      </c>
      <c r="AU510" s="172" t="s">
        <v>103</v>
      </c>
      <c r="AV510" s="10" t="s">
        <v>103</v>
      </c>
      <c r="AW510" s="10" t="s">
        <v>36</v>
      </c>
      <c r="AX510" s="10" t="s">
        <v>79</v>
      </c>
      <c r="AY510" s="172" t="s">
        <v>159</v>
      </c>
    </row>
    <row r="511" spans="2:51" s="10" customFormat="1" ht="31.5" customHeight="1">
      <c r="B511" s="165"/>
      <c r="C511" s="166"/>
      <c r="D511" s="166"/>
      <c r="E511" s="167" t="s">
        <v>3</v>
      </c>
      <c r="F511" s="273" t="s">
        <v>916</v>
      </c>
      <c r="G511" s="272"/>
      <c r="H511" s="272"/>
      <c r="I511" s="272"/>
      <c r="J511" s="166"/>
      <c r="K511" s="168">
        <v>22.459</v>
      </c>
      <c r="L511" s="166"/>
      <c r="M511" s="166"/>
      <c r="N511" s="166"/>
      <c r="O511" s="166"/>
      <c r="P511" s="166"/>
      <c r="Q511" s="166"/>
      <c r="R511" s="169"/>
      <c r="T511" s="170"/>
      <c r="U511" s="166"/>
      <c r="V511" s="166"/>
      <c r="W511" s="166"/>
      <c r="X511" s="166"/>
      <c r="Y511" s="166"/>
      <c r="Z511" s="166"/>
      <c r="AA511" s="171"/>
      <c r="AT511" s="172" t="s">
        <v>167</v>
      </c>
      <c r="AU511" s="172" t="s">
        <v>103</v>
      </c>
      <c r="AV511" s="10" t="s">
        <v>103</v>
      </c>
      <c r="AW511" s="10" t="s">
        <v>36</v>
      </c>
      <c r="AX511" s="10" t="s">
        <v>79</v>
      </c>
      <c r="AY511" s="172" t="s">
        <v>159</v>
      </c>
    </row>
    <row r="512" spans="2:51" s="10" customFormat="1" ht="31.5" customHeight="1">
      <c r="B512" s="165"/>
      <c r="C512" s="166"/>
      <c r="D512" s="166"/>
      <c r="E512" s="167" t="s">
        <v>3</v>
      </c>
      <c r="F512" s="273" t="s">
        <v>917</v>
      </c>
      <c r="G512" s="272"/>
      <c r="H512" s="272"/>
      <c r="I512" s="272"/>
      <c r="J512" s="166"/>
      <c r="K512" s="168">
        <v>15.593</v>
      </c>
      <c r="L512" s="166"/>
      <c r="M512" s="166"/>
      <c r="N512" s="166"/>
      <c r="O512" s="166"/>
      <c r="P512" s="166"/>
      <c r="Q512" s="166"/>
      <c r="R512" s="169"/>
      <c r="T512" s="170"/>
      <c r="U512" s="166"/>
      <c r="V512" s="166"/>
      <c r="W512" s="166"/>
      <c r="X512" s="166"/>
      <c r="Y512" s="166"/>
      <c r="Z512" s="166"/>
      <c r="AA512" s="171"/>
      <c r="AT512" s="172" t="s">
        <v>167</v>
      </c>
      <c r="AU512" s="172" t="s">
        <v>103</v>
      </c>
      <c r="AV512" s="10" t="s">
        <v>103</v>
      </c>
      <c r="AW512" s="10" t="s">
        <v>36</v>
      </c>
      <c r="AX512" s="10" t="s">
        <v>79</v>
      </c>
      <c r="AY512" s="172" t="s">
        <v>159</v>
      </c>
    </row>
    <row r="513" spans="2:51" s="10" customFormat="1" ht="31.5" customHeight="1">
      <c r="B513" s="165"/>
      <c r="C513" s="166"/>
      <c r="D513" s="166"/>
      <c r="E513" s="167" t="s">
        <v>3</v>
      </c>
      <c r="F513" s="273" t="s">
        <v>918</v>
      </c>
      <c r="G513" s="272"/>
      <c r="H513" s="272"/>
      <c r="I513" s="272"/>
      <c r="J513" s="166"/>
      <c r="K513" s="168">
        <v>47.281</v>
      </c>
      <c r="L513" s="166"/>
      <c r="M513" s="166"/>
      <c r="N513" s="166"/>
      <c r="O513" s="166"/>
      <c r="P513" s="166"/>
      <c r="Q513" s="166"/>
      <c r="R513" s="169"/>
      <c r="T513" s="170"/>
      <c r="U513" s="166"/>
      <c r="V513" s="166"/>
      <c r="W513" s="166"/>
      <c r="X513" s="166"/>
      <c r="Y513" s="166"/>
      <c r="Z513" s="166"/>
      <c r="AA513" s="171"/>
      <c r="AT513" s="172" t="s">
        <v>167</v>
      </c>
      <c r="AU513" s="172" t="s">
        <v>103</v>
      </c>
      <c r="AV513" s="10" t="s">
        <v>103</v>
      </c>
      <c r="AW513" s="10" t="s">
        <v>36</v>
      </c>
      <c r="AX513" s="10" t="s">
        <v>79</v>
      </c>
      <c r="AY513" s="172" t="s">
        <v>159</v>
      </c>
    </row>
    <row r="514" spans="2:51" s="10" customFormat="1" ht="22.5" customHeight="1">
      <c r="B514" s="165"/>
      <c r="C514" s="166"/>
      <c r="D514" s="166"/>
      <c r="E514" s="167" t="s">
        <v>3</v>
      </c>
      <c r="F514" s="273" t="s">
        <v>919</v>
      </c>
      <c r="G514" s="272"/>
      <c r="H514" s="272"/>
      <c r="I514" s="272"/>
      <c r="J514" s="166"/>
      <c r="K514" s="168">
        <v>14.641</v>
      </c>
      <c r="L514" s="166"/>
      <c r="M514" s="166"/>
      <c r="N514" s="166"/>
      <c r="O514" s="166"/>
      <c r="P514" s="166"/>
      <c r="Q514" s="166"/>
      <c r="R514" s="169"/>
      <c r="T514" s="170"/>
      <c r="U514" s="166"/>
      <c r="V514" s="166"/>
      <c r="W514" s="166"/>
      <c r="X514" s="166"/>
      <c r="Y514" s="166"/>
      <c r="Z514" s="166"/>
      <c r="AA514" s="171"/>
      <c r="AT514" s="172" t="s">
        <v>167</v>
      </c>
      <c r="AU514" s="172" t="s">
        <v>103</v>
      </c>
      <c r="AV514" s="10" t="s">
        <v>103</v>
      </c>
      <c r="AW514" s="10" t="s">
        <v>36</v>
      </c>
      <c r="AX514" s="10" t="s">
        <v>79</v>
      </c>
      <c r="AY514" s="172" t="s">
        <v>159</v>
      </c>
    </row>
    <row r="515" spans="2:51" s="10" customFormat="1" ht="31.5" customHeight="1">
      <c r="B515" s="165"/>
      <c r="C515" s="166"/>
      <c r="D515" s="166"/>
      <c r="E515" s="167" t="s">
        <v>3</v>
      </c>
      <c r="F515" s="273" t="s">
        <v>920</v>
      </c>
      <c r="G515" s="272"/>
      <c r="H515" s="272"/>
      <c r="I515" s="272"/>
      <c r="J515" s="166"/>
      <c r="K515" s="168">
        <v>28.976</v>
      </c>
      <c r="L515" s="166"/>
      <c r="M515" s="166"/>
      <c r="N515" s="166"/>
      <c r="O515" s="166"/>
      <c r="P515" s="166"/>
      <c r="Q515" s="166"/>
      <c r="R515" s="169"/>
      <c r="T515" s="170"/>
      <c r="U515" s="166"/>
      <c r="V515" s="166"/>
      <c r="W515" s="166"/>
      <c r="X515" s="166"/>
      <c r="Y515" s="166"/>
      <c r="Z515" s="166"/>
      <c r="AA515" s="171"/>
      <c r="AT515" s="172" t="s">
        <v>167</v>
      </c>
      <c r="AU515" s="172" t="s">
        <v>103</v>
      </c>
      <c r="AV515" s="10" t="s">
        <v>103</v>
      </c>
      <c r="AW515" s="10" t="s">
        <v>36</v>
      </c>
      <c r="AX515" s="10" t="s">
        <v>79</v>
      </c>
      <c r="AY515" s="172" t="s">
        <v>159</v>
      </c>
    </row>
    <row r="516" spans="2:51" s="10" customFormat="1" ht="31.5" customHeight="1">
      <c r="B516" s="165"/>
      <c r="C516" s="166"/>
      <c r="D516" s="166"/>
      <c r="E516" s="167" t="s">
        <v>3</v>
      </c>
      <c r="F516" s="273" t="s">
        <v>921</v>
      </c>
      <c r="G516" s="272"/>
      <c r="H516" s="272"/>
      <c r="I516" s="272"/>
      <c r="J516" s="166"/>
      <c r="K516" s="168">
        <v>70.45</v>
      </c>
      <c r="L516" s="166"/>
      <c r="M516" s="166"/>
      <c r="N516" s="166"/>
      <c r="O516" s="166"/>
      <c r="P516" s="166"/>
      <c r="Q516" s="166"/>
      <c r="R516" s="169"/>
      <c r="T516" s="170"/>
      <c r="U516" s="166"/>
      <c r="V516" s="166"/>
      <c r="W516" s="166"/>
      <c r="X516" s="166"/>
      <c r="Y516" s="166"/>
      <c r="Z516" s="166"/>
      <c r="AA516" s="171"/>
      <c r="AT516" s="172" t="s">
        <v>167</v>
      </c>
      <c r="AU516" s="172" t="s">
        <v>103</v>
      </c>
      <c r="AV516" s="10" t="s">
        <v>103</v>
      </c>
      <c r="AW516" s="10" t="s">
        <v>36</v>
      </c>
      <c r="AX516" s="10" t="s">
        <v>79</v>
      </c>
      <c r="AY516" s="172" t="s">
        <v>159</v>
      </c>
    </row>
    <row r="517" spans="2:51" s="11" customFormat="1" ht="22.5" customHeight="1">
      <c r="B517" s="173"/>
      <c r="C517" s="174"/>
      <c r="D517" s="174"/>
      <c r="E517" s="175" t="s">
        <v>3</v>
      </c>
      <c r="F517" s="269" t="s">
        <v>168</v>
      </c>
      <c r="G517" s="270"/>
      <c r="H517" s="270"/>
      <c r="I517" s="270"/>
      <c r="J517" s="174"/>
      <c r="K517" s="176">
        <v>470.481</v>
      </c>
      <c r="L517" s="174"/>
      <c r="M517" s="174"/>
      <c r="N517" s="174"/>
      <c r="O517" s="174"/>
      <c r="P517" s="174"/>
      <c r="Q517" s="174"/>
      <c r="R517" s="177"/>
      <c r="T517" s="178"/>
      <c r="U517" s="174"/>
      <c r="V517" s="174"/>
      <c r="W517" s="174"/>
      <c r="X517" s="174"/>
      <c r="Y517" s="174"/>
      <c r="Z517" s="174"/>
      <c r="AA517" s="179"/>
      <c r="AT517" s="180" t="s">
        <v>167</v>
      </c>
      <c r="AU517" s="180" t="s">
        <v>103</v>
      </c>
      <c r="AV517" s="11" t="s">
        <v>164</v>
      </c>
      <c r="AW517" s="11" t="s">
        <v>36</v>
      </c>
      <c r="AX517" s="11" t="s">
        <v>21</v>
      </c>
      <c r="AY517" s="180" t="s">
        <v>159</v>
      </c>
    </row>
    <row r="518" spans="2:65" s="1" customFormat="1" ht="44.25" customHeight="1">
      <c r="B518" s="129"/>
      <c r="C518" s="158" t="s">
        <v>627</v>
      </c>
      <c r="D518" s="158" t="s">
        <v>160</v>
      </c>
      <c r="E518" s="159" t="s">
        <v>674</v>
      </c>
      <c r="F518" s="259" t="s">
        <v>675</v>
      </c>
      <c r="G518" s="260"/>
      <c r="H518" s="260"/>
      <c r="I518" s="260"/>
      <c r="J518" s="160" t="s">
        <v>163</v>
      </c>
      <c r="K518" s="161">
        <v>470.481</v>
      </c>
      <c r="L518" s="261">
        <v>0</v>
      </c>
      <c r="M518" s="260"/>
      <c r="N518" s="262">
        <f>ROUND(L518*K518,2)</f>
        <v>0</v>
      </c>
      <c r="O518" s="260"/>
      <c r="P518" s="260"/>
      <c r="Q518" s="260"/>
      <c r="R518" s="131"/>
      <c r="T518" s="162" t="s">
        <v>3</v>
      </c>
      <c r="U518" s="43" t="s">
        <v>44</v>
      </c>
      <c r="V518" s="35"/>
      <c r="W518" s="163">
        <f>V518*K518</f>
        <v>0</v>
      </c>
      <c r="X518" s="163">
        <v>0.00022</v>
      </c>
      <c r="Y518" s="163">
        <f>X518*K518</f>
        <v>0.10350582</v>
      </c>
      <c r="Z518" s="163">
        <v>0</v>
      </c>
      <c r="AA518" s="164">
        <f>Z518*K518</f>
        <v>0</v>
      </c>
      <c r="AR518" s="17" t="s">
        <v>196</v>
      </c>
      <c r="AT518" s="17" t="s">
        <v>160</v>
      </c>
      <c r="AU518" s="17" t="s">
        <v>103</v>
      </c>
      <c r="AY518" s="17" t="s">
        <v>159</v>
      </c>
      <c r="BE518" s="104">
        <f>IF(U518="základní",N518,0)</f>
        <v>0</v>
      </c>
      <c r="BF518" s="104">
        <f>IF(U518="snížená",N518,0)</f>
        <v>0</v>
      </c>
      <c r="BG518" s="104">
        <f>IF(U518="zákl. přenesená",N518,0)</f>
        <v>0</v>
      </c>
      <c r="BH518" s="104">
        <f>IF(U518="sníž. přenesená",N518,0)</f>
        <v>0</v>
      </c>
      <c r="BI518" s="104">
        <f>IF(U518="nulová",N518,0)</f>
        <v>0</v>
      </c>
      <c r="BJ518" s="17" t="s">
        <v>21</v>
      </c>
      <c r="BK518" s="104">
        <f>ROUND(L518*K518,2)</f>
        <v>0</v>
      </c>
      <c r="BL518" s="17" t="s">
        <v>196</v>
      </c>
      <c r="BM518" s="17" t="s">
        <v>924</v>
      </c>
    </row>
    <row r="519" spans="2:51" s="12" customFormat="1" ht="22.5" customHeight="1">
      <c r="B519" s="185"/>
      <c r="C519" s="186"/>
      <c r="D519" s="186"/>
      <c r="E519" s="187" t="s">
        <v>3</v>
      </c>
      <c r="F519" s="276" t="s">
        <v>653</v>
      </c>
      <c r="G519" s="277"/>
      <c r="H519" s="277"/>
      <c r="I519" s="277"/>
      <c r="J519" s="186"/>
      <c r="K519" s="188" t="s">
        <v>3</v>
      </c>
      <c r="L519" s="186"/>
      <c r="M519" s="186"/>
      <c r="N519" s="186"/>
      <c r="O519" s="186"/>
      <c r="P519" s="186"/>
      <c r="Q519" s="186"/>
      <c r="R519" s="189"/>
      <c r="T519" s="190"/>
      <c r="U519" s="186"/>
      <c r="V519" s="186"/>
      <c r="W519" s="186"/>
      <c r="X519" s="186"/>
      <c r="Y519" s="186"/>
      <c r="Z519" s="186"/>
      <c r="AA519" s="191"/>
      <c r="AT519" s="192" t="s">
        <v>167</v>
      </c>
      <c r="AU519" s="192" t="s">
        <v>103</v>
      </c>
      <c r="AV519" s="12" t="s">
        <v>21</v>
      </c>
      <c r="AW519" s="12" t="s">
        <v>36</v>
      </c>
      <c r="AX519" s="12" t="s">
        <v>79</v>
      </c>
      <c r="AY519" s="192" t="s">
        <v>159</v>
      </c>
    </row>
    <row r="520" spans="2:51" s="10" customFormat="1" ht="31.5" customHeight="1">
      <c r="B520" s="165"/>
      <c r="C520" s="166"/>
      <c r="D520" s="166"/>
      <c r="E520" s="167" t="s">
        <v>3</v>
      </c>
      <c r="F520" s="273" t="s">
        <v>911</v>
      </c>
      <c r="G520" s="272"/>
      <c r="H520" s="272"/>
      <c r="I520" s="272"/>
      <c r="J520" s="166"/>
      <c r="K520" s="168">
        <v>16.613</v>
      </c>
      <c r="L520" s="166"/>
      <c r="M520" s="166"/>
      <c r="N520" s="166"/>
      <c r="O520" s="166"/>
      <c r="P520" s="166"/>
      <c r="Q520" s="166"/>
      <c r="R520" s="169"/>
      <c r="T520" s="170"/>
      <c r="U520" s="166"/>
      <c r="V520" s="166"/>
      <c r="W520" s="166"/>
      <c r="X520" s="166"/>
      <c r="Y520" s="166"/>
      <c r="Z520" s="166"/>
      <c r="AA520" s="171"/>
      <c r="AT520" s="172" t="s">
        <v>167</v>
      </c>
      <c r="AU520" s="172" t="s">
        <v>103</v>
      </c>
      <c r="AV520" s="10" t="s">
        <v>103</v>
      </c>
      <c r="AW520" s="10" t="s">
        <v>36</v>
      </c>
      <c r="AX520" s="10" t="s">
        <v>79</v>
      </c>
      <c r="AY520" s="172" t="s">
        <v>159</v>
      </c>
    </row>
    <row r="521" spans="2:51" s="10" customFormat="1" ht="22.5" customHeight="1">
      <c r="B521" s="165"/>
      <c r="C521" s="166"/>
      <c r="D521" s="166"/>
      <c r="E521" s="167" t="s">
        <v>3</v>
      </c>
      <c r="F521" s="273" t="s">
        <v>912</v>
      </c>
      <c r="G521" s="272"/>
      <c r="H521" s="272"/>
      <c r="I521" s="272"/>
      <c r="J521" s="166"/>
      <c r="K521" s="168">
        <v>0.37</v>
      </c>
      <c r="L521" s="166"/>
      <c r="M521" s="166"/>
      <c r="N521" s="166"/>
      <c r="O521" s="166"/>
      <c r="P521" s="166"/>
      <c r="Q521" s="166"/>
      <c r="R521" s="169"/>
      <c r="T521" s="170"/>
      <c r="U521" s="166"/>
      <c r="V521" s="166"/>
      <c r="W521" s="166"/>
      <c r="X521" s="166"/>
      <c r="Y521" s="166"/>
      <c r="Z521" s="166"/>
      <c r="AA521" s="171"/>
      <c r="AT521" s="172" t="s">
        <v>167</v>
      </c>
      <c r="AU521" s="172" t="s">
        <v>103</v>
      </c>
      <c r="AV521" s="10" t="s">
        <v>103</v>
      </c>
      <c r="AW521" s="10" t="s">
        <v>36</v>
      </c>
      <c r="AX521" s="10" t="s">
        <v>79</v>
      </c>
      <c r="AY521" s="172" t="s">
        <v>159</v>
      </c>
    </row>
    <row r="522" spans="2:51" s="10" customFormat="1" ht="22.5" customHeight="1">
      <c r="B522" s="165"/>
      <c r="C522" s="166"/>
      <c r="D522" s="166"/>
      <c r="E522" s="167" t="s">
        <v>3</v>
      </c>
      <c r="F522" s="273" t="s">
        <v>913</v>
      </c>
      <c r="G522" s="272"/>
      <c r="H522" s="272"/>
      <c r="I522" s="272"/>
      <c r="J522" s="166"/>
      <c r="K522" s="168">
        <v>245.855</v>
      </c>
      <c r="L522" s="166"/>
      <c r="M522" s="166"/>
      <c r="N522" s="166"/>
      <c r="O522" s="166"/>
      <c r="P522" s="166"/>
      <c r="Q522" s="166"/>
      <c r="R522" s="169"/>
      <c r="T522" s="170"/>
      <c r="U522" s="166"/>
      <c r="V522" s="166"/>
      <c r="W522" s="166"/>
      <c r="X522" s="166"/>
      <c r="Y522" s="166"/>
      <c r="Z522" s="166"/>
      <c r="AA522" s="171"/>
      <c r="AT522" s="172" t="s">
        <v>167</v>
      </c>
      <c r="AU522" s="172" t="s">
        <v>103</v>
      </c>
      <c r="AV522" s="10" t="s">
        <v>103</v>
      </c>
      <c r="AW522" s="10" t="s">
        <v>36</v>
      </c>
      <c r="AX522" s="10" t="s">
        <v>79</v>
      </c>
      <c r="AY522" s="172" t="s">
        <v>159</v>
      </c>
    </row>
    <row r="523" spans="2:51" s="10" customFormat="1" ht="22.5" customHeight="1">
      <c r="B523" s="165"/>
      <c r="C523" s="166"/>
      <c r="D523" s="166"/>
      <c r="E523" s="167" t="s">
        <v>3</v>
      </c>
      <c r="F523" s="273" t="s">
        <v>914</v>
      </c>
      <c r="G523" s="272"/>
      <c r="H523" s="272"/>
      <c r="I523" s="272"/>
      <c r="J523" s="166"/>
      <c r="K523" s="168">
        <v>1.049</v>
      </c>
      <c r="L523" s="166"/>
      <c r="M523" s="166"/>
      <c r="N523" s="166"/>
      <c r="O523" s="166"/>
      <c r="P523" s="166"/>
      <c r="Q523" s="166"/>
      <c r="R523" s="169"/>
      <c r="T523" s="170"/>
      <c r="U523" s="166"/>
      <c r="V523" s="166"/>
      <c r="W523" s="166"/>
      <c r="X523" s="166"/>
      <c r="Y523" s="166"/>
      <c r="Z523" s="166"/>
      <c r="AA523" s="171"/>
      <c r="AT523" s="172" t="s">
        <v>167</v>
      </c>
      <c r="AU523" s="172" t="s">
        <v>103</v>
      </c>
      <c r="AV523" s="10" t="s">
        <v>103</v>
      </c>
      <c r="AW523" s="10" t="s">
        <v>36</v>
      </c>
      <c r="AX523" s="10" t="s">
        <v>79</v>
      </c>
      <c r="AY523" s="172" t="s">
        <v>159</v>
      </c>
    </row>
    <row r="524" spans="2:51" s="10" customFormat="1" ht="22.5" customHeight="1">
      <c r="B524" s="165"/>
      <c r="C524" s="166"/>
      <c r="D524" s="166"/>
      <c r="E524" s="167" t="s">
        <v>3</v>
      </c>
      <c r="F524" s="273" t="s">
        <v>915</v>
      </c>
      <c r="G524" s="272"/>
      <c r="H524" s="272"/>
      <c r="I524" s="272"/>
      <c r="J524" s="166"/>
      <c r="K524" s="168">
        <v>7.194</v>
      </c>
      <c r="L524" s="166"/>
      <c r="M524" s="166"/>
      <c r="N524" s="166"/>
      <c r="O524" s="166"/>
      <c r="P524" s="166"/>
      <c r="Q524" s="166"/>
      <c r="R524" s="169"/>
      <c r="T524" s="170"/>
      <c r="U524" s="166"/>
      <c r="V524" s="166"/>
      <c r="W524" s="166"/>
      <c r="X524" s="166"/>
      <c r="Y524" s="166"/>
      <c r="Z524" s="166"/>
      <c r="AA524" s="171"/>
      <c r="AT524" s="172" t="s">
        <v>167</v>
      </c>
      <c r="AU524" s="172" t="s">
        <v>103</v>
      </c>
      <c r="AV524" s="10" t="s">
        <v>103</v>
      </c>
      <c r="AW524" s="10" t="s">
        <v>36</v>
      </c>
      <c r="AX524" s="10" t="s">
        <v>79</v>
      </c>
      <c r="AY524" s="172" t="s">
        <v>159</v>
      </c>
    </row>
    <row r="525" spans="2:51" s="10" customFormat="1" ht="31.5" customHeight="1">
      <c r="B525" s="165"/>
      <c r="C525" s="166"/>
      <c r="D525" s="166"/>
      <c r="E525" s="167" t="s">
        <v>3</v>
      </c>
      <c r="F525" s="273" t="s">
        <v>916</v>
      </c>
      <c r="G525" s="272"/>
      <c r="H525" s="272"/>
      <c r="I525" s="272"/>
      <c r="J525" s="166"/>
      <c r="K525" s="168">
        <v>22.459</v>
      </c>
      <c r="L525" s="166"/>
      <c r="M525" s="166"/>
      <c r="N525" s="166"/>
      <c r="O525" s="166"/>
      <c r="P525" s="166"/>
      <c r="Q525" s="166"/>
      <c r="R525" s="169"/>
      <c r="T525" s="170"/>
      <c r="U525" s="166"/>
      <c r="V525" s="166"/>
      <c r="W525" s="166"/>
      <c r="X525" s="166"/>
      <c r="Y525" s="166"/>
      <c r="Z525" s="166"/>
      <c r="AA525" s="171"/>
      <c r="AT525" s="172" t="s">
        <v>167</v>
      </c>
      <c r="AU525" s="172" t="s">
        <v>103</v>
      </c>
      <c r="AV525" s="10" t="s">
        <v>103</v>
      </c>
      <c r="AW525" s="10" t="s">
        <v>36</v>
      </c>
      <c r="AX525" s="10" t="s">
        <v>79</v>
      </c>
      <c r="AY525" s="172" t="s">
        <v>159</v>
      </c>
    </row>
    <row r="526" spans="2:51" s="10" customFormat="1" ht="31.5" customHeight="1">
      <c r="B526" s="165"/>
      <c r="C526" s="166"/>
      <c r="D526" s="166"/>
      <c r="E526" s="167" t="s">
        <v>3</v>
      </c>
      <c r="F526" s="273" t="s">
        <v>917</v>
      </c>
      <c r="G526" s="272"/>
      <c r="H526" s="272"/>
      <c r="I526" s="272"/>
      <c r="J526" s="166"/>
      <c r="K526" s="168">
        <v>15.593</v>
      </c>
      <c r="L526" s="166"/>
      <c r="M526" s="166"/>
      <c r="N526" s="166"/>
      <c r="O526" s="166"/>
      <c r="P526" s="166"/>
      <c r="Q526" s="166"/>
      <c r="R526" s="169"/>
      <c r="T526" s="170"/>
      <c r="U526" s="166"/>
      <c r="V526" s="166"/>
      <c r="W526" s="166"/>
      <c r="X526" s="166"/>
      <c r="Y526" s="166"/>
      <c r="Z526" s="166"/>
      <c r="AA526" s="171"/>
      <c r="AT526" s="172" t="s">
        <v>167</v>
      </c>
      <c r="AU526" s="172" t="s">
        <v>103</v>
      </c>
      <c r="AV526" s="10" t="s">
        <v>103</v>
      </c>
      <c r="AW526" s="10" t="s">
        <v>36</v>
      </c>
      <c r="AX526" s="10" t="s">
        <v>79</v>
      </c>
      <c r="AY526" s="172" t="s">
        <v>159</v>
      </c>
    </row>
    <row r="527" spans="2:51" s="10" customFormat="1" ht="31.5" customHeight="1">
      <c r="B527" s="165"/>
      <c r="C527" s="166"/>
      <c r="D527" s="166"/>
      <c r="E527" s="167" t="s">
        <v>3</v>
      </c>
      <c r="F527" s="273" t="s">
        <v>918</v>
      </c>
      <c r="G527" s="272"/>
      <c r="H527" s="272"/>
      <c r="I527" s="272"/>
      <c r="J527" s="166"/>
      <c r="K527" s="168">
        <v>47.281</v>
      </c>
      <c r="L527" s="166"/>
      <c r="M527" s="166"/>
      <c r="N527" s="166"/>
      <c r="O527" s="166"/>
      <c r="P527" s="166"/>
      <c r="Q527" s="166"/>
      <c r="R527" s="169"/>
      <c r="T527" s="170"/>
      <c r="U527" s="166"/>
      <c r="V527" s="166"/>
      <c r="W527" s="166"/>
      <c r="X527" s="166"/>
      <c r="Y527" s="166"/>
      <c r="Z527" s="166"/>
      <c r="AA527" s="171"/>
      <c r="AT527" s="172" t="s">
        <v>167</v>
      </c>
      <c r="AU527" s="172" t="s">
        <v>103</v>
      </c>
      <c r="AV527" s="10" t="s">
        <v>103</v>
      </c>
      <c r="AW527" s="10" t="s">
        <v>36</v>
      </c>
      <c r="AX527" s="10" t="s">
        <v>79</v>
      </c>
      <c r="AY527" s="172" t="s">
        <v>159</v>
      </c>
    </row>
    <row r="528" spans="2:51" s="10" customFormat="1" ht="22.5" customHeight="1">
      <c r="B528" s="165"/>
      <c r="C528" s="166"/>
      <c r="D528" s="166"/>
      <c r="E528" s="167" t="s">
        <v>3</v>
      </c>
      <c r="F528" s="273" t="s">
        <v>919</v>
      </c>
      <c r="G528" s="272"/>
      <c r="H528" s="272"/>
      <c r="I528" s="272"/>
      <c r="J528" s="166"/>
      <c r="K528" s="168">
        <v>14.641</v>
      </c>
      <c r="L528" s="166"/>
      <c r="M528" s="166"/>
      <c r="N528" s="166"/>
      <c r="O528" s="166"/>
      <c r="P528" s="166"/>
      <c r="Q528" s="166"/>
      <c r="R528" s="169"/>
      <c r="T528" s="170"/>
      <c r="U528" s="166"/>
      <c r="V528" s="166"/>
      <c r="W528" s="166"/>
      <c r="X528" s="166"/>
      <c r="Y528" s="166"/>
      <c r="Z528" s="166"/>
      <c r="AA528" s="171"/>
      <c r="AT528" s="172" t="s">
        <v>167</v>
      </c>
      <c r="AU528" s="172" t="s">
        <v>103</v>
      </c>
      <c r="AV528" s="10" t="s">
        <v>103</v>
      </c>
      <c r="AW528" s="10" t="s">
        <v>36</v>
      </c>
      <c r="AX528" s="10" t="s">
        <v>79</v>
      </c>
      <c r="AY528" s="172" t="s">
        <v>159</v>
      </c>
    </row>
    <row r="529" spans="2:51" s="10" customFormat="1" ht="31.5" customHeight="1">
      <c r="B529" s="165"/>
      <c r="C529" s="166"/>
      <c r="D529" s="166"/>
      <c r="E529" s="167" t="s">
        <v>3</v>
      </c>
      <c r="F529" s="273" t="s">
        <v>920</v>
      </c>
      <c r="G529" s="272"/>
      <c r="H529" s="272"/>
      <c r="I529" s="272"/>
      <c r="J529" s="166"/>
      <c r="K529" s="168">
        <v>28.976</v>
      </c>
      <c r="L529" s="166"/>
      <c r="M529" s="166"/>
      <c r="N529" s="166"/>
      <c r="O529" s="166"/>
      <c r="P529" s="166"/>
      <c r="Q529" s="166"/>
      <c r="R529" s="169"/>
      <c r="T529" s="170"/>
      <c r="U529" s="166"/>
      <c r="V529" s="166"/>
      <c r="W529" s="166"/>
      <c r="X529" s="166"/>
      <c r="Y529" s="166"/>
      <c r="Z529" s="166"/>
      <c r="AA529" s="171"/>
      <c r="AT529" s="172" t="s">
        <v>167</v>
      </c>
      <c r="AU529" s="172" t="s">
        <v>103</v>
      </c>
      <c r="AV529" s="10" t="s">
        <v>103</v>
      </c>
      <c r="AW529" s="10" t="s">
        <v>36</v>
      </c>
      <c r="AX529" s="10" t="s">
        <v>79</v>
      </c>
      <c r="AY529" s="172" t="s">
        <v>159</v>
      </c>
    </row>
    <row r="530" spans="2:51" s="10" customFormat="1" ht="31.5" customHeight="1">
      <c r="B530" s="165"/>
      <c r="C530" s="166"/>
      <c r="D530" s="166"/>
      <c r="E530" s="167" t="s">
        <v>3</v>
      </c>
      <c r="F530" s="273" t="s">
        <v>921</v>
      </c>
      <c r="G530" s="272"/>
      <c r="H530" s="272"/>
      <c r="I530" s="272"/>
      <c r="J530" s="166"/>
      <c r="K530" s="168">
        <v>70.45</v>
      </c>
      <c r="L530" s="166"/>
      <c r="M530" s="166"/>
      <c r="N530" s="166"/>
      <c r="O530" s="166"/>
      <c r="P530" s="166"/>
      <c r="Q530" s="166"/>
      <c r="R530" s="169"/>
      <c r="T530" s="170"/>
      <c r="U530" s="166"/>
      <c r="V530" s="166"/>
      <c r="W530" s="166"/>
      <c r="X530" s="166"/>
      <c r="Y530" s="166"/>
      <c r="Z530" s="166"/>
      <c r="AA530" s="171"/>
      <c r="AT530" s="172" t="s">
        <v>167</v>
      </c>
      <c r="AU530" s="172" t="s">
        <v>103</v>
      </c>
      <c r="AV530" s="10" t="s">
        <v>103</v>
      </c>
      <c r="AW530" s="10" t="s">
        <v>36</v>
      </c>
      <c r="AX530" s="10" t="s">
        <v>79</v>
      </c>
      <c r="AY530" s="172" t="s">
        <v>159</v>
      </c>
    </row>
    <row r="531" spans="2:51" s="11" customFormat="1" ht="22.5" customHeight="1">
      <c r="B531" s="173"/>
      <c r="C531" s="174"/>
      <c r="D531" s="174"/>
      <c r="E531" s="175" t="s">
        <v>3</v>
      </c>
      <c r="F531" s="269" t="s">
        <v>168</v>
      </c>
      <c r="G531" s="270"/>
      <c r="H531" s="270"/>
      <c r="I531" s="270"/>
      <c r="J531" s="174"/>
      <c r="K531" s="176">
        <v>470.481</v>
      </c>
      <c r="L531" s="174"/>
      <c r="M531" s="174"/>
      <c r="N531" s="174"/>
      <c r="O531" s="174"/>
      <c r="P531" s="174"/>
      <c r="Q531" s="174"/>
      <c r="R531" s="177"/>
      <c r="T531" s="178"/>
      <c r="U531" s="174"/>
      <c r="V531" s="174"/>
      <c r="W531" s="174"/>
      <c r="X531" s="174"/>
      <c r="Y531" s="174"/>
      <c r="Z531" s="174"/>
      <c r="AA531" s="179"/>
      <c r="AT531" s="180" t="s">
        <v>167</v>
      </c>
      <c r="AU531" s="180" t="s">
        <v>103</v>
      </c>
      <c r="AV531" s="11" t="s">
        <v>164</v>
      </c>
      <c r="AW531" s="11" t="s">
        <v>36</v>
      </c>
      <c r="AX531" s="11" t="s">
        <v>21</v>
      </c>
      <c r="AY531" s="180" t="s">
        <v>159</v>
      </c>
    </row>
    <row r="532" spans="2:63" s="9" customFormat="1" ht="29.85" customHeight="1">
      <c r="B532" s="147"/>
      <c r="C532" s="148"/>
      <c r="D532" s="157" t="s">
        <v>129</v>
      </c>
      <c r="E532" s="157"/>
      <c r="F532" s="157"/>
      <c r="G532" s="157"/>
      <c r="H532" s="157"/>
      <c r="I532" s="157"/>
      <c r="J532" s="157"/>
      <c r="K532" s="157"/>
      <c r="L532" s="157"/>
      <c r="M532" s="157"/>
      <c r="N532" s="267">
        <f>BK532</f>
        <v>0</v>
      </c>
      <c r="O532" s="268"/>
      <c r="P532" s="268"/>
      <c r="Q532" s="268"/>
      <c r="R532" s="150"/>
      <c r="T532" s="151"/>
      <c r="U532" s="148"/>
      <c r="V532" s="148"/>
      <c r="W532" s="152">
        <f>SUM(W533:W535)</f>
        <v>0</v>
      </c>
      <c r="X532" s="148"/>
      <c r="Y532" s="152">
        <f>SUM(Y533:Y535)</f>
        <v>0.0006000000000000001</v>
      </c>
      <c r="Z532" s="148"/>
      <c r="AA532" s="153">
        <f>SUM(AA533:AA535)</f>
        <v>0</v>
      </c>
      <c r="AR532" s="154" t="s">
        <v>103</v>
      </c>
      <c r="AT532" s="155" t="s">
        <v>78</v>
      </c>
      <c r="AU532" s="155" t="s">
        <v>21</v>
      </c>
      <c r="AY532" s="154" t="s">
        <v>159</v>
      </c>
      <c r="BK532" s="156">
        <f>SUM(BK533:BK535)</f>
        <v>0</v>
      </c>
    </row>
    <row r="533" spans="2:65" s="1" customFormat="1" ht="31.5" customHeight="1">
      <c r="B533" s="129"/>
      <c r="C533" s="158" t="s">
        <v>633</v>
      </c>
      <c r="D533" s="158" t="s">
        <v>160</v>
      </c>
      <c r="E533" s="159" t="s">
        <v>678</v>
      </c>
      <c r="F533" s="259" t="s">
        <v>679</v>
      </c>
      <c r="G533" s="260"/>
      <c r="H533" s="260"/>
      <c r="I533" s="260"/>
      <c r="J533" s="160" t="s">
        <v>163</v>
      </c>
      <c r="K533" s="161">
        <v>10</v>
      </c>
      <c r="L533" s="261">
        <v>0</v>
      </c>
      <c r="M533" s="260"/>
      <c r="N533" s="262">
        <f>ROUND(L533*K533,2)</f>
        <v>0</v>
      </c>
      <c r="O533" s="260"/>
      <c r="P533" s="260"/>
      <c r="Q533" s="260"/>
      <c r="R533" s="131"/>
      <c r="T533" s="162" t="s">
        <v>3</v>
      </c>
      <c r="U533" s="43" t="s">
        <v>44</v>
      </c>
      <c r="V533" s="35"/>
      <c r="W533" s="163">
        <f>V533*K533</f>
        <v>0</v>
      </c>
      <c r="X533" s="163">
        <v>6E-05</v>
      </c>
      <c r="Y533" s="163">
        <f>X533*K533</f>
        <v>0.0006000000000000001</v>
      </c>
      <c r="Z533" s="163">
        <v>0</v>
      </c>
      <c r="AA533" s="164">
        <f>Z533*K533</f>
        <v>0</v>
      </c>
      <c r="AR533" s="17" t="s">
        <v>196</v>
      </c>
      <c r="AT533" s="17" t="s">
        <v>160</v>
      </c>
      <c r="AU533" s="17" t="s">
        <v>103</v>
      </c>
      <c r="AY533" s="17" t="s">
        <v>159</v>
      </c>
      <c r="BE533" s="104">
        <f>IF(U533="základní",N533,0)</f>
        <v>0</v>
      </c>
      <c r="BF533" s="104">
        <f>IF(U533="snížená",N533,0)</f>
        <v>0</v>
      </c>
      <c r="BG533" s="104">
        <f>IF(U533="zákl. přenesená",N533,0)</f>
        <v>0</v>
      </c>
      <c r="BH533" s="104">
        <f>IF(U533="sníž. přenesená",N533,0)</f>
        <v>0</v>
      </c>
      <c r="BI533" s="104">
        <f>IF(U533="nulová",N533,0)</f>
        <v>0</v>
      </c>
      <c r="BJ533" s="17" t="s">
        <v>21</v>
      </c>
      <c r="BK533" s="104">
        <f>ROUND(L533*K533,2)</f>
        <v>0</v>
      </c>
      <c r="BL533" s="17" t="s">
        <v>196</v>
      </c>
      <c r="BM533" s="17" t="s">
        <v>925</v>
      </c>
    </row>
    <row r="534" spans="2:51" s="10" customFormat="1" ht="31.5" customHeight="1">
      <c r="B534" s="165"/>
      <c r="C534" s="166"/>
      <c r="D534" s="166"/>
      <c r="E534" s="167" t="s">
        <v>3</v>
      </c>
      <c r="F534" s="271" t="s">
        <v>681</v>
      </c>
      <c r="G534" s="272"/>
      <c r="H534" s="272"/>
      <c r="I534" s="272"/>
      <c r="J534" s="166"/>
      <c r="K534" s="168">
        <v>10</v>
      </c>
      <c r="L534" s="166"/>
      <c r="M534" s="166"/>
      <c r="N534" s="166"/>
      <c r="O534" s="166"/>
      <c r="P534" s="166"/>
      <c r="Q534" s="166"/>
      <c r="R534" s="169"/>
      <c r="T534" s="170"/>
      <c r="U534" s="166"/>
      <c r="V534" s="166"/>
      <c r="W534" s="166"/>
      <c r="X534" s="166"/>
      <c r="Y534" s="166"/>
      <c r="Z534" s="166"/>
      <c r="AA534" s="171"/>
      <c r="AT534" s="172" t="s">
        <v>167</v>
      </c>
      <c r="AU534" s="172" t="s">
        <v>103</v>
      </c>
      <c r="AV534" s="10" t="s">
        <v>103</v>
      </c>
      <c r="AW534" s="10" t="s">
        <v>36</v>
      </c>
      <c r="AX534" s="10" t="s">
        <v>79</v>
      </c>
      <c r="AY534" s="172" t="s">
        <v>159</v>
      </c>
    </row>
    <row r="535" spans="2:51" s="11" customFormat="1" ht="22.5" customHeight="1">
      <c r="B535" s="173"/>
      <c r="C535" s="174"/>
      <c r="D535" s="174"/>
      <c r="E535" s="175" t="s">
        <v>3</v>
      </c>
      <c r="F535" s="269" t="s">
        <v>168</v>
      </c>
      <c r="G535" s="270"/>
      <c r="H535" s="270"/>
      <c r="I535" s="270"/>
      <c r="J535" s="174"/>
      <c r="K535" s="176">
        <v>10</v>
      </c>
      <c r="L535" s="174"/>
      <c r="M535" s="174"/>
      <c r="N535" s="174"/>
      <c r="O535" s="174"/>
      <c r="P535" s="174"/>
      <c r="Q535" s="174"/>
      <c r="R535" s="177"/>
      <c r="T535" s="178"/>
      <c r="U535" s="174"/>
      <c r="V535" s="174"/>
      <c r="W535" s="174"/>
      <c r="X535" s="174"/>
      <c r="Y535" s="174"/>
      <c r="Z535" s="174"/>
      <c r="AA535" s="179"/>
      <c r="AT535" s="180" t="s">
        <v>167</v>
      </c>
      <c r="AU535" s="180" t="s">
        <v>103</v>
      </c>
      <c r="AV535" s="11" t="s">
        <v>164</v>
      </c>
      <c r="AW535" s="11" t="s">
        <v>36</v>
      </c>
      <c r="AX535" s="11" t="s">
        <v>21</v>
      </c>
      <c r="AY535" s="180" t="s">
        <v>159</v>
      </c>
    </row>
    <row r="536" spans="2:63" s="9" customFormat="1" ht="37.35" customHeight="1">
      <c r="B536" s="147"/>
      <c r="C536" s="148"/>
      <c r="D536" s="149" t="s">
        <v>130</v>
      </c>
      <c r="E536" s="149"/>
      <c r="F536" s="149"/>
      <c r="G536" s="149"/>
      <c r="H536" s="149"/>
      <c r="I536" s="149"/>
      <c r="J536" s="149"/>
      <c r="K536" s="149"/>
      <c r="L536" s="149"/>
      <c r="M536" s="149"/>
      <c r="N536" s="265">
        <f>BK536</f>
        <v>0</v>
      </c>
      <c r="O536" s="266"/>
      <c r="P536" s="266"/>
      <c r="Q536" s="266"/>
      <c r="R536" s="150"/>
      <c r="T536" s="151"/>
      <c r="U536" s="148"/>
      <c r="V536" s="148"/>
      <c r="W536" s="152">
        <f>W537+W542+W544+W546+W548</f>
        <v>0</v>
      </c>
      <c r="X536" s="148"/>
      <c r="Y536" s="152">
        <f>Y537+Y542+Y544+Y546+Y548</f>
        <v>0</v>
      </c>
      <c r="Z536" s="148"/>
      <c r="AA536" s="153">
        <f>AA537+AA542+AA544+AA546+AA548</f>
        <v>0</v>
      </c>
      <c r="AR536" s="154" t="s">
        <v>182</v>
      </c>
      <c r="AT536" s="155" t="s">
        <v>78</v>
      </c>
      <c r="AU536" s="155" t="s">
        <v>79</v>
      </c>
      <c r="AY536" s="154" t="s">
        <v>159</v>
      </c>
      <c r="BK536" s="156">
        <f>BK537+BK542+BK544+BK546+BK548</f>
        <v>0</v>
      </c>
    </row>
    <row r="537" spans="2:63" s="9" customFormat="1" ht="19.9" customHeight="1">
      <c r="B537" s="147"/>
      <c r="C537" s="148"/>
      <c r="D537" s="157" t="s">
        <v>131</v>
      </c>
      <c r="E537" s="157"/>
      <c r="F537" s="157"/>
      <c r="G537" s="157"/>
      <c r="H537" s="157"/>
      <c r="I537" s="157"/>
      <c r="J537" s="157"/>
      <c r="K537" s="157"/>
      <c r="L537" s="157"/>
      <c r="M537" s="157"/>
      <c r="N537" s="267">
        <f>BK537</f>
        <v>0</v>
      </c>
      <c r="O537" s="268"/>
      <c r="P537" s="268"/>
      <c r="Q537" s="268"/>
      <c r="R537" s="150"/>
      <c r="T537" s="151"/>
      <c r="U537" s="148"/>
      <c r="V537" s="148"/>
      <c r="W537" s="152">
        <f>SUM(W538:W541)</f>
        <v>0</v>
      </c>
      <c r="X537" s="148"/>
      <c r="Y537" s="152">
        <f>SUM(Y538:Y541)</f>
        <v>0</v>
      </c>
      <c r="Z537" s="148"/>
      <c r="AA537" s="153">
        <f>SUM(AA538:AA541)</f>
        <v>0</v>
      </c>
      <c r="AR537" s="154" t="s">
        <v>182</v>
      </c>
      <c r="AT537" s="155" t="s">
        <v>78</v>
      </c>
      <c r="AU537" s="155" t="s">
        <v>21</v>
      </c>
      <c r="AY537" s="154" t="s">
        <v>159</v>
      </c>
      <c r="BK537" s="156">
        <f>SUM(BK538:BK541)</f>
        <v>0</v>
      </c>
    </row>
    <row r="538" spans="2:65" s="1" customFormat="1" ht="44.25" customHeight="1">
      <c r="B538" s="129"/>
      <c r="C538" s="158" t="s">
        <v>27</v>
      </c>
      <c r="D538" s="158" t="s">
        <v>160</v>
      </c>
      <c r="E538" s="159" t="s">
        <v>683</v>
      </c>
      <c r="F538" s="259" t="s">
        <v>684</v>
      </c>
      <c r="G538" s="260"/>
      <c r="H538" s="260"/>
      <c r="I538" s="260"/>
      <c r="J538" s="160" t="s">
        <v>685</v>
      </c>
      <c r="K538" s="161">
        <v>1</v>
      </c>
      <c r="L538" s="261">
        <v>0</v>
      </c>
      <c r="M538" s="260"/>
      <c r="N538" s="262">
        <f>ROUND(L538*K538,2)</f>
        <v>0</v>
      </c>
      <c r="O538" s="260"/>
      <c r="P538" s="260"/>
      <c r="Q538" s="260"/>
      <c r="R538" s="131"/>
      <c r="T538" s="162" t="s">
        <v>3</v>
      </c>
      <c r="U538" s="43" t="s">
        <v>44</v>
      </c>
      <c r="V538" s="35"/>
      <c r="W538" s="163">
        <f>V538*K538</f>
        <v>0</v>
      </c>
      <c r="X538" s="163">
        <v>0</v>
      </c>
      <c r="Y538" s="163">
        <f>X538*K538</f>
        <v>0</v>
      </c>
      <c r="Z538" s="163">
        <v>0</v>
      </c>
      <c r="AA538" s="164">
        <f>Z538*K538</f>
        <v>0</v>
      </c>
      <c r="AR538" s="17" t="s">
        <v>686</v>
      </c>
      <c r="AT538" s="17" t="s">
        <v>160</v>
      </c>
      <c r="AU538" s="17" t="s">
        <v>103</v>
      </c>
      <c r="AY538" s="17" t="s">
        <v>159</v>
      </c>
      <c r="BE538" s="104">
        <f>IF(U538="základní",N538,0)</f>
        <v>0</v>
      </c>
      <c r="BF538" s="104">
        <f>IF(U538="snížená",N538,0)</f>
        <v>0</v>
      </c>
      <c r="BG538" s="104">
        <f>IF(U538="zákl. přenesená",N538,0)</f>
        <v>0</v>
      </c>
      <c r="BH538" s="104">
        <f>IF(U538="sníž. přenesená",N538,0)</f>
        <v>0</v>
      </c>
      <c r="BI538" s="104">
        <f>IF(U538="nulová",N538,0)</f>
        <v>0</v>
      </c>
      <c r="BJ538" s="17" t="s">
        <v>21</v>
      </c>
      <c r="BK538" s="104">
        <f>ROUND(L538*K538,2)</f>
        <v>0</v>
      </c>
      <c r="BL538" s="17" t="s">
        <v>686</v>
      </c>
      <c r="BM538" s="17" t="s">
        <v>926</v>
      </c>
    </row>
    <row r="539" spans="2:65" s="1" customFormat="1" ht="31.5" customHeight="1">
      <c r="B539" s="129"/>
      <c r="C539" s="158" t="s">
        <v>641</v>
      </c>
      <c r="D539" s="158" t="s">
        <v>160</v>
      </c>
      <c r="E539" s="159" t="s">
        <v>689</v>
      </c>
      <c r="F539" s="259" t="s">
        <v>690</v>
      </c>
      <c r="G539" s="260"/>
      <c r="H539" s="260"/>
      <c r="I539" s="260"/>
      <c r="J539" s="160" t="s">
        <v>685</v>
      </c>
      <c r="K539" s="161">
        <v>1</v>
      </c>
      <c r="L539" s="261">
        <v>0</v>
      </c>
      <c r="M539" s="260"/>
      <c r="N539" s="262">
        <f>ROUND(L539*K539,2)</f>
        <v>0</v>
      </c>
      <c r="O539" s="260"/>
      <c r="P539" s="260"/>
      <c r="Q539" s="260"/>
      <c r="R539" s="131"/>
      <c r="T539" s="162" t="s">
        <v>3</v>
      </c>
      <c r="U539" s="43" t="s">
        <v>44</v>
      </c>
      <c r="V539" s="35"/>
      <c r="W539" s="163">
        <f>V539*K539</f>
        <v>0</v>
      </c>
      <c r="X539" s="163">
        <v>0</v>
      </c>
      <c r="Y539" s="163">
        <f>X539*K539</f>
        <v>0</v>
      </c>
      <c r="Z539" s="163">
        <v>0</v>
      </c>
      <c r="AA539" s="164">
        <f>Z539*K539</f>
        <v>0</v>
      </c>
      <c r="AR539" s="17" t="s">
        <v>686</v>
      </c>
      <c r="AT539" s="17" t="s">
        <v>160</v>
      </c>
      <c r="AU539" s="17" t="s">
        <v>103</v>
      </c>
      <c r="AY539" s="17" t="s">
        <v>159</v>
      </c>
      <c r="BE539" s="104">
        <f>IF(U539="základní",N539,0)</f>
        <v>0</v>
      </c>
      <c r="BF539" s="104">
        <f>IF(U539="snížená",N539,0)</f>
        <v>0</v>
      </c>
      <c r="BG539" s="104">
        <f>IF(U539="zákl. přenesená",N539,0)</f>
        <v>0</v>
      </c>
      <c r="BH539" s="104">
        <f>IF(U539="sníž. přenesená",N539,0)</f>
        <v>0</v>
      </c>
      <c r="BI539" s="104">
        <f>IF(U539="nulová",N539,0)</f>
        <v>0</v>
      </c>
      <c r="BJ539" s="17" t="s">
        <v>21</v>
      </c>
      <c r="BK539" s="104">
        <f>ROUND(L539*K539,2)</f>
        <v>0</v>
      </c>
      <c r="BL539" s="17" t="s">
        <v>686</v>
      </c>
      <c r="BM539" s="17" t="s">
        <v>927</v>
      </c>
    </row>
    <row r="540" spans="2:65" s="1" customFormat="1" ht="22.5" customHeight="1">
      <c r="B540" s="129"/>
      <c r="C540" s="158" t="s">
        <v>645</v>
      </c>
      <c r="D540" s="158" t="s">
        <v>160</v>
      </c>
      <c r="E540" s="159" t="s">
        <v>693</v>
      </c>
      <c r="F540" s="259" t="s">
        <v>694</v>
      </c>
      <c r="G540" s="260"/>
      <c r="H540" s="260"/>
      <c r="I540" s="260"/>
      <c r="J540" s="160" t="s">
        <v>685</v>
      </c>
      <c r="K540" s="161">
        <v>1</v>
      </c>
      <c r="L540" s="261">
        <v>0</v>
      </c>
      <c r="M540" s="260"/>
      <c r="N540" s="262">
        <f>ROUND(L540*K540,2)</f>
        <v>0</v>
      </c>
      <c r="O540" s="260"/>
      <c r="P540" s="260"/>
      <c r="Q540" s="260"/>
      <c r="R540" s="131"/>
      <c r="T540" s="162" t="s">
        <v>3</v>
      </c>
      <c r="U540" s="43" t="s">
        <v>44</v>
      </c>
      <c r="V540" s="35"/>
      <c r="W540" s="163">
        <f>V540*K540</f>
        <v>0</v>
      </c>
      <c r="X540" s="163">
        <v>0</v>
      </c>
      <c r="Y540" s="163">
        <f>X540*K540</f>
        <v>0</v>
      </c>
      <c r="Z540" s="163">
        <v>0</v>
      </c>
      <c r="AA540" s="164">
        <f>Z540*K540</f>
        <v>0</v>
      </c>
      <c r="AR540" s="17" t="s">
        <v>686</v>
      </c>
      <c r="AT540" s="17" t="s">
        <v>160</v>
      </c>
      <c r="AU540" s="17" t="s">
        <v>103</v>
      </c>
      <c r="AY540" s="17" t="s">
        <v>159</v>
      </c>
      <c r="BE540" s="104">
        <f>IF(U540="základní",N540,0)</f>
        <v>0</v>
      </c>
      <c r="BF540" s="104">
        <f>IF(U540="snížená",N540,0)</f>
        <v>0</v>
      </c>
      <c r="BG540" s="104">
        <f>IF(U540="zákl. přenesená",N540,0)</f>
        <v>0</v>
      </c>
      <c r="BH540" s="104">
        <f>IF(U540="sníž. přenesená",N540,0)</f>
        <v>0</v>
      </c>
      <c r="BI540" s="104">
        <f>IF(U540="nulová",N540,0)</f>
        <v>0</v>
      </c>
      <c r="BJ540" s="17" t="s">
        <v>21</v>
      </c>
      <c r="BK540" s="104">
        <f>ROUND(L540*K540,2)</f>
        <v>0</v>
      </c>
      <c r="BL540" s="17" t="s">
        <v>686</v>
      </c>
      <c r="BM540" s="17" t="s">
        <v>928</v>
      </c>
    </row>
    <row r="541" spans="2:65" s="1" customFormat="1" ht="22.5" customHeight="1">
      <c r="B541" s="129"/>
      <c r="C541" s="158" t="s">
        <v>649</v>
      </c>
      <c r="D541" s="158" t="s">
        <v>160</v>
      </c>
      <c r="E541" s="159" t="s">
        <v>697</v>
      </c>
      <c r="F541" s="259" t="s">
        <v>698</v>
      </c>
      <c r="G541" s="260"/>
      <c r="H541" s="260"/>
      <c r="I541" s="260"/>
      <c r="J541" s="160" t="s">
        <v>685</v>
      </c>
      <c r="K541" s="161">
        <v>1</v>
      </c>
      <c r="L541" s="261">
        <v>0</v>
      </c>
      <c r="M541" s="260"/>
      <c r="N541" s="262">
        <f>ROUND(L541*K541,2)</f>
        <v>0</v>
      </c>
      <c r="O541" s="260"/>
      <c r="P541" s="260"/>
      <c r="Q541" s="260"/>
      <c r="R541" s="131"/>
      <c r="T541" s="162" t="s">
        <v>3</v>
      </c>
      <c r="U541" s="43" t="s">
        <v>44</v>
      </c>
      <c r="V541" s="35"/>
      <c r="W541" s="163">
        <f>V541*K541</f>
        <v>0</v>
      </c>
      <c r="X541" s="163">
        <v>0</v>
      </c>
      <c r="Y541" s="163">
        <f>X541*K541</f>
        <v>0</v>
      </c>
      <c r="Z541" s="163">
        <v>0</v>
      </c>
      <c r="AA541" s="164">
        <f>Z541*K541</f>
        <v>0</v>
      </c>
      <c r="AR541" s="17" t="s">
        <v>686</v>
      </c>
      <c r="AT541" s="17" t="s">
        <v>160</v>
      </c>
      <c r="AU541" s="17" t="s">
        <v>103</v>
      </c>
      <c r="AY541" s="17" t="s">
        <v>159</v>
      </c>
      <c r="BE541" s="104">
        <f>IF(U541="základní",N541,0)</f>
        <v>0</v>
      </c>
      <c r="BF541" s="104">
        <f>IF(U541="snížená",N541,0)</f>
        <v>0</v>
      </c>
      <c r="BG541" s="104">
        <f>IF(U541="zákl. přenesená",N541,0)</f>
        <v>0</v>
      </c>
      <c r="BH541" s="104">
        <f>IF(U541="sníž. přenesená",N541,0)</f>
        <v>0</v>
      </c>
      <c r="BI541" s="104">
        <f>IF(U541="nulová",N541,0)</f>
        <v>0</v>
      </c>
      <c r="BJ541" s="17" t="s">
        <v>21</v>
      </c>
      <c r="BK541" s="104">
        <f>ROUND(L541*K541,2)</f>
        <v>0</v>
      </c>
      <c r="BL541" s="17" t="s">
        <v>686</v>
      </c>
      <c r="BM541" s="17" t="s">
        <v>929</v>
      </c>
    </row>
    <row r="542" spans="2:63" s="9" customFormat="1" ht="29.85" customHeight="1">
      <c r="B542" s="147"/>
      <c r="C542" s="148"/>
      <c r="D542" s="157" t="s">
        <v>132</v>
      </c>
      <c r="E542" s="157"/>
      <c r="F542" s="157"/>
      <c r="G542" s="157"/>
      <c r="H542" s="157"/>
      <c r="I542" s="157"/>
      <c r="J542" s="157"/>
      <c r="K542" s="157"/>
      <c r="L542" s="157"/>
      <c r="M542" s="157"/>
      <c r="N542" s="254">
        <f>BK542</f>
        <v>0</v>
      </c>
      <c r="O542" s="255"/>
      <c r="P542" s="255"/>
      <c r="Q542" s="255"/>
      <c r="R542" s="150"/>
      <c r="T542" s="151"/>
      <c r="U542" s="148"/>
      <c r="V542" s="148"/>
      <c r="W542" s="152">
        <f>W543</f>
        <v>0</v>
      </c>
      <c r="X542" s="148"/>
      <c r="Y542" s="152">
        <f>Y543</f>
        <v>0</v>
      </c>
      <c r="Z542" s="148"/>
      <c r="AA542" s="153">
        <f>AA543</f>
        <v>0</v>
      </c>
      <c r="AR542" s="154" t="s">
        <v>182</v>
      </c>
      <c r="AT542" s="155" t="s">
        <v>78</v>
      </c>
      <c r="AU542" s="155" t="s">
        <v>21</v>
      </c>
      <c r="AY542" s="154" t="s">
        <v>159</v>
      </c>
      <c r="BK542" s="156">
        <f>BK543</f>
        <v>0</v>
      </c>
    </row>
    <row r="543" spans="2:65" s="1" customFormat="1" ht="22.5" customHeight="1">
      <c r="B543" s="129"/>
      <c r="C543" s="158" t="s">
        <v>665</v>
      </c>
      <c r="D543" s="158" t="s">
        <v>160</v>
      </c>
      <c r="E543" s="159" t="s">
        <v>701</v>
      </c>
      <c r="F543" s="259" t="s">
        <v>137</v>
      </c>
      <c r="G543" s="260"/>
      <c r="H543" s="260"/>
      <c r="I543" s="260"/>
      <c r="J543" s="160" t="s">
        <v>685</v>
      </c>
      <c r="K543" s="161">
        <v>1</v>
      </c>
      <c r="L543" s="261">
        <v>0</v>
      </c>
      <c r="M543" s="260"/>
      <c r="N543" s="262">
        <f>ROUND(L543*K543,2)</f>
        <v>0</v>
      </c>
      <c r="O543" s="260"/>
      <c r="P543" s="260"/>
      <c r="Q543" s="260"/>
      <c r="R543" s="131"/>
      <c r="T543" s="162" t="s">
        <v>3</v>
      </c>
      <c r="U543" s="43" t="s">
        <v>44</v>
      </c>
      <c r="V543" s="35"/>
      <c r="W543" s="163">
        <f>V543*K543</f>
        <v>0</v>
      </c>
      <c r="X543" s="163">
        <v>0</v>
      </c>
      <c r="Y543" s="163">
        <f>X543*K543</f>
        <v>0</v>
      </c>
      <c r="Z543" s="163">
        <v>0</v>
      </c>
      <c r="AA543" s="164">
        <f>Z543*K543</f>
        <v>0</v>
      </c>
      <c r="AR543" s="17" t="s">
        <v>686</v>
      </c>
      <c r="AT543" s="17" t="s">
        <v>160</v>
      </c>
      <c r="AU543" s="17" t="s">
        <v>103</v>
      </c>
      <c r="AY543" s="17" t="s">
        <v>159</v>
      </c>
      <c r="BE543" s="104">
        <f>IF(U543="základní",N543,0)</f>
        <v>0</v>
      </c>
      <c r="BF543" s="104">
        <f>IF(U543="snížená",N543,0)</f>
        <v>0</v>
      </c>
      <c r="BG543" s="104">
        <f>IF(U543="zákl. přenesená",N543,0)</f>
        <v>0</v>
      </c>
      <c r="BH543" s="104">
        <f>IF(U543="sníž. přenesená",N543,0)</f>
        <v>0</v>
      </c>
      <c r="BI543" s="104">
        <f>IF(U543="nulová",N543,0)</f>
        <v>0</v>
      </c>
      <c r="BJ543" s="17" t="s">
        <v>21</v>
      </c>
      <c r="BK543" s="104">
        <f>ROUND(L543*K543,2)</f>
        <v>0</v>
      </c>
      <c r="BL543" s="17" t="s">
        <v>686</v>
      </c>
      <c r="BM543" s="17" t="s">
        <v>930</v>
      </c>
    </row>
    <row r="544" spans="2:63" s="9" customFormat="1" ht="29.85" customHeight="1">
      <c r="B544" s="147"/>
      <c r="C544" s="148"/>
      <c r="D544" s="157" t="s">
        <v>133</v>
      </c>
      <c r="E544" s="157"/>
      <c r="F544" s="157"/>
      <c r="G544" s="157"/>
      <c r="H544" s="157"/>
      <c r="I544" s="157"/>
      <c r="J544" s="157"/>
      <c r="K544" s="157"/>
      <c r="L544" s="157"/>
      <c r="M544" s="157"/>
      <c r="N544" s="254">
        <f>BK544</f>
        <v>0</v>
      </c>
      <c r="O544" s="255"/>
      <c r="P544" s="255"/>
      <c r="Q544" s="255"/>
      <c r="R544" s="150"/>
      <c r="T544" s="151"/>
      <c r="U544" s="148"/>
      <c r="V544" s="148"/>
      <c r="W544" s="152">
        <f>W545</f>
        <v>0</v>
      </c>
      <c r="X544" s="148"/>
      <c r="Y544" s="152">
        <f>Y545</f>
        <v>0</v>
      </c>
      <c r="Z544" s="148"/>
      <c r="AA544" s="153">
        <f>AA545</f>
        <v>0</v>
      </c>
      <c r="AR544" s="154" t="s">
        <v>182</v>
      </c>
      <c r="AT544" s="155" t="s">
        <v>78</v>
      </c>
      <c r="AU544" s="155" t="s">
        <v>21</v>
      </c>
      <c r="AY544" s="154" t="s">
        <v>159</v>
      </c>
      <c r="BK544" s="156">
        <f>BK545</f>
        <v>0</v>
      </c>
    </row>
    <row r="545" spans="2:65" s="1" customFormat="1" ht="22.5" customHeight="1">
      <c r="B545" s="129"/>
      <c r="C545" s="158" t="s">
        <v>669</v>
      </c>
      <c r="D545" s="158" t="s">
        <v>160</v>
      </c>
      <c r="E545" s="159" t="s">
        <v>704</v>
      </c>
      <c r="F545" s="259" t="s">
        <v>143</v>
      </c>
      <c r="G545" s="260"/>
      <c r="H545" s="260"/>
      <c r="I545" s="260"/>
      <c r="J545" s="160" t="s">
        <v>685</v>
      </c>
      <c r="K545" s="161">
        <v>1</v>
      </c>
      <c r="L545" s="261">
        <v>0</v>
      </c>
      <c r="M545" s="260"/>
      <c r="N545" s="262">
        <f>ROUND(L545*K545,2)</f>
        <v>0</v>
      </c>
      <c r="O545" s="260"/>
      <c r="P545" s="260"/>
      <c r="Q545" s="260"/>
      <c r="R545" s="131"/>
      <c r="T545" s="162" t="s">
        <v>3</v>
      </c>
      <c r="U545" s="43" t="s">
        <v>44</v>
      </c>
      <c r="V545" s="35"/>
      <c r="W545" s="163">
        <f>V545*K545</f>
        <v>0</v>
      </c>
      <c r="X545" s="163">
        <v>0</v>
      </c>
      <c r="Y545" s="163">
        <f>X545*K545</f>
        <v>0</v>
      </c>
      <c r="Z545" s="163">
        <v>0</v>
      </c>
      <c r="AA545" s="164">
        <f>Z545*K545</f>
        <v>0</v>
      </c>
      <c r="AR545" s="17" t="s">
        <v>686</v>
      </c>
      <c r="AT545" s="17" t="s">
        <v>160</v>
      </c>
      <c r="AU545" s="17" t="s">
        <v>103</v>
      </c>
      <c r="AY545" s="17" t="s">
        <v>159</v>
      </c>
      <c r="BE545" s="104">
        <f>IF(U545="základní",N545,0)</f>
        <v>0</v>
      </c>
      <c r="BF545" s="104">
        <f>IF(U545="snížená",N545,0)</f>
        <v>0</v>
      </c>
      <c r="BG545" s="104">
        <f>IF(U545="zákl. přenesená",N545,0)</f>
        <v>0</v>
      </c>
      <c r="BH545" s="104">
        <f>IF(U545="sníž. přenesená",N545,0)</f>
        <v>0</v>
      </c>
      <c r="BI545" s="104">
        <f>IF(U545="nulová",N545,0)</f>
        <v>0</v>
      </c>
      <c r="BJ545" s="17" t="s">
        <v>21</v>
      </c>
      <c r="BK545" s="104">
        <f>ROUND(L545*K545,2)</f>
        <v>0</v>
      </c>
      <c r="BL545" s="17" t="s">
        <v>686</v>
      </c>
      <c r="BM545" s="17" t="s">
        <v>931</v>
      </c>
    </row>
    <row r="546" spans="2:63" s="9" customFormat="1" ht="29.85" customHeight="1">
      <c r="B546" s="147"/>
      <c r="C546" s="148"/>
      <c r="D546" s="157" t="s">
        <v>134</v>
      </c>
      <c r="E546" s="157"/>
      <c r="F546" s="157"/>
      <c r="G546" s="157"/>
      <c r="H546" s="157"/>
      <c r="I546" s="157"/>
      <c r="J546" s="157"/>
      <c r="K546" s="157"/>
      <c r="L546" s="157"/>
      <c r="M546" s="157"/>
      <c r="N546" s="254">
        <f>BK546</f>
        <v>0</v>
      </c>
      <c r="O546" s="255"/>
      <c r="P546" s="255"/>
      <c r="Q546" s="255"/>
      <c r="R546" s="150"/>
      <c r="T546" s="151"/>
      <c r="U546" s="148"/>
      <c r="V546" s="148"/>
      <c r="W546" s="152">
        <f>W547</f>
        <v>0</v>
      </c>
      <c r="X546" s="148"/>
      <c r="Y546" s="152">
        <f>Y547</f>
        <v>0</v>
      </c>
      <c r="Z546" s="148"/>
      <c r="AA546" s="153">
        <f>AA547</f>
        <v>0</v>
      </c>
      <c r="AR546" s="154" t="s">
        <v>182</v>
      </c>
      <c r="AT546" s="155" t="s">
        <v>78</v>
      </c>
      <c r="AU546" s="155" t="s">
        <v>21</v>
      </c>
      <c r="AY546" s="154" t="s">
        <v>159</v>
      </c>
      <c r="BK546" s="156">
        <f>BK547</f>
        <v>0</v>
      </c>
    </row>
    <row r="547" spans="2:65" s="1" customFormat="1" ht="22.5" customHeight="1">
      <c r="B547" s="129"/>
      <c r="C547" s="158" t="s">
        <v>673</v>
      </c>
      <c r="D547" s="158" t="s">
        <v>160</v>
      </c>
      <c r="E547" s="159" t="s">
        <v>707</v>
      </c>
      <c r="F547" s="259" t="s">
        <v>708</v>
      </c>
      <c r="G547" s="260"/>
      <c r="H547" s="260"/>
      <c r="I547" s="260"/>
      <c r="J547" s="160" t="s">
        <v>685</v>
      </c>
      <c r="K547" s="161">
        <v>1</v>
      </c>
      <c r="L547" s="261">
        <v>0</v>
      </c>
      <c r="M547" s="260"/>
      <c r="N547" s="262">
        <f>ROUND(L547*K547,2)</f>
        <v>0</v>
      </c>
      <c r="O547" s="260"/>
      <c r="P547" s="260"/>
      <c r="Q547" s="260"/>
      <c r="R547" s="131"/>
      <c r="T547" s="162" t="s">
        <v>3</v>
      </c>
      <c r="U547" s="43" t="s">
        <v>44</v>
      </c>
      <c r="V547" s="35"/>
      <c r="W547" s="163">
        <f>V547*K547</f>
        <v>0</v>
      </c>
      <c r="X547" s="163">
        <v>0</v>
      </c>
      <c r="Y547" s="163">
        <f>X547*K547</f>
        <v>0</v>
      </c>
      <c r="Z547" s="163">
        <v>0</v>
      </c>
      <c r="AA547" s="164">
        <f>Z547*K547</f>
        <v>0</v>
      </c>
      <c r="AR547" s="17" t="s">
        <v>686</v>
      </c>
      <c r="AT547" s="17" t="s">
        <v>160</v>
      </c>
      <c r="AU547" s="17" t="s">
        <v>103</v>
      </c>
      <c r="AY547" s="17" t="s">
        <v>159</v>
      </c>
      <c r="BE547" s="104">
        <f>IF(U547="základní",N547,0)</f>
        <v>0</v>
      </c>
      <c r="BF547" s="104">
        <f>IF(U547="snížená",N547,0)</f>
        <v>0</v>
      </c>
      <c r="BG547" s="104">
        <f>IF(U547="zákl. přenesená",N547,0)</f>
        <v>0</v>
      </c>
      <c r="BH547" s="104">
        <f>IF(U547="sníž. přenesená",N547,0)</f>
        <v>0</v>
      </c>
      <c r="BI547" s="104">
        <f>IF(U547="nulová",N547,0)</f>
        <v>0</v>
      </c>
      <c r="BJ547" s="17" t="s">
        <v>21</v>
      </c>
      <c r="BK547" s="104">
        <f>ROUND(L547*K547,2)</f>
        <v>0</v>
      </c>
      <c r="BL547" s="17" t="s">
        <v>686</v>
      </c>
      <c r="BM547" s="17" t="s">
        <v>932</v>
      </c>
    </row>
    <row r="548" spans="2:63" s="9" customFormat="1" ht="29.85" customHeight="1">
      <c r="B548" s="147"/>
      <c r="C548" s="148"/>
      <c r="D548" s="157" t="s">
        <v>135</v>
      </c>
      <c r="E548" s="157"/>
      <c r="F548" s="157"/>
      <c r="G548" s="157"/>
      <c r="H548" s="157"/>
      <c r="I548" s="157"/>
      <c r="J548" s="157"/>
      <c r="K548" s="157"/>
      <c r="L548" s="157"/>
      <c r="M548" s="157"/>
      <c r="N548" s="254">
        <f>BK548</f>
        <v>0</v>
      </c>
      <c r="O548" s="255"/>
      <c r="P548" s="255"/>
      <c r="Q548" s="255"/>
      <c r="R548" s="150"/>
      <c r="T548" s="151"/>
      <c r="U548" s="148"/>
      <c r="V548" s="148"/>
      <c r="W548" s="152">
        <f>W549</f>
        <v>0</v>
      </c>
      <c r="X548" s="148"/>
      <c r="Y548" s="152">
        <f>Y549</f>
        <v>0</v>
      </c>
      <c r="Z548" s="148"/>
      <c r="AA548" s="153">
        <f>AA549</f>
        <v>0</v>
      </c>
      <c r="AR548" s="154" t="s">
        <v>182</v>
      </c>
      <c r="AT548" s="155" t="s">
        <v>78</v>
      </c>
      <c r="AU548" s="155" t="s">
        <v>21</v>
      </c>
      <c r="AY548" s="154" t="s">
        <v>159</v>
      </c>
      <c r="BK548" s="156">
        <f>BK549</f>
        <v>0</v>
      </c>
    </row>
    <row r="549" spans="2:65" s="1" customFormat="1" ht="22.5" customHeight="1">
      <c r="B549" s="129"/>
      <c r="C549" s="158" t="s">
        <v>677</v>
      </c>
      <c r="D549" s="158" t="s">
        <v>160</v>
      </c>
      <c r="E549" s="159" t="s">
        <v>711</v>
      </c>
      <c r="F549" s="259" t="s">
        <v>712</v>
      </c>
      <c r="G549" s="260"/>
      <c r="H549" s="260"/>
      <c r="I549" s="260"/>
      <c r="J549" s="160" t="s">
        <v>685</v>
      </c>
      <c r="K549" s="161">
        <v>1</v>
      </c>
      <c r="L549" s="261">
        <v>0</v>
      </c>
      <c r="M549" s="260"/>
      <c r="N549" s="262">
        <f>ROUND(L549*K549,2)</f>
        <v>0</v>
      </c>
      <c r="O549" s="260"/>
      <c r="P549" s="260"/>
      <c r="Q549" s="260"/>
      <c r="R549" s="131"/>
      <c r="T549" s="162" t="s">
        <v>3</v>
      </c>
      <c r="U549" s="43" t="s">
        <v>44</v>
      </c>
      <c r="V549" s="35"/>
      <c r="W549" s="163">
        <f>V549*K549</f>
        <v>0</v>
      </c>
      <c r="X549" s="163">
        <v>0</v>
      </c>
      <c r="Y549" s="163">
        <f>X549*K549</f>
        <v>0</v>
      </c>
      <c r="Z549" s="163">
        <v>0</v>
      </c>
      <c r="AA549" s="164">
        <f>Z549*K549</f>
        <v>0</v>
      </c>
      <c r="AR549" s="17" t="s">
        <v>686</v>
      </c>
      <c r="AT549" s="17" t="s">
        <v>160</v>
      </c>
      <c r="AU549" s="17" t="s">
        <v>103</v>
      </c>
      <c r="AY549" s="17" t="s">
        <v>159</v>
      </c>
      <c r="BE549" s="104">
        <f>IF(U549="základní",N549,0)</f>
        <v>0</v>
      </c>
      <c r="BF549" s="104">
        <f>IF(U549="snížená",N549,0)</f>
        <v>0</v>
      </c>
      <c r="BG549" s="104">
        <f>IF(U549="zákl. přenesená",N549,0)</f>
        <v>0</v>
      </c>
      <c r="BH549" s="104">
        <f>IF(U549="sníž. přenesená",N549,0)</f>
        <v>0</v>
      </c>
      <c r="BI549" s="104">
        <f>IF(U549="nulová",N549,0)</f>
        <v>0</v>
      </c>
      <c r="BJ549" s="17" t="s">
        <v>21</v>
      </c>
      <c r="BK549" s="104">
        <f>ROUND(L549*K549,2)</f>
        <v>0</v>
      </c>
      <c r="BL549" s="17" t="s">
        <v>686</v>
      </c>
      <c r="BM549" s="17" t="s">
        <v>933</v>
      </c>
    </row>
    <row r="550" spans="2:63" s="1" customFormat="1" ht="49.9" customHeight="1">
      <c r="B550" s="34"/>
      <c r="C550" s="35"/>
      <c r="D550" s="149" t="s">
        <v>714</v>
      </c>
      <c r="E550" s="35"/>
      <c r="F550" s="35"/>
      <c r="G550" s="35"/>
      <c r="H550" s="35"/>
      <c r="I550" s="35"/>
      <c r="J550" s="35"/>
      <c r="K550" s="35"/>
      <c r="L550" s="35"/>
      <c r="M550" s="35"/>
      <c r="N550" s="256">
        <f>BK550</f>
        <v>0</v>
      </c>
      <c r="O550" s="257"/>
      <c r="P550" s="257"/>
      <c r="Q550" s="257"/>
      <c r="R550" s="36"/>
      <c r="T550" s="201"/>
      <c r="U550" s="55"/>
      <c r="V550" s="55"/>
      <c r="W550" s="55"/>
      <c r="X550" s="55"/>
      <c r="Y550" s="55"/>
      <c r="Z550" s="55"/>
      <c r="AA550" s="57"/>
      <c r="AT550" s="17" t="s">
        <v>78</v>
      </c>
      <c r="AU550" s="17" t="s">
        <v>79</v>
      </c>
      <c r="AY550" s="17" t="s">
        <v>715</v>
      </c>
      <c r="BK550" s="104">
        <v>0</v>
      </c>
    </row>
    <row r="551" spans="2:18" s="1" customFormat="1" ht="6.95" customHeight="1">
      <c r="B551" s="58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60"/>
    </row>
  </sheetData>
  <mergeCells count="71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1:I181"/>
    <mergeCell ref="L181:M181"/>
    <mergeCell ref="N181:Q181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L201:M201"/>
    <mergeCell ref="N201:Q201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8:I208"/>
    <mergeCell ref="L208:M208"/>
    <mergeCell ref="N208:Q208"/>
    <mergeCell ref="F210:I210"/>
    <mergeCell ref="L210:M210"/>
    <mergeCell ref="N210:Q210"/>
    <mergeCell ref="N207:Q207"/>
    <mergeCell ref="N209:Q209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F243:I243"/>
    <mergeCell ref="F244:I244"/>
    <mergeCell ref="F246:I246"/>
    <mergeCell ref="L246:M246"/>
    <mergeCell ref="N246:Q246"/>
    <mergeCell ref="F247:I247"/>
    <mergeCell ref="F248:I248"/>
    <mergeCell ref="N245:Q245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F298:I298"/>
    <mergeCell ref="L298:M298"/>
    <mergeCell ref="N298:Q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L312:M312"/>
    <mergeCell ref="N312:Q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L326:M326"/>
    <mergeCell ref="N326:Q326"/>
    <mergeCell ref="F327:I327"/>
    <mergeCell ref="F328:I328"/>
    <mergeCell ref="F329:I329"/>
    <mergeCell ref="F330:I330"/>
    <mergeCell ref="F331:I331"/>
    <mergeCell ref="L331:M331"/>
    <mergeCell ref="N331:Q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38:I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F345:I345"/>
    <mergeCell ref="F346:I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L355:M355"/>
    <mergeCell ref="N355:Q355"/>
    <mergeCell ref="F357:I357"/>
    <mergeCell ref="L357:M357"/>
    <mergeCell ref="N357:Q357"/>
    <mergeCell ref="N356:Q356"/>
    <mergeCell ref="F358:I358"/>
    <mergeCell ref="F359:I359"/>
    <mergeCell ref="F360:I360"/>
    <mergeCell ref="L360:M360"/>
    <mergeCell ref="N360:Q360"/>
    <mergeCell ref="F361:I361"/>
    <mergeCell ref="F362:I362"/>
    <mergeCell ref="F363:I363"/>
    <mergeCell ref="L363:M363"/>
    <mergeCell ref="N363:Q363"/>
    <mergeCell ref="F364:I364"/>
    <mergeCell ref="F365:I365"/>
    <mergeCell ref="F366:I366"/>
    <mergeCell ref="L366:M366"/>
    <mergeCell ref="N366:Q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L372:M372"/>
    <mergeCell ref="N372:Q372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L390:M390"/>
    <mergeCell ref="N390:Q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L395:M395"/>
    <mergeCell ref="N395:Q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L428:M428"/>
    <mergeCell ref="N428:Q428"/>
    <mergeCell ref="F429:I429"/>
    <mergeCell ref="F430:I430"/>
    <mergeCell ref="F431:I431"/>
    <mergeCell ref="L431:M431"/>
    <mergeCell ref="N431:Q43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F442:I442"/>
    <mergeCell ref="L442:M442"/>
    <mergeCell ref="N442:Q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L450:M450"/>
    <mergeCell ref="N450:Q450"/>
    <mergeCell ref="F451:I451"/>
    <mergeCell ref="L451:M451"/>
    <mergeCell ref="N451:Q451"/>
    <mergeCell ref="F452:I452"/>
    <mergeCell ref="F453:I453"/>
    <mergeCell ref="F454:I454"/>
    <mergeCell ref="L454:M454"/>
    <mergeCell ref="N454:Q454"/>
    <mergeCell ref="F455:I455"/>
    <mergeCell ref="F456:I456"/>
    <mergeCell ref="F457:I457"/>
    <mergeCell ref="L457:M457"/>
    <mergeCell ref="N457:Q457"/>
    <mergeCell ref="F459:I459"/>
    <mergeCell ref="L459:M459"/>
    <mergeCell ref="N459:Q459"/>
    <mergeCell ref="N458:Q458"/>
    <mergeCell ref="F460:I460"/>
    <mergeCell ref="L460:M460"/>
    <mergeCell ref="N460:Q460"/>
    <mergeCell ref="F470:I470"/>
    <mergeCell ref="L470:M470"/>
    <mergeCell ref="N470:Q470"/>
    <mergeCell ref="F472:I472"/>
    <mergeCell ref="L472:M472"/>
    <mergeCell ref="N472:Q472"/>
    <mergeCell ref="F461:I461"/>
    <mergeCell ref="L461:M461"/>
    <mergeCell ref="N461:Q461"/>
    <mergeCell ref="F462:I462"/>
    <mergeCell ref="F463:I463"/>
    <mergeCell ref="F464:I464"/>
    <mergeCell ref="F465:I465"/>
    <mergeCell ref="L465:M465"/>
    <mergeCell ref="N465:Q465"/>
    <mergeCell ref="F466:I466"/>
    <mergeCell ref="F467:I467"/>
    <mergeCell ref="F468:I468"/>
    <mergeCell ref="F469:I469"/>
    <mergeCell ref="N471:Q471"/>
    <mergeCell ref="F473:I473"/>
    <mergeCell ref="F474:I474"/>
    <mergeCell ref="F475:I475"/>
    <mergeCell ref="L475:M475"/>
    <mergeCell ref="N475:Q475"/>
    <mergeCell ref="F476:I476"/>
    <mergeCell ref="L476:M476"/>
    <mergeCell ref="N476:Q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L490:M490"/>
    <mergeCell ref="N490:Q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F508:I508"/>
    <mergeCell ref="F509:I509"/>
    <mergeCell ref="F521:I521"/>
    <mergeCell ref="F522:I522"/>
    <mergeCell ref="F523:I523"/>
    <mergeCell ref="F524:I524"/>
    <mergeCell ref="F525:I525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34:I534"/>
    <mergeCell ref="F535:I535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N536:Q536"/>
    <mergeCell ref="N537:Q537"/>
    <mergeCell ref="F541:I541"/>
    <mergeCell ref="L541:M541"/>
    <mergeCell ref="N541:Q541"/>
    <mergeCell ref="F543:I543"/>
    <mergeCell ref="L543:M543"/>
    <mergeCell ref="N543:Q543"/>
    <mergeCell ref="F545:I545"/>
    <mergeCell ref="L545:M545"/>
    <mergeCell ref="N545:Q545"/>
    <mergeCell ref="N542:Q542"/>
    <mergeCell ref="N544:Q544"/>
    <mergeCell ref="F526:I526"/>
    <mergeCell ref="F527:I527"/>
    <mergeCell ref="F528:I528"/>
    <mergeCell ref="F529:I529"/>
    <mergeCell ref="F530:I530"/>
    <mergeCell ref="F531:I531"/>
    <mergeCell ref="F533:I533"/>
    <mergeCell ref="L533:M533"/>
    <mergeCell ref="N533:Q533"/>
    <mergeCell ref="N532:Q532"/>
    <mergeCell ref="L518:M518"/>
    <mergeCell ref="N518:Q518"/>
    <mergeCell ref="F519:I519"/>
    <mergeCell ref="F520:I520"/>
    <mergeCell ref="N546:Q546"/>
    <mergeCell ref="N548:Q548"/>
    <mergeCell ref="N550:Q550"/>
    <mergeCell ref="H1:K1"/>
    <mergeCell ref="S2:AC2"/>
    <mergeCell ref="F547:I547"/>
    <mergeCell ref="L547:M547"/>
    <mergeCell ref="N547:Q547"/>
    <mergeCell ref="F549:I549"/>
    <mergeCell ref="L549:M549"/>
    <mergeCell ref="N549:Q549"/>
    <mergeCell ref="N136:Q136"/>
    <mergeCell ref="N137:Q137"/>
    <mergeCell ref="N138:Q138"/>
    <mergeCell ref="N160:Q160"/>
    <mergeCell ref="N180:Q180"/>
    <mergeCell ref="N182:Q182"/>
    <mergeCell ref="N183:Q183"/>
    <mergeCell ref="N189:Q189"/>
    <mergeCell ref="N202:Q20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56"/>
  <sheetViews>
    <sheetView showGridLines="0" workbookViewId="0" topLeftCell="C1">
      <pane ySplit="1" topLeftCell="A547" activePane="bottomLeft" state="frozen"/>
      <selection pane="bottomLeft" activeCell="M559" sqref="M5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66" width="12" style="0" customWidth="1"/>
  </cols>
  <sheetData>
    <row r="1" spans="1:66" ht="21.75" customHeight="1">
      <c r="A1" s="211"/>
      <c r="B1" s="208"/>
      <c r="C1" s="208"/>
      <c r="D1" s="209" t="s">
        <v>1</v>
      </c>
      <c r="E1" s="208"/>
      <c r="F1" s="210" t="s">
        <v>1065</v>
      </c>
      <c r="G1" s="210"/>
      <c r="H1" s="258" t="s">
        <v>1066</v>
      </c>
      <c r="I1" s="258"/>
      <c r="J1" s="258"/>
      <c r="K1" s="258"/>
      <c r="L1" s="210" t="s">
        <v>1067</v>
      </c>
      <c r="M1" s="208"/>
      <c r="N1" s="208"/>
      <c r="O1" s="209" t="s">
        <v>102</v>
      </c>
      <c r="P1" s="208"/>
      <c r="Q1" s="208"/>
      <c r="R1" s="208"/>
      <c r="S1" s="210" t="s">
        <v>1068</v>
      </c>
      <c r="T1" s="210"/>
      <c r="U1" s="211"/>
      <c r="V1" s="21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42" t="s">
        <v>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S2" s="213" t="s">
        <v>6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2:46" ht="36.95" customHeight="1">
      <c r="B4" s="21"/>
      <c r="C4" s="218" t="s">
        <v>104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82" t="str">
        <f>'Rekapitulace stavby'!K6</f>
        <v>ZŠ Turnov, Žižkova č.p. 525 - Rekonstrukce střešní krytiny na p.p.č. 856/2 v k.ú. Turnov - varianta 1.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2"/>
      <c r="R6" s="23"/>
    </row>
    <row r="7" spans="2:18" s="1" customFormat="1" ht="32.85" customHeight="1">
      <c r="B7" s="34"/>
      <c r="C7" s="35"/>
      <c r="D7" s="28" t="s">
        <v>105</v>
      </c>
      <c r="E7" s="35"/>
      <c r="F7" s="248" t="s">
        <v>934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35"/>
      <c r="R7" s="36"/>
    </row>
    <row r="8" spans="2:18" s="1" customFormat="1" ht="14.45" customHeight="1">
      <c r="B8" s="34"/>
      <c r="C8" s="35"/>
      <c r="D8" s="29" t="s">
        <v>19</v>
      </c>
      <c r="E8" s="35"/>
      <c r="F8" s="27" t="s">
        <v>3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3</v>
      </c>
      <c r="P8" s="35"/>
      <c r="Q8" s="35"/>
      <c r="R8" s="36"/>
    </row>
    <row r="9" spans="2:18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97" t="str">
        <f>'Rekapitulace stavby'!AN8</f>
        <v>29.9.2017</v>
      </c>
      <c r="P9" s="216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247" t="s">
        <v>3</v>
      </c>
      <c r="P11" s="216"/>
      <c r="Q11" s="35"/>
      <c r="R11" s="36"/>
    </row>
    <row r="12" spans="2:18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247" t="s">
        <v>3</v>
      </c>
      <c r="P12" s="216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32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98" t="str">
        <f>IF('Rekapitulace stavby'!AN13="","",'Rekapitulace stavby'!AN13)</f>
        <v>Vyplň údaj</v>
      </c>
      <c r="P14" s="216"/>
      <c r="Q14" s="35"/>
      <c r="R14" s="36"/>
    </row>
    <row r="15" spans="2:18" s="1" customFormat="1" ht="18" customHeight="1">
      <c r="B15" s="34"/>
      <c r="C15" s="35"/>
      <c r="D15" s="35"/>
      <c r="E15" s="298" t="str">
        <f>IF('Rekapitulace stavby'!E14="","",'Rekapitulace stavby'!E14)</f>
        <v>Vyplň údaj</v>
      </c>
      <c r="F15" s="216"/>
      <c r="G15" s="216"/>
      <c r="H15" s="216"/>
      <c r="I15" s="216"/>
      <c r="J15" s="216"/>
      <c r="K15" s="216"/>
      <c r="L15" s="216"/>
      <c r="M15" s="29" t="s">
        <v>31</v>
      </c>
      <c r="N15" s="35"/>
      <c r="O15" s="298" t="str">
        <f>IF('Rekapitulace stavby'!AN14="","",'Rekapitulace stavby'!AN14)</f>
        <v>Vyplň údaj</v>
      </c>
      <c r="P15" s="216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34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247" t="s">
        <v>3</v>
      </c>
      <c r="P17" s="216"/>
      <c r="Q17" s="35"/>
      <c r="R17" s="36"/>
    </row>
    <row r="18" spans="2:18" s="1" customFormat="1" ht="18" customHeight="1">
      <c r="B18" s="34"/>
      <c r="C18" s="35"/>
      <c r="D18" s="35"/>
      <c r="E18" s="27" t="s">
        <v>35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247" t="s">
        <v>3</v>
      </c>
      <c r="P18" s="21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37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247" t="s">
        <v>3</v>
      </c>
      <c r="P20" s="216"/>
      <c r="Q20" s="35"/>
      <c r="R20" s="36"/>
    </row>
    <row r="21" spans="2:18" s="1" customFormat="1" ht="18" customHeight="1">
      <c r="B21" s="34"/>
      <c r="C21" s="35"/>
      <c r="D21" s="35"/>
      <c r="E21" s="27" t="s">
        <v>38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247" t="s">
        <v>3</v>
      </c>
      <c r="P21" s="21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50" t="s">
        <v>3</v>
      </c>
      <c r="F24" s="216"/>
      <c r="G24" s="216"/>
      <c r="H24" s="216"/>
      <c r="I24" s="216"/>
      <c r="J24" s="216"/>
      <c r="K24" s="216"/>
      <c r="L24" s="21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3" t="s">
        <v>107</v>
      </c>
      <c r="E27" s="35"/>
      <c r="F27" s="35"/>
      <c r="G27" s="35"/>
      <c r="H27" s="35"/>
      <c r="I27" s="35"/>
      <c r="J27" s="35"/>
      <c r="K27" s="35"/>
      <c r="L27" s="35"/>
      <c r="M27" s="251">
        <f>N88</f>
        <v>0</v>
      </c>
      <c r="N27" s="216"/>
      <c r="O27" s="216"/>
      <c r="P27" s="216"/>
      <c r="Q27" s="35"/>
      <c r="R27" s="36"/>
    </row>
    <row r="28" spans="2:18" s="1" customFormat="1" ht="14.45" customHeight="1">
      <c r="B28" s="34"/>
      <c r="C28" s="35"/>
      <c r="D28" s="33" t="s">
        <v>96</v>
      </c>
      <c r="E28" s="35"/>
      <c r="F28" s="35"/>
      <c r="G28" s="35"/>
      <c r="H28" s="35"/>
      <c r="I28" s="35"/>
      <c r="J28" s="35"/>
      <c r="K28" s="35"/>
      <c r="L28" s="35"/>
      <c r="M28" s="251">
        <f>N111</f>
        <v>0</v>
      </c>
      <c r="N28" s="216"/>
      <c r="O28" s="216"/>
      <c r="P28" s="21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4" t="s">
        <v>42</v>
      </c>
      <c r="E30" s="35"/>
      <c r="F30" s="35"/>
      <c r="G30" s="35"/>
      <c r="H30" s="35"/>
      <c r="I30" s="35"/>
      <c r="J30" s="35"/>
      <c r="K30" s="35"/>
      <c r="L30" s="35"/>
      <c r="M30" s="296">
        <f>ROUND(M27+M28,2)</f>
        <v>0</v>
      </c>
      <c r="N30" s="216"/>
      <c r="O30" s="216"/>
      <c r="P30" s="21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43</v>
      </c>
      <c r="E32" s="41" t="s">
        <v>44</v>
      </c>
      <c r="F32" s="42">
        <v>0.21</v>
      </c>
      <c r="G32" s="115" t="s">
        <v>45</v>
      </c>
      <c r="H32" s="294">
        <f>(SUM(BE111:BE118)+SUM(BE136:BE654))</f>
        <v>0</v>
      </c>
      <c r="I32" s="216"/>
      <c r="J32" s="216"/>
      <c r="K32" s="35"/>
      <c r="L32" s="35"/>
      <c r="M32" s="294">
        <f>ROUND((SUM(BE111:BE118)+SUM(BE136:BE654)),2)*F32</f>
        <v>0</v>
      </c>
      <c r="N32" s="216"/>
      <c r="O32" s="216"/>
      <c r="P32" s="216"/>
      <c r="Q32" s="35"/>
      <c r="R32" s="36"/>
    </row>
    <row r="33" spans="2:18" s="1" customFormat="1" ht="14.45" customHeight="1">
      <c r="B33" s="34"/>
      <c r="C33" s="35"/>
      <c r="D33" s="35"/>
      <c r="E33" s="41" t="s">
        <v>46</v>
      </c>
      <c r="F33" s="42">
        <v>0.15</v>
      </c>
      <c r="G33" s="115" t="s">
        <v>45</v>
      </c>
      <c r="H33" s="294">
        <f>(SUM(BF111:BF118)+SUM(BF136:BF654))</f>
        <v>0</v>
      </c>
      <c r="I33" s="216"/>
      <c r="J33" s="216"/>
      <c r="K33" s="35"/>
      <c r="L33" s="35"/>
      <c r="M33" s="294">
        <f>ROUND((SUM(BF111:BF118)+SUM(BF136:BF654)),2)*F33</f>
        <v>0</v>
      </c>
      <c r="N33" s="216"/>
      <c r="O33" s="216"/>
      <c r="P33" s="21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47</v>
      </c>
      <c r="F34" s="42">
        <v>0.21</v>
      </c>
      <c r="G34" s="115" t="s">
        <v>45</v>
      </c>
      <c r="H34" s="294">
        <f>(SUM(BG111:BG118)+SUM(BG136:BG654))</f>
        <v>0</v>
      </c>
      <c r="I34" s="216"/>
      <c r="J34" s="216"/>
      <c r="K34" s="35"/>
      <c r="L34" s="35"/>
      <c r="M34" s="294">
        <v>0</v>
      </c>
      <c r="N34" s="216"/>
      <c r="O34" s="216"/>
      <c r="P34" s="21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48</v>
      </c>
      <c r="F35" s="42">
        <v>0.15</v>
      </c>
      <c r="G35" s="115" t="s">
        <v>45</v>
      </c>
      <c r="H35" s="294">
        <f>(SUM(BH111:BH118)+SUM(BH136:BH654))</f>
        <v>0</v>
      </c>
      <c r="I35" s="216"/>
      <c r="J35" s="216"/>
      <c r="K35" s="35"/>
      <c r="L35" s="35"/>
      <c r="M35" s="294">
        <v>0</v>
      </c>
      <c r="N35" s="216"/>
      <c r="O35" s="216"/>
      <c r="P35" s="21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49</v>
      </c>
      <c r="F36" s="42">
        <v>0</v>
      </c>
      <c r="G36" s="115" t="s">
        <v>45</v>
      </c>
      <c r="H36" s="294">
        <f>(SUM(BI111:BI118)+SUM(BI136:BI654))</f>
        <v>0</v>
      </c>
      <c r="I36" s="216"/>
      <c r="J36" s="216"/>
      <c r="K36" s="35"/>
      <c r="L36" s="35"/>
      <c r="M36" s="294">
        <v>0</v>
      </c>
      <c r="N36" s="216"/>
      <c r="O36" s="216"/>
      <c r="P36" s="21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2"/>
      <c r="D38" s="116" t="s">
        <v>50</v>
      </c>
      <c r="E38" s="74"/>
      <c r="F38" s="74"/>
      <c r="G38" s="117" t="s">
        <v>51</v>
      </c>
      <c r="H38" s="118" t="s">
        <v>52</v>
      </c>
      <c r="I38" s="74"/>
      <c r="J38" s="74"/>
      <c r="K38" s="74"/>
      <c r="L38" s="295">
        <f>SUM(M30:M36)</f>
        <v>0</v>
      </c>
      <c r="M38" s="236"/>
      <c r="N38" s="236"/>
      <c r="O38" s="236"/>
      <c r="P38" s="238"/>
      <c r="Q38" s="112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5">
      <c r="B50" s="34"/>
      <c r="C50" s="35"/>
      <c r="D50" s="49" t="s">
        <v>53</v>
      </c>
      <c r="E50" s="50"/>
      <c r="F50" s="50"/>
      <c r="G50" s="50"/>
      <c r="H50" s="51"/>
      <c r="I50" s="35"/>
      <c r="J50" s="49" t="s">
        <v>54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5">
      <c r="B59" s="34"/>
      <c r="C59" s="35"/>
      <c r="D59" s="54" t="s">
        <v>55</v>
      </c>
      <c r="E59" s="55"/>
      <c r="F59" s="55"/>
      <c r="G59" s="56" t="s">
        <v>56</v>
      </c>
      <c r="H59" s="57"/>
      <c r="I59" s="35"/>
      <c r="J59" s="54" t="s">
        <v>55</v>
      </c>
      <c r="K59" s="55"/>
      <c r="L59" s="55"/>
      <c r="M59" s="55"/>
      <c r="N59" s="56" t="s">
        <v>56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5">
      <c r="B61" s="34"/>
      <c r="C61" s="35"/>
      <c r="D61" s="49" t="s">
        <v>57</v>
      </c>
      <c r="E61" s="50"/>
      <c r="F61" s="50"/>
      <c r="G61" s="50"/>
      <c r="H61" s="51"/>
      <c r="I61" s="35"/>
      <c r="J61" s="49" t="s">
        <v>58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5">
      <c r="B70" s="34"/>
      <c r="C70" s="35"/>
      <c r="D70" s="54" t="s">
        <v>55</v>
      </c>
      <c r="E70" s="55"/>
      <c r="F70" s="55"/>
      <c r="G70" s="56" t="s">
        <v>56</v>
      </c>
      <c r="H70" s="57"/>
      <c r="I70" s="35"/>
      <c r="J70" s="54" t="s">
        <v>55</v>
      </c>
      <c r="K70" s="55"/>
      <c r="L70" s="55"/>
      <c r="M70" s="55"/>
      <c r="N70" s="56" t="s">
        <v>56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18" t="s">
        <v>108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82" t="str">
        <f>F6</f>
        <v>ZŠ Turnov, Žižkova č.p. 525 - Rekonstrukce střešní krytiny na p.p.č. 856/2 v k.ú. Turnov - varianta 1.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35"/>
      <c r="R78" s="36"/>
    </row>
    <row r="79" spans="2:18" s="1" customFormat="1" ht="36.95" customHeight="1">
      <c r="B79" s="34"/>
      <c r="C79" s="68" t="s">
        <v>105</v>
      </c>
      <c r="D79" s="35"/>
      <c r="E79" s="35"/>
      <c r="F79" s="219" t="str">
        <f>F7</f>
        <v>C - Střecha C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22</v>
      </c>
      <c r="D81" s="35"/>
      <c r="E81" s="35"/>
      <c r="F81" s="27" t="str">
        <f>F9</f>
        <v>p.p.č. 856/2</v>
      </c>
      <c r="G81" s="35"/>
      <c r="H81" s="35"/>
      <c r="I81" s="35"/>
      <c r="J81" s="35"/>
      <c r="K81" s="29" t="s">
        <v>24</v>
      </c>
      <c r="L81" s="35"/>
      <c r="M81" s="283" t="str">
        <f>IF(O9="","",O9)</f>
        <v>29.9.2017</v>
      </c>
      <c r="N81" s="216"/>
      <c r="O81" s="216"/>
      <c r="P81" s="216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29" t="s">
        <v>28</v>
      </c>
      <c r="D83" s="35"/>
      <c r="E83" s="35"/>
      <c r="F83" s="27" t="str">
        <f>E12</f>
        <v>Město  Turnov</v>
      </c>
      <c r="G83" s="35"/>
      <c r="H83" s="35"/>
      <c r="I83" s="35"/>
      <c r="J83" s="35"/>
      <c r="K83" s="29" t="s">
        <v>34</v>
      </c>
      <c r="L83" s="35"/>
      <c r="M83" s="247" t="str">
        <f>E18</f>
        <v>ACTIV Projekce, s.r.o.</v>
      </c>
      <c r="N83" s="216"/>
      <c r="O83" s="216"/>
      <c r="P83" s="216"/>
      <c r="Q83" s="216"/>
      <c r="R83" s="36"/>
    </row>
    <row r="84" spans="2:18" s="1" customFormat="1" ht="14.45" customHeight="1">
      <c r="B84" s="34"/>
      <c r="C84" s="29" t="s">
        <v>32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37</v>
      </c>
      <c r="L84" s="35"/>
      <c r="M84" s="247" t="str">
        <f>E21</f>
        <v>Martin Škrabal</v>
      </c>
      <c r="N84" s="216"/>
      <c r="O84" s="216"/>
      <c r="P84" s="216"/>
      <c r="Q84" s="216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93" t="s">
        <v>109</v>
      </c>
      <c r="D86" s="289"/>
      <c r="E86" s="289"/>
      <c r="F86" s="289"/>
      <c r="G86" s="289"/>
      <c r="H86" s="112"/>
      <c r="I86" s="112"/>
      <c r="J86" s="112"/>
      <c r="K86" s="112"/>
      <c r="L86" s="112"/>
      <c r="M86" s="112"/>
      <c r="N86" s="293" t="s">
        <v>110</v>
      </c>
      <c r="O86" s="216"/>
      <c r="P86" s="216"/>
      <c r="Q86" s="216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9" t="s">
        <v>111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34">
        <f>N136</f>
        <v>0</v>
      </c>
      <c r="O88" s="216"/>
      <c r="P88" s="216"/>
      <c r="Q88" s="216"/>
      <c r="R88" s="36"/>
      <c r="AU88" s="17" t="s">
        <v>112</v>
      </c>
    </row>
    <row r="89" spans="2:18" s="6" customFormat="1" ht="24.95" customHeight="1">
      <c r="B89" s="120"/>
      <c r="C89" s="121"/>
      <c r="D89" s="122" t="s">
        <v>113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66">
        <f>N137</f>
        <v>0</v>
      </c>
      <c r="O89" s="292"/>
      <c r="P89" s="292"/>
      <c r="Q89" s="292"/>
      <c r="R89" s="123"/>
    </row>
    <row r="90" spans="2:18" s="7" customFormat="1" ht="19.9" customHeight="1">
      <c r="B90" s="124"/>
      <c r="C90" s="125"/>
      <c r="D90" s="100" t="s">
        <v>116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17">
        <f>N138</f>
        <v>0</v>
      </c>
      <c r="O90" s="290"/>
      <c r="P90" s="290"/>
      <c r="Q90" s="290"/>
      <c r="R90" s="126"/>
    </row>
    <row r="91" spans="2:18" s="7" customFormat="1" ht="19.9" customHeight="1">
      <c r="B91" s="124"/>
      <c r="C91" s="125"/>
      <c r="D91" s="100" t="s">
        <v>117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17">
        <f>N160</f>
        <v>0</v>
      </c>
      <c r="O91" s="290"/>
      <c r="P91" s="290"/>
      <c r="Q91" s="290"/>
      <c r="R91" s="126"/>
    </row>
    <row r="92" spans="2:18" s="7" customFormat="1" ht="19.9" customHeight="1">
      <c r="B92" s="124"/>
      <c r="C92" s="125"/>
      <c r="D92" s="100" t="s">
        <v>118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17">
        <f>N180</f>
        <v>0</v>
      </c>
      <c r="O92" s="290"/>
      <c r="P92" s="290"/>
      <c r="Q92" s="290"/>
      <c r="R92" s="126"/>
    </row>
    <row r="93" spans="2:18" s="6" customFormat="1" ht="24.95" customHeight="1">
      <c r="B93" s="120"/>
      <c r="C93" s="121"/>
      <c r="D93" s="122" t="s">
        <v>119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66">
        <f>N182</f>
        <v>0</v>
      </c>
      <c r="O93" s="292"/>
      <c r="P93" s="292"/>
      <c r="Q93" s="292"/>
      <c r="R93" s="123"/>
    </row>
    <row r="94" spans="2:18" s="7" customFormat="1" ht="19.9" customHeight="1">
      <c r="B94" s="124"/>
      <c r="C94" s="125"/>
      <c r="D94" s="100" t="s">
        <v>120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17">
        <f>N183</f>
        <v>0</v>
      </c>
      <c r="O94" s="290"/>
      <c r="P94" s="290"/>
      <c r="Q94" s="290"/>
      <c r="R94" s="126"/>
    </row>
    <row r="95" spans="2:18" s="7" customFormat="1" ht="19.9" customHeight="1">
      <c r="B95" s="124"/>
      <c r="C95" s="125"/>
      <c r="D95" s="100" t="s">
        <v>121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17">
        <f>N194</f>
        <v>0</v>
      </c>
      <c r="O95" s="290"/>
      <c r="P95" s="290"/>
      <c r="Q95" s="290"/>
      <c r="R95" s="126"/>
    </row>
    <row r="96" spans="2:18" s="7" customFormat="1" ht="19.9" customHeight="1">
      <c r="B96" s="124"/>
      <c r="C96" s="125"/>
      <c r="D96" s="100" t="s">
        <v>122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17">
        <f>N219</f>
        <v>0</v>
      </c>
      <c r="O96" s="290"/>
      <c r="P96" s="290"/>
      <c r="Q96" s="290"/>
      <c r="R96" s="126"/>
    </row>
    <row r="97" spans="2:18" s="7" customFormat="1" ht="19.9" customHeight="1">
      <c r="B97" s="124"/>
      <c r="C97" s="125"/>
      <c r="D97" s="100" t="s">
        <v>123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17">
        <f>N224</f>
        <v>0</v>
      </c>
      <c r="O97" s="290"/>
      <c r="P97" s="290"/>
      <c r="Q97" s="290"/>
      <c r="R97" s="126"/>
    </row>
    <row r="98" spans="2:18" s="7" customFormat="1" ht="19.9" customHeight="1">
      <c r="B98" s="124"/>
      <c r="C98" s="125"/>
      <c r="D98" s="100" t="s">
        <v>124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17">
        <f>N226</f>
        <v>0</v>
      </c>
      <c r="O98" s="290"/>
      <c r="P98" s="290"/>
      <c r="Q98" s="290"/>
      <c r="R98" s="126"/>
    </row>
    <row r="99" spans="2:18" s="7" customFormat="1" ht="19.9" customHeight="1">
      <c r="B99" s="124"/>
      <c r="C99" s="125"/>
      <c r="D99" s="100" t="s">
        <v>125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17">
        <f>N268</f>
        <v>0</v>
      </c>
      <c r="O99" s="290"/>
      <c r="P99" s="290"/>
      <c r="Q99" s="290"/>
      <c r="R99" s="126"/>
    </row>
    <row r="100" spans="2:18" s="7" customFormat="1" ht="19.9" customHeight="1">
      <c r="B100" s="124"/>
      <c r="C100" s="125"/>
      <c r="D100" s="100" t="s">
        <v>126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17">
        <f>N435</f>
        <v>0</v>
      </c>
      <c r="O100" s="290"/>
      <c r="P100" s="290"/>
      <c r="Q100" s="290"/>
      <c r="R100" s="126"/>
    </row>
    <row r="101" spans="2:18" s="7" customFormat="1" ht="19.9" customHeight="1">
      <c r="B101" s="124"/>
      <c r="C101" s="125"/>
      <c r="D101" s="100" t="s">
        <v>127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17">
        <f>N551</f>
        <v>0</v>
      </c>
      <c r="O101" s="290"/>
      <c r="P101" s="290"/>
      <c r="Q101" s="290"/>
      <c r="R101" s="126"/>
    </row>
    <row r="102" spans="2:18" s="7" customFormat="1" ht="19.9" customHeight="1">
      <c r="B102" s="124"/>
      <c r="C102" s="125"/>
      <c r="D102" s="100" t="s">
        <v>128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17">
        <f>N564</f>
        <v>0</v>
      </c>
      <c r="O102" s="290"/>
      <c r="P102" s="290"/>
      <c r="Q102" s="290"/>
      <c r="R102" s="126"/>
    </row>
    <row r="103" spans="2:18" s="7" customFormat="1" ht="19.9" customHeight="1">
      <c r="B103" s="124"/>
      <c r="C103" s="125"/>
      <c r="D103" s="100" t="s">
        <v>129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17">
        <f>N637</f>
        <v>0</v>
      </c>
      <c r="O103" s="290"/>
      <c r="P103" s="290"/>
      <c r="Q103" s="290"/>
      <c r="R103" s="126"/>
    </row>
    <row r="104" spans="2:18" s="6" customFormat="1" ht="24.95" customHeight="1">
      <c r="B104" s="120"/>
      <c r="C104" s="121"/>
      <c r="D104" s="122" t="s">
        <v>130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66">
        <f>N641</f>
        <v>0</v>
      </c>
      <c r="O104" s="292"/>
      <c r="P104" s="292"/>
      <c r="Q104" s="292"/>
      <c r="R104" s="123"/>
    </row>
    <row r="105" spans="2:18" s="7" customFormat="1" ht="19.9" customHeight="1">
      <c r="B105" s="124"/>
      <c r="C105" s="125"/>
      <c r="D105" s="100" t="s">
        <v>131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17">
        <f>N642</f>
        <v>0</v>
      </c>
      <c r="O105" s="290"/>
      <c r="P105" s="290"/>
      <c r="Q105" s="290"/>
      <c r="R105" s="126"/>
    </row>
    <row r="106" spans="2:18" s="7" customFormat="1" ht="19.9" customHeight="1">
      <c r="B106" s="124"/>
      <c r="C106" s="125"/>
      <c r="D106" s="100" t="s">
        <v>132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217">
        <f>N647</f>
        <v>0</v>
      </c>
      <c r="O106" s="290"/>
      <c r="P106" s="290"/>
      <c r="Q106" s="290"/>
      <c r="R106" s="126"/>
    </row>
    <row r="107" spans="2:18" s="7" customFormat="1" ht="19.9" customHeight="1">
      <c r="B107" s="124"/>
      <c r="C107" s="125"/>
      <c r="D107" s="100" t="s">
        <v>133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17">
        <f>N649</f>
        <v>0</v>
      </c>
      <c r="O107" s="290"/>
      <c r="P107" s="290"/>
      <c r="Q107" s="290"/>
      <c r="R107" s="126"/>
    </row>
    <row r="108" spans="2:18" s="7" customFormat="1" ht="19.9" customHeight="1">
      <c r="B108" s="124"/>
      <c r="C108" s="125"/>
      <c r="D108" s="100" t="s">
        <v>134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17">
        <f>N651</f>
        <v>0</v>
      </c>
      <c r="O108" s="290"/>
      <c r="P108" s="290"/>
      <c r="Q108" s="290"/>
      <c r="R108" s="126"/>
    </row>
    <row r="109" spans="2:18" s="7" customFormat="1" ht="19.9" customHeight="1">
      <c r="B109" s="124"/>
      <c r="C109" s="125"/>
      <c r="D109" s="100" t="s">
        <v>135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17">
        <f>N653</f>
        <v>0</v>
      </c>
      <c r="O109" s="290"/>
      <c r="P109" s="290"/>
      <c r="Q109" s="290"/>
      <c r="R109" s="126"/>
    </row>
    <row r="110" spans="2:18" s="1" customFormat="1" ht="21.7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29.25" customHeight="1">
      <c r="B111" s="34"/>
      <c r="C111" s="119" t="s">
        <v>136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91">
        <f>ROUND(N112+N113+N114+N115+N116+N117,2)</f>
        <v>0</v>
      </c>
      <c r="O111" s="216"/>
      <c r="P111" s="216"/>
      <c r="Q111" s="216"/>
      <c r="R111" s="36"/>
      <c r="T111" s="127"/>
      <c r="U111" s="128" t="s">
        <v>43</v>
      </c>
    </row>
    <row r="112" spans="2:65" s="1" customFormat="1" ht="18" customHeight="1">
      <c r="B112" s="129"/>
      <c r="C112" s="130"/>
      <c r="D112" s="230" t="s">
        <v>137</v>
      </c>
      <c r="E112" s="288"/>
      <c r="F112" s="288"/>
      <c r="G112" s="288"/>
      <c r="H112" s="288"/>
      <c r="I112" s="130"/>
      <c r="J112" s="130"/>
      <c r="K112" s="130"/>
      <c r="L112" s="130"/>
      <c r="M112" s="130"/>
      <c r="N112" s="215">
        <f>ROUND(N88*T112,2)</f>
        <v>0</v>
      </c>
      <c r="O112" s="288"/>
      <c r="P112" s="288"/>
      <c r="Q112" s="288"/>
      <c r="R112" s="131"/>
      <c r="S112" s="130"/>
      <c r="T112" s="132"/>
      <c r="U112" s="133" t="s">
        <v>44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5" t="s">
        <v>138</v>
      </c>
      <c r="AZ112" s="134"/>
      <c r="BA112" s="134"/>
      <c r="BB112" s="134"/>
      <c r="BC112" s="134"/>
      <c r="BD112" s="134"/>
      <c r="BE112" s="136">
        <f aca="true" t="shared" si="0" ref="BE112:BE117">IF(U112="základní",N112,0)</f>
        <v>0</v>
      </c>
      <c r="BF112" s="136">
        <f aca="true" t="shared" si="1" ref="BF112:BF117">IF(U112="snížená",N112,0)</f>
        <v>0</v>
      </c>
      <c r="BG112" s="136">
        <f aca="true" t="shared" si="2" ref="BG112:BG117">IF(U112="zákl. přenesená",N112,0)</f>
        <v>0</v>
      </c>
      <c r="BH112" s="136">
        <f aca="true" t="shared" si="3" ref="BH112:BH117">IF(U112="sníž. přenesená",N112,0)</f>
        <v>0</v>
      </c>
      <c r="BI112" s="136">
        <f aca="true" t="shared" si="4" ref="BI112:BI117">IF(U112="nulová",N112,0)</f>
        <v>0</v>
      </c>
      <c r="BJ112" s="135" t="s">
        <v>21</v>
      </c>
      <c r="BK112" s="134"/>
      <c r="BL112" s="134"/>
      <c r="BM112" s="134"/>
    </row>
    <row r="113" spans="2:65" s="1" customFormat="1" ht="18" customHeight="1">
      <c r="B113" s="129"/>
      <c r="C113" s="130"/>
      <c r="D113" s="230" t="s">
        <v>139</v>
      </c>
      <c r="E113" s="288"/>
      <c r="F113" s="288"/>
      <c r="G113" s="288"/>
      <c r="H113" s="288"/>
      <c r="I113" s="130"/>
      <c r="J113" s="130"/>
      <c r="K113" s="130"/>
      <c r="L113" s="130"/>
      <c r="M113" s="130"/>
      <c r="N113" s="215">
        <f>ROUND(N88*T113,2)</f>
        <v>0</v>
      </c>
      <c r="O113" s="288"/>
      <c r="P113" s="288"/>
      <c r="Q113" s="288"/>
      <c r="R113" s="131"/>
      <c r="S113" s="130"/>
      <c r="T113" s="132"/>
      <c r="U113" s="133" t="s">
        <v>44</v>
      </c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5" t="s">
        <v>138</v>
      </c>
      <c r="AZ113" s="134"/>
      <c r="BA113" s="134"/>
      <c r="BB113" s="134"/>
      <c r="BC113" s="134"/>
      <c r="BD113" s="134"/>
      <c r="BE113" s="136">
        <f t="shared" si="0"/>
        <v>0</v>
      </c>
      <c r="BF113" s="136">
        <f t="shared" si="1"/>
        <v>0</v>
      </c>
      <c r="BG113" s="136">
        <f t="shared" si="2"/>
        <v>0</v>
      </c>
      <c r="BH113" s="136">
        <f t="shared" si="3"/>
        <v>0</v>
      </c>
      <c r="BI113" s="136">
        <f t="shared" si="4"/>
        <v>0</v>
      </c>
      <c r="BJ113" s="135" t="s">
        <v>21</v>
      </c>
      <c r="BK113" s="134"/>
      <c r="BL113" s="134"/>
      <c r="BM113" s="134"/>
    </row>
    <row r="114" spans="2:65" s="1" customFormat="1" ht="18" customHeight="1">
      <c r="B114" s="129"/>
      <c r="C114" s="130"/>
      <c r="D114" s="230" t="s">
        <v>140</v>
      </c>
      <c r="E114" s="288"/>
      <c r="F114" s="288"/>
      <c r="G114" s="288"/>
      <c r="H114" s="288"/>
      <c r="I114" s="130"/>
      <c r="J114" s="130"/>
      <c r="K114" s="130"/>
      <c r="L114" s="130"/>
      <c r="M114" s="130"/>
      <c r="N114" s="215">
        <f>ROUND(N88*T114,2)</f>
        <v>0</v>
      </c>
      <c r="O114" s="288"/>
      <c r="P114" s="288"/>
      <c r="Q114" s="288"/>
      <c r="R114" s="131"/>
      <c r="S114" s="130"/>
      <c r="T114" s="132"/>
      <c r="U114" s="133" t="s">
        <v>44</v>
      </c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5" t="s">
        <v>138</v>
      </c>
      <c r="AZ114" s="134"/>
      <c r="BA114" s="134"/>
      <c r="BB114" s="134"/>
      <c r="BC114" s="134"/>
      <c r="BD114" s="134"/>
      <c r="BE114" s="136">
        <f t="shared" si="0"/>
        <v>0</v>
      </c>
      <c r="BF114" s="136">
        <f t="shared" si="1"/>
        <v>0</v>
      </c>
      <c r="BG114" s="136">
        <f t="shared" si="2"/>
        <v>0</v>
      </c>
      <c r="BH114" s="136">
        <f t="shared" si="3"/>
        <v>0</v>
      </c>
      <c r="BI114" s="136">
        <f t="shared" si="4"/>
        <v>0</v>
      </c>
      <c r="BJ114" s="135" t="s">
        <v>21</v>
      </c>
      <c r="BK114" s="134"/>
      <c r="BL114" s="134"/>
      <c r="BM114" s="134"/>
    </row>
    <row r="115" spans="2:65" s="1" customFormat="1" ht="18" customHeight="1">
      <c r="B115" s="129"/>
      <c r="C115" s="130"/>
      <c r="D115" s="230" t="s">
        <v>141</v>
      </c>
      <c r="E115" s="288"/>
      <c r="F115" s="288"/>
      <c r="G115" s="288"/>
      <c r="H115" s="288"/>
      <c r="I115" s="130"/>
      <c r="J115" s="130"/>
      <c r="K115" s="130"/>
      <c r="L115" s="130"/>
      <c r="M115" s="130"/>
      <c r="N115" s="215">
        <f>ROUND(N88*T115,2)</f>
        <v>0</v>
      </c>
      <c r="O115" s="288"/>
      <c r="P115" s="288"/>
      <c r="Q115" s="288"/>
      <c r="R115" s="131"/>
      <c r="S115" s="130"/>
      <c r="T115" s="132"/>
      <c r="U115" s="133" t="s">
        <v>44</v>
      </c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5" t="s">
        <v>138</v>
      </c>
      <c r="AZ115" s="134"/>
      <c r="BA115" s="134"/>
      <c r="BB115" s="134"/>
      <c r="BC115" s="134"/>
      <c r="BD115" s="134"/>
      <c r="BE115" s="136">
        <f t="shared" si="0"/>
        <v>0</v>
      </c>
      <c r="BF115" s="136">
        <f t="shared" si="1"/>
        <v>0</v>
      </c>
      <c r="BG115" s="136">
        <f t="shared" si="2"/>
        <v>0</v>
      </c>
      <c r="BH115" s="136">
        <f t="shared" si="3"/>
        <v>0</v>
      </c>
      <c r="BI115" s="136">
        <f t="shared" si="4"/>
        <v>0</v>
      </c>
      <c r="BJ115" s="135" t="s">
        <v>21</v>
      </c>
      <c r="BK115" s="134"/>
      <c r="BL115" s="134"/>
      <c r="BM115" s="134"/>
    </row>
    <row r="116" spans="2:65" s="1" customFormat="1" ht="18" customHeight="1">
      <c r="B116" s="129"/>
      <c r="C116" s="130"/>
      <c r="D116" s="230" t="s">
        <v>142</v>
      </c>
      <c r="E116" s="288"/>
      <c r="F116" s="288"/>
      <c r="G116" s="288"/>
      <c r="H116" s="288"/>
      <c r="I116" s="130"/>
      <c r="J116" s="130"/>
      <c r="K116" s="130"/>
      <c r="L116" s="130"/>
      <c r="M116" s="130"/>
      <c r="N116" s="215">
        <f>ROUND(N88*T116,2)</f>
        <v>0</v>
      </c>
      <c r="O116" s="288"/>
      <c r="P116" s="288"/>
      <c r="Q116" s="288"/>
      <c r="R116" s="131"/>
      <c r="S116" s="130"/>
      <c r="T116" s="132"/>
      <c r="U116" s="133" t="s">
        <v>44</v>
      </c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5" t="s">
        <v>138</v>
      </c>
      <c r="AZ116" s="134"/>
      <c r="BA116" s="134"/>
      <c r="BB116" s="134"/>
      <c r="BC116" s="134"/>
      <c r="BD116" s="134"/>
      <c r="BE116" s="136">
        <f t="shared" si="0"/>
        <v>0</v>
      </c>
      <c r="BF116" s="136">
        <f t="shared" si="1"/>
        <v>0</v>
      </c>
      <c r="BG116" s="136">
        <f t="shared" si="2"/>
        <v>0</v>
      </c>
      <c r="BH116" s="136">
        <f t="shared" si="3"/>
        <v>0</v>
      </c>
      <c r="BI116" s="136">
        <f t="shared" si="4"/>
        <v>0</v>
      </c>
      <c r="BJ116" s="135" t="s">
        <v>21</v>
      </c>
      <c r="BK116" s="134"/>
      <c r="BL116" s="134"/>
      <c r="BM116" s="134"/>
    </row>
    <row r="117" spans="2:65" s="1" customFormat="1" ht="18" customHeight="1">
      <c r="B117" s="129"/>
      <c r="C117" s="130"/>
      <c r="D117" s="137" t="s">
        <v>143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215">
        <f>ROUND(N88*T117,2)</f>
        <v>0</v>
      </c>
      <c r="O117" s="288"/>
      <c r="P117" s="288"/>
      <c r="Q117" s="288"/>
      <c r="R117" s="131"/>
      <c r="S117" s="130"/>
      <c r="T117" s="138"/>
      <c r="U117" s="139" t="s">
        <v>44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5" t="s">
        <v>144</v>
      </c>
      <c r="AZ117" s="134"/>
      <c r="BA117" s="134"/>
      <c r="BB117" s="134"/>
      <c r="BC117" s="134"/>
      <c r="BD117" s="134"/>
      <c r="BE117" s="136">
        <f t="shared" si="0"/>
        <v>0</v>
      </c>
      <c r="BF117" s="136">
        <f t="shared" si="1"/>
        <v>0</v>
      </c>
      <c r="BG117" s="136">
        <f t="shared" si="2"/>
        <v>0</v>
      </c>
      <c r="BH117" s="136">
        <f t="shared" si="3"/>
        <v>0</v>
      </c>
      <c r="BI117" s="136">
        <f t="shared" si="4"/>
        <v>0</v>
      </c>
      <c r="BJ117" s="135" t="s">
        <v>21</v>
      </c>
      <c r="BK117" s="134"/>
      <c r="BL117" s="134"/>
      <c r="BM117" s="134"/>
    </row>
    <row r="118" spans="2:18" s="1" customFormat="1" ht="13.5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29.25" customHeight="1">
      <c r="B119" s="34"/>
      <c r="C119" s="111" t="s">
        <v>101</v>
      </c>
      <c r="D119" s="112"/>
      <c r="E119" s="112"/>
      <c r="F119" s="112"/>
      <c r="G119" s="112"/>
      <c r="H119" s="112"/>
      <c r="I119" s="112"/>
      <c r="J119" s="112"/>
      <c r="K119" s="112"/>
      <c r="L119" s="212">
        <f>ROUND(SUM(N88+N111),2)</f>
        <v>0</v>
      </c>
      <c r="M119" s="289"/>
      <c r="N119" s="289"/>
      <c r="O119" s="289"/>
      <c r="P119" s="289"/>
      <c r="Q119" s="289"/>
      <c r="R119" s="36"/>
    </row>
    <row r="120" spans="2:18" s="1" customFormat="1" ht="6.95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  <row r="124" spans="2:18" s="1" customFormat="1" ht="6.95" customHeight="1"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3"/>
    </row>
    <row r="125" spans="2:18" s="1" customFormat="1" ht="36.95" customHeight="1">
      <c r="B125" s="34"/>
      <c r="C125" s="218" t="s">
        <v>145</v>
      </c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36"/>
    </row>
    <row r="126" spans="2:18" s="1" customFormat="1" ht="6.9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18" s="1" customFormat="1" ht="30" customHeight="1">
      <c r="B127" s="34"/>
      <c r="C127" s="29" t="s">
        <v>17</v>
      </c>
      <c r="D127" s="35"/>
      <c r="E127" s="35"/>
      <c r="F127" s="282" t="str">
        <f>F6</f>
        <v>ZŠ Turnov, Žižkova č.p. 525 - Rekonstrukce střešní krytiny na p.p.č. 856/2 v k.ú. Turnov - varianta 1.</v>
      </c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35"/>
      <c r="R127" s="36"/>
    </row>
    <row r="128" spans="2:18" s="1" customFormat="1" ht="36.95" customHeight="1">
      <c r="B128" s="34"/>
      <c r="C128" s="68" t="s">
        <v>105</v>
      </c>
      <c r="D128" s="35"/>
      <c r="E128" s="35"/>
      <c r="F128" s="219" t="str">
        <f>F7</f>
        <v>C - Střecha C</v>
      </c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35"/>
      <c r="R128" s="36"/>
    </row>
    <row r="129" spans="2:18" s="1" customFormat="1" ht="6.9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18" customHeight="1">
      <c r="B130" s="34"/>
      <c r="C130" s="29" t="s">
        <v>22</v>
      </c>
      <c r="D130" s="35"/>
      <c r="E130" s="35"/>
      <c r="F130" s="27" t="str">
        <f>F9</f>
        <v>p.p.č. 856/2</v>
      </c>
      <c r="G130" s="35"/>
      <c r="H130" s="35"/>
      <c r="I130" s="35"/>
      <c r="J130" s="35"/>
      <c r="K130" s="29" t="s">
        <v>24</v>
      </c>
      <c r="L130" s="35"/>
      <c r="M130" s="283" t="str">
        <f>IF(O9="","",O9)</f>
        <v>29.9.2017</v>
      </c>
      <c r="N130" s="216"/>
      <c r="O130" s="216"/>
      <c r="P130" s="216"/>
      <c r="Q130" s="35"/>
      <c r="R130" s="36"/>
    </row>
    <row r="131" spans="2:18" s="1" customFormat="1" ht="6.95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</row>
    <row r="132" spans="2:18" s="1" customFormat="1" ht="15">
      <c r="B132" s="34"/>
      <c r="C132" s="29" t="s">
        <v>28</v>
      </c>
      <c r="D132" s="35"/>
      <c r="E132" s="35"/>
      <c r="F132" s="27" t="str">
        <f>E12</f>
        <v>Město  Turnov</v>
      </c>
      <c r="G132" s="35"/>
      <c r="H132" s="35"/>
      <c r="I132" s="35"/>
      <c r="J132" s="35"/>
      <c r="K132" s="29" t="s">
        <v>34</v>
      </c>
      <c r="L132" s="35"/>
      <c r="M132" s="247" t="str">
        <f>E18</f>
        <v>ACTIV Projekce, s.r.o.</v>
      </c>
      <c r="N132" s="216"/>
      <c r="O132" s="216"/>
      <c r="P132" s="216"/>
      <c r="Q132" s="216"/>
      <c r="R132" s="36"/>
    </row>
    <row r="133" spans="2:18" s="1" customFormat="1" ht="14.45" customHeight="1">
      <c r="B133" s="34"/>
      <c r="C133" s="29" t="s">
        <v>32</v>
      </c>
      <c r="D133" s="35"/>
      <c r="E133" s="35"/>
      <c r="F133" s="27" t="str">
        <f>IF(E15="","",E15)</f>
        <v>Vyplň údaj</v>
      </c>
      <c r="G133" s="35"/>
      <c r="H133" s="35"/>
      <c r="I133" s="35"/>
      <c r="J133" s="35"/>
      <c r="K133" s="29" t="s">
        <v>37</v>
      </c>
      <c r="L133" s="35"/>
      <c r="M133" s="247" t="str">
        <f>E21</f>
        <v>Martin Škrabal</v>
      </c>
      <c r="N133" s="216"/>
      <c r="O133" s="216"/>
      <c r="P133" s="216"/>
      <c r="Q133" s="216"/>
      <c r="R133" s="36"/>
    </row>
    <row r="134" spans="2:18" s="1" customFormat="1" ht="10.3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27" s="8" customFormat="1" ht="29.25" customHeight="1">
      <c r="B135" s="140"/>
      <c r="C135" s="141" t="s">
        <v>146</v>
      </c>
      <c r="D135" s="142" t="s">
        <v>147</v>
      </c>
      <c r="E135" s="142" t="s">
        <v>61</v>
      </c>
      <c r="F135" s="284" t="s">
        <v>148</v>
      </c>
      <c r="G135" s="285"/>
      <c r="H135" s="285"/>
      <c r="I135" s="285"/>
      <c r="J135" s="142" t="s">
        <v>149</v>
      </c>
      <c r="K135" s="142" t="s">
        <v>150</v>
      </c>
      <c r="L135" s="286" t="s">
        <v>151</v>
      </c>
      <c r="M135" s="285"/>
      <c r="N135" s="284" t="s">
        <v>110</v>
      </c>
      <c r="O135" s="285"/>
      <c r="P135" s="285"/>
      <c r="Q135" s="287"/>
      <c r="R135" s="143"/>
      <c r="T135" s="75" t="s">
        <v>152</v>
      </c>
      <c r="U135" s="76" t="s">
        <v>43</v>
      </c>
      <c r="V135" s="76" t="s">
        <v>153</v>
      </c>
      <c r="W135" s="76" t="s">
        <v>154</v>
      </c>
      <c r="X135" s="76" t="s">
        <v>155</v>
      </c>
      <c r="Y135" s="76" t="s">
        <v>156</v>
      </c>
      <c r="Z135" s="76" t="s">
        <v>157</v>
      </c>
      <c r="AA135" s="77" t="s">
        <v>158</v>
      </c>
    </row>
    <row r="136" spans="2:63" s="1" customFormat="1" ht="29.25" customHeight="1">
      <c r="B136" s="34"/>
      <c r="C136" s="79" t="s">
        <v>107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263">
        <f>BK136</f>
        <v>0</v>
      </c>
      <c r="O136" s="264"/>
      <c r="P136" s="264"/>
      <c r="Q136" s="264"/>
      <c r="R136" s="36"/>
      <c r="T136" s="78"/>
      <c r="U136" s="50"/>
      <c r="V136" s="50"/>
      <c r="W136" s="144">
        <f>W137+W182+W641+W655</f>
        <v>0</v>
      </c>
      <c r="X136" s="50"/>
      <c r="Y136" s="144">
        <f>Y137+Y182+Y641+Y655</f>
        <v>23.20787256</v>
      </c>
      <c r="Z136" s="50"/>
      <c r="AA136" s="145">
        <f>AA137+AA182+AA641+AA655</f>
        <v>29.44387922</v>
      </c>
      <c r="AT136" s="17" t="s">
        <v>78</v>
      </c>
      <c r="AU136" s="17" t="s">
        <v>112</v>
      </c>
      <c r="BK136" s="146">
        <f>BK137+BK182+BK641+BK655</f>
        <v>0</v>
      </c>
    </row>
    <row r="137" spans="2:63" s="9" customFormat="1" ht="37.35" customHeight="1">
      <c r="B137" s="147"/>
      <c r="C137" s="148"/>
      <c r="D137" s="149" t="s">
        <v>113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265">
        <f>BK137</f>
        <v>0</v>
      </c>
      <c r="O137" s="266"/>
      <c r="P137" s="266"/>
      <c r="Q137" s="266"/>
      <c r="R137" s="150"/>
      <c r="T137" s="151"/>
      <c r="U137" s="148"/>
      <c r="V137" s="148"/>
      <c r="W137" s="152">
        <f>W138+W160+W180</f>
        <v>0</v>
      </c>
      <c r="X137" s="148"/>
      <c r="Y137" s="152">
        <f>Y138+Y160+Y180</f>
        <v>0.9710099999999999</v>
      </c>
      <c r="Z137" s="148"/>
      <c r="AA137" s="153">
        <f>AA138+AA160+AA180</f>
        <v>3.5709999999999997</v>
      </c>
      <c r="AR137" s="154" t="s">
        <v>21</v>
      </c>
      <c r="AT137" s="155" t="s">
        <v>78</v>
      </c>
      <c r="AU137" s="155" t="s">
        <v>79</v>
      </c>
      <c r="AY137" s="154" t="s">
        <v>159</v>
      </c>
      <c r="BK137" s="156">
        <f>BK138+BK160+BK180</f>
        <v>0</v>
      </c>
    </row>
    <row r="138" spans="2:63" s="9" customFormat="1" ht="19.9" customHeight="1">
      <c r="B138" s="147"/>
      <c r="C138" s="148"/>
      <c r="D138" s="157" t="s">
        <v>116</v>
      </c>
      <c r="E138" s="157"/>
      <c r="F138" s="157"/>
      <c r="G138" s="157"/>
      <c r="H138" s="157"/>
      <c r="I138" s="157"/>
      <c r="J138" s="157"/>
      <c r="K138" s="157"/>
      <c r="L138" s="157"/>
      <c r="M138" s="157"/>
      <c r="N138" s="267">
        <f>BK138</f>
        <v>0</v>
      </c>
      <c r="O138" s="268"/>
      <c r="P138" s="268"/>
      <c r="Q138" s="268"/>
      <c r="R138" s="150"/>
      <c r="T138" s="151"/>
      <c r="U138" s="148"/>
      <c r="V138" s="148"/>
      <c r="W138" s="152">
        <f>SUM(W139:W159)</f>
        <v>0</v>
      </c>
      <c r="X138" s="148"/>
      <c r="Y138" s="152">
        <f>SUM(Y139:Y159)</f>
        <v>0.9710099999999999</v>
      </c>
      <c r="Z138" s="148"/>
      <c r="AA138" s="153">
        <f>SUM(AA139:AA159)</f>
        <v>2.614</v>
      </c>
      <c r="AR138" s="154" t="s">
        <v>21</v>
      </c>
      <c r="AT138" s="155" t="s">
        <v>78</v>
      </c>
      <c r="AU138" s="155" t="s">
        <v>21</v>
      </c>
      <c r="AY138" s="154" t="s">
        <v>159</v>
      </c>
      <c r="BK138" s="156">
        <f>SUM(BK139:BK159)</f>
        <v>0</v>
      </c>
    </row>
    <row r="139" spans="2:65" s="1" customFormat="1" ht="31.5" customHeight="1">
      <c r="B139" s="129"/>
      <c r="C139" s="158" t="s">
        <v>21</v>
      </c>
      <c r="D139" s="158" t="s">
        <v>160</v>
      </c>
      <c r="E139" s="159" t="s">
        <v>177</v>
      </c>
      <c r="F139" s="259" t="s">
        <v>178</v>
      </c>
      <c r="G139" s="260"/>
      <c r="H139" s="260"/>
      <c r="I139" s="260"/>
      <c r="J139" s="160" t="s">
        <v>179</v>
      </c>
      <c r="K139" s="161">
        <v>27</v>
      </c>
      <c r="L139" s="261">
        <v>0</v>
      </c>
      <c r="M139" s="260"/>
      <c r="N139" s="262">
        <f>ROUND(L139*K139,2)</f>
        <v>0</v>
      </c>
      <c r="O139" s="260"/>
      <c r="P139" s="260"/>
      <c r="Q139" s="260"/>
      <c r="R139" s="131"/>
      <c r="T139" s="162" t="s">
        <v>3</v>
      </c>
      <c r="U139" s="43" t="s">
        <v>44</v>
      </c>
      <c r="V139" s="35"/>
      <c r="W139" s="163">
        <f>V139*K139</f>
        <v>0</v>
      </c>
      <c r="X139" s="163">
        <v>0</v>
      </c>
      <c r="Y139" s="163">
        <f>X139*K139</f>
        <v>0</v>
      </c>
      <c r="Z139" s="163">
        <v>0</v>
      </c>
      <c r="AA139" s="16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7" t="s">
        <v>21</v>
      </c>
      <c r="BK139" s="104">
        <f>ROUND(L139*K139,2)</f>
        <v>0</v>
      </c>
      <c r="BL139" s="17" t="s">
        <v>164</v>
      </c>
      <c r="BM139" s="17" t="s">
        <v>717</v>
      </c>
    </row>
    <row r="140" spans="2:51" s="10" customFormat="1" ht="22.5" customHeight="1">
      <c r="B140" s="165"/>
      <c r="C140" s="166"/>
      <c r="D140" s="166"/>
      <c r="E140" s="167" t="s">
        <v>3</v>
      </c>
      <c r="F140" s="271" t="s">
        <v>935</v>
      </c>
      <c r="G140" s="272"/>
      <c r="H140" s="272"/>
      <c r="I140" s="272"/>
      <c r="J140" s="166"/>
      <c r="K140" s="168">
        <v>27</v>
      </c>
      <c r="L140" s="166"/>
      <c r="M140" s="166"/>
      <c r="N140" s="166"/>
      <c r="O140" s="166"/>
      <c r="P140" s="166"/>
      <c r="Q140" s="166"/>
      <c r="R140" s="169"/>
      <c r="T140" s="170"/>
      <c r="U140" s="166"/>
      <c r="V140" s="166"/>
      <c r="W140" s="166"/>
      <c r="X140" s="166"/>
      <c r="Y140" s="166"/>
      <c r="Z140" s="166"/>
      <c r="AA140" s="171"/>
      <c r="AT140" s="172" t="s">
        <v>167</v>
      </c>
      <c r="AU140" s="172" t="s">
        <v>103</v>
      </c>
      <c r="AV140" s="10" t="s">
        <v>103</v>
      </c>
      <c r="AW140" s="10" t="s">
        <v>36</v>
      </c>
      <c r="AX140" s="10" t="s">
        <v>79</v>
      </c>
      <c r="AY140" s="172" t="s">
        <v>159</v>
      </c>
    </row>
    <row r="141" spans="2:51" s="11" customFormat="1" ht="22.5" customHeight="1">
      <c r="B141" s="173"/>
      <c r="C141" s="174"/>
      <c r="D141" s="174"/>
      <c r="E141" s="175" t="s">
        <v>3</v>
      </c>
      <c r="F141" s="269" t="s">
        <v>168</v>
      </c>
      <c r="G141" s="270"/>
      <c r="H141" s="270"/>
      <c r="I141" s="270"/>
      <c r="J141" s="174"/>
      <c r="K141" s="176">
        <v>27</v>
      </c>
      <c r="L141" s="174"/>
      <c r="M141" s="174"/>
      <c r="N141" s="174"/>
      <c r="O141" s="174"/>
      <c r="P141" s="174"/>
      <c r="Q141" s="174"/>
      <c r="R141" s="177"/>
      <c r="T141" s="178"/>
      <c r="U141" s="174"/>
      <c r="V141" s="174"/>
      <c r="W141" s="174"/>
      <c r="X141" s="174"/>
      <c r="Y141" s="174"/>
      <c r="Z141" s="174"/>
      <c r="AA141" s="179"/>
      <c r="AT141" s="180" t="s">
        <v>167</v>
      </c>
      <c r="AU141" s="180" t="s">
        <v>103</v>
      </c>
      <c r="AV141" s="11" t="s">
        <v>164</v>
      </c>
      <c r="AW141" s="11" t="s">
        <v>36</v>
      </c>
      <c r="AX141" s="11" t="s">
        <v>21</v>
      </c>
      <c r="AY141" s="180" t="s">
        <v>159</v>
      </c>
    </row>
    <row r="142" spans="2:65" s="1" customFormat="1" ht="31.5" customHeight="1">
      <c r="B142" s="129"/>
      <c r="C142" s="158" t="s">
        <v>103</v>
      </c>
      <c r="D142" s="158" t="s">
        <v>160</v>
      </c>
      <c r="E142" s="159" t="s">
        <v>183</v>
      </c>
      <c r="F142" s="259" t="s">
        <v>184</v>
      </c>
      <c r="G142" s="260"/>
      <c r="H142" s="260"/>
      <c r="I142" s="260"/>
      <c r="J142" s="160" t="s">
        <v>163</v>
      </c>
      <c r="K142" s="161">
        <v>478.5</v>
      </c>
      <c r="L142" s="261">
        <v>0</v>
      </c>
      <c r="M142" s="260"/>
      <c r="N142" s="262">
        <f>ROUND(L142*K142,2)</f>
        <v>0</v>
      </c>
      <c r="O142" s="260"/>
      <c r="P142" s="260"/>
      <c r="Q142" s="260"/>
      <c r="R142" s="131"/>
      <c r="T142" s="162" t="s">
        <v>3</v>
      </c>
      <c r="U142" s="43" t="s">
        <v>44</v>
      </c>
      <c r="V142" s="35"/>
      <c r="W142" s="163">
        <f>V142*K142</f>
        <v>0</v>
      </c>
      <c r="X142" s="163">
        <v>4E-05</v>
      </c>
      <c r="Y142" s="163">
        <f>X142*K142</f>
        <v>0.01914</v>
      </c>
      <c r="Z142" s="163">
        <v>0</v>
      </c>
      <c r="AA142" s="16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7" t="s">
        <v>21</v>
      </c>
      <c r="BK142" s="104">
        <f>ROUND(L142*K142,2)</f>
        <v>0</v>
      </c>
      <c r="BL142" s="17" t="s">
        <v>164</v>
      </c>
      <c r="BM142" s="17" t="s">
        <v>719</v>
      </c>
    </row>
    <row r="143" spans="2:51" s="10" customFormat="1" ht="22.5" customHeight="1">
      <c r="B143" s="165"/>
      <c r="C143" s="166"/>
      <c r="D143" s="166"/>
      <c r="E143" s="167" t="s">
        <v>3</v>
      </c>
      <c r="F143" s="271" t="s">
        <v>936</v>
      </c>
      <c r="G143" s="272"/>
      <c r="H143" s="272"/>
      <c r="I143" s="272"/>
      <c r="J143" s="166"/>
      <c r="K143" s="168">
        <v>478.5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167</v>
      </c>
      <c r="AU143" s="172" t="s">
        <v>103</v>
      </c>
      <c r="AV143" s="10" t="s">
        <v>103</v>
      </c>
      <c r="AW143" s="10" t="s">
        <v>36</v>
      </c>
      <c r="AX143" s="10" t="s">
        <v>79</v>
      </c>
      <c r="AY143" s="172" t="s">
        <v>159</v>
      </c>
    </row>
    <row r="144" spans="2:51" s="11" customFormat="1" ht="22.5" customHeight="1">
      <c r="B144" s="173"/>
      <c r="C144" s="174"/>
      <c r="D144" s="174"/>
      <c r="E144" s="175" t="s">
        <v>3</v>
      </c>
      <c r="F144" s="269" t="s">
        <v>168</v>
      </c>
      <c r="G144" s="270"/>
      <c r="H144" s="270"/>
      <c r="I144" s="270"/>
      <c r="J144" s="174"/>
      <c r="K144" s="176">
        <v>478.5</v>
      </c>
      <c r="L144" s="174"/>
      <c r="M144" s="174"/>
      <c r="N144" s="174"/>
      <c r="O144" s="174"/>
      <c r="P144" s="174"/>
      <c r="Q144" s="174"/>
      <c r="R144" s="177"/>
      <c r="T144" s="178"/>
      <c r="U144" s="174"/>
      <c r="V144" s="174"/>
      <c r="W144" s="174"/>
      <c r="X144" s="174"/>
      <c r="Y144" s="174"/>
      <c r="Z144" s="174"/>
      <c r="AA144" s="179"/>
      <c r="AT144" s="180" t="s">
        <v>167</v>
      </c>
      <c r="AU144" s="180" t="s">
        <v>103</v>
      </c>
      <c r="AV144" s="11" t="s">
        <v>164</v>
      </c>
      <c r="AW144" s="11" t="s">
        <v>36</v>
      </c>
      <c r="AX144" s="11" t="s">
        <v>21</v>
      </c>
      <c r="AY144" s="180" t="s">
        <v>159</v>
      </c>
    </row>
    <row r="145" spans="2:65" s="1" customFormat="1" ht="31.5" customHeight="1">
      <c r="B145" s="129"/>
      <c r="C145" s="158" t="s">
        <v>173</v>
      </c>
      <c r="D145" s="158" t="s">
        <v>160</v>
      </c>
      <c r="E145" s="159" t="s">
        <v>188</v>
      </c>
      <c r="F145" s="259" t="s">
        <v>189</v>
      </c>
      <c r="G145" s="260"/>
      <c r="H145" s="260"/>
      <c r="I145" s="260"/>
      <c r="J145" s="160" t="s">
        <v>163</v>
      </c>
      <c r="K145" s="161">
        <v>9.6</v>
      </c>
      <c r="L145" s="261">
        <v>0</v>
      </c>
      <c r="M145" s="260"/>
      <c r="N145" s="262">
        <f>ROUND(L145*K145,2)</f>
        <v>0</v>
      </c>
      <c r="O145" s="260"/>
      <c r="P145" s="260"/>
      <c r="Q145" s="260"/>
      <c r="R145" s="131"/>
      <c r="T145" s="162" t="s">
        <v>3</v>
      </c>
      <c r="U145" s="43" t="s">
        <v>44</v>
      </c>
      <c r="V145" s="35"/>
      <c r="W145" s="163">
        <f>V145*K145</f>
        <v>0</v>
      </c>
      <c r="X145" s="163">
        <v>0.00095</v>
      </c>
      <c r="Y145" s="163">
        <f>X145*K145</f>
        <v>0.00912</v>
      </c>
      <c r="Z145" s="163">
        <v>0</v>
      </c>
      <c r="AA145" s="16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7" t="s">
        <v>21</v>
      </c>
      <c r="BK145" s="104">
        <f>ROUND(L145*K145,2)</f>
        <v>0</v>
      </c>
      <c r="BL145" s="17" t="s">
        <v>164</v>
      </c>
      <c r="BM145" s="17" t="s">
        <v>721</v>
      </c>
    </row>
    <row r="146" spans="2:51" s="10" customFormat="1" ht="22.5" customHeight="1">
      <c r="B146" s="165"/>
      <c r="C146" s="166"/>
      <c r="D146" s="166"/>
      <c r="E146" s="167" t="s">
        <v>3</v>
      </c>
      <c r="F146" s="271" t="s">
        <v>937</v>
      </c>
      <c r="G146" s="272"/>
      <c r="H146" s="272"/>
      <c r="I146" s="272"/>
      <c r="J146" s="166"/>
      <c r="K146" s="168">
        <v>9.6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167</v>
      </c>
      <c r="AU146" s="172" t="s">
        <v>103</v>
      </c>
      <c r="AV146" s="10" t="s">
        <v>103</v>
      </c>
      <c r="AW146" s="10" t="s">
        <v>36</v>
      </c>
      <c r="AX146" s="10" t="s">
        <v>79</v>
      </c>
      <c r="AY146" s="172" t="s">
        <v>159</v>
      </c>
    </row>
    <row r="147" spans="2:51" s="11" customFormat="1" ht="22.5" customHeight="1">
      <c r="B147" s="173"/>
      <c r="C147" s="174"/>
      <c r="D147" s="174"/>
      <c r="E147" s="175" t="s">
        <v>3</v>
      </c>
      <c r="F147" s="269" t="s">
        <v>168</v>
      </c>
      <c r="G147" s="270"/>
      <c r="H147" s="270"/>
      <c r="I147" s="270"/>
      <c r="J147" s="174"/>
      <c r="K147" s="176">
        <v>9.6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167</v>
      </c>
      <c r="AU147" s="180" t="s">
        <v>103</v>
      </c>
      <c r="AV147" s="11" t="s">
        <v>164</v>
      </c>
      <c r="AW147" s="11" t="s">
        <v>36</v>
      </c>
      <c r="AX147" s="11" t="s">
        <v>21</v>
      </c>
      <c r="AY147" s="180" t="s">
        <v>159</v>
      </c>
    </row>
    <row r="148" spans="2:65" s="1" customFormat="1" ht="31.5" customHeight="1">
      <c r="B148" s="129"/>
      <c r="C148" s="158" t="s">
        <v>164</v>
      </c>
      <c r="D148" s="158" t="s">
        <v>160</v>
      </c>
      <c r="E148" s="159" t="s">
        <v>200</v>
      </c>
      <c r="F148" s="259" t="s">
        <v>201</v>
      </c>
      <c r="G148" s="260"/>
      <c r="H148" s="260"/>
      <c r="I148" s="260"/>
      <c r="J148" s="160" t="s">
        <v>163</v>
      </c>
      <c r="K148" s="161">
        <v>9.6</v>
      </c>
      <c r="L148" s="261">
        <v>0</v>
      </c>
      <c r="M148" s="260"/>
      <c r="N148" s="262">
        <f>ROUND(L148*K148,2)</f>
        <v>0</v>
      </c>
      <c r="O148" s="260"/>
      <c r="P148" s="260"/>
      <c r="Q148" s="260"/>
      <c r="R148" s="131"/>
      <c r="T148" s="162" t="s">
        <v>3</v>
      </c>
      <c r="U148" s="43" t="s">
        <v>44</v>
      </c>
      <c r="V148" s="35"/>
      <c r="W148" s="163">
        <f>V148*K148</f>
        <v>0</v>
      </c>
      <c r="X148" s="163">
        <v>0</v>
      </c>
      <c r="Y148" s="163">
        <f>X148*K148</f>
        <v>0</v>
      </c>
      <c r="Z148" s="163">
        <v>0.055</v>
      </c>
      <c r="AA148" s="164">
        <f>Z148*K148</f>
        <v>0.528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7" t="s">
        <v>21</v>
      </c>
      <c r="BK148" s="104">
        <f>ROUND(L148*K148,2)</f>
        <v>0</v>
      </c>
      <c r="BL148" s="17" t="s">
        <v>164</v>
      </c>
      <c r="BM148" s="17" t="s">
        <v>723</v>
      </c>
    </row>
    <row r="149" spans="2:51" s="10" customFormat="1" ht="22.5" customHeight="1">
      <c r="B149" s="165"/>
      <c r="C149" s="166"/>
      <c r="D149" s="166"/>
      <c r="E149" s="167" t="s">
        <v>3</v>
      </c>
      <c r="F149" s="271" t="s">
        <v>937</v>
      </c>
      <c r="G149" s="272"/>
      <c r="H149" s="272"/>
      <c r="I149" s="272"/>
      <c r="J149" s="166"/>
      <c r="K149" s="168">
        <v>9.6</v>
      </c>
      <c r="L149" s="166"/>
      <c r="M149" s="166"/>
      <c r="N149" s="166"/>
      <c r="O149" s="166"/>
      <c r="P149" s="166"/>
      <c r="Q149" s="166"/>
      <c r="R149" s="169"/>
      <c r="T149" s="170"/>
      <c r="U149" s="166"/>
      <c r="V149" s="166"/>
      <c r="W149" s="166"/>
      <c r="X149" s="166"/>
      <c r="Y149" s="166"/>
      <c r="Z149" s="166"/>
      <c r="AA149" s="171"/>
      <c r="AT149" s="172" t="s">
        <v>167</v>
      </c>
      <c r="AU149" s="172" t="s">
        <v>103</v>
      </c>
      <c r="AV149" s="10" t="s">
        <v>103</v>
      </c>
      <c r="AW149" s="10" t="s">
        <v>36</v>
      </c>
      <c r="AX149" s="10" t="s">
        <v>79</v>
      </c>
      <c r="AY149" s="172" t="s">
        <v>159</v>
      </c>
    </row>
    <row r="150" spans="2:51" s="11" customFormat="1" ht="22.5" customHeight="1">
      <c r="B150" s="173"/>
      <c r="C150" s="174"/>
      <c r="D150" s="174"/>
      <c r="E150" s="175" t="s">
        <v>3</v>
      </c>
      <c r="F150" s="269" t="s">
        <v>168</v>
      </c>
      <c r="G150" s="270"/>
      <c r="H150" s="270"/>
      <c r="I150" s="270"/>
      <c r="J150" s="174"/>
      <c r="K150" s="176">
        <v>9.6</v>
      </c>
      <c r="L150" s="174"/>
      <c r="M150" s="174"/>
      <c r="N150" s="174"/>
      <c r="O150" s="174"/>
      <c r="P150" s="174"/>
      <c r="Q150" s="174"/>
      <c r="R150" s="177"/>
      <c r="T150" s="178"/>
      <c r="U150" s="174"/>
      <c r="V150" s="174"/>
      <c r="W150" s="174"/>
      <c r="X150" s="174"/>
      <c r="Y150" s="174"/>
      <c r="Z150" s="174"/>
      <c r="AA150" s="179"/>
      <c r="AT150" s="180" t="s">
        <v>167</v>
      </c>
      <c r="AU150" s="180" t="s">
        <v>103</v>
      </c>
      <c r="AV150" s="11" t="s">
        <v>164</v>
      </c>
      <c r="AW150" s="11" t="s">
        <v>36</v>
      </c>
      <c r="AX150" s="11" t="s">
        <v>21</v>
      </c>
      <c r="AY150" s="180" t="s">
        <v>159</v>
      </c>
    </row>
    <row r="151" spans="2:65" s="1" customFormat="1" ht="31.5" customHeight="1">
      <c r="B151" s="129"/>
      <c r="C151" s="158" t="s">
        <v>182</v>
      </c>
      <c r="D151" s="158" t="s">
        <v>160</v>
      </c>
      <c r="E151" s="159" t="s">
        <v>204</v>
      </c>
      <c r="F151" s="259" t="s">
        <v>205</v>
      </c>
      <c r="G151" s="260"/>
      <c r="H151" s="260"/>
      <c r="I151" s="260"/>
      <c r="J151" s="160" t="s">
        <v>206</v>
      </c>
      <c r="K151" s="161">
        <v>20</v>
      </c>
      <c r="L151" s="261">
        <v>0</v>
      </c>
      <c r="M151" s="260"/>
      <c r="N151" s="262">
        <f>ROUND(L151*K151,2)</f>
        <v>0</v>
      </c>
      <c r="O151" s="260"/>
      <c r="P151" s="260"/>
      <c r="Q151" s="260"/>
      <c r="R151" s="131"/>
      <c r="T151" s="162" t="s">
        <v>3</v>
      </c>
      <c r="U151" s="43" t="s">
        <v>44</v>
      </c>
      <c r="V151" s="35"/>
      <c r="W151" s="163">
        <f>V151*K151</f>
        <v>0</v>
      </c>
      <c r="X151" s="163">
        <v>0</v>
      </c>
      <c r="Y151" s="163">
        <f>X151*K151</f>
        <v>0</v>
      </c>
      <c r="Z151" s="163">
        <v>0.097</v>
      </c>
      <c r="AA151" s="164">
        <f>Z151*K151</f>
        <v>1.94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17" t="s">
        <v>21</v>
      </c>
      <c r="BK151" s="104">
        <f>ROUND(L151*K151,2)</f>
        <v>0</v>
      </c>
      <c r="BL151" s="17" t="s">
        <v>164</v>
      </c>
      <c r="BM151" s="17" t="s">
        <v>724</v>
      </c>
    </row>
    <row r="152" spans="2:51" s="10" customFormat="1" ht="22.5" customHeight="1">
      <c r="B152" s="165"/>
      <c r="C152" s="166"/>
      <c r="D152" s="166"/>
      <c r="E152" s="167" t="s">
        <v>3</v>
      </c>
      <c r="F152" s="271" t="s">
        <v>938</v>
      </c>
      <c r="G152" s="272"/>
      <c r="H152" s="272"/>
      <c r="I152" s="272"/>
      <c r="J152" s="166"/>
      <c r="K152" s="168">
        <v>20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167</v>
      </c>
      <c r="AU152" s="172" t="s">
        <v>103</v>
      </c>
      <c r="AV152" s="10" t="s">
        <v>103</v>
      </c>
      <c r="AW152" s="10" t="s">
        <v>36</v>
      </c>
      <c r="AX152" s="10" t="s">
        <v>79</v>
      </c>
      <c r="AY152" s="172" t="s">
        <v>159</v>
      </c>
    </row>
    <row r="153" spans="2:51" s="11" customFormat="1" ht="22.5" customHeight="1">
      <c r="B153" s="173"/>
      <c r="C153" s="174"/>
      <c r="D153" s="174"/>
      <c r="E153" s="175" t="s">
        <v>3</v>
      </c>
      <c r="F153" s="269" t="s">
        <v>168</v>
      </c>
      <c r="G153" s="270"/>
      <c r="H153" s="270"/>
      <c r="I153" s="270"/>
      <c r="J153" s="174"/>
      <c r="K153" s="176">
        <v>20</v>
      </c>
      <c r="L153" s="174"/>
      <c r="M153" s="174"/>
      <c r="N153" s="174"/>
      <c r="O153" s="174"/>
      <c r="P153" s="174"/>
      <c r="Q153" s="174"/>
      <c r="R153" s="177"/>
      <c r="T153" s="178"/>
      <c r="U153" s="174"/>
      <c r="V153" s="174"/>
      <c r="W153" s="174"/>
      <c r="X153" s="174"/>
      <c r="Y153" s="174"/>
      <c r="Z153" s="174"/>
      <c r="AA153" s="179"/>
      <c r="AT153" s="180" t="s">
        <v>167</v>
      </c>
      <c r="AU153" s="180" t="s">
        <v>103</v>
      </c>
      <c r="AV153" s="11" t="s">
        <v>164</v>
      </c>
      <c r="AW153" s="11" t="s">
        <v>36</v>
      </c>
      <c r="AX153" s="11" t="s">
        <v>21</v>
      </c>
      <c r="AY153" s="180" t="s">
        <v>159</v>
      </c>
    </row>
    <row r="154" spans="2:65" s="1" customFormat="1" ht="31.5" customHeight="1">
      <c r="B154" s="129"/>
      <c r="C154" s="158" t="s">
        <v>187</v>
      </c>
      <c r="D154" s="158" t="s">
        <v>160</v>
      </c>
      <c r="E154" s="159" t="s">
        <v>209</v>
      </c>
      <c r="F154" s="259" t="s">
        <v>210</v>
      </c>
      <c r="G154" s="260"/>
      <c r="H154" s="260"/>
      <c r="I154" s="260"/>
      <c r="J154" s="160" t="s">
        <v>211</v>
      </c>
      <c r="K154" s="161">
        <v>75</v>
      </c>
      <c r="L154" s="261">
        <v>0</v>
      </c>
      <c r="M154" s="260"/>
      <c r="N154" s="262">
        <f>ROUND(L154*K154,2)</f>
        <v>0</v>
      </c>
      <c r="O154" s="260"/>
      <c r="P154" s="260"/>
      <c r="Q154" s="260"/>
      <c r="R154" s="131"/>
      <c r="T154" s="162" t="s">
        <v>3</v>
      </c>
      <c r="U154" s="43" t="s">
        <v>44</v>
      </c>
      <c r="V154" s="35"/>
      <c r="W154" s="163">
        <f>V154*K154</f>
        <v>0</v>
      </c>
      <c r="X154" s="163">
        <v>0.01257</v>
      </c>
      <c r="Y154" s="163">
        <f>X154*K154</f>
        <v>0.94275</v>
      </c>
      <c r="Z154" s="163">
        <v>0</v>
      </c>
      <c r="AA154" s="16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7" t="s">
        <v>21</v>
      </c>
      <c r="BK154" s="104">
        <f>ROUND(L154*K154,2)</f>
        <v>0</v>
      </c>
      <c r="BL154" s="17" t="s">
        <v>164</v>
      </c>
      <c r="BM154" s="17" t="s">
        <v>726</v>
      </c>
    </row>
    <row r="155" spans="2:51" s="10" customFormat="1" ht="22.5" customHeight="1">
      <c r="B155" s="165"/>
      <c r="C155" s="166"/>
      <c r="D155" s="166"/>
      <c r="E155" s="167" t="s">
        <v>3</v>
      </c>
      <c r="F155" s="271" t="s">
        <v>727</v>
      </c>
      <c r="G155" s="272"/>
      <c r="H155" s="272"/>
      <c r="I155" s="272"/>
      <c r="J155" s="166"/>
      <c r="K155" s="168">
        <v>75</v>
      </c>
      <c r="L155" s="166"/>
      <c r="M155" s="166"/>
      <c r="N155" s="166"/>
      <c r="O155" s="166"/>
      <c r="P155" s="166"/>
      <c r="Q155" s="166"/>
      <c r="R155" s="169"/>
      <c r="T155" s="170"/>
      <c r="U155" s="166"/>
      <c r="V155" s="166"/>
      <c r="W155" s="166"/>
      <c r="X155" s="166"/>
      <c r="Y155" s="166"/>
      <c r="Z155" s="166"/>
      <c r="AA155" s="171"/>
      <c r="AT155" s="172" t="s">
        <v>167</v>
      </c>
      <c r="AU155" s="172" t="s">
        <v>103</v>
      </c>
      <c r="AV155" s="10" t="s">
        <v>103</v>
      </c>
      <c r="AW155" s="10" t="s">
        <v>36</v>
      </c>
      <c r="AX155" s="10" t="s">
        <v>79</v>
      </c>
      <c r="AY155" s="172" t="s">
        <v>159</v>
      </c>
    </row>
    <row r="156" spans="2:51" s="11" customFormat="1" ht="22.5" customHeight="1">
      <c r="B156" s="173"/>
      <c r="C156" s="174"/>
      <c r="D156" s="174"/>
      <c r="E156" s="175" t="s">
        <v>3</v>
      </c>
      <c r="F156" s="269" t="s">
        <v>168</v>
      </c>
      <c r="G156" s="270"/>
      <c r="H156" s="270"/>
      <c r="I156" s="270"/>
      <c r="J156" s="174"/>
      <c r="K156" s="176">
        <v>75</v>
      </c>
      <c r="L156" s="174"/>
      <c r="M156" s="174"/>
      <c r="N156" s="174"/>
      <c r="O156" s="174"/>
      <c r="P156" s="174"/>
      <c r="Q156" s="174"/>
      <c r="R156" s="177"/>
      <c r="T156" s="178"/>
      <c r="U156" s="174"/>
      <c r="V156" s="174"/>
      <c r="W156" s="174"/>
      <c r="X156" s="174"/>
      <c r="Y156" s="174"/>
      <c r="Z156" s="174"/>
      <c r="AA156" s="179"/>
      <c r="AT156" s="180" t="s">
        <v>167</v>
      </c>
      <c r="AU156" s="180" t="s">
        <v>103</v>
      </c>
      <c r="AV156" s="11" t="s">
        <v>164</v>
      </c>
      <c r="AW156" s="11" t="s">
        <v>36</v>
      </c>
      <c r="AX156" s="11" t="s">
        <v>21</v>
      </c>
      <c r="AY156" s="180" t="s">
        <v>159</v>
      </c>
    </row>
    <row r="157" spans="2:65" s="1" customFormat="1" ht="31.5" customHeight="1">
      <c r="B157" s="129"/>
      <c r="C157" s="158" t="s">
        <v>192</v>
      </c>
      <c r="D157" s="158" t="s">
        <v>160</v>
      </c>
      <c r="E157" s="159" t="s">
        <v>215</v>
      </c>
      <c r="F157" s="259" t="s">
        <v>216</v>
      </c>
      <c r="G157" s="260"/>
      <c r="H157" s="260"/>
      <c r="I157" s="260"/>
      <c r="J157" s="160" t="s">
        <v>163</v>
      </c>
      <c r="K157" s="161">
        <v>2.92</v>
      </c>
      <c r="L157" s="261">
        <v>0</v>
      </c>
      <c r="M157" s="260"/>
      <c r="N157" s="262">
        <f>ROUND(L157*K157,2)</f>
        <v>0</v>
      </c>
      <c r="O157" s="260"/>
      <c r="P157" s="260"/>
      <c r="Q157" s="260"/>
      <c r="R157" s="131"/>
      <c r="T157" s="162" t="s">
        <v>3</v>
      </c>
      <c r="U157" s="43" t="s">
        <v>44</v>
      </c>
      <c r="V157" s="35"/>
      <c r="W157" s="163">
        <f>V157*K157</f>
        <v>0</v>
      </c>
      <c r="X157" s="163">
        <v>0</v>
      </c>
      <c r="Y157" s="163">
        <f>X157*K157</f>
        <v>0</v>
      </c>
      <c r="Z157" s="163">
        <v>0.05</v>
      </c>
      <c r="AA157" s="164">
        <f>Z157*K157</f>
        <v>0.146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7" t="s">
        <v>21</v>
      </c>
      <c r="BK157" s="104">
        <f>ROUND(L157*K157,2)</f>
        <v>0</v>
      </c>
      <c r="BL157" s="17" t="s">
        <v>164</v>
      </c>
      <c r="BM157" s="17" t="s">
        <v>728</v>
      </c>
    </row>
    <row r="158" spans="2:51" s="10" customFormat="1" ht="31.5" customHeight="1">
      <c r="B158" s="165"/>
      <c r="C158" s="166"/>
      <c r="D158" s="166"/>
      <c r="E158" s="167" t="s">
        <v>3</v>
      </c>
      <c r="F158" s="271" t="s">
        <v>939</v>
      </c>
      <c r="G158" s="272"/>
      <c r="H158" s="272"/>
      <c r="I158" s="272"/>
      <c r="J158" s="166"/>
      <c r="K158" s="168">
        <v>2.92</v>
      </c>
      <c r="L158" s="166"/>
      <c r="M158" s="166"/>
      <c r="N158" s="166"/>
      <c r="O158" s="166"/>
      <c r="P158" s="166"/>
      <c r="Q158" s="166"/>
      <c r="R158" s="169"/>
      <c r="T158" s="170"/>
      <c r="U158" s="166"/>
      <c r="V158" s="166"/>
      <c r="W158" s="166"/>
      <c r="X158" s="166"/>
      <c r="Y158" s="166"/>
      <c r="Z158" s="166"/>
      <c r="AA158" s="171"/>
      <c r="AT158" s="172" t="s">
        <v>167</v>
      </c>
      <c r="AU158" s="172" t="s">
        <v>103</v>
      </c>
      <c r="AV158" s="10" t="s">
        <v>103</v>
      </c>
      <c r="AW158" s="10" t="s">
        <v>36</v>
      </c>
      <c r="AX158" s="10" t="s">
        <v>79</v>
      </c>
      <c r="AY158" s="172" t="s">
        <v>159</v>
      </c>
    </row>
    <row r="159" spans="2:51" s="11" customFormat="1" ht="22.5" customHeight="1">
      <c r="B159" s="173"/>
      <c r="C159" s="174"/>
      <c r="D159" s="174"/>
      <c r="E159" s="175" t="s">
        <v>3</v>
      </c>
      <c r="F159" s="269" t="s">
        <v>168</v>
      </c>
      <c r="G159" s="270"/>
      <c r="H159" s="270"/>
      <c r="I159" s="270"/>
      <c r="J159" s="174"/>
      <c r="K159" s="176">
        <v>2.92</v>
      </c>
      <c r="L159" s="174"/>
      <c r="M159" s="174"/>
      <c r="N159" s="174"/>
      <c r="O159" s="174"/>
      <c r="P159" s="174"/>
      <c r="Q159" s="174"/>
      <c r="R159" s="177"/>
      <c r="T159" s="178"/>
      <c r="U159" s="174"/>
      <c r="V159" s="174"/>
      <c r="W159" s="174"/>
      <c r="X159" s="174"/>
      <c r="Y159" s="174"/>
      <c r="Z159" s="174"/>
      <c r="AA159" s="179"/>
      <c r="AT159" s="180" t="s">
        <v>167</v>
      </c>
      <c r="AU159" s="180" t="s">
        <v>103</v>
      </c>
      <c r="AV159" s="11" t="s">
        <v>164</v>
      </c>
      <c r="AW159" s="11" t="s">
        <v>36</v>
      </c>
      <c r="AX159" s="11" t="s">
        <v>21</v>
      </c>
      <c r="AY159" s="180" t="s">
        <v>159</v>
      </c>
    </row>
    <row r="160" spans="2:63" s="9" customFormat="1" ht="29.85" customHeight="1">
      <c r="B160" s="147"/>
      <c r="C160" s="148"/>
      <c r="D160" s="157" t="s">
        <v>117</v>
      </c>
      <c r="E160" s="157"/>
      <c r="F160" s="157"/>
      <c r="G160" s="157"/>
      <c r="H160" s="157"/>
      <c r="I160" s="157"/>
      <c r="J160" s="157"/>
      <c r="K160" s="157"/>
      <c r="L160" s="157"/>
      <c r="M160" s="157"/>
      <c r="N160" s="267">
        <f>BK160</f>
        <v>0</v>
      </c>
      <c r="O160" s="268"/>
      <c r="P160" s="268"/>
      <c r="Q160" s="268"/>
      <c r="R160" s="150"/>
      <c r="T160" s="151"/>
      <c r="U160" s="148"/>
      <c r="V160" s="148"/>
      <c r="W160" s="152">
        <f>SUM(W161:W179)</f>
        <v>0</v>
      </c>
      <c r="X160" s="148"/>
      <c r="Y160" s="152">
        <f>SUM(Y161:Y179)</f>
        <v>0</v>
      </c>
      <c r="Z160" s="148"/>
      <c r="AA160" s="153">
        <f>SUM(AA161:AA179)</f>
        <v>0.9570000000000001</v>
      </c>
      <c r="AR160" s="154" t="s">
        <v>21</v>
      </c>
      <c r="AT160" s="155" t="s">
        <v>78</v>
      </c>
      <c r="AU160" s="155" t="s">
        <v>21</v>
      </c>
      <c r="AY160" s="154" t="s">
        <v>159</v>
      </c>
      <c r="BK160" s="156">
        <f>SUM(BK161:BK179)</f>
        <v>0</v>
      </c>
    </row>
    <row r="161" spans="2:65" s="1" customFormat="1" ht="22.5" customHeight="1">
      <c r="B161" s="129"/>
      <c r="C161" s="158" t="s">
        <v>199</v>
      </c>
      <c r="D161" s="158" t="s">
        <v>160</v>
      </c>
      <c r="E161" s="159" t="s">
        <v>220</v>
      </c>
      <c r="F161" s="259" t="s">
        <v>221</v>
      </c>
      <c r="G161" s="260"/>
      <c r="H161" s="260"/>
      <c r="I161" s="260"/>
      <c r="J161" s="160" t="s">
        <v>163</v>
      </c>
      <c r="K161" s="161">
        <v>478.5</v>
      </c>
      <c r="L161" s="261">
        <v>0</v>
      </c>
      <c r="M161" s="260"/>
      <c r="N161" s="262">
        <f>ROUND(L161*K161,2)</f>
        <v>0</v>
      </c>
      <c r="O161" s="260"/>
      <c r="P161" s="260"/>
      <c r="Q161" s="260"/>
      <c r="R161" s="131"/>
      <c r="T161" s="162" t="s">
        <v>3</v>
      </c>
      <c r="U161" s="43" t="s">
        <v>44</v>
      </c>
      <c r="V161" s="35"/>
      <c r="W161" s="163">
        <f>V161*K161</f>
        <v>0</v>
      </c>
      <c r="X161" s="163">
        <v>0</v>
      </c>
      <c r="Y161" s="163">
        <f>X161*K161</f>
        <v>0</v>
      </c>
      <c r="Z161" s="163">
        <v>0.001</v>
      </c>
      <c r="AA161" s="164">
        <f>Z161*K161</f>
        <v>0.47850000000000004</v>
      </c>
      <c r="AR161" s="17" t="s">
        <v>164</v>
      </c>
      <c r="AT161" s="17" t="s">
        <v>160</v>
      </c>
      <c r="AU161" s="17" t="s">
        <v>103</v>
      </c>
      <c r="AY161" s="17" t="s">
        <v>159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17" t="s">
        <v>21</v>
      </c>
      <c r="BK161" s="104">
        <f>ROUND(L161*K161,2)</f>
        <v>0</v>
      </c>
      <c r="BL161" s="17" t="s">
        <v>164</v>
      </c>
      <c r="BM161" s="17" t="s">
        <v>731</v>
      </c>
    </row>
    <row r="162" spans="2:51" s="10" customFormat="1" ht="22.5" customHeight="1">
      <c r="B162" s="165"/>
      <c r="C162" s="166"/>
      <c r="D162" s="166"/>
      <c r="E162" s="167" t="s">
        <v>3</v>
      </c>
      <c r="F162" s="271" t="s">
        <v>936</v>
      </c>
      <c r="G162" s="272"/>
      <c r="H162" s="272"/>
      <c r="I162" s="272"/>
      <c r="J162" s="166"/>
      <c r="K162" s="168">
        <v>478.5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167</v>
      </c>
      <c r="AU162" s="172" t="s">
        <v>103</v>
      </c>
      <c r="AV162" s="10" t="s">
        <v>103</v>
      </c>
      <c r="AW162" s="10" t="s">
        <v>36</v>
      </c>
      <c r="AX162" s="10" t="s">
        <v>79</v>
      </c>
      <c r="AY162" s="172" t="s">
        <v>159</v>
      </c>
    </row>
    <row r="163" spans="2:51" s="11" customFormat="1" ht="22.5" customHeight="1">
      <c r="B163" s="173"/>
      <c r="C163" s="174"/>
      <c r="D163" s="174"/>
      <c r="E163" s="175" t="s">
        <v>3</v>
      </c>
      <c r="F163" s="269" t="s">
        <v>168</v>
      </c>
      <c r="G163" s="270"/>
      <c r="H163" s="270"/>
      <c r="I163" s="270"/>
      <c r="J163" s="174"/>
      <c r="K163" s="176">
        <v>478.5</v>
      </c>
      <c r="L163" s="174"/>
      <c r="M163" s="174"/>
      <c r="N163" s="174"/>
      <c r="O163" s="174"/>
      <c r="P163" s="174"/>
      <c r="Q163" s="174"/>
      <c r="R163" s="177"/>
      <c r="T163" s="178"/>
      <c r="U163" s="174"/>
      <c r="V163" s="174"/>
      <c r="W163" s="174"/>
      <c r="X163" s="174"/>
      <c r="Y163" s="174"/>
      <c r="Z163" s="174"/>
      <c r="AA163" s="179"/>
      <c r="AT163" s="180" t="s">
        <v>167</v>
      </c>
      <c r="AU163" s="180" t="s">
        <v>103</v>
      </c>
      <c r="AV163" s="11" t="s">
        <v>164</v>
      </c>
      <c r="AW163" s="11" t="s">
        <v>36</v>
      </c>
      <c r="AX163" s="11" t="s">
        <v>21</v>
      </c>
      <c r="AY163" s="180" t="s">
        <v>159</v>
      </c>
    </row>
    <row r="164" spans="2:65" s="1" customFormat="1" ht="22.5" customHeight="1">
      <c r="B164" s="129"/>
      <c r="C164" s="158" t="s">
        <v>203</v>
      </c>
      <c r="D164" s="158" t="s">
        <v>160</v>
      </c>
      <c r="E164" s="159" t="s">
        <v>224</v>
      </c>
      <c r="F164" s="259" t="s">
        <v>732</v>
      </c>
      <c r="G164" s="260"/>
      <c r="H164" s="260"/>
      <c r="I164" s="260"/>
      <c r="J164" s="160" t="s">
        <v>163</v>
      </c>
      <c r="K164" s="161">
        <v>478.5</v>
      </c>
      <c r="L164" s="261">
        <v>0</v>
      </c>
      <c r="M164" s="260"/>
      <c r="N164" s="262">
        <f>ROUND(L164*K164,2)</f>
        <v>0</v>
      </c>
      <c r="O164" s="260"/>
      <c r="P164" s="260"/>
      <c r="Q164" s="260"/>
      <c r="R164" s="131"/>
      <c r="T164" s="162" t="s">
        <v>3</v>
      </c>
      <c r="U164" s="43" t="s">
        <v>44</v>
      </c>
      <c r="V164" s="35"/>
      <c r="W164" s="163">
        <f>V164*K164</f>
        <v>0</v>
      </c>
      <c r="X164" s="163">
        <v>0</v>
      </c>
      <c r="Y164" s="163">
        <f>X164*K164</f>
        <v>0</v>
      </c>
      <c r="Z164" s="163">
        <v>0.001</v>
      </c>
      <c r="AA164" s="164">
        <f>Z164*K164</f>
        <v>0.47850000000000004</v>
      </c>
      <c r="AR164" s="17" t="s">
        <v>164</v>
      </c>
      <c r="AT164" s="17" t="s">
        <v>160</v>
      </c>
      <c r="AU164" s="17" t="s">
        <v>103</v>
      </c>
      <c r="AY164" s="17" t="s">
        <v>159</v>
      </c>
      <c r="BE164" s="104">
        <f>IF(U164="základní",N164,0)</f>
        <v>0</v>
      </c>
      <c r="BF164" s="104">
        <f>IF(U164="snížená",N164,0)</f>
        <v>0</v>
      </c>
      <c r="BG164" s="104">
        <f>IF(U164="zákl. přenesená",N164,0)</f>
        <v>0</v>
      </c>
      <c r="BH164" s="104">
        <f>IF(U164="sníž. přenesená",N164,0)</f>
        <v>0</v>
      </c>
      <c r="BI164" s="104">
        <f>IF(U164="nulová",N164,0)</f>
        <v>0</v>
      </c>
      <c r="BJ164" s="17" t="s">
        <v>21</v>
      </c>
      <c r="BK164" s="104">
        <f>ROUND(L164*K164,2)</f>
        <v>0</v>
      </c>
      <c r="BL164" s="17" t="s">
        <v>164</v>
      </c>
      <c r="BM164" s="17" t="s">
        <v>733</v>
      </c>
    </row>
    <row r="165" spans="2:51" s="10" customFormat="1" ht="22.5" customHeight="1">
      <c r="B165" s="165"/>
      <c r="C165" s="166"/>
      <c r="D165" s="166"/>
      <c r="E165" s="167" t="s">
        <v>3</v>
      </c>
      <c r="F165" s="271" t="s">
        <v>936</v>
      </c>
      <c r="G165" s="272"/>
      <c r="H165" s="272"/>
      <c r="I165" s="272"/>
      <c r="J165" s="166"/>
      <c r="K165" s="168">
        <v>478.5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167</v>
      </c>
      <c r="AU165" s="172" t="s">
        <v>103</v>
      </c>
      <c r="AV165" s="10" t="s">
        <v>103</v>
      </c>
      <c r="AW165" s="10" t="s">
        <v>36</v>
      </c>
      <c r="AX165" s="10" t="s">
        <v>79</v>
      </c>
      <c r="AY165" s="172" t="s">
        <v>159</v>
      </c>
    </row>
    <row r="166" spans="2:51" s="11" customFormat="1" ht="22.5" customHeight="1">
      <c r="B166" s="173"/>
      <c r="C166" s="174"/>
      <c r="D166" s="174"/>
      <c r="E166" s="175" t="s">
        <v>3</v>
      </c>
      <c r="F166" s="269" t="s">
        <v>168</v>
      </c>
      <c r="G166" s="270"/>
      <c r="H166" s="270"/>
      <c r="I166" s="270"/>
      <c r="J166" s="174"/>
      <c r="K166" s="176">
        <v>478.5</v>
      </c>
      <c r="L166" s="174"/>
      <c r="M166" s="174"/>
      <c r="N166" s="174"/>
      <c r="O166" s="174"/>
      <c r="P166" s="174"/>
      <c r="Q166" s="174"/>
      <c r="R166" s="177"/>
      <c r="T166" s="178"/>
      <c r="U166" s="174"/>
      <c r="V166" s="174"/>
      <c r="W166" s="174"/>
      <c r="X166" s="174"/>
      <c r="Y166" s="174"/>
      <c r="Z166" s="174"/>
      <c r="AA166" s="179"/>
      <c r="AT166" s="180" t="s">
        <v>167</v>
      </c>
      <c r="AU166" s="180" t="s">
        <v>103</v>
      </c>
      <c r="AV166" s="11" t="s">
        <v>164</v>
      </c>
      <c r="AW166" s="11" t="s">
        <v>36</v>
      </c>
      <c r="AX166" s="11" t="s">
        <v>21</v>
      </c>
      <c r="AY166" s="180" t="s">
        <v>159</v>
      </c>
    </row>
    <row r="167" spans="2:65" s="1" customFormat="1" ht="44.25" customHeight="1">
      <c r="B167" s="129"/>
      <c r="C167" s="158" t="s">
        <v>26</v>
      </c>
      <c r="D167" s="158" t="s">
        <v>160</v>
      </c>
      <c r="E167" s="159" t="s">
        <v>228</v>
      </c>
      <c r="F167" s="259" t="s">
        <v>1071</v>
      </c>
      <c r="G167" s="260"/>
      <c r="H167" s="260"/>
      <c r="I167" s="260"/>
      <c r="J167" s="160" t="s">
        <v>229</v>
      </c>
      <c r="K167" s="161">
        <v>29.444</v>
      </c>
      <c r="L167" s="261">
        <v>0</v>
      </c>
      <c r="M167" s="260"/>
      <c r="N167" s="262">
        <f>ROUND(L167*K167,2)</f>
        <v>0</v>
      </c>
      <c r="O167" s="260"/>
      <c r="P167" s="260"/>
      <c r="Q167" s="260"/>
      <c r="R167" s="131"/>
      <c r="T167" s="162" t="s">
        <v>3</v>
      </c>
      <c r="U167" s="43" t="s">
        <v>44</v>
      </c>
      <c r="V167" s="35"/>
      <c r="W167" s="163">
        <f>V167*K167</f>
        <v>0</v>
      </c>
      <c r="X167" s="163">
        <v>0</v>
      </c>
      <c r="Y167" s="163">
        <f>X167*K167</f>
        <v>0</v>
      </c>
      <c r="Z167" s="163">
        <v>0</v>
      </c>
      <c r="AA167" s="164">
        <f>Z167*K167</f>
        <v>0</v>
      </c>
      <c r="AR167" s="17" t="s">
        <v>164</v>
      </c>
      <c r="AT167" s="17" t="s">
        <v>160</v>
      </c>
      <c r="AU167" s="17" t="s">
        <v>103</v>
      </c>
      <c r="AY167" s="17" t="s">
        <v>159</v>
      </c>
      <c r="BE167" s="104">
        <f>IF(U167="základní",N167,0)</f>
        <v>0</v>
      </c>
      <c r="BF167" s="104">
        <f>IF(U167="snížená",N167,0)</f>
        <v>0</v>
      </c>
      <c r="BG167" s="104">
        <f>IF(U167="zákl. přenesená",N167,0)</f>
        <v>0</v>
      </c>
      <c r="BH167" s="104">
        <f>IF(U167="sníž. přenesená",N167,0)</f>
        <v>0</v>
      </c>
      <c r="BI167" s="104">
        <f>IF(U167="nulová",N167,0)</f>
        <v>0</v>
      </c>
      <c r="BJ167" s="17" t="s">
        <v>21</v>
      </c>
      <c r="BK167" s="104">
        <f>ROUND(L167*K167,2)</f>
        <v>0</v>
      </c>
      <c r="BL167" s="17" t="s">
        <v>164</v>
      </c>
      <c r="BM167" s="17" t="s">
        <v>734</v>
      </c>
    </row>
    <row r="168" spans="2:65" s="1" customFormat="1" ht="22.5" customHeight="1">
      <c r="B168" s="129"/>
      <c r="C168" s="158" t="s">
        <v>214</v>
      </c>
      <c r="D168" s="158" t="s">
        <v>160</v>
      </c>
      <c r="E168" s="159" t="s">
        <v>231</v>
      </c>
      <c r="F168" s="259" t="s">
        <v>232</v>
      </c>
      <c r="G168" s="260"/>
      <c r="H168" s="260"/>
      <c r="I168" s="260"/>
      <c r="J168" s="160" t="s">
        <v>211</v>
      </c>
      <c r="K168" s="161">
        <v>20</v>
      </c>
      <c r="L168" s="261">
        <v>0</v>
      </c>
      <c r="M168" s="260"/>
      <c r="N168" s="262">
        <f>ROUND(L168*K168,2)</f>
        <v>0</v>
      </c>
      <c r="O168" s="260"/>
      <c r="P168" s="260"/>
      <c r="Q168" s="260"/>
      <c r="R168" s="131"/>
      <c r="T168" s="162" t="s">
        <v>3</v>
      </c>
      <c r="U168" s="43" t="s">
        <v>44</v>
      </c>
      <c r="V168" s="35"/>
      <c r="W168" s="163">
        <f>V168*K168</f>
        <v>0</v>
      </c>
      <c r="X168" s="163">
        <v>0</v>
      </c>
      <c r="Y168" s="163">
        <f>X168*K168</f>
        <v>0</v>
      </c>
      <c r="Z168" s="163">
        <v>0</v>
      </c>
      <c r="AA168" s="164">
        <f>Z168*K168</f>
        <v>0</v>
      </c>
      <c r="AR168" s="17" t="s">
        <v>164</v>
      </c>
      <c r="AT168" s="17" t="s">
        <v>160</v>
      </c>
      <c r="AU168" s="17" t="s">
        <v>103</v>
      </c>
      <c r="AY168" s="17" t="s">
        <v>159</v>
      </c>
      <c r="BE168" s="104">
        <f>IF(U168="základní",N168,0)</f>
        <v>0</v>
      </c>
      <c r="BF168" s="104">
        <f>IF(U168="snížená",N168,0)</f>
        <v>0</v>
      </c>
      <c r="BG168" s="104">
        <f>IF(U168="zákl. přenesená",N168,0)</f>
        <v>0</v>
      </c>
      <c r="BH168" s="104">
        <f>IF(U168="sníž. přenesená",N168,0)</f>
        <v>0</v>
      </c>
      <c r="BI168" s="104">
        <f>IF(U168="nulová",N168,0)</f>
        <v>0</v>
      </c>
      <c r="BJ168" s="17" t="s">
        <v>21</v>
      </c>
      <c r="BK168" s="104">
        <f>ROUND(L168*K168,2)</f>
        <v>0</v>
      </c>
      <c r="BL168" s="17" t="s">
        <v>164</v>
      </c>
      <c r="BM168" s="17" t="s">
        <v>735</v>
      </c>
    </row>
    <row r="169" spans="2:51" s="10" customFormat="1" ht="22.5" customHeight="1">
      <c r="B169" s="165"/>
      <c r="C169" s="166"/>
      <c r="D169" s="166"/>
      <c r="E169" s="167" t="s">
        <v>3</v>
      </c>
      <c r="F169" s="271">
        <v>20</v>
      </c>
      <c r="G169" s="272"/>
      <c r="H169" s="272"/>
      <c r="I169" s="272"/>
      <c r="J169" s="166"/>
      <c r="K169" s="168">
        <v>20</v>
      </c>
      <c r="L169" s="166"/>
      <c r="M169" s="166"/>
      <c r="N169" s="166"/>
      <c r="O169" s="166"/>
      <c r="P169" s="166"/>
      <c r="Q169" s="166"/>
      <c r="R169" s="169"/>
      <c r="T169" s="170"/>
      <c r="U169" s="166"/>
      <c r="V169" s="166"/>
      <c r="W169" s="166"/>
      <c r="X169" s="166"/>
      <c r="Y169" s="166"/>
      <c r="Z169" s="166"/>
      <c r="AA169" s="171"/>
      <c r="AT169" s="172" t="s">
        <v>167</v>
      </c>
      <c r="AU169" s="172" t="s">
        <v>103</v>
      </c>
      <c r="AV169" s="10" t="s">
        <v>103</v>
      </c>
      <c r="AW169" s="10" t="s">
        <v>36</v>
      </c>
      <c r="AX169" s="10" t="s">
        <v>79</v>
      </c>
      <c r="AY169" s="172" t="s">
        <v>159</v>
      </c>
    </row>
    <row r="170" spans="2:51" s="11" customFormat="1" ht="22.5" customHeight="1">
      <c r="B170" s="173"/>
      <c r="C170" s="174"/>
      <c r="D170" s="174"/>
      <c r="E170" s="175" t="s">
        <v>3</v>
      </c>
      <c r="F170" s="269" t="s">
        <v>168</v>
      </c>
      <c r="G170" s="270"/>
      <c r="H170" s="270"/>
      <c r="I170" s="270"/>
      <c r="J170" s="174"/>
      <c r="K170" s="176">
        <v>20</v>
      </c>
      <c r="L170" s="174"/>
      <c r="M170" s="174"/>
      <c r="N170" s="174"/>
      <c r="O170" s="174"/>
      <c r="P170" s="174"/>
      <c r="Q170" s="174"/>
      <c r="R170" s="177"/>
      <c r="T170" s="178"/>
      <c r="U170" s="174"/>
      <c r="V170" s="174"/>
      <c r="W170" s="174"/>
      <c r="X170" s="174"/>
      <c r="Y170" s="174"/>
      <c r="Z170" s="174"/>
      <c r="AA170" s="179"/>
      <c r="AT170" s="180" t="s">
        <v>167</v>
      </c>
      <c r="AU170" s="180" t="s">
        <v>103</v>
      </c>
      <c r="AV170" s="11" t="s">
        <v>164</v>
      </c>
      <c r="AW170" s="11" t="s">
        <v>36</v>
      </c>
      <c r="AX170" s="11" t="s">
        <v>21</v>
      </c>
      <c r="AY170" s="180" t="s">
        <v>159</v>
      </c>
    </row>
    <row r="171" spans="2:65" s="1" customFormat="1" ht="31.5" customHeight="1">
      <c r="B171" s="129"/>
      <c r="C171" s="158" t="s">
        <v>219</v>
      </c>
      <c r="D171" s="158" t="s">
        <v>160</v>
      </c>
      <c r="E171" s="159" t="s">
        <v>234</v>
      </c>
      <c r="F171" s="259" t="s">
        <v>1069</v>
      </c>
      <c r="G171" s="260"/>
      <c r="H171" s="260"/>
      <c r="I171" s="260"/>
      <c r="J171" s="160" t="s">
        <v>211</v>
      </c>
      <c r="K171" s="161">
        <v>200</v>
      </c>
      <c r="L171" s="261">
        <v>0</v>
      </c>
      <c r="M171" s="260"/>
      <c r="N171" s="262">
        <f>ROUND(L171*K171,2)</f>
        <v>0</v>
      </c>
      <c r="O171" s="260"/>
      <c r="P171" s="260"/>
      <c r="Q171" s="260"/>
      <c r="R171" s="131"/>
      <c r="T171" s="162" t="s">
        <v>3</v>
      </c>
      <c r="U171" s="43" t="s">
        <v>44</v>
      </c>
      <c r="V171" s="35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17" t="s">
        <v>164</v>
      </c>
      <c r="AT171" s="17" t="s">
        <v>160</v>
      </c>
      <c r="AU171" s="17" t="s">
        <v>103</v>
      </c>
      <c r="AY171" s="17" t="s">
        <v>159</v>
      </c>
      <c r="BE171" s="104">
        <f>IF(U171="základní",N171,0)</f>
        <v>0</v>
      </c>
      <c r="BF171" s="104">
        <f>IF(U171="snížená",N171,0)</f>
        <v>0</v>
      </c>
      <c r="BG171" s="104">
        <f>IF(U171="zákl. přenesená",N171,0)</f>
        <v>0</v>
      </c>
      <c r="BH171" s="104">
        <f>IF(U171="sníž. přenesená",N171,0)</f>
        <v>0</v>
      </c>
      <c r="BI171" s="104">
        <f>IF(U171="nulová",N171,0)</f>
        <v>0</v>
      </c>
      <c r="BJ171" s="17" t="s">
        <v>21</v>
      </c>
      <c r="BK171" s="104">
        <f>ROUND(L171*K171,2)</f>
        <v>0</v>
      </c>
      <c r="BL171" s="17" t="s">
        <v>164</v>
      </c>
      <c r="BM171" s="17" t="s">
        <v>736</v>
      </c>
    </row>
    <row r="172" spans="2:51" s="10" customFormat="1" ht="22.5" customHeight="1">
      <c r="B172" s="165"/>
      <c r="C172" s="166"/>
      <c r="D172" s="166"/>
      <c r="E172" s="167" t="s">
        <v>3</v>
      </c>
      <c r="F172" s="271" t="s">
        <v>1070</v>
      </c>
      <c r="G172" s="272"/>
      <c r="H172" s="272"/>
      <c r="I172" s="272"/>
      <c r="J172" s="166"/>
      <c r="K172" s="168">
        <v>200</v>
      </c>
      <c r="L172" s="166"/>
      <c r="M172" s="166"/>
      <c r="N172" s="166"/>
      <c r="O172" s="166"/>
      <c r="P172" s="166"/>
      <c r="Q172" s="166"/>
      <c r="R172" s="169"/>
      <c r="T172" s="170"/>
      <c r="U172" s="166"/>
      <c r="V172" s="166"/>
      <c r="W172" s="166"/>
      <c r="X172" s="166"/>
      <c r="Y172" s="166"/>
      <c r="Z172" s="166"/>
      <c r="AA172" s="171"/>
      <c r="AT172" s="172" t="s">
        <v>167</v>
      </c>
      <c r="AU172" s="172" t="s">
        <v>103</v>
      </c>
      <c r="AV172" s="10" t="s">
        <v>103</v>
      </c>
      <c r="AW172" s="10" t="s">
        <v>36</v>
      </c>
      <c r="AX172" s="10" t="s">
        <v>79</v>
      </c>
      <c r="AY172" s="172" t="s">
        <v>159</v>
      </c>
    </row>
    <row r="173" spans="2:51" s="11" customFormat="1" ht="22.5" customHeight="1">
      <c r="B173" s="173"/>
      <c r="C173" s="174"/>
      <c r="D173" s="174"/>
      <c r="E173" s="175" t="s">
        <v>3</v>
      </c>
      <c r="F173" s="269" t="s">
        <v>168</v>
      </c>
      <c r="G173" s="270"/>
      <c r="H173" s="270"/>
      <c r="I173" s="270"/>
      <c r="J173" s="174"/>
      <c r="K173" s="176">
        <v>200</v>
      </c>
      <c r="L173" s="174"/>
      <c r="M173" s="174"/>
      <c r="N173" s="174"/>
      <c r="O173" s="174"/>
      <c r="P173" s="174"/>
      <c r="Q173" s="174"/>
      <c r="R173" s="177"/>
      <c r="T173" s="178"/>
      <c r="U173" s="174"/>
      <c r="V173" s="174"/>
      <c r="W173" s="174"/>
      <c r="X173" s="174"/>
      <c r="Y173" s="174"/>
      <c r="Z173" s="174"/>
      <c r="AA173" s="179"/>
      <c r="AT173" s="180" t="s">
        <v>167</v>
      </c>
      <c r="AU173" s="180" t="s">
        <v>103</v>
      </c>
      <c r="AV173" s="11" t="s">
        <v>164</v>
      </c>
      <c r="AW173" s="11" t="s">
        <v>36</v>
      </c>
      <c r="AX173" s="11" t="s">
        <v>21</v>
      </c>
      <c r="AY173" s="180" t="s">
        <v>159</v>
      </c>
    </row>
    <row r="174" spans="2:65" s="1" customFormat="1" ht="31.5" customHeight="1">
      <c r="B174" s="129"/>
      <c r="C174" s="158" t="s">
        <v>223</v>
      </c>
      <c r="D174" s="158" t="s">
        <v>160</v>
      </c>
      <c r="E174" s="159" t="s">
        <v>237</v>
      </c>
      <c r="F174" s="259" t="s">
        <v>238</v>
      </c>
      <c r="G174" s="260"/>
      <c r="H174" s="260"/>
      <c r="I174" s="260"/>
      <c r="J174" s="160" t="s">
        <v>229</v>
      </c>
      <c r="K174" s="161">
        <v>29.444</v>
      </c>
      <c r="L174" s="261">
        <v>0</v>
      </c>
      <c r="M174" s="260"/>
      <c r="N174" s="262">
        <f>ROUND(L174*K174,2)</f>
        <v>0</v>
      </c>
      <c r="O174" s="260"/>
      <c r="P174" s="260"/>
      <c r="Q174" s="260"/>
      <c r="R174" s="131"/>
      <c r="T174" s="162" t="s">
        <v>3</v>
      </c>
      <c r="U174" s="43" t="s">
        <v>44</v>
      </c>
      <c r="V174" s="35"/>
      <c r="W174" s="163">
        <f>V174*K174</f>
        <v>0</v>
      </c>
      <c r="X174" s="163">
        <v>0</v>
      </c>
      <c r="Y174" s="163">
        <f>X174*K174</f>
        <v>0</v>
      </c>
      <c r="Z174" s="163">
        <v>0</v>
      </c>
      <c r="AA174" s="164">
        <f>Z174*K174</f>
        <v>0</v>
      </c>
      <c r="AR174" s="17" t="s">
        <v>164</v>
      </c>
      <c r="AT174" s="17" t="s">
        <v>160</v>
      </c>
      <c r="AU174" s="17" t="s">
        <v>103</v>
      </c>
      <c r="AY174" s="17" t="s">
        <v>159</v>
      </c>
      <c r="BE174" s="104">
        <f>IF(U174="základní",N174,0)</f>
        <v>0</v>
      </c>
      <c r="BF174" s="104">
        <f>IF(U174="snížená",N174,0)</f>
        <v>0</v>
      </c>
      <c r="BG174" s="104">
        <f>IF(U174="zákl. přenesená",N174,0)</f>
        <v>0</v>
      </c>
      <c r="BH174" s="104">
        <f>IF(U174="sníž. přenesená",N174,0)</f>
        <v>0</v>
      </c>
      <c r="BI174" s="104">
        <f>IF(U174="nulová",N174,0)</f>
        <v>0</v>
      </c>
      <c r="BJ174" s="17" t="s">
        <v>21</v>
      </c>
      <c r="BK174" s="104">
        <f>ROUND(L174*K174,2)</f>
        <v>0</v>
      </c>
      <c r="BL174" s="17" t="s">
        <v>164</v>
      </c>
      <c r="BM174" s="17" t="s">
        <v>737</v>
      </c>
    </row>
    <row r="175" spans="2:65" s="1" customFormat="1" ht="31.5" customHeight="1">
      <c r="B175" s="129"/>
      <c r="C175" s="158" t="s">
        <v>227</v>
      </c>
      <c r="D175" s="158" t="s">
        <v>160</v>
      </c>
      <c r="E175" s="159" t="s">
        <v>241</v>
      </c>
      <c r="F175" s="259" t="s">
        <v>242</v>
      </c>
      <c r="G175" s="260"/>
      <c r="H175" s="260"/>
      <c r="I175" s="260"/>
      <c r="J175" s="160" t="s">
        <v>229</v>
      </c>
      <c r="K175" s="161">
        <v>706.656</v>
      </c>
      <c r="L175" s="261">
        <v>0</v>
      </c>
      <c r="M175" s="260"/>
      <c r="N175" s="262">
        <f>ROUND(L175*K175,2)</f>
        <v>0</v>
      </c>
      <c r="O175" s="260"/>
      <c r="P175" s="260"/>
      <c r="Q175" s="260"/>
      <c r="R175" s="131"/>
      <c r="T175" s="162" t="s">
        <v>3</v>
      </c>
      <c r="U175" s="43" t="s">
        <v>44</v>
      </c>
      <c r="V175" s="35"/>
      <c r="W175" s="163">
        <f>V175*K175</f>
        <v>0</v>
      </c>
      <c r="X175" s="163">
        <v>0</v>
      </c>
      <c r="Y175" s="163">
        <f>X175*K175</f>
        <v>0</v>
      </c>
      <c r="Z175" s="163">
        <v>0</v>
      </c>
      <c r="AA175" s="164">
        <f>Z175*K175</f>
        <v>0</v>
      </c>
      <c r="AR175" s="17" t="s">
        <v>164</v>
      </c>
      <c r="AT175" s="17" t="s">
        <v>160</v>
      </c>
      <c r="AU175" s="17" t="s">
        <v>103</v>
      </c>
      <c r="AY175" s="17" t="s">
        <v>159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17" t="s">
        <v>21</v>
      </c>
      <c r="BK175" s="104">
        <f>ROUND(L175*K175,2)</f>
        <v>0</v>
      </c>
      <c r="BL175" s="17" t="s">
        <v>164</v>
      </c>
      <c r="BM175" s="17" t="s">
        <v>738</v>
      </c>
    </row>
    <row r="176" spans="2:65" s="1" customFormat="1" ht="31.5" customHeight="1">
      <c r="B176" s="129"/>
      <c r="C176" s="158" t="s">
        <v>9</v>
      </c>
      <c r="D176" s="158" t="s">
        <v>160</v>
      </c>
      <c r="E176" s="159" t="s">
        <v>245</v>
      </c>
      <c r="F176" s="259" t="s">
        <v>246</v>
      </c>
      <c r="G176" s="260"/>
      <c r="H176" s="260"/>
      <c r="I176" s="260"/>
      <c r="J176" s="160" t="s">
        <v>229</v>
      </c>
      <c r="K176" s="161">
        <v>4.243</v>
      </c>
      <c r="L176" s="261">
        <v>0</v>
      </c>
      <c r="M176" s="260"/>
      <c r="N176" s="262">
        <f>ROUND(L176*K176,2)</f>
        <v>0</v>
      </c>
      <c r="O176" s="260"/>
      <c r="P176" s="260"/>
      <c r="Q176" s="260"/>
      <c r="R176" s="131"/>
      <c r="T176" s="162" t="s">
        <v>3</v>
      </c>
      <c r="U176" s="43" t="s">
        <v>44</v>
      </c>
      <c r="V176" s="35"/>
      <c r="W176" s="163">
        <f>V176*K176</f>
        <v>0</v>
      </c>
      <c r="X176" s="163">
        <v>0</v>
      </c>
      <c r="Y176" s="163">
        <f>X176*K176</f>
        <v>0</v>
      </c>
      <c r="Z176" s="163">
        <v>0</v>
      </c>
      <c r="AA176" s="16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17" t="s">
        <v>21</v>
      </c>
      <c r="BK176" s="104">
        <f>ROUND(L176*K176,2)</f>
        <v>0</v>
      </c>
      <c r="BL176" s="17" t="s">
        <v>164</v>
      </c>
      <c r="BM176" s="17" t="s">
        <v>739</v>
      </c>
    </row>
    <row r="177" spans="2:51" s="10" customFormat="1" ht="22.5" customHeight="1">
      <c r="B177" s="165"/>
      <c r="C177" s="166"/>
      <c r="D177" s="166"/>
      <c r="E177" s="167" t="s">
        <v>3</v>
      </c>
      <c r="F177" s="271" t="s">
        <v>940</v>
      </c>
      <c r="G177" s="272"/>
      <c r="H177" s="272"/>
      <c r="I177" s="272"/>
      <c r="J177" s="166"/>
      <c r="K177" s="168">
        <v>4.243</v>
      </c>
      <c r="L177" s="166"/>
      <c r="M177" s="166"/>
      <c r="N177" s="166"/>
      <c r="O177" s="166"/>
      <c r="P177" s="166"/>
      <c r="Q177" s="166"/>
      <c r="R177" s="169"/>
      <c r="T177" s="170"/>
      <c r="U177" s="166"/>
      <c r="V177" s="166"/>
      <c r="W177" s="166"/>
      <c r="X177" s="166"/>
      <c r="Y177" s="166"/>
      <c r="Z177" s="166"/>
      <c r="AA177" s="171"/>
      <c r="AT177" s="172" t="s">
        <v>167</v>
      </c>
      <c r="AU177" s="172" t="s">
        <v>103</v>
      </c>
      <c r="AV177" s="10" t="s">
        <v>103</v>
      </c>
      <c r="AW177" s="10" t="s">
        <v>36</v>
      </c>
      <c r="AX177" s="10" t="s">
        <v>79</v>
      </c>
      <c r="AY177" s="172" t="s">
        <v>159</v>
      </c>
    </row>
    <row r="178" spans="2:51" s="11" customFormat="1" ht="22.5" customHeight="1">
      <c r="B178" s="173"/>
      <c r="C178" s="174"/>
      <c r="D178" s="174"/>
      <c r="E178" s="175" t="s">
        <v>3</v>
      </c>
      <c r="F178" s="269" t="s">
        <v>168</v>
      </c>
      <c r="G178" s="270"/>
      <c r="H178" s="270"/>
      <c r="I178" s="270"/>
      <c r="J178" s="174"/>
      <c r="K178" s="176">
        <v>4.243</v>
      </c>
      <c r="L178" s="174"/>
      <c r="M178" s="174"/>
      <c r="N178" s="174"/>
      <c r="O178" s="174"/>
      <c r="P178" s="174"/>
      <c r="Q178" s="174"/>
      <c r="R178" s="177"/>
      <c r="T178" s="178"/>
      <c r="U178" s="174"/>
      <c r="V178" s="174"/>
      <c r="W178" s="174"/>
      <c r="X178" s="174"/>
      <c r="Y178" s="174"/>
      <c r="Z178" s="174"/>
      <c r="AA178" s="179"/>
      <c r="AT178" s="180" t="s">
        <v>167</v>
      </c>
      <c r="AU178" s="180" t="s">
        <v>103</v>
      </c>
      <c r="AV178" s="11" t="s">
        <v>164</v>
      </c>
      <c r="AW178" s="11" t="s">
        <v>36</v>
      </c>
      <c r="AX178" s="11" t="s">
        <v>21</v>
      </c>
      <c r="AY178" s="180" t="s">
        <v>159</v>
      </c>
    </row>
    <row r="179" spans="2:65" s="1" customFormat="1" ht="31.5" customHeight="1">
      <c r="B179" s="129"/>
      <c r="C179" s="158" t="s">
        <v>196</v>
      </c>
      <c r="D179" s="158" t="s">
        <v>160</v>
      </c>
      <c r="E179" s="159" t="s">
        <v>250</v>
      </c>
      <c r="F179" s="259" t="s">
        <v>251</v>
      </c>
      <c r="G179" s="260"/>
      <c r="H179" s="260"/>
      <c r="I179" s="260"/>
      <c r="J179" s="160" t="s">
        <v>229</v>
      </c>
      <c r="K179" s="161">
        <v>29.444</v>
      </c>
      <c r="L179" s="261">
        <v>0</v>
      </c>
      <c r="M179" s="260"/>
      <c r="N179" s="262">
        <f>ROUND(L179*K179,2)</f>
        <v>0</v>
      </c>
      <c r="O179" s="260"/>
      <c r="P179" s="260"/>
      <c r="Q179" s="260"/>
      <c r="R179" s="131"/>
      <c r="T179" s="162" t="s">
        <v>3</v>
      </c>
      <c r="U179" s="43" t="s">
        <v>44</v>
      </c>
      <c r="V179" s="35"/>
      <c r="W179" s="163">
        <f>V179*K179</f>
        <v>0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17" t="s">
        <v>164</v>
      </c>
      <c r="AT179" s="17" t="s">
        <v>160</v>
      </c>
      <c r="AU179" s="17" t="s">
        <v>103</v>
      </c>
      <c r="AY179" s="17" t="s">
        <v>159</v>
      </c>
      <c r="BE179" s="104">
        <f>IF(U179="základní",N179,0)</f>
        <v>0</v>
      </c>
      <c r="BF179" s="104">
        <f>IF(U179="snížená",N179,0)</f>
        <v>0</v>
      </c>
      <c r="BG179" s="104">
        <f>IF(U179="zákl. přenesená",N179,0)</f>
        <v>0</v>
      </c>
      <c r="BH179" s="104">
        <f>IF(U179="sníž. přenesená",N179,0)</f>
        <v>0</v>
      </c>
      <c r="BI179" s="104">
        <f>IF(U179="nulová",N179,0)</f>
        <v>0</v>
      </c>
      <c r="BJ179" s="17" t="s">
        <v>21</v>
      </c>
      <c r="BK179" s="104">
        <f>ROUND(L179*K179,2)</f>
        <v>0</v>
      </c>
      <c r="BL179" s="17" t="s">
        <v>164</v>
      </c>
      <c r="BM179" s="17" t="s">
        <v>741</v>
      </c>
    </row>
    <row r="180" spans="2:63" s="9" customFormat="1" ht="29.85" customHeight="1">
      <c r="B180" s="147"/>
      <c r="C180" s="148"/>
      <c r="D180" s="157" t="s">
        <v>118</v>
      </c>
      <c r="E180" s="157"/>
      <c r="F180" s="157"/>
      <c r="G180" s="157"/>
      <c r="H180" s="157"/>
      <c r="I180" s="157"/>
      <c r="J180" s="157"/>
      <c r="K180" s="157"/>
      <c r="L180" s="157"/>
      <c r="M180" s="157"/>
      <c r="N180" s="254">
        <f>BK180</f>
        <v>0</v>
      </c>
      <c r="O180" s="255"/>
      <c r="P180" s="255"/>
      <c r="Q180" s="255"/>
      <c r="R180" s="150"/>
      <c r="T180" s="151"/>
      <c r="U180" s="148"/>
      <c r="V180" s="148"/>
      <c r="W180" s="152">
        <f>W181</f>
        <v>0</v>
      </c>
      <c r="X180" s="148"/>
      <c r="Y180" s="152">
        <f>Y181</f>
        <v>0</v>
      </c>
      <c r="Z180" s="148"/>
      <c r="AA180" s="153">
        <f>AA181</f>
        <v>0</v>
      </c>
      <c r="AR180" s="154" t="s">
        <v>21</v>
      </c>
      <c r="AT180" s="155" t="s">
        <v>78</v>
      </c>
      <c r="AU180" s="155" t="s">
        <v>21</v>
      </c>
      <c r="AY180" s="154" t="s">
        <v>159</v>
      </c>
      <c r="BK180" s="156">
        <f>BK181</f>
        <v>0</v>
      </c>
    </row>
    <row r="181" spans="2:65" s="1" customFormat="1" ht="22.5" customHeight="1">
      <c r="B181" s="129"/>
      <c r="C181" s="158" t="s">
        <v>236</v>
      </c>
      <c r="D181" s="158" t="s">
        <v>160</v>
      </c>
      <c r="E181" s="159" t="s">
        <v>253</v>
      </c>
      <c r="F181" s="259" t="s">
        <v>254</v>
      </c>
      <c r="G181" s="260"/>
      <c r="H181" s="260"/>
      <c r="I181" s="260"/>
      <c r="J181" s="160" t="s">
        <v>229</v>
      </c>
      <c r="K181" s="161">
        <v>0.981</v>
      </c>
      <c r="L181" s="261">
        <v>0</v>
      </c>
      <c r="M181" s="260"/>
      <c r="N181" s="262">
        <f>ROUND(L181*K181,2)</f>
        <v>0</v>
      </c>
      <c r="O181" s="260"/>
      <c r="P181" s="260"/>
      <c r="Q181" s="260"/>
      <c r="R181" s="131"/>
      <c r="T181" s="162" t="s">
        <v>3</v>
      </c>
      <c r="U181" s="43" t="s">
        <v>44</v>
      </c>
      <c r="V181" s="35"/>
      <c r="W181" s="163">
        <f>V181*K181</f>
        <v>0</v>
      </c>
      <c r="X181" s="163">
        <v>0</v>
      </c>
      <c r="Y181" s="163">
        <f>X181*K181</f>
        <v>0</v>
      </c>
      <c r="Z181" s="163">
        <v>0</v>
      </c>
      <c r="AA181" s="164">
        <f>Z181*K181</f>
        <v>0</v>
      </c>
      <c r="AR181" s="17" t="s">
        <v>164</v>
      </c>
      <c r="AT181" s="17" t="s">
        <v>160</v>
      </c>
      <c r="AU181" s="17" t="s">
        <v>103</v>
      </c>
      <c r="AY181" s="17" t="s">
        <v>159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17" t="s">
        <v>21</v>
      </c>
      <c r="BK181" s="104">
        <f>ROUND(L181*K181,2)</f>
        <v>0</v>
      </c>
      <c r="BL181" s="17" t="s">
        <v>164</v>
      </c>
      <c r="BM181" s="17" t="s">
        <v>742</v>
      </c>
    </row>
    <row r="182" spans="2:63" s="9" customFormat="1" ht="37.35" customHeight="1">
      <c r="B182" s="147"/>
      <c r="C182" s="148"/>
      <c r="D182" s="149" t="s">
        <v>119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256">
        <f>BK182</f>
        <v>0</v>
      </c>
      <c r="O182" s="257"/>
      <c r="P182" s="257"/>
      <c r="Q182" s="257"/>
      <c r="R182" s="150"/>
      <c r="T182" s="151"/>
      <c r="U182" s="148"/>
      <c r="V182" s="148"/>
      <c r="W182" s="152">
        <f>W183+W194+W219+W224+W226+W268+W435+W551+W564+W637</f>
        <v>0</v>
      </c>
      <c r="X182" s="148"/>
      <c r="Y182" s="152">
        <f>Y183+Y194+Y219+Y224+Y226+Y268+Y435+Y551+Y564+Y637</f>
        <v>22.23686256</v>
      </c>
      <c r="Z182" s="148"/>
      <c r="AA182" s="153">
        <f>AA183+AA194+AA219+AA224+AA226+AA268+AA435+AA551+AA564+AA637</f>
        <v>25.872879219999998</v>
      </c>
      <c r="AR182" s="154" t="s">
        <v>103</v>
      </c>
      <c r="AT182" s="155" t="s">
        <v>78</v>
      </c>
      <c r="AU182" s="155" t="s">
        <v>79</v>
      </c>
      <c r="AY182" s="154" t="s">
        <v>159</v>
      </c>
      <c r="BK182" s="156">
        <f>BK183+BK194+BK219+BK224+BK226+BK268+BK435+BK551+BK564+BK637</f>
        <v>0</v>
      </c>
    </row>
    <row r="183" spans="2:63" s="9" customFormat="1" ht="19.9" customHeight="1">
      <c r="B183" s="147"/>
      <c r="C183" s="148"/>
      <c r="D183" s="157" t="s">
        <v>120</v>
      </c>
      <c r="E183" s="157"/>
      <c r="F183" s="157"/>
      <c r="G183" s="157"/>
      <c r="H183" s="157"/>
      <c r="I183" s="157"/>
      <c r="J183" s="157"/>
      <c r="K183" s="157"/>
      <c r="L183" s="157"/>
      <c r="M183" s="157"/>
      <c r="N183" s="267">
        <f>BK183</f>
        <v>0</v>
      </c>
      <c r="O183" s="268"/>
      <c r="P183" s="268"/>
      <c r="Q183" s="268"/>
      <c r="R183" s="150"/>
      <c r="T183" s="151"/>
      <c r="U183" s="148"/>
      <c r="V183" s="148"/>
      <c r="W183" s="152">
        <f>SUM(W184:W193)</f>
        <v>0</v>
      </c>
      <c r="X183" s="148"/>
      <c r="Y183" s="152">
        <f>SUM(Y184:Y193)</f>
        <v>0.0551874</v>
      </c>
      <c r="Z183" s="148"/>
      <c r="AA183" s="153">
        <f>SUM(AA184:AA193)</f>
        <v>0</v>
      </c>
      <c r="AR183" s="154" t="s">
        <v>103</v>
      </c>
      <c r="AT183" s="155" t="s">
        <v>78</v>
      </c>
      <c r="AU183" s="155" t="s">
        <v>21</v>
      </c>
      <c r="AY183" s="154" t="s">
        <v>159</v>
      </c>
      <c r="BK183" s="156">
        <f>SUM(BK184:BK193)</f>
        <v>0</v>
      </c>
    </row>
    <row r="184" spans="2:65" s="1" customFormat="1" ht="31.5" customHeight="1">
      <c r="B184" s="129"/>
      <c r="C184" s="158" t="s">
        <v>240</v>
      </c>
      <c r="D184" s="158" t="s">
        <v>160</v>
      </c>
      <c r="E184" s="159" t="s">
        <v>257</v>
      </c>
      <c r="F184" s="259" t="s">
        <v>258</v>
      </c>
      <c r="G184" s="260"/>
      <c r="H184" s="260"/>
      <c r="I184" s="260"/>
      <c r="J184" s="160" t="s">
        <v>163</v>
      </c>
      <c r="K184" s="161">
        <v>25.257</v>
      </c>
      <c r="L184" s="261">
        <v>0</v>
      </c>
      <c r="M184" s="260"/>
      <c r="N184" s="262">
        <f>ROUND(L184*K184,2)</f>
        <v>0</v>
      </c>
      <c r="O184" s="260"/>
      <c r="P184" s="260"/>
      <c r="Q184" s="260"/>
      <c r="R184" s="131"/>
      <c r="T184" s="162" t="s">
        <v>3</v>
      </c>
      <c r="U184" s="43" t="s">
        <v>44</v>
      </c>
      <c r="V184" s="35"/>
      <c r="W184" s="163">
        <f>V184*K184</f>
        <v>0</v>
      </c>
      <c r="X184" s="163">
        <v>0</v>
      </c>
      <c r="Y184" s="163">
        <f>X184*K184</f>
        <v>0</v>
      </c>
      <c r="Z184" s="163">
        <v>0</v>
      </c>
      <c r="AA184" s="164">
        <f>Z184*K184</f>
        <v>0</v>
      </c>
      <c r="AR184" s="17" t="s">
        <v>196</v>
      </c>
      <c r="AT184" s="17" t="s">
        <v>160</v>
      </c>
      <c r="AU184" s="17" t="s">
        <v>103</v>
      </c>
      <c r="AY184" s="17" t="s">
        <v>159</v>
      </c>
      <c r="BE184" s="104">
        <f>IF(U184="základní",N184,0)</f>
        <v>0</v>
      </c>
      <c r="BF184" s="104">
        <f>IF(U184="snížená",N184,0)</f>
        <v>0</v>
      </c>
      <c r="BG184" s="104">
        <f>IF(U184="zákl. přenesená",N184,0)</f>
        <v>0</v>
      </c>
      <c r="BH184" s="104">
        <f>IF(U184="sníž. přenesená",N184,0)</f>
        <v>0</v>
      </c>
      <c r="BI184" s="104">
        <f>IF(U184="nulová",N184,0)</f>
        <v>0</v>
      </c>
      <c r="BJ184" s="17" t="s">
        <v>21</v>
      </c>
      <c r="BK184" s="104">
        <f>ROUND(L184*K184,2)</f>
        <v>0</v>
      </c>
      <c r="BL184" s="17" t="s">
        <v>196</v>
      </c>
      <c r="BM184" s="17" t="s">
        <v>743</v>
      </c>
    </row>
    <row r="185" spans="2:51" s="12" customFormat="1" ht="22.5" customHeight="1">
      <c r="B185" s="185"/>
      <c r="C185" s="186"/>
      <c r="D185" s="186"/>
      <c r="E185" s="187" t="s">
        <v>3</v>
      </c>
      <c r="F185" s="276" t="s">
        <v>941</v>
      </c>
      <c r="G185" s="277"/>
      <c r="H185" s="277"/>
      <c r="I185" s="277"/>
      <c r="J185" s="186"/>
      <c r="K185" s="188" t="s">
        <v>3</v>
      </c>
      <c r="L185" s="186"/>
      <c r="M185" s="186"/>
      <c r="N185" s="186"/>
      <c r="O185" s="186"/>
      <c r="P185" s="186"/>
      <c r="Q185" s="186"/>
      <c r="R185" s="189"/>
      <c r="T185" s="190"/>
      <c r="U185" s="186"/>
      <c r="V185" s="186"/>
      <c r="W185" s="186"/>
      <c r="X185" s="186"/>
      <c r="Y185" s="186"/>
      <c r="Z185" s="186"/>
      <c r="AA185" s="191"/>
      <c r="AT185" s="192" t="s">
        <v>167</v>
      </c>
      <c r="AU185" s="192" t="s">
        <v>103</v>
      </c>
      <c r="AV185" s="12" t="s">
        <v>21</v>
      </c>
      <c r="AW185" s="12" t="s">
        <v>36</v>
      </c>
      <c r="AX185" s="12" t="s">
        <v>79</v>
      </c>
      <c r="AY185" s="192" t="s">
        <v>159</v>
      </c>
    </row>
    <row r="186" spans="2:51" s="10" customFormat="1" ht="22.5" customHeight="1">
      <c r="B186" s="165"/>
      <c r="C186" s="166"/>
      <c r="D186" s="166"/>
      <c r="E186" s="167" t="s">
        <v>3</v>
      </c>
      <c r="F186" s="273" t="s">
        <v>942</v>
      </c>
      <c r="G186" s="272"/>
      <c r="H186" s="272"/>
      <c r="I186" s="272"/>
      <c r="J186" s="166"/>
      <c r="K186" s="168">
        <v>23.325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167</v>
      </c>
      <c r="AU186" s="172" t="s">
        <v>103</v>
      </c>
      <c r="AV186" s="10" t="s">
        <v>103</v>
      </c>
      <c r="AW186" s="10" t="s">
        <v>36</v>
      </c>
      <c r="AX186" s="10" t="s">
        <v>79</v>
      </c>
      <c r="AY186" s="172" t="s">
        <v>159</v>
      </c>
    </row>
    <row r="187" spans="2:51" s="13" customFormat="1" ht="22.5" customHeight="1">
      <c r="B187" s="193"/>
      <c r="C187" s="194"/>
      <c r="D187" s="194"/>
      <c r="E187" s="195" t="s">
        <v>3</v>
      </c>
      <c r="F187" s="274" t="s">
        <v>368</v>
      </c>
      <c r="G187" s="275"/>
      <c r="H187" s="275"/>
      <c r="I187" s="275"/>
      <c r="J187" s="194"/>
      <c r="K187" s="196">
        <v>23.325</v>
      </c>
      <c r="L187" s="194"/>
      <c r="M187" s="194"/>
      <c r="N187" s="194"/>
      <c r="O187" s="194"/>
      <c r="P187" s="194"/>
      <c r="Q187" s="194"/>
      <c r="R187" s="197"/>
      <c r="T187" s="198"/>
      <c r="U187" s="194"/>
      <c r="V187" s="194"/>
      <c r="W187" s="194"/>
      <c r="X187" s="194"/>
      <c r="Y187" s="194"/>
      <c r="Z187" s="194"/>
      <c r="AA187" s="199"/>
      <c r="AT187" s="200" t="s">
        <v>167</v>
      </c>
      <c r="AU187" s="200" t="s">
        <v>103</v>
      </c>
      <c r="AV187" s="13" t="s">
        <v>173</v>
      </c>
      <c r="AW187" s="13" t="s">
        <v>36</v>
      </c>
      <c r="AX187" s="13" t="s">
        <v>79</v>
      </c>
      <c r="AY187" s="200" t="s">
        <v>159</v>
      </c>
    </row>
    <row r="188" spans="2:51" s="12" customFormat="1" ht="22.5" customHeight="1">
      <c r="B188" s="185"/>
      <c r="C188" s="186"/>
      <c r="D188" s="186"/>
      <c r="E188" s="187" t="s">
        <v>3</v>
      </c>
      <c r="F188" s="299" t="s">
        <v>943</v>
      </c>
      <c r="G188" s="277"/>
      <c r="H188" s="277"/>
      <c r="I188" s="277"/>
      <c r="J188" s="186"/>
      <c r="K188" s="188" t="s">
        <v>3</v>
      </c>
      <c r="L188" s="186"/>
      <c r="M188" s="186"/>
      <c r="N188" s="186"/>
      <c r="O188" s="186"/>
      <c r="P188" s="186"/>
      <c r="Q188" s="186"/>
      <c r="R188" s="189"/>
      <c r="T188" s="190"/>
      <c r="U188" s="186"/>
      <c r="V188" s="186"/>
      <c r="W188" s="186"/>
      <c r="X188" s="186"/>
      <c r="Y188" s="186"/>
      <c r="Z188" s="186"/>
      <c r="AA188" s="191"/>
      <c r="AT188" s="192" t="s">
        <v>167</v>
      </c>
      <c r="AU188" s="192" t="s">
        <v>103</v>
      </c>
      <c r="AV188" s="12" t="s">
        <v>21</v>
      </c>
      <c r="AW188" s="12" t="s">
        <v>36</v>
      </c>
      <c r="AX188" s="12" t="s">
        <v>79</v>
      </c>
      <c r="AY188" s="192" t="s">
        <v>159</v>
      </c>
    </row>
    <row r="189" spans="2:51" s="10" customFormat="1" ht="22.5" customHeight="1">
      <c r="B189" s="165"/>
      <c r="C189" s="166"/>
      <c r="D189" s="166"/>
      <c r="E189" s="167" t="s">
        <v>3</v>
      </c>
      <c r="F189" s="273" t="s">
        <v>944</v>
      </c>
      <c r="G189" s="272"/>
      <c r="H189" s="272"/>
      <c r="I189" s="272"/>
      <c r="J189" s="166"/>
      <c r="K189" s="168">
        <v>1.932</v>
      </c>
      <c r="L189" s="166"/>
      <c r="M189" s="166"/>
      <c r="N189" s="166"/>
      <c r="O189" s="166"/>
      <c r="P189" s="166"/>
      <c r="Q189" s="166"/>
      <c r="R189" s="169"/>
      <c r="T189" s="170"/>
      <c r="U189" s="166"/>
      <c r="V189" s="166"/>
      <c r="W189" s="166"/>
      <c r="X189" s="166"/>
      <c r="Y189" s="166"/>
      <c r="Z189" s="166"/>
      <c r="AA189" s="171"/>
      <c r="AT189" s="172" t="s">
        <v>167</v>
      </c>
      <c r="AU189" s="172" t="s">
        <v>103</v>
      </c>
      <c r="AV189" s="10" t="s">
        <v>103</v>
      </c>
      <c r="AW189" s="10" t="s">
        <v>36</v>
      </c>
      <c r="AX189" s="10" t="s">
        <v>79</v>
      </c>
      <c r="AY189" s="172" t="s">
        <v>159</v>
      </c>
    </row>
    <row r="190" spans="2:51" s="13" customFormat="1" ht="22.5" customHeight="1">
      <c r="B190" s="193"/>
      <c r="C190" s="194"/>
      <c r="D190" s="194"/>
      <c r="E190" s="195" t="s">
        <v>3</v>
      </c>
      <c r="F190" s="274" t="s">
        <v>368</v>
      </c>
      <c r="G190" s="275"/>
      <c r="H190" s="275"/>
      <c r="I190" s="275"/>
      <c r="J190" s="194"/>
      <c r="K190" s="196">
        <v>1.932</v>
      </c>
      <c r="L190" s="194"/>
      <c r="M190" s="194"/>
      <c r="N190" s="194"/>
      <c r="O190" s="194"/>
      <c r="P190" s="194"/>
      <c r="Q190" s="194"/>
      <c r="R190" s="197"/>
      <c r="T190" s="198"/>
      <c r="U190" s="194"/>
      <c r="V190" s="194"/>
      <c r="W190" s="194"/>
      <c r="X190" s="194"/>
      <c r="Y190" s="194"/>
      <c r="Z190" s="194"/>
      <c r="AA190" s="199"/>
      <c r="AT190" s="200" t="s">
        <v>167</v>
      </c>
      <c r="AU190" s="200" t="s">
        <v>103</v>
      </c>
      <c r="AV190" s="13" t="s">
        <v>173</v>
      </c>
      <c r="AW190" s="13" t="s">
        <v>36</v>
      </c>
      <c r="AX190" s="13" t="s">
        <v>79</v>
      </c>
      <c r="AY190" s="200" t="s">
        <v>159</v>
      </c>
    </row>
    <row r="191" spans="2:51" s="11" customFormat="1" ht="22.5" customHeight="1">
      <c r="B191" s="173"/>
      <c r="C191" s="174"/>
      <c r="D191" s="174"/>
      <c r="E191" s="175" t="s">
        <v>3</v>
      </c>
      <c r="F191" s="269" t="s">
        <v>168</v>
      </c>
      <c r="G191" s="270"/>
      <c r="H191" s="270"/>
      <c r="I191" s="270"/>
      <c r="J191" s="174"/>
      <c r="K191" s="176">
        <v>25.257</v>
      </c>
      <c r="L191" s="174"/>
      <c r="M191" s="174"/>
      <c r="N191" s="174"/>
      <c r="O191" s="174"/>
      <c r="P191" s="174"/>
      <c r="Q191" s="174"/>
      <c r="R191" s="177"/>
      <c r="T191" s="178"/>
      <c r="U191" s="174"/>
      <c r="V191" s="174"/>
      <c r="W191" s="174"/>
      <c r="X191" s="174"/>
      <c r="Y191" s="174"/>
      <c r="Z191" s="174"/>
      <c r="AA191" s="179"/>
      <c r="AT191" s="180" t="s">
        <v>167</v>
      </c>
      <c r="AU191" s="180" t="s">
        <v>103</v>
      </c>
      <c r="AV191" s="11" t="s">
        <v>164</v>
      </c>
      <c r="AW191" s="11" t="s">
        <v>36</v>
      </c>
      <c r="AX191" s="11" t="s">
        <v>21</v>
      </c>
      <c r="AY191" s="180" t="s">
        <v>159</v>
      </c>
    </row>
    <row r="192" spans="2:65" s="1" customFormat="1" ht="22.5" customHeight="1">
      <c r="B192" s="129"/>
      <c r="C192" s="181" t="s">
        <v>244</v>
      </c>
      <c r="D192" s="181" t="s">
        <v>262</v>
      </c>
      <c r="E192" s="182" t="s">
        <v>263</v>
      </c>
      <c r="F192" s="278" t="s">
        <v>264</v>
      </c>
      <c r="G192" s="279"/>
      <c r="H192" s="279"/>
      <c r="I192" s="279"/>
      <c r="J192" s="183" t="s">
        <v>163</v>
      </c>
      <c r="K192" s="184">
        <v>29.046</v>
      </c>
      <c r="L192" s="280">
        <v>0</v>
      </c>
      <c r="M192" s="279"/>
      <c r="N192" s="281">
        <f>ROUND(L192*K192,2)</f>
        <v>0</v>
      </c>
      <c r="O192" s="260"/>
      <c r="P192" s="260"/>
      <c r="Q192" s="260"/>
      <c r="R192" s="131"/>
      <c r="T192" s="162" t="s">
        <v>3</v>
      </c>
      <c r="U192" s="43" t="s">
        <v>44</v>
      </c>
      <c r="V192" s="35"/>
      <c r="W192" s="163">
        <f>V192*K192</f>
        <v>0</v>
      </c>
      <c r="X192" s="163">
        <v>0.0019</v>
      </c>
      <c r="Y192" s="163">
        <f>X192*K192</f>
        <v>0.0551874</v>
      </c>
      <c r="Z192" s="163">
        <v>0</v>
      </c>
      <c r="AA192" s="164">
        <f>Z192*K192</f>
        <v>0</v>
      </c>
      <c r="AR192" s="17" t="s">
        <v>265</v>
      </c>
      <c r="AT192" s="17" t="s">
        <v>262</v>
      </c>
      <c r="AU192" s="17" t="s">
        <v>103</v>
      </c>
      <c r="AY192" s="17" t="s">
        <v>159</v>
      </c>
      <c r="BE192" s="104">
        <f>IF(U192="základní",N192,0)</f>
        <v>0</v>
      </c>
      <c r="BF192" s="104">
        <f>IF(U192="snížená",N192,0)</f>
        <v>0</v>
      </c>
      <c r="BG192" s="104">
        <f>IF(U192="zákl. přenesená",N192,0)</f>
        <v>0</v>
      </c>
      <c r="BH192" s="104">
        <f>IF(U192="sníž. přenesená",N192,0)</f>
        <v>0</v>
      </c>
      <c r="BI192" s="104">
        <f>IF(U192="nulová",N192,0)</f>
        <v>0</v>
      </c>
      <c r="BJ192" s="17" t="s">
        <v>21</v>
      </c>
      <c r="BK192" s="104">
        <f>ROUND(L192*K192,2)</f>
        <v>0</v>
      </c>
      <c r="BL192" s="17" t="s">
        <v>196</v>
      </c>
      <c r="BM192" s="17" t="s">
        <v>745</v>
      </c>
    </row>
    <row r="193" spans="2:65" s="1" customFormat="1" ht="31.5" customHeight="1">
      <c r="B193" s="129"/>
      <c r="C193" s="158" t="s">
        <v>249</v>
      </c>
      <c r="D193" s="158" t="s">
        <v>160</v>
      </c>
      <c r="E193" s="159" t="s">
        <v>268</v>
      </c>
      <c r="F193" s="259" t="s">
        <v>269</v>
      </c>
      <c r="G193" s="260"/>
      <c r="H193" s="260"/>
      <c r="I193" s="260"/>
      <c r="J193" s="160" t="s">
        <v>229</v>
      </c>
      <c r="K193" s="161">
        <v>0.055</v>
      </c>
      <c r="L193" s="261">
        <v>0</v>
      </c>
      <c r="M193" s="260"/>
      <c r="N193" s="262">
        <f>ROUND(L193*K193,2)</f>
        <v>0</v>
      </c>
      <c r="O193" s="260"/>
      <c r="P193" s="260"/>
      <c r="Q193" s="260"/>
      <c r="R193" s="131"/>
      <c r="T193" s="162" t="s">
        <v>3</v>
      </c>
      <c r="U193" s="43" t="s">
        <v>44</v>
      </c>
      <c r="V193" s="35"/>
      <c r="W193" s="163">
        <f>V193*K193</f>
        <v>0</v>
      </c>
      <c r="X193" s="163">
        <v>0</v>
      </c>
      <c r="Y193" s="163">
        <f>X193*K193</f>
        <v>0</v>
      </c>
      <c r="Z193" s="163">
        <v>0</v>
      </c>
      <c r="AA193" s="16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7" t="s">
        <v>21</v>
      </c>
      <c r="BK193" s="104">
        <f>ROUND(L193*K193,2)</f>
        <v>0</v>
      </c>
      <c r="BL193" s="17" t="s">
        <v>196</v>
      </c>
      <c r="BM193" s="17" t="s">
        <v>746</v>
      </c>
    </row>
    <row r="194" spans="2:63" s="9" customFormat="1" ht="29.85" customHeight="1">
      <c r="B194" s="147"/>
      <c r="C194" s="148"/>
      <c r="D194" s="157" t="s">
        <v>121</v>
      </c>
      <c r="E194" s="157"/>
      <c r="F194" s="157"/>
      <c r="G194" s="157"/>
      <c r="H194" s="157"/>
      <c r="I194" s="157"/>
      <c r="J194" s="157"/>
      <c r="K194" s="157"/>
      <c r="L194" s="157"/>
      <c r="M194" s="157"/>
      <c r="N194" s="254">
        <f>BK194</f>
        <v>0</v>
      </c>
      <c r="O194" s="255"/>
      <c r="P194" s="255"/>
      <c r="Q194" s="255"/>
      <c r="R194" s="150"/>
      <c r="T194" s="151"/>
      <c r="U194" s="148"/>
      <c r="V194" s="148"/>
      <c r="W194" s="152">
        <f>SUM(W195:W218)</f>
        <v>0</v>
      </c>
      <c r="X194" s="148"/>
      <c r="Y194" s="152">
        <f>SUM(Y195:Y218)</f>
        <v>3.17658876</v>
      </c>
      <c r="Z194" s="148"/>
      <c r="AA194" s="153">
        <f>SUM(AA195:AA218)</f>
        <v>4.24344</v>
      </c>
      <c r="AR194" s="154" t="s">
        <v>103</v>
      </c>
      <c r="AT194" s="155" t="s">
        <v>78</v>
      </c>
      <c r="AU194" s="155" t="s">
        <v>21</v>
      </c>
      <c r="AY194" s="154" t="s">
        <v>159</v>
      </c>
      <c r="BK194" s="156">
        <f>SUM(BK195:BK218)</f>
        <v>0</v>
      </c>
    </row>
    <row r="195" spans="2:65" s="1" customFormat="1" ht="31.5" customHeight="1">
      <c r="B195" s="129"/>
      <c r="C195" s="158" t="s">
        <v>8</v>
      </c>
      <c r="D195" s="158" t="s">
        <v>160</v>
      </c>
      <c r="E195" s="159" t="s">
        <v>945</v>
      </c>
      <c r="F195" s="259" t="s">
        <v>946</v>
      </c>
      <c r="G195" s="260"/>
      <c r="H195" s="260"/>
      <c r="I195" s="260"/>
      <c r="J195" s="160" t="s">
        <v>163</v>
      </c>
      <c r="K195" s="161">
        <v>28.95</v>
      </c>
      <c r="L195" s="261">
        <v>0</v>
      </c>
      <c r="M195" s="260"/>
      <c r="N195" s="262">
        <f>ROUND(L195*K195,2)</f>
        <v>0</v>
      </c>
      <c r="O195" s="260"/>
      <c r="P195" s="260"/>
      <c r="Q195" s="260"/>
      <c r="R195" s="131"/>
      <c r="T195" s="162" t="s">
        <v>3</v>
      </c>
      <c r="U195" s="43" t="s">
        <v>44</v>
      </c>
      <c r="V195" s="35"/>
      <c r="W195" s="163">
        <f>V195*K195</f>
        <v>0</v>
      </c>
      <c r="X195" s="163">
        <v>0</v>
      </c>
      <c r="Y195" s="163">
        <f>X195*K195</f>
        <v>0</v>
      </c>
      <c r="Z195" s="163">
        <v>0</v>
      </c>
      <c r="AA195" s="164">
        <f>Z195*K195</f>
        <v>0</v>
      </c>
      <c r="AR195" s="17" t="s">
        <v>196</v>
      </c>
      <c r="AT195" s="17" t="s">
        <v>160</v>
      </c>
      <c r="AU195" s="17" t="s">
        <v>103</v>
      </c>
      <c r="AY195" s="17" t="s">
        <v>159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17" t="s">
        <v>21</v>
      </c>
      <c r="BK195" s="104">
        <f>ROUND(L195*K195,2)</f>
        <v>0</v>
      </c>
      <c r="BL195" s="17" t="s">
        <v>196</v>
      </c>
      <c r="BM195" s="17" t="s">
        <v>947</v>
      </c>
    </row>
    <row r="196" spans="2:51" s="12" customFormat="1" ht="22.5" customHeight="1">
      <c r="B196" s="185"/>
      <c r="C196" s="186"/>
      <c r="D196" s="186"/>
      <c r="E196" s="187" t="s">
        <v>3</v>
      </c>
      <c r="F196" s="276" t="s">
        <v>948</v>
      </c>
      <c r="G196" s="277"/>
      <c r="H196" s="277"/>
      <c r="I196" s="277"/>
      <c r="J196" s="186"/>
      <c r="K196" s="188" t="s">
        <v>3</v>
      </c>
      <c r="L196" s="186"/>
      <c r="M196" s="186"/>
      <c r="N196" s="186"/>
      <c r="O196" s="186"/>
      <c r="P196" s="186"/>
      <c r="Q196" s="186"/>
      <c r="R196" s="189"/>
      <c r="T196" s="190"/>
      <c r="U196" s="186"/>
      <c r="V196" s="186"/>
      <c r="W196" s="186"/>
      <c r="X196" s="186"/>
      <c r="Y196" s="186"/>
      <c r="Z196" s="186"/>
      <c r="AA196" s="191"/>
      <c r="AT196" s="192" t="s">
        <v>167</v>
      </c>
      <c r="AU196" s="192" t="s">
        <v>103</v>
      </c>
      <c r="AV196" s="12" t="s">
        <v>21</v>
      </c>
      <c r="AW196" s="12" t="s">
        <v>36</v>
      </c>
      <c r="AX196" s="12" t="s">
        <v>79</v>
      </c>
      <c r="AY196" s="192" t="s">
        <v>159</v>
      </c>
    </row>
    <row r="197" spans="2:51" s="10" customFormat="1" ht="22.5" customHeight="1">
      <c r="B197" s="165"/>
      <c r="C197" s="166"/>
      <c r="D197" s="166"/>
      <c r="E197" s="167" t="s">
        <v>3</v>
      </c>
      <c r="F197" s="273" t="s">
        <v>949</v>
      </c>
      <c r="G197" s="272"/>
      <c r="H197" s="272"/>
      <c r="I197" s="272"/>
      <c r="J197" s="166"/>
      <c r="K197" s="168">
        <v>28.95</v>
      </c>
      <c r="L197" s="166"/>
      <c r="M197" s="166"/>
      <c r="N197" s="166"/>
      <c r="O197" s="166"/>
      <c r="P197" s="166"/>
      <c r="Q197" s="166"/>
      <c r="R197" s="169"/>
      <c r="T197" s="170"/>
      <c r="U197" s="166"/>
      <c r="V197" s="166"/>
      <c r="W197" s="166"/>
      <c r="X197" s="166"/>
      <c r="Y197" s="166"/>
      <c r="Z197" s="166"/>
      <c r="AA197" s="171"/>
      <c r="AT197" s="172" t="s">
        <v>167</v>
      </c>
      <c r="AU197" s="172" t="s">
        <v>103</v>
      </c>
      <c r="AV197" s="10" t="s">
        <v>103</v>
      </c>
      <c r="AW197" s="10" t="s">
        <v>36</v>
      </c>
      <c r="AX197" s="10" t="s">
        <v>79</v>
      </c>
      <c r="AY197" s="172" t="s">
        <v>159</v>
      </c>
    </row>
    <row r="198" spans="2:51" s="11" customFormat="1" ht="22.5" customHeight="1">
      <c r="B198" s="173"/>
      <c r="C198" s="174"/>
      <c r="D198" s="174"/>
      <c r="E198" s="175" t="s">
        <v>3</v>
      </c>
      <c r="F198" s="269" t="s">
        <v>168</v>
      </c>
      <c r="G198" s="270"/>
      <c r="H198" s="270"/>
      <c r="I198" s="270"/>
      <c r="J198" s="174"/>
      <c r="K198" s="176">
        <v>28.95</v>
      </c>
      <c r="L198" s="174"/>
      <c r="M198" s="174"/>
      <c r="N198" s="174"/>
      <c r="O198" s="174"/>
      <c r="P198" s="174"/>
      <c r="Q198" s="174"/>
      <c r="R198" s="177"/>
      <c r="T198" s="178"/>
      <c r="U198" s="174"/>
      <c r="V198" s="174"/>
      <c r="W198" s="174"/>
      <c r="X198" s="174"/>
      <c r="Y198" s="174"/>
      <c r="Z198" s="174"/>
      <c r="AA198" s="179"/>
      <c r="AT198" s="180" t="s">
        <v>167</v>
      </c>
      <c r="AU198" s="180" t="s">
        <v>103</v>
      </c>
      <c r="AV198" s="11" t="s">
        <v>164</v>
      </c>
      <c r="AW198" s="11" t="s">
        <v>36</v>
      </c>
      <c r="AX198" s="11" t="s">
        <v>21</v>
      </c>
      <c r="AY198" s="180" t="s">
        <v>159</v>
      </c>
    </row>
    <row r="199" spans="2:65" s="1" customFormat="1" ht="22.5" customHeight="1">
      <c r="B199" s="129"/>
      <c r="C199" s="181" t="s">
        <v>256</v>
      </c>
      <c r="D199" s="181" t="s">
        <v>262</v>
      </c>
      <c r="E199" s="182" t="s">
        <v>281</v>
      </c>
      <c r="F199" s="278" t="s">
        <v>282</v>
      </c>
      <c r="G199" s="279"/>
      <c r="H199" s="279"/>
      <c r="I199" s="279"/>
      <c r="J199" s="183" t="s">
        <v>163</v>
      </c>
      <c r="K199" s="184">
        <v>33.293</v>
      </c>
      <c r="L199" s="280">
        <v>0</v>
      </c>
      <c r="M199" s="279"/>
      <c r="N199" s="281">
        <f>ROUND(L199*K199,2)</f>
        <v>0</v>
      </c>
      <c r="O199" s="260"/>
      <c r="P199" s="260"/>
      <c r="Q199" s="260"/>
      <c r="R199" s="131"/>
      <c r="T199" s="162" t="s">
        <v>3</v>
      </c>
      <c r="U199" s="43" t="s">
        <v>44</v>
      </c>
      <c r="V199" s="35"/>
      <c r="W199" s="163">
        <f>V199*K199</f>
        <v>0</v>
      </c>
      <c r="X199" s="163">
        <v>0.00388</v>
      </c>
      <c r="Y199" s="163">
        <f>X199*K199</f>
        <v>0.12917684000000001</v>
      </c>
      <c r="Z199" s="163">
        <v>0</v>
      </c>
      <c r="AA199" s="164">
        <f>Z199*K199</f>
        <v>0</v>
      </c>
      <c r="AR199" s="17" t="s">
        <v>265</v>
      </c>
      <c r="AT199" s="17" t="s">
        <v>262</v>
      </c>
      <c r="AU199" s="17" t="s">
        <v>103</v>
      </c>
      <c r="AY199" s="17" t="s">
        <v>159</v>
      </c>
      <c r="BE199" s="104">
        <f>IF(U199="základní",N199,0)</f>
        <v>0</v>
      </c>
      <c r="BF199" s="104">
        <f>IF(U199="snížená",N199,0)</f>
        <v>0</v>
      </c>
      <c r="BG199" s="104">
        <f>IF(U199="zákl. přenesená",N199,0)</f>
        <v>0</v>
      </c>
      <c r="BH199" s="104">
        <f>IF(U199="sníž. přenesená",N199,0)</f>
        <v>0</v>
      </c>
      <c r="BI199" s="104">
        <f>IF(U199="nulová",N199,0)</f>
        <v>0</v>
      </c>
      <c r="BJ199" s="17" t="s">
        <v>21</v>
      </c>
      <c r="BK199" s="104">
        <f>ROUND(L199*K199,2)</f>
        <v>0</v>
      </c>
      <c r="BL199" s="17" t="s">
        <v>196</v>
      </c>
      <c r="BM199" s="17" t="s">
        <v>950</v>
      </c>
    </row>
    <row r="200" spans="2:65" s="1" customFormat="1" ht="31.5" customHeight="1">
      <c r="B200" s="129"/>
      <c r="C200" s="158" t="s">
        <v>261</v>
      </c>
      <c r="D200" s="158" t="s">
        <v>160</v>
      </c>
      <c r="E200" s="159" t="s">
        <v>951</v>
      </c>
      <c r="F200" s="259" t="s">
        <v>952</v>
      </c>
      <c r="G200" s="260"/>
      <c r="H200" s="260"/>
      <c r="I200" s="260"/>
      <c r="J200" s="160" t="s">
        <v>163</v>
      </c>
      <c r="K200" s="161">
        <v>28.95</v>
      </c>
      <c r="L200" s="261">
        <v>0</v>
      </c>
      <c r="M200" s="260"/>
      <c r="N200" s="262">
        <f>ROUND(L200*K200,2)</f>
        <v>0</v>
      </c>
      <c r="O200" s="260"/>
      <c r="P200" s="260"/>
      <c r="Q200" s="260"/>
      <c r="R200" s="131"/>
      <c r="T200" s="162" t="s">
        <v>3</v>
      </c>
      <c r="U200" s="43" t="s">
        <v>44</v>
      </c>
      <c r="V200" s="35"/>
      <c r="W200" s="163">
        <f>V200*K200</f>
        <v>0</v>
      </c>
      <c r="X200" s="163">
        <v>0</v>
      </c>
      <c r="Y200" s="163">
        <f>X200*K200</f>
        <v>0</v>
      </c>
      <c r="Z200" s="163">
        <v>0.006</v>
      </c>
      <c r="AA200" s="164">
        <f>Z200*K200</f>
        <v>0.1737</v>
      </c>
      <c r="AR200" s="17" t="s">
        <v>196</v>
      </c>
      <c r="AT200" s="17" t="s">
        <v>160</v>
      </c>
      <c r="AU200" s="17" t="s">
        <v>103</v>
      </c>
      <c r="AY200" s="17" t="s">
        <v>159</v>
      </c>
      <c r="BE200" s="104">
        <f>IF(U200="základní",N200,0)</f>
        <v>0</v>
      </c>
      <c r="BF200" s="104">
        <f>IF(U200="snížená",N200,0)</f>
        <v>0</v>
      </c>
      <c r="BG200" s="104">
        <f>IF(U200="zákl. přenesená",N200,0)</f>
        <v>0</v>
      </c>
      <c r="BH200" s="104">
        <f>IF(U200="sníž. přenesená",N200,0)</f>
        <v>0</v>
      </c>
      <c r="BI200" s="104">
        <f>IF(U200="nulová",N200,0)</f>
        <v>0</v>
      </c>
      <c r="BJ200" s="17" t="s">
        <v>21</v>
      </c>
      <c r="BK200" s="104">
        <f>ROUND(L200*K200,2)</f>
        <v>0</v>
      </c>
      <c r="BL200" s="17" t="s">
        <v>196</v>
      </c>
      <c r="BM200" s="17" t="s">
        <v>953</v>
      </c>
    </row>
    <row r="201" spans="2:51" s="12" customFormat="1" ht="22.5" customHeight="1">
      <c r="B201" s="185"/>
      <c r="C201" s="186"/>
      <c r="D201" s="186"/>
      <c r="E201" s="187" t="s">
        <v>3</v>
      </c>
      <c r="F201" s="276" t="s">
        <v>948</v>
      </c>
      <c r="G201" s="277"/>
      <c r="H201" s="277"/>
      <c r="I201" s="277"/>
      <c r="J201" s="186"/>
      <c r="K201" s="188" t="s">
        <v>3</v>
      </c>
      <c r="L201" s="186"/>
      <c r="M201" s="186"/>
      <c r="N201" s="186"/>
      <c r="O201" s="186"/>
      <c r="P201" s="186"/>
      <c r="Q201" s="186"/>
      <c r="R201" s="189"/>
      <c r="T201" s="190"/>
      <c r="U201" s="186"/>
      <c r="V201" s="186"/>
      <c r="W201" s="186"/>
      <c r="X201" s="186"/>
      <c r="Y201" s="186"/>
      <c r="Z201" s="186"/>
      <c r="AA201" s="191"/>
      <c r="AT201" s="192" t="s">
        <v>167</v>
      </c>
      <c r="AU201" s="192" t="s">
        <v>103</v>
      </c>
      <c r="AV201" s="12" t="s">
        <v>21</v>
      </c>
      <c r="AW201" s="12" t="s">
        <v>36</v>
      </c>
      <c r="AX201" s="12" t="s">
        <v>79</v>
      </c>
      <c r="AY201" s="192" t="s">
        <v>159</v>
      </c>
    </row>
    <row r="202" spans="2:51" s="10" customFormat="1" ht="22.5" customHeight="1">
      <c r="B202" s="165"/>
      <c r="C202" s="166"/>
      <c r="D202" s="166"/>
      <c r="E202" s="167" t="s">
        <v>3</v>
      </c>
      <c r="F202" s="273" t="s">
        <v>949</v>
      </c>
      <c r="G202" s="272"/>
      <c r="H202" s="272"/>
      <c r="I202" s="272"/>
      <c r="J202" s="166"/>
      <c r="K202" s="168">
        <v>28.95</v>
      </c>
      <c r="L202" s="166"/>
      <c r="M202" s="166"/>
      <c r="N202" s="166"/>
      <c r="O202" s="166"/>
      <c r="P202" s="166"/>
      <c r="Q202" s="166"/>
      <c r="R202" s="169"/>
      <c r="T202" s="170"/>
      <c r="U202" s="166"/>
      <c r="V202" s="166"/>
      <c r="W202" s="166"/>
      <c r="X202" s="166"/>
      <c r="Y202" s="166"/>
      <c r="Z202" s="166"/>
      <c r="AA202" s="171"/>
      <c r="AT202" s="172" t="s">
        <v>167</v>
      </c>
      <c r="AU202" s="172" t="s">
        <v>103</v>
      </c>
      <c r="AV202" s="10" t="s">
        <v>103</v>
      </c>
      <c r="AW202" s="10" t="s">
        <v>36</v>
      </c>
      <c r="AX202" s="10" t="s">
        <v>79</v>
      </c>
      <c r="AY202" s="172" t="s">
        <v>159</v>
      </c>
    </row>
    <row r="203" spans="2:51" s="11" customFormat="1" ht="22.5" customHeight="1">
      <c r="B203" s="173"/>
      <c r="C203" s="174"/>
      <c r="D203" s="174"/>
      <c r="E203" s="175" t="s">
        <v>3</v>
      </c>
      <c r="F203" s="269" t="s">
        <v>168</v>
      </c>
      <c r="G203" s="270"/>
      <c r="H203" s="270"/>
      <c r="I203" s="270"/>
      <c r="J203" s="174"/>
      <c r="K203" s="176">
        <v>28.95</v>
      </c>
      <c r="L203" s="174"/>
      <c r="M203" s="174"/>
      <c r="N203" s="174"/>
      <c r="O203" s="174"/>
      <c r="P203" s="174"/>
      <c r="Q203" s="174"/>
      <c r="R203" s="177"/>
      <c r="T203" s="178"/>
      <c r="U203" s="174"/>
      <c r="V203" s="174"/>
      <c r="W203" s="174"/>
      <c r="X203" s="174"/>
      <c r="Y203" s="174"/>
      <c r="Z203" s="174"/>
      <c r="AA203" s="179"/>
      <c r="AT203" s="180" t="s">
        <v>167</v>
      </c>
      <c r="AU203" s="180" t="s">
        <v>103</v>
      </c>
      <c r="AV203" s="11" t="s">
        <v>164</v>
      </c>
      <c r="AW203" s="11" t="s">
        <v>36</v>
      </c>
      <c r="AX203" s="11" t="s">
        <v>21</v>
      </c>
      <c r="AY203" s="180" t="s">
        <v>159</v>
      </c>
    </row>
    <row r="204" spans="2:65" s="1" customFormat="1" ht="31.5" customHeight="1">
      <c r="B204" s="129"/>
      <c r="C204" s="158" t="s">
        <v>267</v>
      </c>
      <c r="D204" s="158" t="s">
        <v>160</v>
      </c>
      <c r="E204" s="159" t="s">
        <v>272</v>
      </c>
      <c r="F204" s="259" t="s">
        <v>273</v>
      </c>
      <c r="G204" s="260"/>
      <c r="H204" s="260"/>
      <c r="I204" s="260"/>
      <c r="J204" s="160" t="s">
        <v>163</v>
      </c>
      <c r="K204" s="161">
        <v>678.29</v>
      </c>
      <c r="L204" s="261">
        <v>0</v>
      </c>
      <c r="M204" s="260"/>
      <c r="N204" s="262">
        <f>ROUND(L204*K204,2)</f>
        <v>0</v>
      </c>
      <c r="O204" s="260"/>
      <c r="P204" s="260"/>
      <c r="Q204" s="260"/>
      <c r="R204" s="131"/>
      <c r="T204" s="162" t="s">
        <v>3</v>
      </c>
      <c r="U204" s="43" t="s">
        <v>44</v>
      </c>
      <c r="V204" s="35"/>
      <c r="W204" s="163">
        <f>V204*K204</f>
        <v>0</v>
      </c>
      <c r="X204" s="163">
        <v>0</v>
      </c>
      <c r="Y204" s="163">
        <f>X204*K204</f>
        <v>0</v>
      </c>
      <c r="Z204" s="163">
        <v>0.006</v>
      </c>
      <c r="AA204" s="164">
        <f>Z204*K204</f>
        <v>4.0697399999999995</v>
      </c>
      <c r="AR204" s="17" t="s">
        <v>196</v>
      </c>
      <c r="AT204" s="17" t="s">
        <v>160</v>
      </c>
      <c r="AU204" s="17" t="s">
        <v>103</v>
      </c>
      <c r="AY204" s="17" t="s">
        <v>159</v>
      </c>
      <c r="BE204" s="104">
        <f>IF(U204="základní",N204,0)</f>
        <v>0</v>
      </c>
      <c r="BF204" s="104">
        <f>IF(U204="snížená",N204,0)</f>
        <v>0</v>
      </c>
      <c r="BG204" s="104">
        <f>IF(U204="zákl. přenesená",N204,0)</f>
        <v>0</v>
      </c>
      <c r="BH204" s="104">
        <f>IF(U204="sníž. přenesená",N204,0)</f>
        <v>0</v>
      </c>
      <c r="BI204" s="104">
        <f>IF(U204="nulová",N204,0)</f>
        <v>0</v>
      </c>
      <c r="BJ204" s="17" t="s">
        <v>21</v>
      </c>
      <c r="BK204" s="104">
        <f>ROUND(L204*K204,2)</f>
        <v>0</v>
      </c>
      <c r="BL204" s="17" t="s">
        <v>196</v>
      </c>
      <c r="BM204" s="17" t="s">
        <v>747</v>
      </c>
    </row>
    <row r="205" spans="2:51" s="12" customFormat="1" ht="22.5" customHeight="1">
      <c r="B205" s="185"/>
      <c r="C205" s="186"/>
      <c r="D205" s="186"/>
      <c r="E205" s="187" t="s">
        <v>3</v>
      </c>
      <c r="F205" s="276" t="s">
        <v>954</v>
      </c>
      <c r="G205" s="277"/>
      <c r="H205" s="277"/>
      <c r="I205" s="277"/>
      <c r="J205" s="186"/>
      <c r="K205" s="188" t="s">
        <v>3</v>
      </c>
      <c r="L205" s="186"/>
      <c r="M205" s="186"/>
      <c r="N205" s="186"/>
      <c r="O205" s="186"/>
      <c r="P205" s="186"/>
      <c r="Q205" s="186"/>
      <c r="R205" s="189"/>
      <c r="T205" s="190"/>
      <c r="U205" s="186"/>
      <c r="V205" s="186"/>
      <c r="W205" s="186"/>
      <c r="X205" s="186"/>
      <c r="Y205" s="186"/>
      <c r="Z205" s="186"/>
      <c r="AA205" s="191"/>
      <c r="AT205" s="192" t="s">
        <v>167</v>
      </c>
      <c r="AU205" s="192" t="s">
        <v>103</v>
      </c>
      <c r="AV205" s="12" t="s">
        <v>21</v>
      </c>
      <c r="AW205" s="12" t="s">
        <v>36</v>
      </c>
      <c r="AX205" s="12" t="s">
        <v>79</v>
      </c>
      <c r="AY205" s="192" t="s">
        <v>159</v>
      </c>
    </row>
    <row r="206" spans="2:51" s="10" customFormat="1" ht="22.5" customHeight="1">
      <c r="B206" s="165"/>
      <c r="C206" s="166"/>
      <c r="D206" s="166"/>
      <c r="E206" s="167" t="s">
        <v>3</v>
      </c>
      <c r="F206" s="273" t="s">
        <v>955</v>
      </c>
      <c r="G206" s="272"/>
      <c r="H206" s="272"/>
      <c r="I206" s="272"/>
      <c r="J206" s="166"/>
      <c r="K206" s="168">
        <v>678.29</v>
      </c>
      <c r="L206" s="166"/>
      <c r="M206" s="166"/>
      <c r="N206" s="166"/>
      <c r="O206" s="166"/>
      <c r="P206" s="166"/>
      <c r="Q206" s="166"/>
      <c r="R206" s="169"/>
      <c r="T206" s="170"/>
      <c r="U206" s="166"/>
      <c r="V206" s="166"/>
      <c r="W206" s="166"/>
      <c r="X206" s="166"/>
      <c r="Y206" s="166"/>
      <c r="Z206" s="166"/>
      <c r="AA206" s="171"/>
      <c r="AT206" s="172" t="s">
        <v>167</v>
      </c>
      <c r="AU206" s="172" t="s">
        <v>103</v>
      </c>
      <c r="AV206" s="10" t="s">
        <v>103</v>
      </c>
      <c r="AW206" s="10" t="s">
        <v>36</v>
      </c>
      <c r="AX206" s="10" t="s">
        <v>79</v>
      </c>
      <c r="AY206" s="172" t="s">
        <v>159</v>
      </c>
    </row>
    <row r="207" spans="2:51" s="11" customFormat="1" ht="22.5" customHeight="1">
      <c r="B207" s="173"/>
      <c r="C207" s="174"/>
      <c r="D207" s="174"/>
      <c r="E207" s="175" t="s">
        <v>3</v>
      </c>
      <c r="F207" s="269" t="s">
        <v>168</v>
      </c>
      <c r="G207" s="270"/>
      <c r="H207" s="270"/>
      <c r="I207" s="270"/>
      <c r="J207" s="174"/>
      <c r="K207" s="176">
        <v>678.29</v>
      </c>
      <c r="L207" s="174"/>
      <c r="M207" s="174"/>
      <c r="N207" s="174"/>
      <c r="O207" s="174"/>
      <c r="P207" s="174"/>
      <c r="Q207" s="174"/>
      <c r="R207" s="177"/>
      <c r="T207" s="178"/>
      <c r="U207" s="174"/>
      <c r="V207" s="174"/>
      <c r="W207" s="174"/>
      <c r="X207" s="174"/>
      <c r="Y207" s="174"/>
      <c r="Z207" s="174"/>
      <c r="AA207" s="179"/>
      <c r="AT207" s="180" t="s">
        <v>167</v>
      </c>
      <c r="AU207" s="180" t="s">
        <v>103</v>
      </c>
      <c r="AV207" s="11" t="s">
        <v>164</v>
      </c>
      <c r="AW207" s="11" t="s">
        <v>36</v>
      </c>
      <c r="AX207" s="11" t="s">
        <v>21</v>
      </c>
      <c r="AY207" s="180" t="s">
        <v>159</v>
      </c>
    </row>
    <row r="208" spans="2:65" s="1" customFormat="1" ht="31.5" customHeight="1">
      <c r="B208" s="129"/>
      <c r="C208" s="158" t="s">
        <v>271</v>
      </c>
      <c r="D208" s="158" t="s">
        <v>160</v>
      </c>
      <c r="E208" s="159" t="s">
        <v>277</v>
      </c>
      <c r="F208" s="259" t="s">
        <v>278</v>
      </c>
      <c r="G208" s="260"/>
      <c r="H208" s="260"/>
      <c r="I208" s="260"/>
      <c r="J208" s="160" t="s">
        <v>163</v>
      </c>
      <c r="K208" s="161">
        <v>681.29</v>
      </c>
      <c r="L208" s="261">
        <v>0</v>
      </c>
      <c r="M208" s="260"/>
      <c r="N208" s="262">
        <f>ROUND(L208*K208,2)</f>
        <v>0</v>
      </c>
      <c r="O208" s="260"/>
      <c r="P208" s="260"/>
      <c r="Q208" s="260"/>
      <c r="R208" s="131"/>
      <c r="T208" s="162" t="s">
        <v>3</v>
      </c>
      <c r="U208" s="43" t="s">
        <v>44</v>
      </c>
      <c r="V208" s="35"/>
      <c r="W208" s="163">
        <f>V208*K208</f>
        <v>0</v>
      </c>
      <c r="X208" s="163">
        <v>0</v>
      </c>
      <c r="Y208" s="163">
        <f>X208*K208</f>
        <v>0</v>
      </c>
      <c r="Z208" s="163">
        <v>0</v>
      </c>
      <c r="AA208" s="164">
        <f>Z208*K208</f>
        <v>0</v>
      </c>
      <c r="AR208" s="17" t="s">
        <v>196</v>
      </c>
      <c r="AT208" s="17" t="s">
        <v>160</v>
      </c>
      <c r="AU208" s="17" t="s">
        <v>103</v>
      </c>
      <c r="AY208" s="17" t="s">
        <v>159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17" t="s">
        <v>21</v>
      </c>
      <c r="BK208" s="104">
        <f>ROUND(L208*K208,2)</f>
        <v>0</v>
      </c>
      <c r="BL208" s="17" t="s">
        <v>196</v>
      </c>
      <c r="BM208" s="17" t="s">
        <v>749</v>
      </c>
    </row>
    <row r="209" spans="2:51" s="12" customFormat="1" ht="22.5" customHeight="1">
      <c r="B209" s="185"/>
      <c r="C209" s="186"/>
      <c r="D209" s="186"/>
      <c r="E209" s="187" t="s">
        <v>3</v>
      </c>
      <c r="F209" s="276" t="s">
        <v>954</v>
      </c>
      <c r="G209" s="277"/>
      <c r="H209" s="277"/>
      <c r="I209" s="277"/>
      <c r="J209" s="186"/>
      <c r="K209" s="188" t="s">
        <v>3</v>
      </c>
      <c r="L209" s="186"/>
      <c r="M209" s="186"/>
      <c r="N209" s="186"/>
      <c r="O209" s="186"/>
      <c r="P209" s="186"/>
      <c r="Q209" s="186"/>
      <c r="R209" s="189"/>
      <c r="T209" s="190"/>
      <c r="U209" s="186"/>
      <c r="V209" s="186"/>
      <c r="W209" s="186"/>
      <c r="X209" s="186"/>
      <c r="Y209" s="186"/>
      <c r="Z209" s="186"/>
      <c r="AA209" s="191"/>
      <c r="AT209" s="192" t="s">
        <v>167</v>
      </c>
      <c r="AU209" s="192" t="s">
        <v>103</v>
      </c>
      <c r="AV209" s="12" t="s">
        <v>21</v>
      </c>
      <c r="AW209" s="12" t="s">
        <v>36</v>
      </c>
      <c r="AX209" s="12" t="s">
        <v>79</v>
      </c>
      <c r="AY209" s="192" t="s">
        <v>159</v>
      </c>
    </row>
    <row r="210" spans="2:51" s="10" customFormat="1" ht="22.5" customHeight="1">
      <c r="B210" s="165"/>
      <c r="C210" s="166"/>
      <c r="D210" s="166"/>
      <c r="E210" s="167" t="s">
        <v>3</v>
      </c>
      <c r="F210" s="273" t="s">
        <v>956</v>
      </c>
      <c r="G210" s="272"/>
      <c r="H210" s="272"/>
      <c r="I210" s="272"/>
      <c r="J210" s="166"/>
      <c r="K210" s="168">
        <v>681.29</v>
      </c>
      <c r="L210" s="166"/>
      <c r="M210" s="166"/>
      <c r="N210" s="166"/>
      <c r="O210" s="166"/>
      <c r="P210" s="166"/>
      <c r="Q210" s="166"/>
      <c r="R210" s="169"/>
      <c r="T210" s="170"/>
      <c r="U210" s="166"/>
      <c r="V210" s="166"/>
      <c r="W210" s="166"/>
      <c r="X210" s="166"/>
      <c r="Y210" s="166"/>
      <c r="Z210" s="166"/>
      <c r="AA210" s="171"/>
      <c r="AT210" s="172" t="s">
        <v>167</v>
      </c>
      <c r="AU210" s="172" t="s">
        <v>103</v>
      </c>
      <c r="AV210" s="10" t="s">
        <v>103</v>
      </c>
      <c r="AW210" s="10" t="s">
        <v>36</v>
      </c>
      <c r="AX210" s="10" t="s">
        <v>79</v>
      </c>
      <c r="AY210" s="172" t="s">
        <v>159</v>
      </c>
    </row>
    <row r="211" spans="2:51" s="11" customFormat="1" ht="22.5" customHeight="1">
      <c r="B211" s="173"/>
      <c r="C211" s="174"/>
      <c r="D211" s="174"/>
      <c r="E211" s="175" t="s">
        <v>3</v>
      </c>
      <c r="F211" s="269" t="s">
        <v>168</v>
      </c>
      <c r="G211" s="270"/>
      <c r="H211" s="270"/>
      <c r="I211" s="270"/>
      <c r="J211" s="174"/>
      <c r="K211" s="176">
        <v>681.29</v>
      </c>
      <c r="L211" s="174"/>
      <c r="M211" s="174"/>
      <c r="N211" s="174"/>
      <c r="O211" s="174"/>
      <c r="P211" s="174"/>
      <c r="Q211" s="174"/>
      <c r="R211" s="177"/>
      <c r="T211" s="178"/>
      <c r="U211" s="174"/>
      <c r="V211" s="174"/>
      <c r="W211" s="174"/>
      <c r="X211" s="174"/>
      <c r="Y211" s="174"/>
      <c r="Z211" s="174"/>
      <c r="AA211" s="179"/>
      <c r="AT211" s="180" t="s">
        <v>167</v>
      </c>
      <c r="AU211" s="180" t="s">
        <v>103</v>
      </c>
      <c r="AV211" s="11" t="s">
        <v>164</v>
      </c>
      <c r="AW211" s="11" t="s">
        <v>36</v>
      </c>
      <c r="AX211" s="11" t="s">
        <v>21</v>
      </c>
      <c r="AY211" s="180" t="s">
        <v>159</v>
      </c>
    </row>
    <row r="212" spans="2:65" s="1" customFormat="1" ht="22.5" customHeight="1">
      <c r="B212" s="129"/>
      <c r="C212" s="181" t="s">
        <v>276</v>
      </c>
      <c r="D212" s="181" t="s">
        <v>262</v>
      </c>
      <c r="E212" s="182" t="s">
        <v>281</v>
      </c>
      <c r="F212" s="278" t="s">
        <v>282</v>
      </c>
      <c r="G212" s="279"/>
      <c r="H212" s="279"/>
      <c r="I212" s="279"/>
      <c r="J212" s="183" t="s">
        <v>163</v>
      </c>
      <c r="K212" s="184">
        <v>783.484</v>
      </c>
      <c r="L212" s="280">
        <v>0</v>
      </c>
      <c r="M212" s="279"/>
      <c r="N212" s="281">
        <f>ROUND(L212*K212,2)</f>
        <v>0</v>
      </c>
      <c r="O212" s="260"/>
      <c r="P212" s="260"/>
      <c r="Q212" s="260"/>
      <c r="R212" s="131"/>
      <c r="T212" s="162" t="s">
        <v>3</v>
      </c>
      <c r="U212" s="43" t="s">
        <v>44</v>
      </c>
      <c r="V212" s="35"/>
      <c r="W212" s="163">
        <f>V212*K212</f>
        <v>0</v>
      </c>
      <c r="X212" s="163">
        <v>0.00388</v>
      </c>
      <c r="Y212" s="163">
        <f>X212*K212</f>
        <v>3.03991792</v>
      </c>
      <c r="Z212" s="163">
        <v>0</v>
      </c>
      <c r="AA212" s="164">
        <f>Z212*K212</f>
        <v>0</v>
      </c>
      <c r="AR212" s="17" t="s">
        <v>265</v>
      </c>
      <c r="AT212" s="17" t="s">
        <v>262</v>
      </c>
      <c r="AU212" s="17" t="s">
        <v>103</v>
      </c>
      <c r="AY212" s="17" t="s">
        <v>159</v>
      </c>
      <c r="BE212" s="104">
        <f>IF(U212="základní",N212,0)</f>
        <v>0</v>
      </c>
      <c r="BF212" s="104">
        <f>IF(U212="snížená",N212,0)</f>
        <v>0</v>
      </c>
      <c r="BG212" s="104">
        <f>IF(U212="zákl. přenesená",N212,0)</f>
        <v>0</v>
      </c>
      <c r="BH212" s="104">
        <f>IF(U212="sníž. přenesená",N212,0)</f>
        <v>0</v>
      </c>
      <c r="BI212" s="104">
        <f>IF(U212="nulová",N212,0)</f>
        <v>0</v>
      </c>
      <c r="BJ212" s="17" t="s">
        <v>21</v>
      </c>
      <c r="BK212" s="104">
        <f>ROUND(L212*K212,2)</f>
        <v>0</v>
      </c>
      <c r="BL212" s="17" t="s">
        <v>196</v>
      </c>
      <c r="BM212" s="17" t="s">
        <v>750</v>
      </c>
    </row>
    <row r="213" spans="2:65" s="1" customFormat="1" ht="31.5" customHeight="1">
      <c r="B213" s="129"/>
      <c r="C213" s="158" t="s">
        <v>280</v>
      </c>
      <c r="D213" s="158" t="s">
        <v>160</v>
      </c>
      <c r="E213" s="159" t="s">
        <v>285</v>
      </c>
      <c r="F213" s="259" t="s">
        <v>286</v>
      </c>
      <c r="G213" s="260"/>
      <c r="H213" s="260"/>
      <c r="I213" s="260"/>
      <c r="J213" s="160" t="s">
        <v>163</v>
      </c>
      <c r="K213" s="161">
        <v>681.29</v>
      </c>
      <c r="L213" s="261">
        <v>0</v>
      </c>
      <c r="M213" s="260"/>
      <c r="N213" s="262">
        <f>ROUND(L213*K213,2)</f>
        <v>0</v>
      </c>
      <c r="O213" s="260"/>
      <c r="P213" s="260"/>
      <c r="Q213" s="260"/>
      <c r="R213" s="131"/>
      <c r="T213" s="162" t="s">
        <v>3</v>
      </c>
      <c r="U213" s="43" t="s">
        <v>44</v>
      </c>
      <c r="V213" s="35"/>
      <c r="W213" s="163">
        <f>V213*K213</f>
        <v>0</v>
      </c>
      <c r="X213" s="163">
        <v>0</v>
      </c>
      <c r="Y213" s="163">
        <f>X213*K213</f>
        <v>0</v>
      </c>
      <c r="Z213" s="163">
        <v>0</v>
      </c>
      <c r="AA213" s="164">
        <f>Z213*K213</f>
        <v>0</v>
      </c>
      <c r="AR213" s="17" t="s">
        <v>196</v>
      </c>
      <c r="AT213" s="17" t="s">
        <v>160</v>
      </c>
      <c r="AU213" s="17" t="s">
        <v>103</v>
      </c>
      <c r="AY213" s="17" t="s">
        <v>159</v>
      </c>
      <c r="BE213" s="104">
        <f>IF(U213="základní",N213,0)</f>
        <v>0</v>
      </c>
      <c r="BF213" s="104">
        <f>IF(U213="snížená",N213,0)</f>
        <v>0</v>
      </c>
      <c r="BG213" s="104">
        <f>IF(U213="zákl. přenesená",N213,0)</f>
        <v>0</v>
      </c>
      <c r="BH213" s="104">
        <f>IF(U213="sníž. přenesená",N213,0)</f>
        <v>0</v>
      </c>
      <c r="BI213" s="104">
        <f>IF(U213="nulová",N213,0)</f>
        <v>0</v>
      </c>
      <c r="BJ213" s="17" t="s">
        <v>21</v>
      </c>
      <c r="BK213" s="104">
        <f>ROUND(L213*K213,2)</f>
        <v>0</v>
      </c>
      <c r="BL213" s="17" t="s">
        <v>196</v>
      </c>
      <c r="BM213" s="17" t="s">
        <v>751</v>
      </c>
    </row>
    <row r="214" spans="2:51" s="12" customFormat="1" ht="22.5" customHeight="1">
      <c r="B214" s="185"/>
      <c r="C214" s="186"/>
      <c r="D214" s="186"/>
      <c r="E214" s="187" t="s">
        <v>3</v>
      </c>
      <c r="F214" s="276" t="s">
        <v>954</v>
      </c>
      <c r="G214" s="277"/>
      <c r="H214" s="277"/>
      <c r="I214" s="277"/>
      <c r="J214" s="186"/>
      <c r="K214" s="188" t="s">
        <v>3</v>
      </c>
      <c r="L214" s="186"/>
      <c r="M214" s="186"/>
      <c r="N214" s="186"/>
      <c r="O214" s="186"/>
      <c r="P214" s="186"/>
      <c r="Q214" s="186"/>
      <c r="R214" s="189"/>
      <c r="T214" s="190"/>
      <c r="U214" s="186"/>
      <c r="V214" s="186"/>
      <c r="W214" s="186"/>
      <c r="X214" s="186"/>
      <c r="Y214" s="186"/>
      <c r="Z214" s="186"/>
      <c r="AA214" s="191"/>
      <c r="AT214" s="192" t="s">
        <v>167</v>
      </c>
      <c r="AU214" s="192" t="s">
        <v>103</v>
      </c>
      <c r="AV214" s="12" t="s">
        <v>21</v>
      </c>
      <c r="AW214" s="12" t="s">
        <v>36</v>
      </c>
      <c r="AX214" s="12" t="s">
        <v>79</v>
      </c>
      <c r="AY214" s="192" t="s">
        <v>159</v>
      </c>
    </row>
    <row r="215" spans="2:51" s="10" customFormat="1" ht="22.5" customHeight="1">
      <c r="B215" s="165"/>
      <c r="C215" s="166"/>
      <c r="D215" s="166"/>
      <c r="E215" s="167" t="s">
        <v>3</v>
      </c>
      <c r="F215" s="273" t="s">
        <v>956</v>
      </c>
      <c r="G215" s="272"/>
      <c r="H215" s="272"/>
      <c r="I215" s="272"/>
      <c r="J215" s="166"/>
      <c r="K215" s="168">
        <v>681.29</v>
      </c>
      <c r="L215" s="166"/>
      <c r="M215" s="166"/>
      <c r="N215" s="166"/>
      <c r="O215" s="166"/>
      <c r="P215" s="166"/>
      <c r="Q215" s="166"/>
      <c r="R215" s="169"/>
      <c r="T215" s="170"/>
      <c r="U215" s="166"/>
      <c r="V215" s="166"/>
      <c r="W215" s="166"/>
      <c r="X215" s="166"/>
      <c r="Y215" s="166"/>
      <c r="Z215" s="166"/>
      <c r="AA215" s="171"/>
      <c r="AT215" s="172" t="s">
        <v>167</v>
      </c>
      <c r="AU215" s="172" t="s">
        <v>103</v>
      </c>
      <c r="AV215" s="10" t="s">
        <v>103</v>
      </c>
      <c r="AW215" s="10" t="s">
        <v>36</v>
      </c>
      <c r="AX215" s="10" t="s">
        <v>79</v>
      </c>
      <c r="AY215" s="172" t="s">
        <v>159</v>
      </c>
    </row>
    <row r="216" spans="2:51" s="11" customFormat="1" ht="22.5" customHeight="1">
      <c r="B216" s="173"/>
      <c r="C216" s="174"/>
      <c r="D216" s="174"/>
      <c r="E216" s="175" t="s">
        <v>3</v>
      </c>
      <c r="F216" s="269" t="s">
        <v>168</v>
      </c>
      <c r="G216" s="270"/>
      <c r="H216" s="270"/>
      <c r="I216" s="270"/>
      <c r="J216" s="174"/>
      <c r="K216" s="176">
        <v>681.29</v>
      </c>
      <c r="L216" s="174"/>
      <c r="M216" s="174"/>
      <c r="N216" s="174"/>
      <c r="O216" s="174"/>
      <c r="P216" s="174"/>
      <c r="Q216" s="174"/>
      <c r="R216" s="177"/>
      <c r="T216" s="178"/>
      <c r="U216" s="174"/>
      <c r="V216" s="174"/>
      <c r="W216" s="174"/>
      <c r="X216" s="174"/>
      <c r="Y216" s="174"/>
      <c r="Z216" s="174"/>
      <c r="AA216" s="179"/>
      <c r="AT216" s="180" t="s">
        <v>167</v>
      </c>
      <c r="AU216" s="180" t="s">
        <v>103</v>
      </c>
      <c r="AV216" s="11" t="s">
        <v>164</v>
      </c>
      <c r="AW216" s="11" t="s">
        <v>36</v>
      </c>
      <c r="AX216" s="11" t="s">
        <v>21</v>
      </c>
      <c r="AY216" s="180" t="s">
        <v>159</v>
      </c>
    </row>
    <row r="217" spans="2:65" s="1" customFormat="1" ht="22.5" customHeight="1">
      <c r="B217" s="129"/>
      <c r="C217" s="181" t="s">
        <v>284</v>
      </c>
      <c r="D217" s="181" t="s">
        <v>262</v>
      </c>
      <c r="E217" s="182" t="s">
        <v>289</v>
      </c>
      <c r="F217" s="278" t="s">
        <v>290</v>
      </c>
      <c r="G217" s="279"/>
      <c r="H217" s="279"/>
      <c r="I217" s="279"/>
      <c r="J217" s="183" t="s">
        <v>291</v>
      </c>
      <c r="K217" s="184">
        <v>7.494</v>
      </c>
      <c r="L217" s="280">
        <v>0</v>
      </c>
      <c r="M217" s="279"/>
      <c r="N217" s="281">
        <f>ROUND(L217*K217,2)</f>
        <v>0</v>
      </c>
      <c r="O217" s="260"/>
      <c r="P217" s="260"/>
      <c r="Q217" s="260"/>
      <c r="R217" s="131"/>
      <c r="T217" s="162" t="s">
        <v>3</v>
      </c>
      <c r="U217" s="43" t="s">
        <v>44</v>
      </c>
      <c r="V217" s="35"/>
      <c r="W217" s="163">
        <f>V217*K217</f>
        <v>0</v>
      </c>
      <c r="X217" s="163">
        <v>0.001</v>
      </c>
      <c r="Y217" s="163">
        <f>X217*K217</f>
        <v>0.007494</v>
      </c>
      <c r="Z217" s="163">
        <v>0</v>
      </c>
      <c r="AA217" s="164">
        <f>Z217*K217</f>
        <v>0</v>
      </c>
      <c r="AR217" s="17" t="s">
        <v>265</v>
      </c>
      <c r="AT217" s="17" t="s">
        <v>262</v>
      </c>
      <c r="AU217" s="17" t="s">
        <v>103</v>
      </c>
      <c r="AY217" s="17" t="s">
        <v>159</v>
      </c>
      <c r="BE217" s="104">
        <f>IF(U217="základní",N217,0)</f>
        <v>0</v>
      </c>
      <c r="BF217" s="104">
        <f>IF(U217="snížená",N217,0)</f>
        <v>0</v>
      </c>
      <c r="BG217" s="104">
        <f>IF(U217="zákl. přenesená",N217,0)</f>
        <v>0</v>
      </c>
      <c r="BH217" s="104">
        <f>IF(U217="sníž. přenesená",N217,0)</f>
        <v>0</v>
      </c>
      <c r="BI217" s="104">
        <f>IF(U217="nulová",N217,0)</f>
        <v>0</v>
      </c>
      <c r="BJ217" s="17" t="s">
        <v>21</v>
      </c>
      <c r="BK217" s="104">
        <f>ROUND(L217*K217,2)</f>
        <v>0</v>
      </c>
      <c r="BL217" s="17" t="s">
        <v>196</v>
      </c>
      <c r="BM217" s="17" t="s">
        <v>752</v>
      </c>
    </row>
    <row r="218" spans="2:65" s="1" customFormat="1" ht="31.5" customHeight="1">
      <c r="B218" s="129"/>
      <c r="C218" s="158" t="s">
        <v>288</v>
      </c>
      <c r="D218" s="158" t="s">
        <v>160</v>
      </c>
      <c r="E218" s="159" t="s">
        <v>294</v>
      </c>
      <c r="F218" s="259" t="s">
        <v>295</v>
      </c>
      <c r="G218" s="260"/>
      <c r="H218" s="260"/>
      <c r="I218" s="260"/>
      <c r="J218" s="160" t="s">
        <v>229</v>
      </c>
      <c r="K218" s="161">
        <v>3.177</v>
      </c>
      <c r="L218" s="261">
        <v>0</v>
      </c>
      <c r="M218" s="260"/>
      <c r="N218" s="262">
        <f>ROUND(L218*K218,2)</f>
        <v>0</v>
      </c>
      <c r="O218" s="260"/>
      <c r="P218" s="260"/>
      <c r="Q218" s="260"/>
      <c r="R218" s="131"/>
      <c r="T218" s="162" t="s">
        <v>3</v>
      </c>
      <c r="U218" s="43" t="s">
        <v>44</v>
      </c>
      <c r="V218" s="35"/>
      <c r="W218" s="163">
        <f>V218*K218</f>
        <v>0</v>
      </c>
      <c r="X218" s="163">
        <v>0</v>
      </c>
      <c r="Y218" s="163">
        <f>X218*K218</f>
        <v>0</v>
      </c>
      <c r="Z218" s="163">
        <v>0</v>
      </c>
      <c r="AA218" s="164">
        <f>Z218*K218</f>
        <v>0</v>
      </c>
      <c r="AR218" s="17" t="s">
        <v>196</v>
      </c>
      <c r="AT218" s="17" t="s">
        <v>160</v>
      </c>
      <c r="AU218" s="17" t="s">
        <v>103</v>
      </c>
      <c r="AY218" s="17" t="s">
        <v>159</v>
      </c>
      <c r="BE218" s="104">
        <f>IF(U218="základní",N218,0)</f>
        <v>0</v>
      </c>
      <c r="BF218" s="104">
        <f>IF(U218="snížená",N218,0)</f>
        <v>0</v>
      </c>
      <c r="BG218" s="104">
        <f>IF(U218="zákl. přenesená",N218,0)</f>
        <v>0</v>
      </c>
      <c r="BH218" s="104">
        <f>IF(U218="sníž. přenesená",N218,0)</f>
        <v>0</v>
      </c>
      <c r="BI218" s="104">
        <f>IF(U218="nulová",N218,0)</f>
        <v>0</v>
      </c>
      <c r="BJ218" s="17" t="s">
        <v>21</v>
      </c>
      <c r="BK218" s="104">
        <f>ROUND(L218*K218,2)</f>
        <v>0</v>
      </c>
      <c r="BL218" s="17" t="s">
        <v>196</v>
      </c>
      <c r="BM218" s="17" t="s">
        <v>753</v>
      </c>
    </row>
    <row r="219" spans="2:63" s="9" customFormat="1" ht="29.85" customHeight="1">
      <c r="B219" s="147"/>
      <c r="C219" s="148"/>
      <c r="D219" s="157" t="s">
        <v>122</v>
      </c>
      <c r="E219" s="157"/>
      <c r="F219" s="157"/>
      <c r="G219" s="157"/>
      <c r="H219" s="157"/>
      <c r="I219" s="157"/>
      <c r="J219" s="157"/>
      <c r="K219" s="157"/>
      <c r="L219" s="157"/>
      <c r="M219" s="157"/>
      <c r="N219" s="254">
        <f>BK219</f>
        <v>0</v>
      </c>
      <c r="O219" s="255"/>
      <c r="P219" s="255"/>
      <c r="Q219" s="255"/>
      <c r="R219" s="150"/>
      <c r="T219" s="151"/>
      <c r="U219" s="148"/>
      <c r="V219" s="148"/>
      <c r="W219" s="152">
        <f>SUM(W220:W223)</f>
        <v>0</v>
      </c>
      <c r="X219" s="148"/>
      <c r="Y219" s="152">
        <f>SUM(Y220:Y223)</f>
        <v>0.00545</v>
      </c>
      <c r="Z219" s="148"/>
      <c r="AA219" s="153">
        <f>SUM(AA220:AA223)</f>
        <v>0</v>
      </c>
      <c r="AR219" s="154" t="s">
        <v>103</v>
      </c>
      <c r="AT219" s="155" t="s">
        <v>78</v>
      </c>
      <c r="AU219" s="155" t="s">
        <v>21</v>
      </c>
      <c r="AY219" s="154" t="s">
        <v>159</v>
      </c>
      <c r="BK219" s="156">
        <f>SUM(BK220:BK223)</f>
        <v>0</v>
      </c>
    </row>
    <row r="220" spans="2:65" s="1" customFormat="1" ht="31.5" customHeight="1">
      <c r="B220" s="129"/>
      <c r="C220" s="158" t="s">
        <v>293</v>
      </c>
      <c r="D220" s="158" t="s">
        <v>160</v>
      </c>
      <c r="E220" s="159" t="s">
        <v>298</v>
      </c>
      <c r="F220" s="259" t="s">
        <v>299</v>
      </c>
      <c r="G220" s="260"/>
      <c r="H220" s="260"/>
      <c r="I220" s="260"/>
      <c r="J220" s="160" t="s">
        <v>211</v>
      </c>
      <c r="K220" s="161">
        <v>5</v>
      </c>
      <c r="L220" s="261">
        <v>0</v>
      </c>
      <c r="M220" s="260"/>
      <c r="N220" s="262">
        <f>ROUND(L220*K220,2)</f>
        <v>0</v>
      </c>
      <c r="O220" s="260"/>
      <c r="P220" s="260"/>
      <c r="Q220" s="260"/>
      <c r="R220" s="131"/>
      <c r="T220" s="162" t="s">
        <v>3</v>
      </c>
      <c r="U220" s="43" t="s">
        <v>44</v>
      </c>
      <c r="V220" s="35"/>
      <c r="W220" s="163">
        <f>V220*K220</f>
        <v>0</v>
      </c>
      <c r="X220" s="163">
        <v>0.00109</v>
      </c>
      <c r="Y220" s="163">
        <f>X220*K220</f>
        <v>0.00545</v>
      </c>
      <c r="Z220" s="163">
        <v>0</v>
      </c>
      <c r="AA220" s="164">
        <f>Z220*K220</f>
        <v>0</v>
      </c>
      <c r="AR220" s="17" t="s">
        <v>196</v>
      </c>
      <c r="AT220" s="17" t="s">
        <v>160</v>
      </c>
      <c r="AU220" s="17" t="s">
        <v>103</v>
      </c>
      <c r="AY220" s="17" t="s">
        <v>159</v>
      </c>
      <c r="BE220" s="104">
        <f>IF(U220="základní",N220,0)</f>
        <v>0</v>
      </c>
      <c r="BF220" s="104">
        <f>IF(U220="snížená",N220,0)</f>
        <v>0</v>
      </c>
      <c r="BG220" s="104">
        <f>IF(U220="zákl. přenesená",N220,0)</f>
        <v>0</v>
      </c>
      <c r="BH220" s="104">
        <f>IF(U220="sníž. přenesená",N220,0)</f>
        <v>0</v>
      </c>
      <c r="BI220" s="104">
        <f>IF(U220="nulová",N220,0)</f>
        <v>0</v>
      </c>
      <c r="BJ220" s="17" t="s">
        <v>21</v>
      </c>
      <c r="BK220" s="104">
        <f>ROUND(L220*K220,2)</f>
        <v>0</v>
      </c>
      <c r="BL220" s="17" t="s">
        <v>196</v>
      </c>
      <c r="BM220" s="17" t="s">
        <v>754</v>
      </c>
    </row>
    <row r="221" spans="2:51" s="10" customFormat="1" ht="31.5" customHeight="1">
      <c r="B221" s="165"/>
      <c r="C221" s="166"/>
      <c r="D221" s="166"/>
      <c r="E221" s="167" t="s">
        <v>3</v>
      </c>
      <c r="F221" s="271" t="s">
        <v>957</v>
      </c>
      <c r="G221" s="272"/>
      <c r="H221" s="272"/>
      <c r="I221" s="272"/>
      <c r="J221" s="166"/>
      <c r="K221" s="168">
        <v>5</v>
      </c>
      <c r="L221" s="166"/>
      <c r="M221" s="166"/>
      <c r="N221" s="166"/>
      <c r="O221" s="166"/>
      <c r="P221" s="166"/>
      <c r="Q221" s="166"/>
      <c r="R221" s="169"/>
      <c r="T221" s="170"/>
      <c r="U221" s="166"/>
      <c r="V221" s="166"/>
      <c r="W221" s="166"/>
      <c r="X221" s="166"/>
      <c r="Y221" s="166"/>
      <c r="Z221" s="166"/>
      <c r="AA221" s="171"/>
      <c r="AT221" s="172" t="s">
        <v>167</v>
      </c>
      <c r="AU221" s="172" t="s">
        <v>103</v>
      </c>
      <c r="AV221" s="10" t="s">
        <v>103</v>
      </c>
      <c r="AW221" s="10" t="s">
        <v>36</v>
      </c>
      <c r="AX221" s="10" t="s">
        <v>79</v>
      </c>
      <c r="AY221" s="172" t="s">
        <v>159</v>
      </c>
    </row>
    <row r="222" spans="2:51" s="11" customFormat="1" ht="22.5" customHeight="1">
      <c r="B222" s="173"/>
      <c r="C222" s="174"/>
      <c r="D222" s="174"/>
      <c r="E222" s="175" t="s">
        <v>3</v>
      </c>
      <c r="F222" s="269" t="s">
        <v>168</v>
      </c>
      <c r="G222" s="270"/>
      <c r="H222" s="270"/>
      <c r="I222" s="270"/>
      <c r="J222" s="174"/>
      <c r="K222" s="176">
        <v>5</v>
      </c>
      <c r="L222" s="174"/>
      <c r="M222" s="174"/>
      <c r="N222" s="174"/>
      <c r="O222" s="174"/>
      <c r="P222" s="174"/>
      <c r="Q222" s="174"/>
      <c r="R222" s="177"/>
      <c r="T222" s="178"/>
      <c r="U222" s="174"/>
      <c r="V222" s="174"/>
      <c r="W222" s="174"/>
      <c r="X222" s="174"/>
      <c r="Y222" s="174"/>
      <c r="Z222" s="174"/>
      <c r="AA222" s="179"/>
      <c r="AT222" s="180" t="s">
        <v>167</v>
      </c>
      <c r="AU222" s="180" t="s">
        <v>103</v>
      </c>
      <c r="AV222" s="11" t="s">
        <v>164</v>
      </c>
      <c r="AW222" s="11" t="s">
        <v>36</v>
      </c>
      <c r="AX222" s="11" t="s">
        <v>21</v>
      </c>
      <c r="AY222" s="180" t="s">
        <v>159</v>
      </c>
    </row>
    <row r="223" spans="2:65" s="1" customFormat="1" ht="31.5" customHeight="1">
      <c r="B223" s="129"/>
      <c r="C223" s="158" t="s">
        <v>297</v>
      </c>
      <c r="D223" s="158" t="s">
        <v>160</v>
      </c>
      <c r="E223" s="159" t="s">
        <v>302</v>
      </c>
      <c r="F223" s="259" t="s">
        <v>303</v>
      </c>
      <c r="G223" s="260"/>
      <c r="H223" s="260"/>
      <c r="I223" s="260"/>
      <c r="J223" s="160" t="s">
        <v>229</v>
      </c>
      <c r="K223" s="161">
        <v>0.005</v>
      </c>
      <c r="L223" s="261">
        <v>0</v>
      </c>
      <c r="M223" s="260"/>
      <c r="N223" s="262">
        <f>ROUND(L223*K223,2)</f>
        <v>0</v>
      </c>
      <c r="O223" s="260"/>
      <c r="P223" s="260"/>
      <c r="Q223" s="260"/>
      <c r="R223" s="131"/>
      <c r="T223" s="162" t="s">
        <v>3</v>
      </c>
      <c r="U223" s="43" t="s">
        <v>44</v>
      </c>
      <c r="V223" s="35"/>
      <c r="W223" s="163">
        <f>V223*K223</f>
        <v>0</v>
      </c>
      <c r="X223" s="163">
        <v>0</v>
      </c>
      <c r="Y223" s="163">
        <f>X223*K223</f>
        <v>0</v>
      </c>
      <c r="Z223" s="163">
        <v>0</v>
      </c>
      <c r="AA223" s="164">
        <f>Z223*K223</f>
        <v>0</v>
      </c>
      <c r="AR223" s="17" t="s">
        <v>196</v>
      </c>
      <c r="AT223" s="17" t="s">
        <v>160</v>
      </c>
      <c r="AU223" s="17" t="s">
        <v>103</v>
      </c>
      <c r="AY223" s="17" t="s">
        <v>159</v>
      </c>
      <c r="BE223" s="104">
        <f>IF(U223="základní",N223,0)</f>
        <v>0</v>
      </c>
      <c r="BF223" s="104">
        <f>IF(U223="snížená",N223,0)</f>
        <v>0</v>
      </c>
      <c r="BG223" s="104">
        <f>IF(U223="zákl. přenesená",N223,0)</f>
        <v>0</v>
      </c>
      <c r="BH223" s="104">
        <f>IF(U223="sníž. přenesená",N223,0)</f>
        <v>0</v>
      </c>
      <c r="BI223" s="104">
        <f>IF(U223="nulová",N223,0)</f>
        <v>0</v>
      </c>
      <c r="BJ223" s="17" t="s">
        <v>21</v>
      </c>
      <c r="BK223" s="104">
        <f>ROUND(L223*K223,2)</f>
        <v>0</v>
      </c>
      <c r="BL223" s="17" t="s">
        <v>196</v>
      </c>
      <c r="BM223" s="17" t="s">
        <v>756</v>
      </c>
    </row>
    <row r="224" spans="2:63" s="9" customFormat="1" ht="29.85" customHeight="1">
      <c r="B224" s="147"/>
      <c r="C224" s="148"/>
      <c r="D224" s="157" t="s">
        <v>123</v>
      </c>
      <c r="E224" s="157"/>
      <c r="F224" s="157"/>
      <c r="G224" s="157"/>
      <c r="H224" s="157"/>
      <c r="I224" s="157"/>
      <c r="J224" s="157"/>
      <c r="K224" s="157"/>
      <c r="L224" s="157"/>
      <c r="M224" s="157"/>
      <c r="N224" s="254">
        <f>BK224</f>
        <v>0</v>
      </c>
      <c r="O224" s="255"/>
      <c r="P224" s="255"/>
      <c r="Q224" s="255"/>
      <c r="R224" s="150"/>
      <c r="T224" s="151"/>
      <c r="U224" s="148"/>
      <c r="V224" s="148"/>
      <c r="W224" s="152">
        <f>W225</f>
        <v>0</v>
      </c>
      <c r="X224" s="148"/>
      <c r="Y224" s="152">
        <f>Y225</f>
        <v>0</v>
      </c>
      <c r="Z224" s="148"/>
      <c r="AA224" s="153">
        <f>AA225</f>
        <v>0</v>
      </c>
      <c r="AR224" s="154" t="s">
        <v>103</v>
      </c>
      <c r="AT224" s="155" t="s">
        <v>78</v>
      </c>
      <c r="AU224" s="155" t="s">
        <v>21</v>
      </c>
      <c r="AY224" s="154" t="s">
        <v>159</v>
      </c>
      <c r="BK224" s="156">
        <f>BK225</f>
        <v>0</v>
      </c>
    </row>
    <row r="225" spans="2:65" s="1" customFormat="1" ht="31.5" customHeight="1">
      <c r="B225" s="129"/>
      <c r="C225" s="158" t="s">
        <v>265</v>
      </c>
      <c r="D225" s="158" t="s">
        <v>160</v>
      </c>
      <c r="E225" s="159" t="s">
        <v>306</v>
      </c>
      <c r="F225" s="259" t="s">
        <v>307</v>
      </c>
      <c r="G225" s="260"/>
      <c r="H225" s="260"/>
      <c r="I225" s="260"/>
      <c r="J225" s="160" t="s">
        <v>206</v>
      </c>
      <c r="K225" s="161">
        <v>1</v>
      </c>
      <c r="L225" s="261">
        <v>0</v>
      </c>
      <c r="M225" s="260"/>
      <c r="N225" s="262">
        <f>ROUND(L225*K225,2)</f>
        <v>0</v>
      </c>
      <c r="O225" s="260"/>
      <c r="P225" s="260"/>
      <c r="Q225" s="260"/>
      <c r="R225" s="131"/>
      <c r="T225" s="162" t="s">
        <v>3</v>
      </c>
      <c r="U225" s="43" t="s">
        <v>44</v>
      </c>
      <c r="V225" s="35"/>
      <c r="W225" s="163">
        <f>V225*K225</f>
        <v>0</v>
      </c>
      <c r="X225" s="163">
        <v>0</v>
      </c>
      <c r="Y225" s="163">
        <f>X225*K225</f>
        <v>0</v>
      </c>
      <c r="Z225" s="163">
        <v>0</v>
      </c>
      <c r="AA225" s="164">
        <f>Z225*K225</f>
        <v>0</v>
      </c>
      <c r="AR225" s="17" t="s">
        <v>196</v>
      </c>
      <c r="AT225" s="17" t="s">
        <v>160</v>
      </c>
      <c r="AU225" s="17" t="s">
        <v>103</v>
      </c>
      <c r="AY225" s="17" t="s">
        <v>159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7" t="s">
        <v>21</v>
      </c>
      <c r="BK225" s="104">
        <f>ROUND(L225*K225,2)</f>
        <v>0</v>
      </c>
      <c r="BL225" s="17" t="s">
        <v>196</v>
      </c>
      <c r="BM225" s="17" t="s">
        <v>757</v>
      </c>
    </row>
    <row r="226" spans="2:63" s="9" customFormat="1" ht="29.85" customHeight="1">
      <c r="B226" s="147"/>
      <c r="C226" s="148"/>
      <c r="D226" s="157" t="s">
        <v>124</v>
      </c>
      <c r="E226" s="157"/>
      <c r="F226" s="157"/>
      <c r="G226" s="157"/>
      <c r="H226" s="157"/>
      <c r="I226" s="157"/>
      <c r="J226" s="157"/>
      <c r="K226" s="157"/>
      <c r="L226" s="157"/>
      <c r="M226" s="157"/>
      <c r="N226" s="254">
        <f>BK226</f>
        <v>0</v>
      </c>
      <c r="O226" s="255"/>
      <c r="P226" s="255"/>
      <c r="Q226" s="255"/>
      <c r="R226" s="150"/>
      <c r="T226" s="151"/>
      <c r="U226" s="148"/>
      <c r="V226" s="148"/>
      <c r="W226" s="152">
        <f>SUM(W227:W267)</f>
        <v>0</v>
      </c>
      <c r="X226" s="148"/>
      <c r="Y226" s="152">
        <f>SUM(Y227:Y267)</f>
        <v>0.123809</v>
      </c>
      <c r="Z226" s="148"/>
      <c r="AA226" s="153">
        <f>SUM(AA227:AA267)</f>
        <v>0</v>
      </c>
      <c r="AR226" s="154" t="s">
        <v>103</v>
      </c>
      <c r="AT226" s="155" t="s">
        <v>78</v>
      </c>
      <c r="AU226" s="155" t="s">
        <v>21</v>
      </c>
      <c r="AY226" s="154" t="s">
        <v>159</v>
      </c>
      <c r="BK226" s="156">
        <f>SUM(BK227:BK267)</f>
        <v>0</v>
      </c>
    </row>
    <row r="227" spans="2:65" s="1" customFormat="1" ht="31.5" customHeight="1">
      <c r="B227" s="129"/>
      <c r="C227" s="158" t="s">
        <v>305</v>
      </c>
      <c r="D227" s="158" t="s">
        <v>160</v>
      </c>
      <c r="E227" s="159" t="s">
        <v>310</v>
      </c>
      <c r="F227" s="259" t="s">
        <v>311</v>
      </c>
      <c r="G227" s="260"/>
      <c r="H227" s="260"/>
      <c r="I227" s="260"/>
      <c r="J227" s="160" t="s">
        <v>211</v>
      </c>
      <c r="K227" s="161">
        <v>124.24</v>
      </c>
      <c r="L227" s="261">
        <v>0</v>
      </c>
      <c r="M227" s="260"/>
      <c r="N227" s="262">
        <f>ROUND(L227*K227,2)</f>
        <v>0</v>
      </c>
      <c r="O227" s="260"/>
      <c r="P227" s="260"/>
      <c r="Q227" s="260"/>
      <c r="R227" s="131"/>
      <c r="T227" s="162" t="s">
        <v>3</v>
      </c>
      <c r="U227" s="43" t="s">
        <v>44</v>
      </c>
      <c r="V227" s="35"/>
      <c r="W227" s="163">
        <f>V227*K227</f>
        <v>0</v>
      </c>
      <c r="X227" s="163">
        <v>0</v>
      </c>
      <c r="Y227" s="163">
        <f>X227*K227</f>
        <v>0</v>
      </c>
      <c r="Z227" s="163">
        <v>0</v>
      </c>
      <c r="AA227" s="164">
        <f>Z227*K227</f>
        <v>0</v>
      </c>
      <c r="AR227" s="17" t="s">
        <v>196</v>
      </c>
      <c r="AT227" s="17" t="s">
        <v>160</v>
      </c>
      <c r="AU227" s="17" t="s">
        <v>103</v>
      </c>
      <c r="AY227" s="17" t="s">
        <v>159</v>
      </c>
      <c r="BE227" s="104">
        <f>IF(U227="základní",N227,0)</f>
        <v>0</v>
      </c>
      <c r="BF227" s="104">
        <f>IF(U227="snížená",N227,0)</f>
        <v>0</v>
      </c>
      <c r="BG227" s="104">
        <f>IF(U227="zákl. přenesená",N227,0)</f>
        <v>0</v>
      </c>
      <c r="BH227" s="104">
        <f>IF(U227="sníž. přenesená",N227,0)</f>
        <v>0</v>
      </c>
      <c r="BI227" s="104">
        <f>IF(U227="nulová",N227,0)</f>
        <v>0</v>
      </c>
      <c r="BJ227" s="17" t="s">
        <v>21</v>
      </c>
      <c r="BK227" s="104">
        <f>ROUND(L227*K227,2)</f>
        <v>0</v>
      </c>
      <c r="BL227" s="17" t="s">
        <v>196</v>
      </c>
      <c r="BM227" s="17" t="s">
        <v>758</v>
      </c>
    </row>
    <row r="228" spans="2:51" s="10" customFormat="1" ht="22.5" customHeight="1">
      <c r="B228" s="165"/>
      <c r="C228" s="166"/>
      <c r="D228" s="166"/>
      <c r="E228" s="167" t="s">
        <v>3</v>
      </c>
      <c r="F228" s="271" t="s">
        <v>958</v>
      </c>
      <c r="G228" s="272"/>
      <c r="H228" s="272"/>
      <c r="I228" s="272"/>
      <c r="J228" s="166"/>
      <c r="K228" s="168">
        <v>53.07</v>
      </c>
      <c r="L228" s="166"/>
      <c r="M228" s="166"/>
      <c r="N228" s="166"/>
      <c r="O228" s="166"/>
      <c r="P228" s="166"/>
      <c r="Q228" s="166"/>
      <c r="R228" s="169"/>
      <c r="T228" s="170"/>
      <c r="U228" s="166"/>
      <c r="V228" s="166"/>
      <c r="W228" s="166"/>
      <c r="X228" s="166"/>
      <c r="Y228" s="166"/>
      <c r="Z228" s="166"/>
      <c r="AA228" s="171"/>
      <c r="AT228" s="172" t="s">
        <v>167</v>
      </c>
      <c r="AU228" s="172" t="s">
        <v>103</v>
      </c>
      <c r="AV228" s="10" t="s">
        <v>103</v>
      </c>
      <c r="AW228" s="10" t="s">
        <v>36</v>
      </c>
      <c r="AX228" s="10" t="s">
        <v>79</v>
      </c>
      <c r="AY228" s="172" t="s">
        <v>159</v>
      </c>
    </row>
    <row r="229" spans="2:51" s="10" customFormat="1" ht="22.5" customHeight="1">
      <c r="B229" s="165"/>
      <c r="C229" s="166"/>
      <c r="D229" s="166"/>
      <c r="E229" s="167" t="s">
        <v>3</v>
      </c>
      <c r="F229" s="273" t="s">
        <v>959</v>
      </c>
      <c r="G229" s="272"/>
      <c r="H229" s="272"/>
      <c r="I229" s="272"/>
      <c r="J229" s="166"/>
      <c r="K229" s="168">
        <v>5.26</v>
      </c>
      <c r="L229" s="166"/>
      <c r="M229" s="166"/>
      <c r="N229" s="166"/>
      <c r="O229" s="166"/>
      <c r="P229" s="166"/>
      <c r="Q229" s="166"/>
      <c r="R229" s="169"/>
      <c r="T229" s="170"/>
      <c r="U229" s="166"/>
      <c r="V229" s="166"/>
      <c r="W229" s="166"/>
      <c r="X229" s="166"/>
      <c r="Y229" s="166"/>
      <c r="Z229" s="166"/>
      <c r="AA229" s="171"/>
      <c r="AT229" s="172" t="s">
        <v>167</v>
      </c>
      <c r="AU229" s="172" t="s">
        <v>103</v>
      </c>
      <c r="AV229" s="10" t="s">
        <v>103</v>
      </c>
      <c r="AW229" s="10" t="s">
        <v>36</v>
      </c>
      <c r="AX229" s="10" t="s">
        <v>79</v>
      </c>
      <c r="AY229" s="172" t="s">
        <v>159</v>
      </c>
    </row>
    <row r="230" spans="2:51" s="10" customFormat="1" ht="22.5" customHeight="1">
      <c r="B230" s="165"/>
      <c r="C230" s="166"/>
      <c r="D230" s="166"/>
      <c r="E230" s="167" t="s">
        <v>3</v>
      </c>
      <c r="F230" s="273" t="s">
        <v>960</v>
      </c>
      <c r="G230" s="272"/>
      <c r="H230" s="272"/>
      <c r="I230" s="272"/>
      <c r="J230" s="166"/>
      <c r="K230" s="168">
        <v>53.16</v>
      </c>
      <c r="L230" s="166"/>
      <c r="M230" s="166"/>
      <c r="N230" s="166"/>
      <c r="O230" s="166"/>
      <c r="P230" s="166"/>
      <c r="Q230" s="166"/>
      <c r="R230" s="169"/>
      <c r="T230" s="170"/>
      <c r="U230" s="166"/>
      <c r="V230" s="166"/>
      <c r="W230" s="166"/>
      <c r="X230" s="166"/>
      <c r="Y230" s="166"/>
      <c r="Z230" s="166"/>
      <c r="AA230" s="171"/>
      <c r="AT230" s="172" t="s">
        <v>167</v>
      </c>
      <c r="AU230" s="172" t="s">
        <v>103</v>
      </c>
      <c r="AV230" s="10" t="s">
        <v>103</v>
      </c>
      <c r="AW230" s="10" t="s">
        <v>36</v>
      </c>
      <c r="AX230" s="10" t="s">
        <v>79</v>
      </c>
      <c r="AY230" s="172" t="s">
        <v>159</v>
      </c>
    </row>
    <row r="231" spans="2:51" s="10" customFormat="1" ht="22.5" customHeight="1">
      <c r="B231" s="165"/>
      <c r="C231" s="166"/>
      <c r="D231" s="166"/>
      <c r="E231" s="167" t="s">
        <v>3</v>
      </c>
      <c r="F231" s="273" t="s">
        <v>961</v>
      </c>
      <c r="G231" s="272"/>
      <c r="H231" s="272"/>
      <c r="I231" s="272"/>
      <c r="J231" s="166"/>
      <c r="K231" s="168">
        <v>12.75</v>
      </c>
      <c r="L231" s="166"/>
      <c r="M231" s="166"/>
      <c r="N231" s="166"/>
      <c r="O231" s="166"/>
      <c r="P231" s="166"/>
      <c r="Q231" s="166"/>
      <c r="R231" s="169"/>
      <c r="T231" s="170"/>
      <c r="U231" s="166"/>
      <c r="V231" s="166"/>
      <c r="W231" s="166"/>
      <c r="X231" s="166"/>
      <c r="Y231" s="166"/>
      <c r="Z231" s="166"/>
      <c r="AA231" s="171"/>
      <c r="AT231" s="172" t="s">
        <v>167</v>
      </c>
      <c r="AU231" s="172" t="s">
        <v>103</v>
      </c>
      <c r="AV231" s="10" t="s">
        <v>103</v>
      </c>
      <c r="AW231" s="10" t="s">
        <v>36</v>
      </c>
      <c r="AX231" s="10" t="s">
        <v>79</v>
      </c>
      <c r="AY231" s="172" t="s">
        <v>159</v>
      </c>
    </row>
    <row r="232" spans="2:51" s="11" customFormat="1" ht="22.5" customHeight="1">
      <c r="B232" s="173"/>
      <c r="C232" s="174"/>
      <c r="D232" s="174"/>
      <c r="E232" s="175" t="s">
        <v>3</v>
      </c>
      <c r="F232" s="269" t="s">
        <v>168</v>
      </c>
      <c r="G232" s="270"/>
      <c r="H232" s="270"/>
      <c r="I232" s="270"/>
      <c r="J232" s="174"/>
      <c r="K232" s="176">
        <v>124.24</v>
      </c>
      <c r="L232" s="174"/>
      <c r="M232" s="174"/>
      <c r="N232" s="174"/>
      <c r="O232" s="174"/>
      <c r="P232" s="174"/>
      <c r="Q232" s="174"/>
      <c r="R232" s="177"/>
      <c r="T232" s="178"/>
      <c r="U232" s="174"/>
      <c r="V232" s="174"/>
      <c r="W232" s="174"/>
      <c r="X232" s="174"/>
      <c r="Y232" s="174"/>
      <c r="Z232" s="174"/>
      <c r="AA232" s="179"/>
      <c r="AT232" s="180" t="s">
        <v>167</v>
      </c>
      <c r="AU232" s="180" t="s">
        <v>103</v>
      </c>
      <c r="AV232" s="11" t="s">
        <v>164</v>
      </c>
      <c r="AW232" s="11" t="s">
        <v>36</v>
      </c>
      <c r="AX232" s="11" t="s">
        <v>21</v>
      </c>
      <c r="AY232" s="180" t="s">
        <v>159</v>
      </c>
    </row>
    <row r="233" spans="2:65" s="1" customFormat="1" ht="22.5" customHeight="1">
      <c r="B233" s="129"/>
      <c r="C233" s="181" t="s">
        <v>309</v>
      </c>
      <c r="D233" s="181" t="s">
        <v>262</v>
      </c>
      <c r="E233" s="182" t="s">
        <v>316</v>
      </c>
      <c r="F233" s="278" t="s">
        <v>317</v>
      </c>
      <c r="G233" s="279"/>
      <c r="H233" s="279"/>
      <c r="I233" s="279"/>
      <c r="J233" s="183" t="s">
        <v>291</v>
      </c>
      <c r="K233" s="184">
        <v>77.029</v>
      </c>
      <c r="L233" s="280">
        <v>0</v>
      </c>
      <c r="M233" s="279"/>
      <c r="N233" s="281">
        <f>ROUND(L233*K233,2)</f>
        <v>0</v>
      </c>
      <c r="O233" s="260"/>
      <c r="P233" s="260"/>
      <c r="Q233" s="260"/>
      <c r="R233" s="131"/>
      <c r="T233" s="162" t="s">
        <v>3</v>
      </c>
      <c r="U233" s="43" t="s">
        <v>44</v>
      </c>
      <c r="V233" s="35"/>
      <c r="W233" s="163">
        <f>V233*K233</f>
        <v>0</v>
      </c>
      <c r="X233" s="163">
        <v>0.001</v>
      </c>
      <c r="Y233" s="163">
        <f>X233*K233</f>
        <v>0.077029</v>
      </c>
      <c r="Z233" s="163">
        <v>0</v>
      </c>
      <c r="AA233" s="164">
        <f>Z233*K233</f>
        <v>0</v>
      </c>
      <c r="AR233" s="17" t="s">
        <v>265</v>
      </c>
      <c r="AT233" s="17" t="s">
        <v>262</v>
      </c>
      <c r="AU233" s="17" t="s">
        <v>103</v>
      </c>
      <c r="AY233" s="17" t="s">
        <v>159</v>
      </c>
      <c r="BE233" s="104">
        <f>IF(U233="základní",N233,0)</f>
        <v>0</v>
      </c>
      <c r="BF233" s="104">
        <f>IF(U233="snížená",N233,0)</f>
        <v>0</v>
      </c>
      <c r="BG233" s="104">
        <f>IF(U233="zákl. přenesená",N233,0)</f>
        <v>0</v>
      </c>
      <c r="BH233" s="104">
        <f>IF(U233="sníž. přenesená",N233,0)</f>
        <v>0</v>
      </c>
      <c r="BI233" s="104">
        <f>IF(U233="nulová",N233,0)</f>
        <v>0</v>
      </c>
      <c r="BJ233" s="17" t="s">
        <v>21</v>
      </c>
      <c r="BK233" s="104">
        <f>ROUND(L233*K233,2)</f>
        <v>0</v>
      </c>
      <c r="BL233" s="17" t="s">
        <v>196</v>
      </c>
      <c r="BM233" s="17" t="s">
        <v>762</v>
      </c>
    </row>
    <row r="234" spans="2:51" s="10" customFormat="1" ht="22.5" customHeight="1">
      <c r="B234" s="165"/>
      <c r="C234" s="166"/>
      <c r="D234" s="166"/>
      <c r="E234" s="167" t="s">
        <v>3</v>
      </c>
      <c r="F234" s="271" t="s">
        <v>962</v>
      </c>
      <c r="G234" s="272"/>
      <c r="H234" s="272"/>
      <c r="I234" s="272"/>
      <c r="J234" s="166"/>
      <c r="K234" s="168">
        <v>77.029</v>
      </c>
      <c r="L234" s="166"/>
      <c r="M234" s="166"/>
      <c r="N234" s="166"/>
      <c r="O234" s="166"/>
      <c r="P234" s="166"/>
      <c r="Q234" s="166"/>
      <c r="R234" s="169"/>
      <c r="T234" s="170"/>
      <c r="U234" s="166"/>
      <c r="V234" s="166"/>
      <c r="W234" s="166"/>
      <c r="X234" s="166"/>
      <c r="Y234" s="166"/>
      <c r="Z234" s="166"/>
      <c r="AA234" s="171"/>
      <c r="AT234" s="172" t="s">
        <v>167</v>
      </c>
      <c r="AU234" s="172" t="s">
        <v>103</v>
      </c>
      <c r="AV234" s="10" t="s">
        <v>103</v>
      </c>
      <c r="AW234" s="10" t="s">
        <v>36</v>
      </c>
      <c r="AX234" s="10" t="s">
        <v>79</v>
      </c>
      <c r="AY234" s="172" t="s">
        <v>159</v>
      </c>
    </row>
    <row r="235" spans="2:51" s="11" customFormat="1" ht="22.5" customHeight="1">
      <c r="B235" s="173"/>
      <c r="C235" s="174"/>
      <c r="D235" s="174"/>
      <c r="E235" s="175" t="s">
        <v>3</v>
      </c>
      <c r="F235" s="269" t="s">
        <v>168</v>
      </c>
      <c r="G235" s="270"/>
      <c r="H235" s="270"/>
      <c r="I235" s="270"/>
      <c r="J235" s="174"/>
      <c r="K235" s="176">
        <v>77.029</v>
      </c>
      <c r="L235" s="174"/>
      <c r="M235" s="174"/>
      <c r="N235" s="174"/>
      <c r="O235" s="174"/>
      <c r="P235" s="174"/>
      <c r="Q235" s="174"/>
      <c r="R235" s="177"/>
      <c r="T235" s="178"/>
      <c r="U235" s="174"/>
      <c r="V235" s="174"/>
      <c r="W235" s="174"/>
      <c r="X235" s="174"/>
      <c r="Y235" s="174"/>
      <c r="Z235" s="174"/>
      <c r="AA235" s="179"/>
      <c r="AT235" s="180" t="s">
        <v>167</v>
      </c>
      <c r="AU235" s="180" t="s">
        <v>103</v>
      </c>
      <c r="AV235" s="11" t="s">
        <v>164</v>
      </c>
      <c r="AW235" s="11" t="s">
        <v>36</v>
      </c>
      <c r="AX235" s="11" t="s">
        <v>21</v>
      </c>
      <c r="AY235" s="180" t="s">
        <v>159</v>
      </c>
    </row>
    <row r="236" spans="2:65" s="1" customFormat="1" ht="22.5" customHeight="1">
      <c r="B236" s="129"/>
      <c r="C236" s="181" t="s">
        <v>315</v>
      </c>
      <c r="D236" s="181" t="s">
        <v>262</v>
      </c>
      <c r="E236" s="182" t="s">
        <v>321</v>
      </c>
      <c r="F236" s="278" t="s">
        <v>322</v>
      </c>
      <c r="G236" s="279"/>
      <c r="H236" s="279"/>
      <c r="I236" s="279"/>
      <c r="J236" s="183" t="s">
        <v>206</v>
      </c>
      <c r="K236" s="184">
        <v>130</v>
      </c>
      <c r="L236" s="280">
        <v>0</v>
      </c>
      <c r="M236" s="279"/>
      <c r="N236" s="281">
        <f>ROUND(L236*K236,2)</f>
        <v>0</v>
      </c>
      <c r="O236" s="260"/>
      <c r="P236" s="260"/>
      <c r="Q236" s="260"/>
      <c r="R236" s="131"/>
      <c r="T236" s="162" t="s">
        <v>3</v>
      </c>
      <c r="U236" s="43" t="s">
        <v>44</v>
      </c>
      <c r="V236" s="35"/>
      <c r="W236" s="163">
        <f>V236*K236</f>
        <v>0</v>
      </c>
      <c r="X236" s="163">
        <v>0.00028</v>
      </c>
      <c r="Y236" s="163">
        <f>X236*K236</f>
        <v>0.036399999999999995</v>
      </c>
      <c r="Z236" s="163">
        <v>0</v>
      </c>
      <c r="AA236" s="164">
        <f>Z236*K236</f>
        <v>0</v>
      </c>
      <c r="AR236" s="17" t="s">
        <v>265</v>
      </c>
      <c r="AT236" s="17" t="s">
        <v>262</v>
      </c>
      <c r="AU236" s="17" t="s">
        <v>103</v>
      </c>
      <c r="AY236" s="17" t="s">
        <v>159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17" t="s">
        <v>21</v>
      </c>
      <c r="BK236" s="104">
        <f>ROUND(L236*K236,2)</f>
        <v>0</v>
      </c>
      <c r="BL236" s="17" t="s">
        <v>196</v>
      </c>
      <c r="BM236" s="17" t="s">
        <v>764</v>
      </c>
    </row>
    <row r="237" spans="2:51" s="10" customFormat="1" ht="22.5" customHeight="1">
      <c r="B237" s="165"/>
      <c r="C237" s="166"/>
      <c r="D237" s="166"/>
      <c r="E237" s="167" t="s">
        <v>3</v>
      </c>
      <c r="F237" s="271" t="s">
        <v>963</v>
      </c>
      <c r="G237" s="272"/>
      <c r="H237" s="272"/>
      <c r="I237" s="272"/>
      <c r="J237" s="166"/>
      <c r="K237" s="168">
        <v>130</v>
      </c>
      <c r="L237" s="166"/>
      <c r="M237" s="166"/>
      <c r="N237" s="166"/>
      <c r="O237" s="166"/>
      <c r="P237" s="166"/>
      <c r="Q237" s="166"/>
      <c r="R237" s="169"/>
      <c r="T237" s="170"/>
      <c r="U237" s="166"/>
      <c r="V237" s="166"/>
      <c r="W237" s="166"/>
      <c r="X237" s="166"/>
      <c r="Y237" s="166"/>
      <c r="Z237" s="166"/>
      <c r="AA237" s="171"/>
      <c r="AT237" s="172" t="s">
        <v>167</v>
      </c>
      <c r="AU237" s="172" t="s">
        <v>103</v>
      </c>
      <c r="AV237" s="10" t="s">
        <v>103</v>
      </c>
      <c r="AW237" s="10" t="s">
        <v>36</v>
      </c>
      <c r="AX237" s="10" t="s">
        <v>79</v>
      </c>
      <c r="AY237" s="172" t="s">
        <v>159</v>
      </c>
    </row>
    <row r="238" spans="2:51" s="11" customFormat="1" ht="22.5" customHeight="1">
      <c r="B238" s="173"/>
      <c r="C238" s="174"/>
      <c r="D238" s="174"/>
      <c r="E238" s="175" t="s">
        <v>3</v>
      </c>
      <c r="F238" s="269" t="s">
        <v>168</v>
      </c>
      <c r="G238" s="270"/>
      <c r="H238" s="270"/>
      <c r="I238" s="270"/>
      <c r="J238" s="174"/>
      <c r="K238" s="176">
        <v>130</v>
      </c>
      <c r="L238" s="174"/>
      <c r="M238" s="174"/>
      <c r="N238" s="174"/>
      <c r="O238" s="174"/>
      <c r="P238" s="174"/>
      <c r="Q238" s="174"/>
      <c r="R238" s="177"/>
      <c r="T238" s="178"/>
      <c r="U238" s="174"/>
      <c r="V238" s="174"/>
      <c r="W238" s="174"/>
      <c r="X238" s="174"/>
      <c r="Y238" s="174"/>
      <c r="Z238" s="174"/>
      <c r="AA238" s="179"/>
      <c r="AT238" s="180" t="s">
        <v>167</v>
      </c>
      <c r="AU238" s="180" t="s">
        <v>103</v>
      </c>
      <c r="AV238" s="11" t="s">
        <v>164</v>
      </c>
      <c r="AW238" s="11" t="s">
        <v>36</v>
      </c>
      <c r="AX238" s="11" t="s">
        <v>21</v>
      </c>
      <c r="AY238" s="180" t="s">
        <v>159</v>
      </c>
    </row>
    <row r="239" spans="2:65" s="1" customFormat="1" ht="31.5" customHeight="1">
      <c r="B239" s="129"/>
      <c r="C239" s="158" t="s">
        <v>320</v>
      </c>
      <c r="D239" s="158" t="s">
        <v>160</v>
      </c>
      <c r="E239" s="159" t="s">
        <v>325</v>
      </c>
      <c r="F239" s="259" t="s">
        <v>326</v>
      </c>
      <c r="G239" s="260"/>
      <c r="H239" s="260"/>
      <c r="I239" s="260"/>
      <c r="J239" s="160" t="s">
        <v>211</v>
      </c>
      <c r="K239" s="161">
        <v>124.24</v>
      </c>
      <c r="L239" s="261">
        <v>0</v>
      </c>
      <c r="M239" s="260"/>
      <c r="N239" s="262">
        <f>ROUND(L239*K239,2)</f>
        <v>0</v>
      </c>
      <c r="O239" s="260"/>
      <c r="P239" s="260"/>
      <c r="Q239" s="260"/>
      <c r="R239" s="131"/>
      <c r="T239" s="162" t="s">
        <v>3</v>
      </c>
      <c r="U239" s="43" t="s">
        <v>44</v>
      </c>
      <c r="V239" s="35"/>
      <c r="W239" s="163">
        <f>V239*K239</f>
        <v>0</v>
      </c>
      <c r="X239" s="163">
        <v>0</v>
      </c>
      <c r="Y239" s="163">
        <f>X239*K239</f>
        <v>0</v>
      </c>
      <c r="Z239" s="163">
        <v>0</v>
      </c>
      <c r="AA239" s="164">
        <f>Z239*K239</f>
        <v>0</v>
      </c>
      <c r="AR239" s="17" t="s">
        <v>196</v>
      </c>
      <c r="AT239" s="17" t="s">
        <v>160</v>
      </c>
      <c r="AU239" s="17" t="s">
        <v>103</v>
      </c>
      <c r="AY239" s="17" t="s">
        <v>159</v>
      </c>
      <c r="BE239" s="104">
        <f>IF(U239="základní",N239,0)</f>
        <v>0</v>
      </c>
      <c r="BF239" s="104">
        <f>IF(U239="snížená",N239,0)</f>
        <v>0</v>
      </c>
      <c r="BG239" s="104">
        <f>IF(U239="zákl. přenesená",N239,0)</f>
        <v>0</v>
      </c>
      <c r="BH239" s="104">
        <f>IF(U239="sníž. přenesená",N239,0)</f>
        <v>0</v>
      </c>
      <c r="BI239" s="104">
        <f>IF(U239="nulová",N239,0)</f>
        <v>0</v>
      </c>
      <c r="BJ239" s="17" t="s">
        <v>21</v>
      </c>
      <c r="BK239" s="104">
        <f>ROUND(L239*K239,2)</f>
        <v>0</v>
      </c>
      <c r="BL239" s="17" t="s">
        <v>196</v>
      </c>
      <c r="BM239" s="17" t="s">
        <v>765</v>
      </c>
    </row>
    <row r="240" spans="2:51" s="10" customFormat="1" ht="22.5" customHeight="1">
      <c r="B240" s="165"/>
      <c r="C240" s="166"/>
      <c r="D240" s="166"/>
      <c r="E240" s="167" t="s">
        <v>3</v>
      </c>
      <c r="F240" s="271" t="s">
        <v>958</v>
      </c>
      <c r="G240" s="272"/>
      <c r="H240" s="272"/>
      <c r="I240" s="272"/>
      <c r="J240" s="166"/>
      <c r="K240" s="168">
        <v>53.07</v>
      </c>
      <c r="L240" s="166"/>
      <c r="M240" s="166"/>
      <c r="N240" s="166"/>
      <c r="O240" s="166"/>
      <c r="P240" s="166"/>
      <c r="Q240" s="166"/>
      <c r="R240" s="169"/>
      <c r="T240" s="170"/>
      <c r="U240" s="166"/>
      <c r="V240" s="166"/>
      <c r="W240" s="166"/>
      <c r="X240" s="166"/>
      <c r="Y240" s="166"/>
      <c r="Z240" s="166"/>
      <c r="AA240" s="171"/>
      <c r="AT240" s="172" t="s">
        <v>167</v>
      </c>
      <c r="AU240" s="172" t="s">
        <v>103</v>
      </c>
      <c r="AV240" s="10" t="s">
        <v>103</v>
      </c>
      <c r="AW240" s="10" t="s">
        <v>36</v>
      </c>
      <c r="AX240" s="10" t="s">
        <v>79</v>
      </c>
      <c r="AY240" s="172" t="s">
        <v>159</v>
      </c>
    </row>
    <row r="241" spans="2:51" s="10" customFormat="1" ht="22.5" customHeight="1">
      <c r="B241" s="165"/>
      <c r="C241" s="166"/>
      <c r="D241" s="166"/>
      <c r="E241" s="167" t="s">
        <v>3</v>
      </c>
      <c r="F241" s="273" t="s">
        <v>959</v>
      </c>
      <c r="G241" s="272"/>
      <c r="H241" s="272"/>
      <c r="I241" s="272"/>
      <c r="J241" s="166"/>
      <c r="K241" s="168">
        <v>5.26</v>
      </c>
      <c r="L241" s="166"/>
      <c r="M241" s="166"/>
      <c r="N241" s="166"/>
      <c r="O241" s="166"/>
      <c r="P241" s="166"/>
      <c r="Q241" s="166"/>
      <c r="R241" s="169"/>
      <c r="T241" s="170"/>
      <c r="U241" s="166"/>
      <c r="V241" s="166"/>
      <c r="W241" s="166"/>
      <c r="X241" s="166"/>
      <c r="Y241" s="166"/>
      <c r="Z241" s="166"/>
      <c r="AA241" s="171"/>
      <c r="AT241" s="172" t="s">
        <v>167</v>
      </c>
      <c r="AU241" s="172" t="s">
        <v>103</v>
      </c>
      <c r="AV241" s="10" t="s">
        <v>103</v>
      </c>
      <c r="AW241" s="10" t="s">
        <v>36</v>
      </c>
      <c r="AX241" s="10" t="s">
        <v>79</v>
      </c>
      <c r="AY241" s="172" t="s">
        <v>159</v>
      </c>
    </row>
    <row r="242" spans="2:51" s="10" customFormat="1" ht="22.5" customHeight="1">
      <c r="B242" s="165"/>
      <c r="C242" s="166"/>
      <c r="D242" s="166"/>
      <c r="E242" s="167" t="s">
        <v>3</v>
      </c>
      <c r="F242" s="273" t="s">
        <v>960</v>
      </c>
      <c r="G242" s="272"/>
      <c r="H242" s="272"/>
      <c r="I242" s="272"/>
      <c r="J242" s="166"/>
      <c r="K242" s="168">
        <v>53.16</v>
      </c>
      <c r="L242" s="166"/>
      <c r="M242" s="166"/>
      <c r="N242" s="166"/>
      <c r="O242" s="166"/>
      <c r="P242" s="166"/>
      <c r="Q242" s="166"/>
      <c r="R242" s="169"/>
      <c r="T242" s="170"/>
      <c r="U242" s="166"/>
      <c r="V242" s="166"/>
      <c r="W242" s="166"/>
      <c r="X242" s="166"/>
      <c r="Y242" s="166"/>
      <c r="Z242" s="166"/>
      <c r="AA242" s="171"/>
      <c r="AT242" s="172" t="s">
        <v>167</v>
      </c>
      <c r="AU242" s="172" t="s">
        <v>103</v>
      </c>
      <c r="AV242" s="10" t="s">
        <v>103</v>
      </c>
      <c r="AW242" s="10" t="s">
        <v>36</v>
      </c>
      <c r="AX242" s="10" t="s">
        <v>79</v>
      </c>
      <c r="AY242" s="172" t="s">
        <v>159</v>
      </c>
    </row>
    <row r="243" spans="2:51" s="10" customFormat="1" ht="22.5" customHeight="1">
      <c r="B243" s="165"/>
      <c r="C243" s="166"/>
      <c r="D243" s="166"/>
      <c r="E243" s="167" t="s">
        <v>3</v>
      </c>
      <c r="F243" s="273" t="s">
        <v>961</v>
      </c>
      <c r="G243" s="272"/>
      <c r="H243" s="272"/>
      <c r="I243" s="272"/>
      <c r="J243" s="166"/>
      <c r="K243" s="168">
        <v>12.75</v>
      </c>
      <c r="L243" s="166"/>
      <c r="M243" s="166"/>
      <c r="N243" s="166"/>
      <c r="O243" s="166"/>
      <c r="P243" s="166"/>
      <c r="Q243" s="166"/>
      <c r="R243" s="169"/>
      <c r="T243" s="170"/>
      <c r="U243" s="166"/>
      <c r="V243" s="166"/>
      <c r="W243" s="166"/>
      <c r="X243" s="166"/>
      <c r="Y243" s="166"/>
      <c r="Z243" s="166"/>
      <c r="AA243" s="171"/>
      <c r="AT243" s="172" t="s">
        <v>167</v>
      </c>
      <c r="AU243" s="172" t="s">
        <v>103</v>
      </c>
      <c r="AV243" s="10" t="s">
        <v>103</v>
      </c>
      <c r="AW243" s="10" t="s">
        <v>36</v>
      </c>
      <c r="AX243" s="10" t="s">
        <v>79</v>
      </c>
      <c r="AY243" s="172" t="s">
        <v>159</v>
      </c>
    </row>
    <row r="244" spans="2:51" s="11" customFormat="1" ht="22.5" customHeight="1">
      <c r="B244" s="173"/>
      <c r="C244" s="174"/>
      <c r="D244" s="174"/>
      <c r="E244" s="175" t="s">
        <v>3</v>
      </c>
      <c r="F244" s="269" t="s">
        <v>168</v>
      </c>
      <c r="G244" s="270"/>
      <c r="H244" s="270"/>
      <c r="I244" s="270"/>
      <c r="J244" s="174"/>
      <c r="K244" s="176">
        <v>124.24</v>
      </c>
      <c r="L244" s="174"/>
      <c r="M244" s="174"/>
      <c r="N244" s="174"/>
      <c r="O244" s="174"/>
      <c r="P244" s="174"/>
      <c r="Q244" s="174"/>
      <c r="R244" s="177"/>
      <c r="T244" s="178"/>
      <c r="U244" s="174"/>
      <c r="V244" s="174"/>
      <c r="W244" s="174"/>
      <c r="X244" s="174"/>
      <c r="Y244" s="174"/>
      <c r="Z244" s="174"/>
      <c r="AA244" s="179"/>
      <c r="AT244" s="180" t="s">
        <v>167</v>
      </c>
      <c r="AU244" s="180" t="s">
        <v>103</v>
      </c>
      <c r="AV244" s="11" t="s">
        <v>164</v>
      </c>
      <c r="AW244" s="11" t="s">
        <v>36</v>
      </c>
      <c r="AX244" s="11" t="s">
        <v>21</v>
      </c>
      <c r="AY244" s="180" t="s">
        <v>159</v>
      </c>
    </row>
    <row r="245" spans="2:65" s="1" customFormat="1" ht="31.5" customHeight="1">
      <c r="B245" s="129"/>
      <c r="C245" s="158" t="s">
        <v>324</v>
      </c>
      <c r="D245" s="158" t="s">
        <v>160</v>
      </c>
      <c r="E245" s="159" t="s">
        <v>329</v>
      </c>
      <c r="F245" s="259" t="s">
        <v>330</v>
      </c>
      <c r="G245" s="260"/>
      <c r="H245" s="260"/>
      <c r="I245" s="260"/>
      <c r="J245" s="160" t="s">
        <v>206</v>
      </c>
      <c r="K245" s="161">
        <v>4</v>
      </c>
      <c r="L245" s="261">
        <v>0</v>
      </c>
      <c r="M245" s="260"/>
      <c r="N245" s="262">
        <f>ROUND(L245*K245,2)</f>
        <v>0</v>
      </c>
      <c r="O245" s="260"/>
      <c r="P245" s="260"/>
      <c r="Q245" s="260"/>
      <c r="R245" s="131"/>
      <c r="T245" s="162" t="s">
        <v>3</v>
      </c>
      <c r="U245" s="43" t="s">
        <v>44</v>
      </c>
      <c r="V245" s="35"/>
      <c r="W245" s="163">
        <f>V245*K245</f>
        <v>0</v>
      </c>
      <c r="X245" s="163">
        <v>0</v>
      </c>
      <c r="Y245" s="163">
        <f>X245*K245</f>
        <v>0</v>
      </c>
      <c r="Z245" s="163">
        <v>0</v>
      </c>
      <c r="AA245" s="164">
        <f>Z245*K245</f>
        <v>0</v>
      </c>
      <c r="AR245" s="17" t="s">
        <v>196</v>
      </c>
      <c r="AT245" s="17" t="s">
        <v>160</v>
      </c>
      <c r="AU245" s="17" t="s">
        <v>103</v>
      </c>
      <c r="AY245" s="17" t="s">
        <v>159</v>
      </c>
      <c r="BE245" s="104">
        <f>IF(U245="základní",N245,0)</f>
        <v>0</v>
      </c>
      <c r="BF245" s="104">
        <f>IF(U245="snížená",N245,0)</f>
        <v>0</v>
      </c>
      <c r="BG245" s="104">
        <f>IF(U245="zákl. přenesená",N245,0)</f>
        <v>0</v>
      </c>
      <c r="BH245" s="104">
        <f>IF(U245="sníž. přenesená",N245,0)</f>
        <v>0</v>
      </c>
      <c r="BI245" s="104">
        <f>IF(U245="nulová",N245,0)</f>
        <v>0</v>
      </c>
      <c r="BJ245" s="17" t="s">
        <v>21</v>
      </c>
      <c r="BK245" s="104">
        <f>ROUND(L245*K245,2)</f>
        <v>0</v>
      </c>
      <c r="BL245" s="17" t="s">
        <v>196</v>
      </c>
      <c r="BM245" s="17" t="s">
        <v>766</v>
      </c>
    </row>
    <row r="246" spans="2:51" s="10" customFormat="1" ht="22.5" customHeight="1">
      <c r="B246" s="165"/>
      <c r="C246" s="166"/>
      <c r="D246" s="166"/>
      <c r="E246" s="167" t="s">
        <v>3</v>
      </c>
      <c r="F246" s="271" t="s">
        <v>964</v>
      </c>
      <c r="G246" s="272"/>
      <c r="H246" s="272"/>
      <c r="I246" s="272"/>
      <c r="J246" s="166"/>
      <c r="K246" s="168">
        <v>1</v>
      </c>
      <c r="L246" s="166"/>
      <c r="M246" s="166"/>
      <c r="N246" s="166"/>
      <c r="O246" s="166"/>
      <c r="P246" s="166"/>
      <c r="Q246" s="166"/>
      <c r="R246" s="169"/>
      <c r="T246" s="170"/>
      <c r="U246" s="166"/>
      <c r="V246" s="166"/>
      <c r="W246" s="166"/>
      <c r="X246" s="166"/>
      <c r="Y246" s="166"/>
      <c r="Z246" s="166"/>
      <c r="AA246" s="171"/>
      <c r="AT246" s="172" t="s">
        <v>167</v>
      </c>
      <c r="AU246" s="172" t="s">
        <v>103</v>
      </c>
      <c r="AV246" s="10" t="s">
        <v>103</v>
      </c>
      <c r="AW246" s="10" t="s">
        <v>36</v>
      </c>
      <c r="AX246" s="10" t="s">
        <v>79</v>
      </c>
      <c r="AY246" s="172" t="s">
        <v>159</v>
      </c>
    </row>
    <row r="247" spans="2:51" s="10" customFormat="1" ht="22.5" customHeight="1">
      <c r="B247" s="165"/>
      <c r="C247" s="166"/>
      <c r="D247" s="166"/>
      <c r="E247" s="167" t="s">
        <v>3</v>
      </c>
      <c r="F247" s="273" t="s">
        <v>965</v>
      </c>
      <c r="G247" s="272"/>
      <c r="H247" s="272"/>
      <c r="I247" s="272"/>
      <c r="J247" s="166"/>
      <c r="K247" s="168">
        <v>1</v>
      </c>
      <c r="L247" s="166"/>
      <c r="M247" s="166"/>
      <c r="N247" s="166"/>
      <c r="O247" s="166"/>
      <c r="P247" s="166"/>
      <c r="Q247" s="166"/>
      <c r="R247" s="169"/>
      <c r="T247" s="170"/>
      <c r="U247" s="166"/>
      <c r="V247" s="166"/>
      <c r="W247" s="166"/>
      <c r="X247" s="166"/>
      <c r="Y247" s="166"/>
      <c r="Z247" s="166"/>
      <c r="AA247" s="171"/>
      <c r="AT247" s="172" t="s">
        <v>167</v>
      </c>
      <c r="AU247" s="172" t="s">
        <v>103</v>
      </c>
      <c r="AV247" s="10" t="s">
        <v>103</v>
      </c>
      <c r="AW247" s="10" t="s">
        <v>36</v>
      </c>
      <c r="AX247" s="10" t="s">
        <v>79</v>
      </c>
      <c r="AY247" s="172" t="s">
        <v>159</v>
      </c>
    </row>
    <row r="248" spans="2:51" s="10" customFormat="1" ht="22.5" customHeight="1">
      <c r="B248" s="165"/>
      <c r="C248" s="166"/>
      <c r="D248" s="166"/>
      <c r="E248" s="167" t="s">
        <v>3</v>
      </c>
      <c r="F248" s="273" t="s">
        <v>966</v>
      </c>
      <c r="G248" s="272"/>
      <c r="H248" s="272"/>
      <c r="I248" s="272"/>
      <c r="J248" s="166"/>
      <c r="K248" s="168">
        <v>1</v>
      </c>
      <c r="L248" s="166"/>
      <c r="M248" s="166"/>
      <c r="N248" s="166"/>
      <c r="O248" s="166"/>
      <c r="P248" s="166"/>
      <c r="Q248" s="166"/>
      <c r="R248" s="169"/>
      <c r="T248" s="170"/>
      <c r="U248" s="166"/>
      <c r="V248" s="166"/>
      <c r="W248" s="166"/>
      <c r="X248" s="166"/>
      <c r="Y248" s="166"/>
      <c r="Z248" s="166"/>
      <c r="AA248" s="171"/>
      <c r="AT248" s="172" t="s">
        <v>167</v>
      </c>
      <c r="AU248" s="172" t="s">
        <v>103</v>
      </c>
      <c r="AV248" s="10" t="s">
        <v>103</v>
      </c>
      <c r="AW248" s="10" t="s">
        <v>36</v>
      </c>
      <c r="AX248" s="10" t="s">
        <v>79</v>
      </c>
      <c r="AY248" s="172" t="s">
        <v>159</v>
      </c>
    </row>
    <row r="249" spans="2:51" s="10" customFormat="1" ht="22.5" customHeight="1">
      <c r="B249" s="165"/>
      <c r="C249" s="166"/>
      <c r="D249" s="166"/>
      <c r="E249" s="167" t="s">
        <v>3</v>
      </c>
      <c r="F249" s="273" t="s">
        <v>967</v>
      </c>
      <c r="G249" s="272"/>
      <c r="H249" s="272"/>
      <c r="I249" s="272"/>
      <c r="J249" s="166"/>
      <c r="K249" s="168">
        <v>1</v>
      </c>
      <c r="L249" s="166"/>
      <c r="M249" s="166"/>
      <c r="N249" s="166"/>
      <c r="O249" s="166"/>
      <c r="P249" s="166"/>
      <c r="Q249" s="166"/>
      <c r="R249" s="169"/>
      <c r="T249" s="170"/>
      <c r="U249" s="166"/>
      <c r="V249" s="166"/>
      <c r="W249" s="166"/>
      <c r="X249" s="166"/>
      <c r="Y249" s="166"/>
      <c r="Z249" s="166"/>
      <c r="AA249" s="171"/>
      <c r="AT249" s="172" t="s">
        <v>167</v>
      </c>
      <c r="AU249" s="172" t="s">
        <v>103</v>
      </c>
      <c r="AV249" s="10" t="s">
        <v>103</v>
      </c>
      <c r="AW249" s="10" t="s">
        <v>36</v>
      </c>
      <c r="AX249" s="10" t="s">
        <v>79</v>
      </c>
      <c r="AY249" s="172" t="s">
        <v>159</v>
      </c>
    </row>
    <row r="250" spans="2:51" s="11" customFormat="1" ht="22.5" customHeight="1">
      <c r="B250" s="173"/>
      <c r="C250" s="174"/>
      <c r="D250" s="174"/>
      <c r="E250" s="175" t="s">
        <v>3</v>
      </c>
      <c r="F250" s="269" t="s">
        <v>168</v>
      </c>
      <c r="G250" s="270"/>
      <c r="H250" s="270"/>
      <c r="I250" s="270"/>
      <c r="J250" s="174"/>
      <c r="K250" s="176">
        <v>4</v>
      </c>
      <c r="L250" s="174"/>
      <c r="M250" s="174"/>
      <c r="N250" s="174"/>
      <c r="O250" s="174"/>
      <c r="P250" s="174"/>
      <c r="Q250" s="174"/>
      <c r="R250" s="177"/>
      <c r="T250" s="178"/>
      <c r="U250" s="174"/>
      <c r="V250" s="174"/>
      <c r="W250" s="174"/>
      <c r="X250" s="174"/>
      <c r="Y250" s="174"/>
      <c r="Z250" s="174"/>
      <c r="AA250" s="179"/>
      <c r="AT250" s="180" t="s">
        <v>167</v>
      </c>
      <c r="AU250" s="180" t="s">
        <v>103</v>
      </c>
      <c r="AV250" s="11" t="s">
        <v>164</v>
      </c>
      <c r="AW250" s="11" t="s">
        <v>36</v>
      </c>
      <c r="AX250" s="11" t="s">
        <v>21</v>
      </c>
      <c r="AY250" s="180" t="s">
        <v>159</v>
      </c>
    </row>
    <row r="251" spans="2:65" s="1" customFormat="1" ht="22.5" customHeight="1">
      <c r="B251" s="129"/>
      <c r="C251" s="181" t="s">
        <v>328</v>
      </c>
      <c r="D251" s="181" t="s">
        <v>262</v>
      </c>
      <c r="E251" s="182" t="s">
        <v>335</v>
      </c>
      <c r="F251" s="278" t="s">
        <v>336</v>
      </c>
      <c r="G251" s="279"/>
      <c r="H251" s="279"/>
      <c r="I251" s="279"/>
      <c r="J251" s="183" t="s">
        <v>206</v>
      </c>
      <c r="K251" s="184">
        <v>4</v>
      </c>
      <c r="L251" s="280">
        <v>0</v>
      </c>
      <c r="M251" s="279"/>
      <c r="N251" s="281">
        <f>ROUND(L251*K251,2)</f>
        <v>0</v>
      </c>
      <c r="O251" s="260"/>
      <c r="P251" s="260"/>
      <c r="Q251" s="260"/>
      <c r="R251" s="131"/>
      <c r="T251" s="162" t="s">
        <v>3</v>
      </c>
      <c r="U251" s="43" t="s">
        <v>44</v>
      </c>
      <c r="V251" s="35"/>
      <c r="W251" s="163">
        <f>V251*K251</f>
        <v>0</v>
      </c>
      <c r="X251" s="163">
        <v>0.00032</v>
      </c>
      <c r="Y251" s="163">
        <f>X251*K251</f>
        <v>0.00128</v>
      </c>
      <c r="Z251" s="163">
        <v>0</v>
      </c>
      <c r="AA251" s="164">
        <f>Z251*K251</f>
        <v>0</v>
      </c>
      <c r="AR251" s="17" t="s">
        <v>265</v>
      </c>
      <c r="AT251" s="17" t="s">
        <v>262</v>
      </c>
      <c r="AU251" s="17" t="s">
        <v>103</v>
      </c>
      <c r="AY251" s="17" t="s">
        <v>159</v>
      </c>
      <c r="BE251" s="104">
        <f>IF(U251="základní",N251,0)</f>
        <v>0</v>
      </c>
      <c r="BF251" s="104">
        <f>IF(U251="snížená",N251,0)</f>
        <v>0</v>
      </c>
      <c r="BG251" s="104">
        <f>IF(U251="zákl. přenesená",N251,0)</f>
        <v>0</v>
      </c>
      <c r="BH251" s="104">
        <f>IF(U251="sníž. přenesená",N251,0)</f>
        <v>0</v>
      </c>
      <c r="BI251" s="104">
        <f>IF(U251="nulová",N251,0)</f>
        <v>0</v>
      </c>
      <c r="BJ251" s="17" t="s">
        <v>21</v>
      </c>
      <c r="BK251" s="104">
        <f>ROUND(L251*K251,2)</f>
        <v>0</v>
      </c>
      <c r="BL251" s="17" t="s">
        <v>196</v>
      </c>
      <c r="BM251" s="17" t="s">
        <v>769</v>
      </c>
    </row>
    <row r="252" spans="2:65" s="1" customFormat="1" ht="31.5" customHeight="1">
      <c r="B252" s="129"/>
      <c r="C252" s="158" t="s">
        <v>334</v>
      </c>
      <c r="D252" s="158" t="s">
        <v>160</v>
      </c>
      <c r="E252" s="159" t="s">
        <v>339</v>
      </c>
      <c r="F252" s="259" t="s">
        <v>340</v>
      </c>
      <c r="G252" s="260"/>
      <c r="H252" s="260"/>
      <c r="I252" s="260"/>
      <c r="J252" s="160" t="s">
        <v>206</v>
      </c>
      <c r="K252" s="161">
        <v>5</v>
      </c>
      <c r="L252" s="261">
        <v>0</v>
      </c>
      <c r="M252" s="260"/>
      <c r="N252" s="262">
        <f>ROUND(L252*K252,2)</f>
        <v>0</v>
      </c>
      <c r="O252" s="260"/>
      <c r="P252" s="260"/>
      <c r="Q252" s="260"/>
      <c r="R252" s="131"/>
      <c r="T252" s="162" t="s">
        <v>3</v>
      </c>
      <c r="U252" s="43" t="s">
        <v>44</v>
      </c>
      <c r="V252" s="35"/>
      <c r="W252" s="163">
        <f>V252*K252</f>
        <v>0</v>
      </c>
      <c r="X252" s="163">
        <v>0</v>
      </c>
      <c r="Y252" s="163">
        <f>X252*K252</f>
        <v>0</v>
      </c>
      <c r="Z252" s="163">
        <v>0</v>
      </c>
      <c r="AA252" s="164">
        <f>Z252*K252</f>
        <v>0</v>
      </c>
      <c r="AR252" s="17" t="s">
        <v>196</v>
      </c>
      <c r="AT252" s="17" t="s">
        <v>160</v>
      </c>
      <c r="AU252" s="17" t="s">
        <v>103</v>
      </c>
      <c r="AY252" s="17" t="s">
        <v>159</v>
      </c>
      <c r="BE252" s="104">
        <f>IF(U252="základní",N252,0)</f>
        <v>0</v>
      </c>
      <c r="BF252" s="104">
        <f>IF(U252="snížená",N252,0)</f>
        <v>0</v>
      </c>
      <c r="BG252" s="104">
        <f>IF(U252="zákl. přenesená",N252,0)</f>
        <v>0</v>
      </c>
      <c r="BH252" s="104">
        <f>IF(U252="sníž. přenesená",N252,0)</f>
        <v>0</v>
      </c>
      <c r="BI252" s="104">
        <f>IF(U252="nulová",N252,0)</f>
        <v>0</v>
      </c>
      <c r="BJ252" s="17" t="s">
        <v>21</v>
      </c>
      <c r="BK252" s="104">
        <f>ROUND(L252*K252,2)</f>
        <v>0</v>
      </c>
      <c r="BL252" s="17" t="s">
        <v>196</v>
      </c>
      <c r="BM252" s="17" t="s">
        <v>770</v>
      </c>
    </row>
    <row r="253" spans="2:51" s="10" customFormat="1" ht="22.5" customHeight="1">
      <c r="B253" s="165"/>
      <c r="C253" s="166"/>
      <c r="D253" s="166"/>
      <c r="E253" s="167" t="s">
        <v>3</v>
      </c>
      <c r="F253" s="271" t="s">
        <v>767</v>
      </c>
      <c r="G253" s="272"/>
      <c r="H253" s="272"/>
      <c r="I253" s="272"/>
      <c r="J253" s="166"/>
      <c r="K253" s="168">
        <v>1</v>
      </c>
      <c r="L253" s="166"/>
      <c r="M253" s="166"/>
      <c r="N253" s="166"/>
      <c r="O253" s="166"/>
      <c r="P253" s="166"/>
      <c r="Q253" s="166"/>
      <c r="R253" s="169"/>
      <c r="T253" s="170"/>
      <c r="U253" s="166"/>
      <c r="V253" s="166"/>
      <c r="W253" s="166"/>
      <c r="X253" s="166"/>
      <c r="Y253" s="166"/>
      <c r="Z253" s="166"/>
      <c r="AA253" s="171"/>
      <c r="AT253" s="172" t="s">
        <v>167</v>
      </c>
      <c r="AU253" s="172" t="s">
        <v>103</v>
      </c>
      <c r="AV253" s="10" t="s">
        <v>103</v>
      </c>
      <c r="AW253" s="10" t="s">
        <v>36</v>
      </c>
      <c r="AX253" s="10" t="s">
        <v>79</v>
      </c>
      <c r="AY253" s="172" t="s">
        <v>159</v>
      </c>
    </row>
    <row r="254" spans="2:51" s="10" customFormat="1" ht="22.5" customHeight="1">
      <c r="B254" s="165"/>
      <c r="C254" s="166"/>
      <c r="D254" s="166"/>
      <c r="E254" s="167" t="s">
        <v>3</v>
      </c>
      <c r="F254" s="273" t="s">
        <v>964</v>
      </c>
      <c r="G254" s="272"/>
      <c r="H254" s="272"/>
      <c r="I254" s="272"/>
      <c r="J254" s="166"/>
      <c r="K254" s="168">
        <v>1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167</v>
      </c>
      <c r="AU254" s="172" t="s">
        <v>103</v>
      </c>
      <c r="AV254" s="10" t="s">
        <v>103</v>
      </c>
      <c r="AW254" s="10" t="s">
        <v>36</v>
      </c>
      <c r="AX254" s="10" t="s">
        <v>79</v>
      </c>
      <c r="AY254" s="172" t="s">
        <v>159</v>
      </c>
    </row>
    <row r="255" spans="2:51" s="10" customFormat="1" ht="22.5" customHeight="1">
      <c r="B255" s="165"/>
      <c r="C255" s="166"/>
      <c r="D255" s="166"/>
      <c r="E255" s="167" t="s">
        <v>3</v>
      </c>
      <c r="F255" s="273" t="s">
        <v>965</v>
      </c>
      <c r="G255" s="272"/>
      <c r="H255" s="272"/>
      <c r="I255" s="272"/>
      <c r="J255" s="166"/>
      <c r="K255" s="168">
        <v>1</v>
      </c>
      <c r="L255" s="166"/>
      <c r="M255" s="166"/>
      <c r="N255" s="166"/>
      <c r="O255" s="166"/>
      <c r="P255" s="166"/>
      <c r="Q255" s="166"/>
      <c r="R255" s="169"/>
      <c r="T255" s="170"/>
      <c r="U255" s="166"/>
      <c r="V255" s="166"/>
      <c r="W255" s="166"/>
      <c r="X255" s="166"/>
      <c r="Y255" s="166"/>
      <c r="Z255" s="166"/>
      <c r="AA255" s="171"/>
      <c r="AT255" s="172" t="s">
        <v>167</v>
      </c>
      <c r="AU255" s="172" t="s">
        <v>103</v>
      </c>
      <c r="AV255" s="10" t="s">
        <v>103</v>
      </c>
      <c r="AW255" s="10" t="s">
        <v>36</v>
      </c>
      <c r="AX255" s="10" t="s">
        <v>79</v>
      </c>
      <c r="AY255" s="172" t="s">
        <v>159</v>
      </c>
    </row>
    <row r="256" spans="2:51" s="10" customFormat="1" ht="22.5" customHeight="1">
      <c r="B256" s="165"/>
      <c r="C256" s="166"/>
      <c r="D256" s="166"/>
      <c r="E256" s="167" t="s">
        <v>3</v>
      </c>
      <c r="F256" s="273" t="s">
        <v>966</v>
      </c>
      <c r="G256" s="272"/>
      <c r="H256" s="272"/>
      <c r="I256" s="272"/>
      <c r="J256" s="166"/>
      <c r="K256" s="168">
        <v>1</v>
      </c>
      <c r="L256" s="166"/>
      <c r="M256" s="166"/>
      <c r="N256" s="166"/>
      <c r="O256" s="166"/>
      <c r="P256" s="166"/>
      <c r="Q256" s="166"/>
      <c r="R256" s="169"/>
      <c r="T256" s="170"/>
      <c r="U256" s="166"/>
      <c r="V256" s="166"/>
      <c r="W256" s="166"/>
      <c r="X256" s="166"/>
      <c r="Y256" s="166"/>
      <c r="Z256" s="166"/>
      <c r="AA256" s="171"/>
      <c r="AT256" s="172" t="s">
        <v>167</v>
      </c>
      <c r="AU256" s="172" t="s">
        <v>103</v>
      </c>
      <c r="AV256" s="10" t="s">
        <v>103</v>
      </c>
      <c r="AW256" s="10" t="s">
        <v>36</v>
      </c>
      <c r="AX256" s="10" t="s">
        <v>79</v>
      </c>
      <c r="AY256" s="172" t="s">
        <v>159</v>
      </c>
    </row>
    <row r="257" spans="2:51" s="10" customFormat="1" ht="22.5" customHeight="1">
      <c r="B257" s="165"/>
      <c r="C257" s="166"/>
      <c r="D257" s="166"/>
      <c r="E257" s="167" t="s">
        <v>3</v>
      </c>
      <c r="F257" s="273" t="s">
        <v>967</v>
      </c>
      <c r="G257" s="272"/>
      <c r="H257" s="272"/>
      <c r="I257" s="272"/>
      <c r="J257" s="166"/>
      <c r="K257" s="168">
        <v>1</v>
      </c>
      <c r="L257" s="166"/>
      <c r="M257" s="166"/>
      <c r="N257" s="166"/>
      <c r="O257" s="166"/>
      <c r="P257" s="166"/>
      <c r="Q257" s="166"/>
      <c r="R257" s="169"/>
      <c r="T257" s="170"/>
      <c r="U257" s="166"/>
      <c r="V257" s="166"/>
      <c r="W257" s="166"/>
      <c r="X257" s="166"/>
      <c r="Y257" s="166"/>
      <c r="Z257" s="166"/>
      <c r="AA257" s="171"/>
      <c r="AT257" s="172" t="s">
        <v>167</v>
      </c>
      <c r="AU257" s="172" t="s">
        <v>103</v>
      </c>
      <c r="AV257" s="10" t="s">
        <v>103</v>
      </c>
      <c r="AW257" s="10" t="s">
        <v>36</v>
      </c>
      <c r="AX257" s="10" t="s">
        <v>79</v>
      </c>
      <c r="AY257" s="172" t="s">
        <v>159</v>
      </c>
    </row>
    <row r="258" spans="2:51" s="11" customFormat="1" ht="22.5" customHeight="1">
      <c r="B258" s="173"/>
      <c r="C258" s="174"/>
      <c r="D258" s="174"/>
      <c r="E258" s="175" t="s">
        <v>3</v>
      </c>
      <c r="F258" s="269" t="s">
        <v>168</v>
      </c>
      <c r="G258" s="270"/>
      <c r="H258" s="270"/>
      <c r="I258" s="270"/>
      <c r="J258" s="174"/>
      <c r="K258" s="176">
        <v>5</v>
      </c>
      <c r="L258" s="174"/>
      <c r="M258" s="174"/>
      <c r="N258" s="174"/>
      <c r="O258" s="174"/>
      <c r="P258" s="174"/>
      <c r="Q258" s="174"/>
      <c r="R258" s="177"/>
      <c r="T258" s="178"/>
      <c r="U258" s="174"/>
      <c r="V258" s="174"/>
      <c r="W258" s="174"/>
      <c r="X258" s="174"/>
      <c r="Y258" s="174"/>
      <c r="Z258" s="174"/>
      <c r="AA258" s="179"/>
      <c r="AT258" s="180" t="s">
        <v>167</v>
      </c>
      <c r="AU258" s="180" t="s">
        <v>103</v>
      </c>
      <c r="AV258" s="11" t="s">
        <v>164</v>
      </c>
      <c r="AW258" s="11" t="s">
        <v>36</v>
      </c>
      <c r="AX258" s="11" t="s">
        <v>21</v>
      </c>
      <c r="AY258" s="180" t="s">
        <v>159</v>
      </c>
    </row>
    <row r="259" spans="2:65" s="1" customFormat="1" ht="22.5" customHeight="1">
      <c r="B259" s="129"/>
      <c r="C259" s="158" t="s">
        <v>338</v>
      </c>
      <c r="D259" s="158" t="s">
        <v>160</v>
      </c>
      <c r="E259" s="159" t="s">
        <v>343</v>
      </c>
      <c r="F259" s="259" t="s">
        <v>344</v>
      </c>
      <c r="G259" s="260"/>
      <c r="H259" s="260"/>
      <c r="I259" s="260"/>
      <c r="J259" s="160" t="s">
        <v>206</v>
      </c>
      <c r="K259" s="161">
        <v>2</v>
      </c>
      <c r="L259" s="261">
        <v>0</v>
      </c>
      <c r="M259" s="260"/>
      <c r="N259" s="262">
        <f>ROUND(L259*K259,2)</f>
        <v>0</v>
      </c>
      <c r="O259" s="260"/>
      <c r="P259" s="260"/>
      <c r="Q259" s="260"/>
      <c r="R259" s="131"/>
      <c r="T259" s="162" t="s">
        <v>3</v>
      </c>
      <c r="U259" s="43" t="s">
        <v>44</v>
      </c>
      <c r="V259" s="35"/>
      <c r="W259" s="163">
        <f>V259*K259</f>
        <v>0</v>
      </c>
      <c r="X259" s="163">
        <v>0</v>
      </c>
      <c r="Y259" s="163">
        <f>X259*K259</f>
        <v>0</v>
      </c>
      <c r="Z259" s="163">
        <v>0</v>
      </c>
      <c r="AA259" s="164">
        <f>Z259*K259</f>
        <v>0</v>
      </c>
      <c r="AR259" s="17" t="s">
        <v>196</v>
      </c>
      <c r="AT259" s="17" t="s">
        <v>160</v>
      </c>
      <c r="AU259" s="17" t="s">
        <v>103</v>
      </c>
      <c r="AY259" s="17" t="s">
        <v>159</v>
      </c>
      <c r="BE259" s="104">
        <f>IF(U259="základní",N259,0)</f>
        <v>0</v>
      </c>
      <c r="BF259" s="104">
        <f>IF(U259="snížená",N259,0)</f>
        <v>0</v>
      </c>
      <c r="BG259" s="104">
        <f>IF(U259="zákl. přenesená",N259,0)</f>
        <v>0</v>
      </c>
      <c r="BH259" s="104">
        <f>IF(U259="sníž. přenesená",N259,0)</f>
        <v>0</v>
      </c>
      <c r="BI259" s="104">
        <f>IF(U259="nulová",N259,0)</f>
        <v>0</v>
      </c>
      <c r="BJ259" s="17" t="s">
        <v>21</v>
      </c>
      <c r="BK259" s="104">
        <f>ROUND(L259*K259,2)</f>
        <v>0</v>
      </c>
      <c r="BL259" s="17" t="s">
        <v>196</v>
      </c>
      <c r="BM259" s="17" t="s">
        <v>771</v>
      </c>
    </row>
    <row r="260" spans="2:51" s="10" customFormat="1" ht="22.5" customHeight="1">
      <c r="B260" s="165"/>
      <c r="C260" s="166"/>
      <c r="D260" s="166"/>
      <c r="E260" s="167" t="s">
        <v>3</v>
      </c>
      <c r="F260" s="271" t="s">
        <v>968</v>
      </c>
      <c r="G260" s="272"/>
      <c r="H260" s="272"/>
      <c r="I260" s="272"/>
      <c r="J260" s="166"/>
      <c r="K260" s="168">
        <v>1</v>
      </c>
      <c r="L260" s="166"/>
      <c r="M260" s="166"/>
      <c r="N260" s="166"/>
      <c r="O260" s="166"/>
      <c r="P260" s="166"/>
      <c r="Q260" s="166"/>
      <c r="R260" s="169"/>
      <c r="T260" s="170"/>
      <c r="U260" s="166"/>
      <c r="V260" s="166"/>
      <c r="W260" s="166"/>
      <c r="X260" s="166"/>
      <c r="Y260" s="166"/>
      <c r="Z260" s="166"/>
      <c r="AA260" s="171"/>
      <c r="AT260" s="172" t="s">
        <v>167</v>
      </c>
      <c r="AU260" s="172" t="s">
        <v>103</v>
      </c>
      <c r="AV260" s="10" t="s">
        <v>103</v>
      </c>
      <c r="AW260" s="10" t="s">
        <v>36</v>
      </c>
      <c r="AX260" s="10" t="s">
        <v>79</v>
      </c>
      <c r="AY260" s="172" t="s">
        <v>159</v>
      </c>
    </row>
    <row r="261" spans="2:51" s="10" customFormat="1" ht="22.5" customHeight="1">
      <c r="B261" s="165"/>
      <c r="C261" s="166"/>
      <c r="D261" s="166"/>
      <c r="E261" s="167" t="s">
        <v>3</v>
      </c>
      <c r="F261" s="273" t="s">
        <v>969</v>
      </c>
      <c r="G261" s="272"/>
      <c r="H261" s="272"/>
      <c r="I261" s="272"/>
      <c r="J261" s="166"/>
      <c r="K261" s="168">
        <v>1</v>
      </c>
      <c r="L261" s="166"/>
      <c r="M261" s="166"/>
      <c r="N261" s="166"/>
      <c r="O261" s="166"/>
      <c r="P261" s="166"/>
      <c r="Q261" s="166"/>
      <c r="R261" s="169"/>
      <c r="T261" s="170"/>
      <c r="U261" s="166"/>
      <c r="V261" s="166"/>
      <c r="W261" s="166"/>
      <c r="X261" s="166"/>
      <c r="Y261" s="166"/>
      <c r="Z261" s="166"/>
      <c r="AA261" s="171"/>
      <c r="AT261" s="172" t="s">
        <v>167</v>
      </c>
      <c r="AU261" s="172" t="s">
        <v>103</v>
      </c>
      <c r="AV261" s="10" t="s">
        <v>103</v>
      </c>
      <c r="AW261" s="10" t="s">
        <v>36</v>
      </c>
      <c r="AX261" s="10" t="s">
        <v>79</v>
      </c>
      <c r="AY261" s="172" t="s">
        <v>159</v>
      </c>
    </row>
    <row r="262" spans="2:51" s="11" customFormat="1" ht="22.5" customHeight="1">
      <c r="B262" s="173"/>
      <c r="C262" s="174"/>
      <c r="D262" s="174"/>
      <c r="E262" s="175" t="s">
        <v>3</v>
      </c>
      <c r="F262" s="269" t="s">
        <v>168</v>
      </c>
      <c r="G262" s="270"/>
      <c r="H262" s="270"/>
      <c r="I262" s="270"/>
      <c r="J262" s="174"/>
      <c r="K262" s="176">
        <v>2</v>
      </c>
      <c r="L262" s="174"/>
      <c r="M262" s="174"/>
      <c r="N262" s="174"/>
      <c r="O262" s="174"/>
      <c r="P262" s="174"/>
      <c r="Q262" s="174"/>
      <c r="R262" s="177"/>
      <c r="T262" s="178"/>
      <c r="U262" s="174"/>
      <c r="V262" s="174"/>
      <c r="W262" s="174"/>
      <c r="X262" s="174"/>
      <c r="Y262" s="174"/>
      <c r="Z262" s="174"/>
      <c r="AA262" s="179"/>
      <c r="AT262" s="180" t="s">
        <v>167</v>
      </c>
      <c r="AU262" s="180" t="s">
        <v>103</v>
      </c>
      <c r="AV262" s="11" t="s">
        <v>164</v>
      </c>
      <c r="AW262" s="11" t="s">
        <v>36</v>
      </c>
      <c r="AX262" s="11" t="s">
        <v>21</v>
      </c>
      <c r="AY262" s="180" t="s">
        <v>159</v>
      </c>
    </row>
    <row r="263" spans="2:65" s="1" customFormat="1" ht="22.5" customHeight="1">
      <c r="B263" s="129"/>
      <c r="C263" s="181" t="s">
        <v>342</v>
      </c>
      <c r="D263" s="181" t="s">
        <v>262</v>
      </c>
      <c r="E263" s="182" t="s">
        <v>348</v>
      </c>
      <c r="F263" s="278" t="s">
        <v>349</v>
      </c>
      <c r="G263" s="279"/>
      <c r="H263" s="279"/>
      <c r="I263" s="279"/>
      <c r="J263" s="183" t="s">
        <v>206</v>
      </c>
      <c r="K263" s="184">
        <v>2</v>
      </c>
      <c r="L263" s="280">
        <v>0</v>
      </c>
      <c r="M263" s="279"/>
      <c r="N263" s="281">
        <f>ROUND(L263*K263,2)</f>
        <v>0</v>
      </c>
      <c r="O263" s="260"/>
      <c r="P263" s="260"/>
      <c r="Q263" s="260"/>
      <c r="R263" s="131"/>
      <c r="T263" s="162" t="s">
        <v>3</v>
      </c>
      <c r="U263" s="43" t="s">
        <v>44</v>
      </c>
      <c r="V263" s="35"/>
      <c r="W263" s="163">
        <f>V263*K263</f>
        <v>0</v>
      </c>
      <c r="X263" s="163">
        <v>0.00455</v>
      </c>
      <c r="Y263" s="163">
        <f>X263*K263</f>
        <v>0.0091</v>
      </c>
      <c r="Z263" s="163">
        <v>0</v>
      </c>
      <c r="AA263" s="164">
        <f>Z263*K263</f>
        <v>0</v>
      </c>
      <c r="AR263" s="17" t="s">
        <v>265</v>
      </c>
      <c r="AT263" s="17" t="s">
        <v>262</v>
      </c>
      <c r="AU263" s="17" t="s">
        <v>103</v>
      </c>
      <c r="AY263" s="17" t="s">
        <v>159</v>
      </c>
      <c r="BE263" s="104">
        <f>IF(U263="základní",N263,0)</f>
        <v>0</v>
      </c>
      <c r="BF263" s="104">
        <f>IF(U263="snížená",N263,0)</f>
        <v>0</v>
      </c>
      <c r="BG263" s="104">
        <f>IF(U263="zákl. přenesená",N263,0)</f>
        <v>0</v>
      </c>
      <c r="BH263" s="104">
        <f>IF(U263="sníž. přenesená",N263,0)</f>
        <v>0</v>
      </c>
      <c r="BI263" s="104">
        <f>IF(U263="nulová",N263,0)</f>
        <v>0</v>
      </c>
      <c r="BJ263" s="17" t="s">
        <v>21</v>
      </c>
      <c r="BK263" s="104">
        <f>ROUND(L263*K263,2)</f>
        <v>0</v>
      </c>
      <c r="BL263" s="17" t="s">
        <v>196</v>
      </c>
      <c r="BM263" s="17" t="s">
        <v>775</v>
      </c>
    </row>
    <row r="264" spans="2:65" s="1" customFormat="1" ht="31.5" customHeight="1">
      <c r="B264" s="129"/>
      <c r="C264" s="158" t="s">
        <v>347</v>
      </c>
      <c r="D264" s="158" t="s">
        <v>160</v>
      </c>
      <c r="E264" s="159" t="s">
        <v>352</v>
      </c>
      <c r="F264" s="259" t="s">
        <v>353</v>
      </c>
      <c r="G264" s="260"/>
      <c r="H264" s="260"/>
      <c r="I264" s="260"/>
      <c r="J264" s="160" t="s">
        <v>206</v>
      </c>
      <c r="K264" s="161">
        <v>2</v>
      </c>
      <c r="L264" s="261">
        <v>0</v>
      </c>
      <c r="M264" s="260"/>
      <c r="N264" s="262">
        <f>ROUND(L264*K264,2)</f>
        <v>0</v>
      </c>
      <c r="O264" s="260"/>
      <c r="P264" s="260"/>
      <c r="Q264" s="260"/>
      <c r="R264" s="131"/>
      <c r="T264" s="162" t="s">
        <v>3</v>
      </c>
      <c r="U264" s="43" t="s">
        <v>44</v>
      </c>
      <c r="V264" s="35"/>
      <c r="W264" s="163">
        <f>V264*K264</f>
        <v>0</v>
      </c>
      <c r="X264" s="163">
        <v>0</v>
      </c>
      <c r="Y264" s="163">
        <f>X264*K264</f>
        <v>0</v>
      </c>
      <c r="Z264" s="163">
        <v>0</v>
      </c>
      <c r="AA264" s="164">
        <f>Z264*K264</f>
        <v>0</v>
      </c>
      <c r="AR264" s="17" t="s">
        <v>196</v>
      </c>
      <c r="AT264" s="17" t="s">
        <v>160</v>
      </c>
      <c r="AU264" s="17" t="s">
        <v>103</v>
      </c>
      <c r="AY264" s="17" t="s">
        <v>159</v>
      </c>
      <c r="BE264" s="104">
        <f>IF(U264="základní",N264,0)</f>
        <v>0</v>
      </c>
      <c r="BF264" s="104">
        <f>IF(U264="snížená",N264,0)</f>
        <v>0</v>
      </c>
      <c r="BG264" s="104">
        <f>IF(U264="zákl. přenesená",N264,0)</f>
        <v>0</v>
      </c>
      <c r="BH264" s="104">
        <f>IF(U264="sníž. přenesená",N264,0)</f>
        <v>0</v>
      </c>
      <c r="BI264" s="104">
        <f>IF(U264="nulová",N264,0)</f>
        <v>0</v>
      </c>
      <c r="BJ264" s="17" t="s">
        <v>21</v>
      </c>
      <c r="BK264" s="104">
        <f>ROUND(L264*K264,2)</f>
        <v>0</v>
      </c>
      <c r="BL264" s="17" t="s">
        <v>196</v>
      </c>
      <c r="BM264" s="17" t="s">
        <v>776</v>
      </c>
    </row>
    <row r="265" spans="2:51" s="10" customFormat="1" ht="22.5" customHeight="1">
      <c r="B265" s="165"/>
      <c r="C265" s="166"/>
      <c r="D265" s="166"/>
      <c r="E265" s="167" t="s">
        <v>3</v>
      </c>
      <c r="F265" s="271" t="s">
        <v>968</v>
      </c>
      <c r="G265" s="272"/>
      <c r="H265" s="272"/>
      <c r="I265" s="272"/>
      <c r="J265" s="166"/>
      <c r="K265" s="168">
        <v>1</v>
      </c>
      <c r="L265" s="166"/>
      <c r="M265" s="166"/>
      <c r="N265" s="166"/>
      <c r="O265" s="166"/>
      <c r="P265" s="166"/>
      <c r="Q265" s="166"/>
      <c r="R265" s="169"/>
      <c r="T265" s="170"/>
      <c r="U265" s="166"/>
      <c r="V265" s="166"/>
      <c r="W265" s="166"/>
      <c r="X265" s="166"/>
      <c r="Y265" s="166"/>
      <c r="Z265" s="166"/>
      <c r="AA265" s="171"/>
      <c r="AT265" s="172" t="s">
        <v>167</v>
      </c>
      <c r="AU265" s="172" t="s">
        <v>103</v>
      </c>
      <c r="AV265" s="10" t="s">
        <v>103</v>
      </c>
      <c r="AW265" s="10" t="s">
        <v>36</v>
      </c>
      <c r="AX265" s="10" t="s">
        <v>79</v>
      </c>
      <c r="AY265" s="172" t="s">
        <v>159</v>
      </c>
    </row>
    <row r="266" spans="2:51" s="10" customFormat="1" ht="22.5" customHeight="1">
      <c r="B266" s="165"/>
      <c r="C266" s="166"/>
      <c r="D266" s="166"/>
      <c r="E266" s="167" t="s">
        <v>3</v>
      </c>
      <c r="F266" s="273" t="s">
        <v>969</v>
      </c>
      <c r="G266" s="272"/>
      <c r="H266" s="272"/>
      <c r="I266" s="272"/>
      <c r="J266" s="166"/>
      <c r="K266" s="168">
        <v>1</v>
      </c>
      <c r="L266" s="166"/>
      <c r="M266" s="166"/>
      <c r="N266" s="166"/>
      <c r="O266" s="166"/>
      <c r="P266" s="166"/>
      <c r="Q266" s="166"/>
      <c r="R266" s="169"/>
      <c r="T266" s="170"/>
      <c r="U266" s="166"/>
      <c r="V266" s="166"/>
      <c r="W266" s="166"/>
      <c r="X266" s="166"/>
      <c r="Y266" s="166"/>
      <c r="Z266" s="166"/>
      <c r="AA266" s="171"/>
      <c r="AT266" s="172" t="s">
        <v>167</v>
      </c>
      <c r="AU266" s="172" t="s">
        <v>103</v>
      </c>
      <c r="AV266" s="10" t="s">
        <v>103</v>
      </c>
      <c r="AW266" s="10" t="s">
        <v>36</v>
      </c>
      <c r="AX266" s="10" t="s">
        <v>79</v>
      </c>
      <c r="AY266" s="172" t="s">
        <v>159</v>
      </c>
    </row>
    <row r="267" spans="2:51" s="11" customFormat="1" ht="22.5" customHeight="1">
      <c r="B267" s="173"/>
      <c r="C267" s="174"/>
      <c r="D267" s="174"/>
      <c r="E267" s="175" t="s">
        <v>3</v>
      </c>
      <c r="F267" s="269" t="s">
        <v>168</v>
      </c>
      <c r="G267" s="270"/>
      <c r="H267" s="270"/>
      <c r="I267" s="270"/>
      <c r="J267" s="174"/>
      <c r="K267" s="176">
        <v>2</v>
      </c>
      <c r="L267" s="174"/>
      <c r="M267" s="174"/>
      <c r="N267" s="174"/>
      <c r="O267" s="174"/>
      <c r="P267" s="174"/>
      <c r="Q267" s="174"/>
      <c r="R267" s="177"/>
      <c r="T267" s="178"/>
      <c r="U267" s="174"/>
      <c r="V267" s="174"/>
      <c r="W267" s="174"/>
      <c r="X267" s="174"/>
      <c r="Y267" s="174"/>
      <c r="Z267" s="174"/>
      <c r="AA267" s="179"/>
      <c r="AT267" s="180" t="s">
        <v>167</v>
      </c>
      <c r="AU267" s="180" t="s">
        <v>103</v>
      </c>
      <c r="AV267" s="11" t="s">
        <v>164</v>
      </c>
      <c r="AW267" s="11" t="s">
        <v>36</v>
      </c>
      <c r="AX267" s="11" t="s">
        <v>21</v>
      </c>
      <c r="AY267" s="180" t="s">
        <v>159</v>
      </c>
    </row>
    <row r="268" spans="2:63" s="9" customFormat="1" ht="29.85" customHeight="1">
      <c r="B268" s="147"/>
      <c r="C268" s="148"/>
      <c r="D268" s="157" t="s">
        <v>125</v>
      </c>
      <c r="E268" s="157"/>
      <c r="F268" s="157"/>
      <c r="G268" s="157"/>
      <c r="H268" s="157"/>
      <c r="I268" s="157"/>
      <c r="J268" s="157"/>
      <c r="K268" s="157"/>
      <c r="L268" s="157"/>
      <c r="M268" s="157"/>
      <c r="N268" s="267">
        <f>BK268</f>
        <v>0</v>
      </c>
      <c r="O268" s="268"/>
      <c r="P268" s="268"/>
      <c r="Q268" s="268"/>
      <c r="R268" s="150"/>
      <c r="T268" s="151"/>
      <c r="U268" s="148"/>
      <c r="V268" s="148"/>
      <c r="W268" s="152">
        <f>SUM(W269:W434)</f>
        <v>0</v>
      </c>
      <c r="X268" s="148"/>
      <c r="Y268" s="152">
        <f>SUM(Y269:Y434)</f>
        <v>16.90976789</v>
      </c>
      <c r="Z268" s="148"/>
      <c r="AA268" s="153">
        <f>SUM(AA269:AA434)</f>
        <v>16.33043832</v>
      </c>
      <c r="AR268" s="154" t="s">
        <v>103</v>
      </c>
      <c r="AT268" s="155" t="s">
        <v>78</v>
      </c>
      <c r="AU268" s="155" t="s">
        <v>21</v>
      </c>
      <c r="AY268" s="154" t="s">
        <v>159</v>
      </c>
      <c r="BK268" s="156">
        <f>SUM(BK269:BK434)</f>
        <v>0</v>
      </c>
    </row>
    <row r="269" spans="2:65" s="1" customFormat="1" ht="31.5" customHeight="1">
      <c r="B269" s="129"/>
      <c r="C269" s="158" t="s">
        <v>351</v>
      </c>
      <c r="D269" s="158" t="s">
        <v>160</v>
      </c>
      <c r="E269" s="159" t="s">
        <v>356</v>
      </c>
      <c r="F269" s="259" t="s">
        <v>357</v>
      </c>
      <c r="G269" s="260"/>
      <c r="H269" s="260"/>
      <c r="I269" s="260"/>
      <c r="J269" s="160" t="s">
        <v>195</v>
      </c>
      <c r="K269" s="161">
        <v>26.9</v>
      </c>
      <c r="L269" s="261">
        <v>0</v>
      </c>
      <c r="M269" s="260"/>
      <c r="N269" s="262">
        <f>ROUND(L269*K269,2)</f>
        <v>0</v>
      </c>
      <c r="O269" s="260"/>
      <c r="P269" s="260"/>
      <c r="Q269" s="260"/>
      <c r="R269" s="131"/>
      <c r="T269" s="162" t="s">
        <v>3</v>
      </c>
      <c r="U269" s="43" t="s">
        <v>44</v>
      </c>
      <c r="V269" s="35"/>
      <c r="W269" s="163">
        <f>V269*K269</f>
        <v>0</v>
      </c>
      <c r="X269" s="163">
        <v>0.00122</v>
      </c>
      <c r="Y269" s="163">
        <f>X269*K269</f>
        <v>0.032818</v>
      </c>
      <c r="Z269" s="163">
        <v>0</v>
      </c>
      <c r="AA269" s="164">
        <f>Z269*K269</f>
        <v>0</v>
      </c>
      <c r="AR269" s="17" t="s">
        <v>196</v>
      </c>
      <c r="AT269" s="17" t="s">
        <v>160</v>
      </c>
      <c r="AU269" s="17" t="s">
        <v>103</v>
      </c>
      <c r="AY269" s="17" t="s">
        <v>159</v>
      </c>
      <c r="BE269" s="104">
        <f>IF(U269="základní",N269,0)</f>
        <v>0</v>
      </c>
      <c r="BF269" s="104">
        <f>IF(U269="snížená",N269,0)</f>
        <v>0</v>
      </c>
      <c r="BG269" s="104">
        <f>IF(U269="zákl. přenesená",N269,0)</f>
        <v>0</v>
      </c>
      <c r="BH269" s="104">
        <f>IF(U269="sníž. přenesená",N269,0)</f>
        <v>0</v>
      </c>
      <c r="BI269" s="104">
        <f>IF(U269="nulová",N269,0)</f>
        <v>0</v>
      </c>
      <c r="BJ269" s="17" t="s">
        <v>21</v>
      </c>
      <c r="BK269" s="104">
        <f>ROUND(L269*K269,2)</f>
        <v>0</v>
      </c>
      <c r="BL269" s="17" t="s">
        <v>196</v>
      </c>
      <c r="BM269" s="17" t="s">
        <v>777</v>
      </c>
    </row>
    <row r="270" spans="2:51" s="10" customFormat="1" ht="22.5" customHeight="1">
      <c r="B270" s="165"/>
      <c r="C270" s="166"/>
      <c r="D270" s="166"/>
      <c r="E270" s="167" t="s">
        <v>3</v>
      </c>
      <c r="F270" s="271" t="s">
        <v>970</v>
      </c>
      <c r="G270" s="272"/>
      <c r="H270" s="272"/>
      <c r="I270" s="272"/>
      <c r="J270" s="166"/>
      <c r="K270" s="168">
        <v>10.296</v>
      </c>
      <c r="L270" s="166"/>
      <c r="M270" s="166"/>
      <c r="N270" s="166"/>
      <c r="O270" s="166"/>
      <c r="P270" s="166"/>
      <c r="Q270" s="166"/>
      <c r="R270" s="169"/>
      <c r="T270" s="170"/>
      <c r="U270" s="166"/>
      <c r="V270" s="166"/>
      <c r="W270" s="166"/>
      <c r="X270" s="166"/>
      <c r="Y270" s="166"/>
      <c r="Z270" s="166"/>
      <c r="AA270" s="171"/>
      <c r="AT270" s="172" t="s">
        <v>167</v>
      </c>
      <c r="AU270" s="172" t="s">
        <v>103</v>
      </c>
      <c r="AV270" s="10" t="s">
        <v>103</v>
      </c>
      <c r="AW270" s="10" t="s">
        <v>36</v>
      </c>
      <c r="AX270" s="10" t="s">
        <v>79</v>
      </c>
      <c r="AY270" s="172" t="s">
        <v>159</v>
      </c>
    </row>
    <row r="271" spans="2:51" s="10" customFormat="1" ht="22.5" customHeight="1">
      <c r="B271" s="165"/>
      <c r="C271" s="166"/>
      <c r="D271" s="166"/>
      <c r="E271" s="167" t="s">
        <v>3</v>
      </c>
      <c r="F271" s="273" t="s">
        <v>971</v>
      </c>
      <c r="G271" s="272"/>
      <c r="H271" s="272"/>
      <c r="I271" s="272"/>
      <c r="J271" s="166"/>
      <c r="K271" s="168">
        <v>16.604</v>
      </c>
      <c r="L271" s="166"/>
      <c r="M271" s="166"/>
      <c r="N271" s="166"/>
      <c r="O271" s="166"/>
      <c r="P271" s="166"/>
      <c r="Q271" s="166"/>
      <c r="R271" s="169"/>
      <c r="T271" s="170"/>
      <c r="U271" s="166"/>
      <c r="V271" s="166"/>
      <c r="W271" s="166"/>
      <c r="X271" s="166"/>
      <c r="Y271" s="166"/>
      <c r="Z271" s="166"/>
      <c r="AA271" s="171"/>
      <c r="AT271" s="172" t="s">
        <v>167</v>
      </c>
      <c r="AU271" s="172" t="s">
        <v>103</v>
      </c>
      <c r="AV271" s="10" t="s">
        <v>103</v>
      </c>
      <c r="AW271" s="10" t="s">
        <v>36</v>
      </c>
      <c r="AX271" s="10" t="s">
        <v>79</v>
      </c>
      <c r="AY271" s="172" t="s">
        <v>159</v>
      </c>
    </row>
    <row r="272" spans="2:51" s="11" customFormat="1" ht="22.5" customHeight="1">
      <c r="B272" s="173"/>
      <c r="C272" s="174"/>
      <c r="D272" s="174"/>
      <c r="E272" s="175" t="s">
        <v>3</v>
      </c>
      <c r="F272" s="269" t="s">
        <v>168</v>
      </c>
      <c r="G272" s="270"/>
      <c r="H272" s="270"/>
      <c r="I272" s="270"/>
      <c r="J272" s="174"/>
      <c r="K272" s="176">
        <v>26.9</v>
      </c>
      <c r="L272" s="174"/>
      <c r="M272" s="174"/>
      <c r="N272" s="174"/>
      <c r="O272" s="174"/>
      <c r="P272" s="174"/>
      <c r="Q272" s="174"/>
      <c r="R272" s="177"/>
      <c r="T272" s="178"/>
      <c r="U272" s="174"/>
      <c r="V272" s="174"/>
      <c r="W272" s="174"/>
      <c r="X272" s="174"/>
      <c r="Y272" s="174"/>
      <c r="Z272" s="174"/>
      <c r="AA272" s="179"/>
      <c r="AT272" s="180" t="s">
        <v>167</v>
      </c>
      <c r="AU272" s="180" t="s">
        <v>103</v>
      </c>
      <c r="AV272" s="11" t="s">
        <v>164</v>
      </c>
      <c r="AW272" s="11" t="s">
        <v>36</v>
      </c>
      <c r="AX272" s="11" t="s">
        <v>21</v>
      </c>
      <c r="AY272" s="180" t="s">
        <v>159</v>
      </c>
    </row>
    <row r="273" spans="2:65" s="1" customFormat="1" ht="31.5" customHeight="1">
      <c r="B273" s="129"/>
      <c r="C273" s="158" t="s">
        <v>355</v>
      </c>
      <c r="D273" s="158" t="s">
        <v>160</v>
      </c>
      <c r="E273" s="159" t="s">
        <v>362</v>
      </c>
      <c r="F273" s="259" t="s">
        <v>363</v>
      </c>
      <c r="G273" s="260"/>
      <c r="H273" s="260"/>
      <c r="I273" s="260"/>
      <c r="J273" s="160" t="s">
        <v>211</v>
      </c>
      <c r="K273" s="161">
        <v>326.174</v>
      </c>
      <c r="L273" s="261">
        <v>0</v>
      </c>
      <c r="M273" s="260"/>
      <c r="N273" s="262">
        <f>ROUND(L273*K273,2)</f>
        <v>0</v>
      </c>
      <c r="O273" s="260"/>
      <c r="P273" s="260"/>
      <c r="Q273" s="260"/>
      <c r="R273" s="131"/>
      <c r="T273" s="162" t="s">
        <v>3</v>
      </c>
      <c r="U273" s="43" t="s">
        <v>44</v>
      </c>
      <c r="V273" s="35"/>
      <c r="W273" s="163">
        <f>V273*K273</f>
        <v>0</v>
      </c>
      <c r="X273" s="163">
        <v>0</v>
      </c>
      <c r="Y273" s="163">
        <f>X273*K273</f>
        <v>0</v>
      </c>
      <c r="Z273" s="163">
        <v>0.0066</v>
      </c>
      <c r="AA273" s="164">
        <f>Z273*K273</f>
        <v>2.1527483999999997</v>
      </c>
      <c r="AR273" s="17" t="s">
        <v>196</v>
      </c>
      <c r="AT273" s="17" t="s">
        <v>160</v>
      </c>
      <c r="AU273" s="17" t="s">
        <v>103</v>
      </c>
      <c r="AY273" s="17" t="s">
        <v>159</v>
      </c>
      <c r="BE273" s="104">
        <f>IF(U273="základní",N273,0)</f>
        <v>0</v>
      </c>
      <c r="BF273" s="104">
        <f>IF(U273="snížená",N273,0)</f>
        <v>0</v>
      </c>
      <c r="BG273" s="104">
        <f>IF(U273="zákl. přenesená",N273,0)</f>
        <v>0</v>
      </c>
      <c r="BH273" s="104">
        <f>IF(U273="sníž. přenesená",N273,0)</f>
        <v>0</v>
      </c>
      <c r="BI273" s="104">
        <f>IF(U273="nulová",N273,0)</f>
        <v>0</v>
      </c>
      <c r="BJ273" s="17" t="s">
        <v>21</v>
      </c>
      <c r="BK273" s="104">
        <f>ROUND(L273*K273,2)</f>
        <v>0</v>
      </c>
      <c r="BL273" s="17" t="s">
        <v>196</v>
      </c>
      <c r="BM273" s="17" t="s">
        <v>780</v>
      </c>
    </row>
    <row r="274" spans="2:51" s="12" customFormat="1" ht="22.5" customHeight="1">
      <c r="B274" s="185"/>
      <c r="C274" s="186"/>
      <c r="D274" s="186"/>
      <c r="E274" s="187" t="s">
        <v>3</v>
      </c>
      <c r="F274" s="276" t="s">
        <v>365</v>
      </c>
      <c r="G274" s="277"/>
      <c r="H274" s="277"/>
      <c r="I274" s="277"/>
      <c r="J274" s="186"/>
      <c r="K274" s="188" t="s">
        <v>3</v>
      </c>
      <c r="L274" s="186"/>
      <c r="M274" s="186"/>
      <c r="N274" s="186"/>
      <c r="O274" s="186"/>
      <c r="P274" s="186"/>
      <c r="Q274" s="186"/>
      <c r="R274" s="189"/>
      <c r="T274" s="190"/>
      <c r="U274" s="186"/>
      <c r="V274" s="186"/>
      <c r="W274" s="186"/>
      <c r="X274" s="186"/>
      <c r="Y274" s="186"/>
      <c r="Z274" s="186"/>
      <c r="AA274" s="191"/>
      <c r="AT274" s="192" t="s">
        <v>167</v>
      </c>
      <c r="AU274" s="192" t="s">
        <v>103</v>
      </c>
      <c r="AV274" s="12" t="s">
        <v>21</v>
      </c>
      <c r="AW274" s="12" t="s">
        <v>36</v>
      </c>
      <c r="AX274" s="12" t="s">
        <v>79</v>
      </c>
      <c r="AY274" s="192" t="s">
        <v>159</v>
      </c>
    </row>
    <row r="275" spans="2:51" s="12" customFormat="1" ht="22.5" customHeight="1">
      <c r="B275" s="185"/>
      <c r="C275" s="186"/>
      <c r="D275" s="186"/>
      <c r="E275" s="187" t="s">
        <v>3</v>
      </c>
      <c r="F275" s="299" t="s">
        <v>941</v>
      </c>
      <c r="G275" s="277"/>
      <c r="H275" s="277"/>
      <c r="I275" s="277"/>
      <c r="J275" s="186"/>
      <c r="K275" s="188" t="s">
        <v>3</v>
      </c>
      <c r="L275" s="186"/>
      <c r="M275" s="186"/>
      <c r="N275" s="186"/>
      <c r="O275" s="186"/>
      <c r="P275" s="186"/>
      <c r="Q275" s="186"/>
      <c r="R275" s="189"/>
      <c r="T275" s="190"/>
      <c r="U275" s="186"/>
      <c r="V275" s="186"/>
      <c r="W275" s="186"/>
      <c r="X275" s="186"/>
      <c r="Y275" s="186"/>
      <c r="Z275" s="186"/>
      <c r="AA275" s="191"/>
      <c r="AT275" s="192" t="s">
        <v>167</v>
      </c>
      <c r="AU275" s="192" t="s">
        <v>103</v>
      </c>
      <c r="AV275" s="12" t="s">
        <v>21</v>
      </c>
      <c r="AW275" s="12" t="s">
        <v>36</v>
      </c>
      <c r="AX275" s="12" t="s">
        <v>79</v>
      </c>
      <c r="AY275" s="192" t="s">
        <v>159</v>
      </c>
    </row>
    <row r="276" spans="2:51" s="10" customFormat="1" ht="22.5" customHeight="1">
      <c r="B276" s="165"/>
      <c r="C276" s="166"/>
      <c r="D276" s="166"/>
      <c r="E276" s="167" t="s">
        <v>3</v>
      </c>
      <c r="F276" s="273" t="s">
        <v>972</v>
      </c>
      <c r="G276" s="272"/>
      <c r="H276" s="272"/>
      <c r="I276" s="272"/>
      <c r="J276" s="166"/>
      <c r="K276" s="168">
        <v>24.079</v>
      </c>
      <c r="L276" s="166"/>
      <c r="M276" s="166"/>
      <c r="N276" s="166"/>
      <c r="O276" s="166"/>
      <c r="P276" s="166"/>
      <c r="Q276" s="166"/>
      <c r="R276" s="169"/>
      <c r="T276" s="170"/>
      <c r="U276" s="166"/>
      <c r="V276" s="166"/>
      <c r="W276" s="166"/>
      <c r="X276" s="166"/>
      <c r="Y276" s="166"/>
      <c r="Z276" s="166"/>
      <c r="AA276" s="171"/>
      <c r="AT276" s="172" t="s">
        <v>167</v>
      </c>
      <c r="AU276" s="172" t="s">
        <v>103</v>
      </c>
      <c r="AV276" s="10" t="s">
        <v>103</v>
      </c>
      <c r="AW276" s="10" t="s">
        <v>36</v>
      </c>
      <c r="AX276" s="10" t="s">
        <v>79</v>
      </c>
      <c r="AY276" s="172" t="s">
        <v>159</v>
      </c>
    </row>
    <row r="277" spans="2:51" s="10" customFormat="1" ht="22.5" customHeight="1">
      <c r="B277" s="165"/>
      <c r="C277" s="166"/>
      <c r="D277" s="166"/>
      <c r="E277" s="167" t="s">
        <v>3</v>
      </c>
      <c r="F277" s="273" t="s">
        <v>973</v>
      </c>
      <c r="G277" s="272"/>
      <c r="H277" s="272"/>
      <c r="I277" s="272"/>
      <c r="J277" s="166"/>
      <c r="K277" s="168">
        <v>265.077</v>
      </c>
      <c r="L277" s="166"/>
      <c r="M277" s="166"/>
      <c r="N277" s="166"/>
      <c r="O277" s="166"/>
      <c r="P277" s="166"/>
      <c r="Q277" s="166"/>
      <c r="R277" s="169"/>
      <c r="T277" s="170"/>
      <c r="U277" s="166"/>
      <c r="V277" s="166"/>
      <c r="W277" s="166"/>
      <c r="X277" s="166"/>
      <c r="Y277" s="166"/>
      <c r="Z277" s="166"/>
      <c r="AA277" s="171"/>
      <c r="AT277" s="172" t="s">
        <v>167</v>
      </c>
      <c r="AU277" s="172" t="s">
        <v>103</v>
      </c>
      <c r="AV277" s="10" t="s">
        <v>103</v>
      </c>
      <c r="AW277" s="10" t="s">
        <v>36</v>
      </c>
      <c r="AX277" s="10" t="s">
        <v>79</v>
      </c>
      <c r="AY277" s="172" t="s">
        <v>159</v>
      </c>
    </row>
    <row r="278" spans="2:51" s="13" customFormat="1" ht="22.5" customHeight="1">
      <c r="B278" s="193"/>
      <c r="C278" s="194"/>
      <c r="D278" s="194"/>
      <c r="E278" s="195" t="s">
        <v>3</v>
      </c>
      <c r="F278" s="274" t="s">
        <v>368</v>
      </c>
      <c r="G278" s="275"/>
      <c r="H278" s="275"/>
      <c r="I278" s="275"/>
      <c r="J278" s="194"/>
      <c r="K278" s="196">
        <v>289.156</v>
      </c>
      <c r="L278" s="194"/>
      <c r="M278" s="194"/>
      <c r="N278" s="194"/>
      <c r="O278" s="194"/>
      <c r="P278" s="194"/>
      <c r="Q278" s="194"/>
      <c r="R278" s="197"/>
      <c r="T278" s="198"/>
      <c r="U278" s="194"/>
      <c r="V278" s="194"/>
      <c r="W278" s="194"/>
      <c r="X278" s="194"/>
      <c r="Y278" s="194"/>
      <c r="Z278" s="194"/>
      <c r="AA278" s="199"/>
      <c r="AT278" s="200" t="s">
        <v>167</v>
      </c>
      <c r="AU278" s="200" t="s">
        <v>103</v>
      </c>
      <c r="AV278" s="13" t="s">
        <v>173</v>
      </c>
      <c r="AW278" s="13" t="s">
        <v>36</v>
      </c>
      <c r="AX278" s="13" t="s">
        <v>79</v>
      </c>
      <c r="AY278" s="200" t="s">
        <v>159</v>
      </c>
    </row>
    <row r="279" spans="2:51" s="12" customFormat="1" ht="22.5" customHeight="1">
      <c r="B279" s="185"/>
      <c r="C279" s="186"/>
      <c r="D279" s="186"/>
      <c r="E279" s="187" t="s">
        <v>3</v>
      </c>
      <c r="F279" s="299" t="s">
        <v>943</v>
      </c>
      <c r="G279" s="277"/>
      <c r="H279" s="277"/>
      <c r="I279" s="277"/>
      <c r="J279" s="186"/>
      <c r="K279" s="188" t="s">
        <v>3</v>
      </c>
      <c r="L279" s="186"/>
      <c r="M279" s="186"/>
      <c r="N279" s="186"/>
      <c r="O279" s="186"/>
      <c r="P279" s="186"/>
      <c r="Q279" s="186"/>
      <c r="R279" s="189"/>
      <c r="T279" s="190"/>
      <c r="U279" s="186"/>
      <c r="V279" s="186"/>
      <c r="W279" s="186"/>
      <c r="X279" s="186"/>
      <c r="Y279" s="186"/>
      <c r="Z279" s="186"/>
      <c r="AA279" s="191"/>
      <c r="AT279" s="192" t="s">
        <v>167</v>
      </c>
      <c r="AU279" s="192" t="s">
        <v>103</v>
      </c>
      <c r="AV279" s="12" t="s">
        <v>21</v>
      </c>
      <c r="AW279" s="12" t="s">
        <v>36</v>
      </c>
      <c r="AX279" s="12" t="s">
        <v>79</v>
      </c>
      <c r="AY279" s="192" t="s">
        <v>159</v>
      </c>
    </row>
    <row r="280" spans="2:51" s="10" customFormat="1" ht="22.5" customHeight="1">
      <c r="B280" s="165"/>
      <c r="C280" s="166"/>
      <c r="D280" s="166"/>
      <c r="E280" s="167" t="s">
        <v>3</v>
      </c>
      <c r="F280" s="273" t="s">
        <v>974</v>
      </c>
      <c r="G280" s="272"/>
      <c r="H280" s="272"/>
      <c r="I280" s="272"/>
      <c r="J280" s="166"/>
      <c r="K280" s="168">
        <v>37.018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167</v>
      </c>
      <c r="AU280" s="172" t="s">
        <v>103</v>
      </c>
      <c r="AV280" s="10" t="s">
        <v>103</v>
      </c>
      <c r="AW280" s="10" t="s">
        <v>36</v>
      </c>
      <c r="AX280" s="10" t="s">
        <v>79</v>
      </c>
      <c r="AY280" s="172" t="s">
        <v>159</v>
      </c>
    </row>
    <row r="281" spans="2:51" s="13" customFormat="1" ht="22.5" customHeight="1">
      <c r="B281" s="193"/>
      <c r="C281" s="194"/>
      <c r="D281" s="194"/>
      <c r="E281" s="195" t="s">
        <v>3</v>
      </c>
      <c r="F281" s="274" t="s">
        <v>368</v>
      </c>
      <c r="G281" s="275"/>
      <c r="H281" s="275"/>
      <c r="I281" s="275"/>
      <c r="J281" s="194"/>
      <c r="K281" s="196">
        <v>37.018</v>
      </c>
      <c r="L281" s="194"/>
      <c r="M281" s="194"/>
      <c r="N281" s="194"/>
      <c r="O281" s="194"/>
      <c r="P281" s="194"/>
      <c r="Q281" s="194"/>
      <c r="R281" s="197"/>
      <c r="T281" s="198"/>
      <c r="U281" s="194"/>
      <c r="V281" s="194"/>
      <c r="W281" s="194"/>
      <c r="X281" s="194"/>
      <c r="Y281" s="194"/>
      <c r="Z281" s="194"/>
      <c r="AA281" s="199"/>
      <c r="AT281" s="200" t="s">
        <v>167</v>
      </c>
      <c r="AU281" s="200" t="s">
        <v>103</v>
      </c>
      <c r="AV281" s="13" t="s">
        <v>173</v>
      </c>
      <c r="AW281" s="13" t="s">
        <v>36</v>
      </c>
      <c r="AX281" s="13" t="s">
        <v>79</v>
      </c>
      <c r="AY281" s="200" t="s">
        <v>159</v>
      </c>
    </row>
    <row r="282" spans="2:51" s="11" customFormat="1" ht="22.5" customHeight="1">
      <c r="B282" s="173"/>
      <c r="C282" s="174"/>
      <c r="D282" s="174"/>
      <c r="E282" s="175" t="s">
        <v>3</v>
      </c>
      <c r="F282" s="269" t="s">
        <v>168</v>
      </c>
      <c r="G282" s="270"/>
      <c r="H282" s="270"/>
      <c r="I282" s="270"/>
      <c r="J282" s="174"/>
      <c r="K282" s="176">
        <v>326.174</v>
      </c>
      <c r="L282" s="174"/>
      <c r="M282" s="174"/>
      <c r="N282" s="174"/>
      <c r="O282" s="174"/>
      <c r="P282" s="174"/>
      <c r="Q282" s="174"/>
      <c r="R282" s="177"/>
      <c r="T282" s="178"/>
      <c r="U282" s="174"/>
      <c r="V282" s="174"/>
      <c r="W282" s="174"/>
      <c r="X282" s="174"/>
      <c r="Y282" s="174"/>
      <c r="Z282" s="174"/>
      <c r="AA282" s="179"/>
      <c r="AT282" s="180" t="s">
        <v>167</v>
      </c>
      <c r="AU282" s="180" t="s">
        <v>103</v>
      </c>
      <c r="AV282" s="11" t="s">
        <v>164</v>
      </c>
      <c r="AW282" s="11" t="s">
        <v>36</v>
      </c>
      <c r="AX282" s="11" t="s">
        <v>21</v>
      </c>
      <c r="AY282" s="180" t="s">
        <v>159</v>
      </c>
    </row>
    <row r="283" spans="2:65" s="1" customFormat="1" ht="31.5" customHeight="1">
      <c r="B283" s="129"/>
      <c r="C283" s="158" t="s">
        <v>361</v>
      </c>
      <c r="D283" s="158" t="s">
        <v>160</v>
      </c>
      <c r="E283" s="159" t="s">
        <v>370</v>
      </c>
      <c r="F283" s="259" t="s">
        <v>371</v>
      </c>
      <c r="G283" s="260"/>
      <c r="H283" s="260"/>
      <c r="I283" s="260"/>
      <c r="J283" s="160" t="s">
        <v>211</v>
      </c>
      <c r="K283" s="161">
        <v>27.39</v>
      </c>
      <c r="L283" s="261">
        <v>0</v>
      </c>
      <c r="M283" s="260"/>
      <c r="N283" s="262">
        <f>ROUND(L283*K283,2)</f>
        <v>0</v>
      </c>
      <c r="O283" s="260"/>
      <c r="P283" s="260"/>
      <c r="Q283" s="260"/>
      <c r="R283" s="131"/>
      <c r="T283" s="162" t="s">
        <v>3</v>
      </c>
      <c r="U283" s="43" t="s">
        <v>44</v>
      </c>
      <c r="V283" s="35"/>
      <c r="W283" s="163">
        <f>V283*K283</f>
        <v>0</v>
      </c>
      <c r="X283" s="163">
        <v>0</v>
      </c>
      <c r="Y283" s="163">
        <f>X283*K283</f>
        <v>0</v>
      </c>
      <c r="Z283" s="163">
        <v>0.01232</v>
      </c>
      <c r="AA283" s="164">
        <f>Z283*K283</f>
        <v>0.3374448</v>
      </c>
      <c r="AR283" s="17" t="s">
        <v>196</v>
      </c>
      <c r="AT283" s="17" t="s">
        <v>160</v>
      </c>
      <c r="AU283" s="17" t="s">
        <v>103</v>
      </c>
      <c r="AY283" s="17" t="s">
        <v>159</v>
      </c>
      <c r="BE283" s="104">
        <f>IF(U283="základní",N283,0)</f>
        <v>0</v>
      </c>
      <c r="BF283" s="104">
        <f>IF(U283="snížená",N283,0)</f>
        <v>0</v>
      </c>
      <c r="BG283" s="104">
        <f>IF(U283="zákl. přenesená",N283,0)</f>
        <v>0</v>
      </c>
      <c r="BH283" s="104">
        <f>IF(U283="sníž. přenesená",N283,0)</f>
        <v>0</v>
      </c>
      <c r="BI283" s="104">
        <f>IF(U283="nulová",N283,0)</f>
        <v>0</v>
      </c>
      <c r="BJ283" s="17" t="s">
        <v>21</v>
      </c>
      <c r="BK283" s="104">
        <f>ROUND(L283*K283,2)</f>
        <v>0</v>
      </c>
      <c r="BL283" s="17" t="s">
        <v>196</v>
      </c>
      <c r="BM283" s="17" t="s">
        <v>785</v>
      </c>
    </row>
    <row r="284" spans="2:51" s="12" customFormat="1" ht="22.5" customHeight="1">
      <c r="B284" s="185"/>
      <c r="C284" s="186"/>
      <c r="D284" s="186"/>
      <c r="E284" s="187" t="s">
        <v>3</v>
      </c>
      <c r="F284" s="276" t="s">
        <v>365</v>
      </c>
      <c r="G284" s="277"/>
      <c r="H284" s="277"/>
      <c r="I284" s="277"/>
      <c r="J284" s="186"/>
      <c r="K284" s="188" t="s">
        <v>3</v>
      </c>
      <c r="L284" s="186"/>
      <c r="M284" s="186"/>
      <c r="N284" s="186"/>
      <c r="O284" s="186"/>
      <c r="P284" s="186"/>
      <c r="Q284" s="186"/>
      <c r="R284" s="189"/>
      <c r="T284" s="190"/>
      <c r="U284" s="186"/>
      <c r="V284" s="186"/>
      <c r="W284" s="186"/>
      <c r="X284" s="186"/>
      <c r="Y284" s="186"/>
      <c r="Z284" s="186"/>
      <c r="AA284" s="191"/>
      <c r="AT284" s="192" t="s">
        <v>167</v>
      </c>
      <c r="AU284" s="192" t="s">
        <v>103</v>
      </c>
      <c r="AV284" s="12" t="s">
        <v>21</v>
      </c>
      <c r="AW284" s="12" t="s">
        <v>36</v>
      </c>
      <c r="AX284" s="12" t="s">
        <v>79</v>
      </c>
      <c r="AY284" s="192" t="s">
        <v>159</v>
      </c>
    </row>
    <row r="285" spans="2:51" s="12" customFormat="1" ht="22.5" customHeight="1">
      <c r="B285" s="185"/>
      <c r="C285" s="186"/>
      <c r="D285" s="186"/>
      <c r="E285" s="187" t="s">
        <v>3</v>
      </c>
      <c r="F285" s="299" t="s">
        <v>941</v>
      </c>
      <c r="G285" s="277"/>
      <c r="H285" s="277"/>
      <c r="I285" s="277"/>
      <c r="J285" s="186"/>
      <c r="K285" s="188" t="s">
        <v>3</v>
      </c>
      <c r="L285" s="186"/>
      <c r="M285" s="186"/>
      <c r="N285" s="186"/>
      <c r="O285" s="186"/>
      <c r="P285" s="186"/>
      <c r="Q285" s="186"/>
      <c r="R285" s="189"/>
      <c r="T285" s="190"/>
      <c r="U285" s="186"/>
      <c r="V285" s="186"/>
      <c r="W285" s="186"/>
      <c r="X285" s="186"/>
      <c r="Y285" s="186"/>
      <c r="Z285" s="186"/>
      <c r="AA285" s="191"/>
      <c r="AT285" s="192" t="s">
        <v>167</v>
      </c>
      <c r="AU285" s="192" t="s">
        <v>103</v>
      </c>
      <c r="AV285" s="12" t="s">
        <v>21</v>
      </c>
      <c r="AW285" s="12" t="s">
        <v>36</v>
      </c>
      <c r="AX285" s="12" t="s">
        <v>79</v>
      </c>
      <c r="AY285" s="192" t="s">
        <v>159</v>
      </c>
    </row>
    <row r="286" spans="2:51" s="10" customFormat="1" ht="22.5" customHeight="1">
      <c r="B286" s="165"/>
      <c r="C286" s="166"/>
      <c r="D286" s="166"/>
      <c r="E286" s="167" t="s">
        <v>3</v>
      </c>
      <c r="F286" s="273" t="s">
        <v>975</v>
      </c>
      <c r="G286" s="272"/>
      <c r="H286" s="272"/>
      <c r="I286" s="272"/>
      <c r="J286" s="166"/>
      <c r="K286" s="168">
        <v>7.207</v>
      </c>
      <c r="L286" s="166"/>
      <c r="M286" s="166"/>
      <c r="N286" s="166"/>
      <c r="O286" s="166"/>
      <c r="P286" s="166"/>
      <c r="Q286" s="166"/>
      <c r="R286" s="169"/>
      <c r="T286" s="170"/>
      <c r="U286" s="166"/>
      <c r="V286" s="166"/>
      <c r="W286" s="166"/>
      <c r="X286" s="166"/>
      <c r="Y286" s="166"/>
      <c r="Z286" s="166"/>
      <c r="AA286" s="171"/>
      <c r="AT286" s="172" t="s">
        <v>167</v>
      </c>
      <c r="AU286" s="172" t="s">
        <v>103</v>
      </c>
      <c r="AV286" s="10" t="s">
        <v>103</v>
      </c>
      <c r="AW286" s="10" t="s">
        <v>36</v>
      </c>
      <c r="AX286" s="10" t="s">
        <v>79</v>
      </c>
      <c r="AY286" s="172" t="s">
        <v>159</v>
      </c>
    </row>
    <row r="287" spans="2:51" s="10" customFormat="1" ht="22.5" customHeight="1">
      <c r="B287" s="165"/>
      <c r="C287" s="166"/>
      <c r="D287" s="166"/>
      <c r="E287" s="167" t="s">
        <v>3</v>
      </c>
      <c r="F287" s="273" t="s">
        <v>976</v>
      </c>
      <c r="G287" s="272"/>
      <c r="H287" s="272"/>
      <c r="I287" s="272"/>
      <c r="J287" s="166"/>
      <c r="K287" s="168">
        <v>12.524</v>
      </c>
      <c r="L287" s="166"/>
      <c r="M287" s="166"/>
      <c r="N287" s="166"/>
      <c r="O287" s="166"/>
      <c r="P287" s="166"/>
      <c r="Q287" s="166"/>
      <c r="R287" s="169"/>
      <c r="T287" s="170"/>
      <c r="U287" s="166"/>
      <c r="V287" s="166"/>
      <c r="W287" s="166"/>
      <c r="X287" s="166"/>
      <c r="Y287" s="166"/>
      <c r="Z287" s="166"/>
      <c r="AA287" s="171"/>
      <c r="AT287" s="172" t="s">
        <v>167</v>
      </c>
      <c r="AU287" s="172" t="s">
        <v>103</v>
      </c>
      <c r="AV287" s="10" t="s">
        <v>103</v>
      </c>
      <c r="AW287" s="10" t="s">
        <v>36</v>
      </c>
      <c r="AX287" s="10" t="s">
        <v>79</v>
      </c>
      <c r="AY287" s="172" t="s">
        <v>159</v>
      </c>
    </row>
    <row r="288" spans="2:51" s="13" customFormat="1" ht="22.5" customHeight="1">
      <c r="B288" s="193"/>
      <c r="C288" s="194"/>
      <c r="D288" s="194"/>
      <c r="E288" s="195" t="s">
        <v>3</v>
      </c>
      <c r="F288" s="274" t="s">
        <v>368</v>
      </c>
      <c r="G288" s="275"/>
      <c r="H288" s="275"/>
      <c r="I288" s="275"/>
      <c r="J288" s="194"/>
      <c r="K288" s="196">
        <v>19.731</v>
      </c>
      <c r="L288" s="194"/>
      <c r="M288" s="194"/>
      <c r="N288" s="194"/>
      <c r="O288" s="194"/>
      <c r="P288" s="194"/>
      <c r="Q288" s="194"/>
      <c r="R288" s="197"/>
      <c r="T288" s="198"/>
      <c r="U288" s="194"/>
      <c r="V288" s="194"/>
      <c r="W288" s="194"/>
      <c r="X288" s="194"/>
      <c r="Y288" s="194"/>
      <c r="Z288" s="194"/>
      <c r="AA288" s="199"/>
      <c r="AT288" s="200" t="s">
        <v>167</v>
      </c>
      <c r="AU288" s="200" t="s">
        <v>103</v>
      </c>
      <c r="AV288" s="13" t="s">
        <v>173</v>
      </c>
      <c r="AW288" s="13" t="s">
        <v>36</v>
      </c>
      <c r="AX288" s="13" t="s">
        <v>79</v>
      </c>
      <c r="AY288" s="200" t="s">
        <v>159</v>
      </c>
    </row>
    <row r="289" spans="2:51" s="12" customFormat="1" ht="22.5" customHeight="1">
      <c r="B289" s="185"/>
      <c r="C289" s="186"/>
      <c r="D289" s="186"/>
      <c r="E289" s="187" t="s">
        <v>3</v>
      </c>
      <c r="F289" s="299" t="s">
        <v>943</v>
      </c>
      <c r="G289" s="277"/>
      <c r="H289" s="277"/>
      <c r="I289" s="277"/>
      <c r="J289" s="186"/>
      <c r="K289" s="188" t="s">
        <v>3</v>
      </c>
      <c r="L289" s="186"/>
      <c r="M289" s="186"/>
      <c r="N289" s="186"/>
      <c r="O289" s="186"/>
      <c r="P289" s="186"/>
      <c r="Q289" s="186"/>
      <c r="R289" s="189"/>
      <c r="T289" s="190"/>
      <c r="U289" s="186"/>
      <c r="V289" s="186"/>
      <c r="W289" s="186"/>
      <c r="X289" s="186"/>
      <c r="Y289" s="186"/>
      <c r="Z289" s="186"/>
      <c r="AA289" s="191"/>
      <c r="AT289" s="192" t="s">
        <v>167</v>
      </c>
      <c r="AU289" s="192" t="s">
        <v>103</v>
      </c>
      <c r="AV289" s="12" t="s">
        <v>21</v>
      </c>
      <c r="AW289" s="12" t="s">
        <v>36</v>
      </c>
      <c r="AX289" s="12" t="s">
        <v>79</v>
      </c>
      <c r="AY289" s="192" t="s">
        <v>159</v>
      </c>
    </row>
    <row r="290" spans="2:51" s="10" customFormat="1" ht="22.5" customHeight="1">
      <c r="B290" s="165"/>
      <c r="C290" s="166"/>
      <c r="D290" s="166"/>
      <c r="E290" s="167" t="s">
        <v>3</v>
      </c>
      <c r="F290" s="273" t="s">
        <v>977</v>
      </c>
      <c r="G290" s="272"/>
      <c r="H290" s="272"/>
      <c r="I290" s="272"/>
      <c r="J290" s="166"/>
      <c r="K290" s="168">
        <v>7.659</v>
      </c>
      <c r="L290" s="166"/>
      <c r="M290" s="166"/>
      <c r="N290" s="166"/>
      <c r="O290" s="166"/>
      <c r="P290" s="166"/>
      <c r="Q290" s="166"/>
      <c r="R290" s="169"/>
      <c r="T290" s="170"/>
      <c r="U290" s="166"/>
      <c r="V290" s="166"/>
      <c r="W290" s="166"/>
      <c r="X290" s="166"/>
      <c r="Y290" s="166"/>
      <c r="Z290" s="166"/>
      <c r="AA290" s="171"/>
      <c r="AT290" s="172" t="s">
        <v>167</v>
      </c>
      <c r="AU290" s="172" t="s">
        <v>103</v>
      </c>
      <c r="AV290" s="10" t="s">
        <v>103</v>
      </c>
      <c r="AW290" s="10" t="s">
        <v>36</v>
      </c>
      <c r="AX290" s="10" t="s">
        <v>79</v>
      </c>
      <c r="AY290" s="172" t="s">
        <v>159</v>
      </c>
    </row>
    <row r="291" spans="2:51" s="13" customFormat="1" ht="22.5" customHeight="1">
      <c r="B291" s="193"/>
      <c r="C291" s="194"/>
      <c r="D291" s="194"/>
      <c r="E291" s="195" t="s">
        <v>3</v>
      </c>
      <c r="F291" s="274" t="s">
        <v>368</v>
      </c>
      <c r="G291" s="275"/>
      <c r="H291" s="275"/>
      <c r="I291" s="275"/>
      <c r="J291" s="194"/>
      <c r="K291" s="196">
        <v>7.659</v>
      </c>
      <c r="L291" s="194"/>
      <c r="M291" s="194"/>
      <c r="N291" s="194"/>
      <c r="O291" s="194"/>
      <c r="P291" s="194"/>
      <c r="Q291" s="194"/>
      <c r="R291" s="197"/>
      <c r="T291" s="198"/>
      <c r="U291" s="194"/>
      <c r="V291" s="194"/>
      <c r="W291" s="194"/>
      <c r="X291" s="194"/>
      <c r="Y291" s="194"/>
      <c r="Z291" s="194"/>
      <c r="AA291" s="199"/>
      <c r="AT291" s="200" t="s">
        <v>167</v>
      </c>
      <c r="AU291" s="200" t="s">
        <v>103</v>
      </c>
      <c r="AV291" s="13" t="s">
        <v>173</v>
      </c>
      <c r="AW291" s="13" t="s">
        <v>36</v>
      </c>
      <c r="AX291" s="13" t="s">
        <v>79</v>
      </c>
      <c r="AY291" s="200" t="s">
        <v>159</v>
      </c>
    </row>
    <row r="292" spans="2:51" s="11" customFormat="1" ht="22.5" customHeight="1">
      <c r="B292" s="173"/>
      <c r="C292" s="174"/>
      <c r="D292" s="174"/>
      <c r="E292" s="175" t="s">
        <v>3</v>
      </c>
      <c r="F292" s="269" t="s">
        <v>168</v>
      </c>
      <c r="G292" s="270"/>
      <c r="H292" s="270"/>
      <c r="I292" s="270"/>
      <c r="J292" s="174"/>
      <c r="K292" s="176">
        <v>27.39</v>
      </c>
      <c r="L292" s="174"/>
      <c r="M292" s="174"/>
      <c r="N292" s="174"/>
      <c r="O292" s="174"/>
      <c r="P292" s="174"/>
      <c r="Q292" s="174"/>
      <c r="R292" s="177"/>
      <c r="T292" s="178"/>
      <c r="U292" s="174"/>
      <c r="V292" s="174"/>
      <c r="W292" s="174"/>
      <c r="X292" s="174"/>
      <c r="Y292" s="174"/>
      <c r="Z292" s="174"/>
      <c r="AA292" s="179"/>
      <c r="AT292" s="180" t="s">
        <v>167</v>
      </c>
      <c r="AU292" s="180" t="s">
        <v>103</v>
      </c>
      <c r="AV292" s="11" t="s">
        <v>164</v>
      </c>
      <c r="AW292" s="11" t="s">
        <v>36</v>
      </c>
      <c r="AX292" s="11" t="s">
        <v>21</v>
      </c>
      <c r="AY292" s="180" t="s">
        <v>159</v>
      </c>
    </row>
    <row r="293" spans="2:65" s="1" customFormat="1" ht="31.5" customHeight="1">
      <c r="B293" s="129"/>
      <c r="C293" s="158" t="s">
        <v>369</v>
      </c>
      <c r="D293" s="158" t="s">
        <v>160</v>
      </c>
      <c r="E293" s="159" t="s">
        <v>376</v>
      </c>
      <c r="F293" s="259" t="s">
        <v>377</v>
      </c>
      <c r="G293" s="260"/>
      <c r="H293" s="260"/>
      <c r="I293" s="260"/>
      <c r="J293" s="160" t="s">
        <v>211</v>
      </c>
      <c r="K293" s="161">
        <v>147.193</v>
      </c>
      <c r="L293" s="261">
        <v>0</v>
      </c>
      <c r="M293" s="260"/>
      <c r="N293" s="262">
        <f>ROUND(L293*K293,2)</f>
        <v>0</v>
      </c>
      <c r="O293" s="260"/>
      <c r="P293" s="260"/>
      <c r="Q293" s="260"/>
      <c r="R293" s="131"/>
      <c r="T293" s="162" t="s">
        <v>3</v>
      </c>
      <c r="U293" s="43" t="s">
        <v>44</v>
      </c>
      <c r="V293" s="35"/>
      <c r="W293" s="163">
        <f>V293*K293</f>
        <v>0</v>
      </c>
      <c r="X293" s="163">
        <v>0</v>
      </c>
      <c r="Y293" s="163">
        <f>X293*K293</f>
        <v>0</v>
      </c>
      <c r="Z293" s="163">
        <v>0.01584</v>
      </c>
      <c r="AA293" s="164">
        <f>Z293*K293</f>
        <v>2.33153712</v>
      </c>
      <c r="AR293" s="17" t="s">
        <v>196</v>
      </c>
      <c r="AT293" s="17" t="s">
        <v>160</v>
      </c>
      <c r="AU293" s="17" t="s">
        <v>103</v>
      </c>
      <c r="AY293" s="17" t="s">
        <v>159</v>
      </c>
      <c r="BE293" s="104">
        <f>IF(U293="základní",N293,0)</f>
        <v>0</v>
      </c>
      <c r="BF293" s="104">
        <f>IF(U293="snížená",N293,0)</f>
        <v>0</v>
      </c>
      <c r="BG293" s="104">
        <f>IF(U293="zákl. přenesená",N293,0)</f>
        <v>0</v>
      </c>
      <c r="BH293" s="104">
        <f>IF(U293="sníž. přenesená",N293,0)</f>
        <v>0</v>
      </c>
      <c r="BI293" s="104">
        <f>IF(U293="nulová",N293,0)</f>
        <v>0</v>
      </c>
      <c r="BJ293" s="17" t="s">
        <v>21</v>
      </c>
      <c r="BK293" s="104">
        <f>ROUND(L293*K293,2)</f>
        <v>0</v>
      </c>
      <c r="BL293" s="17" t="s">
        <v>196</v>
      </c>
      <c r="BM293" s="17" t="s">
        <v>787</v>
      </c>
    </row>
    <row r="294" spans="2:51" s="12" customFormat="1" ht="22.5" customHeight="1">
      <c r="B294" s="185"/>
      <c r="C294" s="186"/>
      <c r="D294" s="186"/>
      <c r="E294" s="187" t="s">
        <v>3</v>
      </c>
      <c r="F294" s="276" t="s">
        <v>365</v>
      </c>
      <c r="G294" s="277"/>
      <c r="H294" s="277"/>
      <c r="I294" s="277"/>
      <c r="J294" s="186"/>
      <c r="K294" s="188" t="s">
        <v>3</v>
      </c>
      <c r="L294" s="186"/>
      <c r="M294" s="186"/>
      <c r="N294" s="186"/>
      <c r="O294" s="186"/>
      <c r="P294" s="186"/>
      <c r="Q294" s="186"/>
      <c r="R294" s="189"/>
      <c r="T294" s="190"/>
      <c r="U294" s="186"/>
      <c r="V294" s="186"/>
      <c r="W294" s="186"/>
      <c r="X294" s="186"/>
      <c r="Y294" s="186"/>
      <c r="Z294" s="186"/>
      <c r="AA294" s="191"/>
      <c r="AT294" s="192" t="s">
        <v>167</v>
      </c>
      <c r="AU294" s="192" t="s">
        <v>103</v>
      </c>
      <c r="AV294" s="12" t="s">
        <v>21</v>
      </c>
      <c r="AW294" s="12" t="s">
        <v>36</v>
      </c>
      <c r="AX294" s="12" t="s">
        <v>79</v>
      </c>
      <c r="AY294" s="192" t="s">
        <v>159</v>
      </c>
    </row>
    <row r="295" spans="2:51" s="12" customFormat="1" ht="22.5" customHeight="1">
      <c r="B295" s="185"/>
      <c r="C295" s="186"/>
      <c r="D295" s="186"/>
      <c r="E295" s="187" t="s">
        <v>3</v>
      </c>
      <c r="F295" s="299" t="s">
        <v>941</v>
      </c>
      <c r="G295" s="277"/>
      <c r="H295" s="277"/>
      <c r="I295" s="277"/>
      <c r="J295" s="186"/>
      <c r="K295" s="188" t="s">
        <v>3</v>
      </c>
      <c r="L295" s="186"/>
      <c r="M295" s="186"/>
      <c r="N295" s="186"/>
      <c r="O295" s="186"/>
      <c r="P295" s="186"/>
      <c r="Q295" s="186"/>
      <c r="R295" s="189"/>
      <c r="T295" s="190"/>
      <c r="U295" s="186"/>
      <c r="V295" s="186"/>
      <c r="W295" s="186"/>
      <c r="X295" s="186"/>
      <c r="Y295" s="186"/>
      <c r="Z295" s="186"/>
      <c r="AA295" s="191"/>
      <c r="AT295" s="192" t="s">
        <v>167</v>
      </c>
      <c r="AU295" s="192" t="s">
        <v>103</v>
      </c>
      <c r="AV295" s="12" t="s">
        <v>21</v>
      </c>
      <c r="AW295" s="12" t="s">
        <v>36</v>
      </c>
      <c r="AX295" s="12" t="s">
        <v>79</v>
      </c>
      <c r="AY295" s="192" t="s">
        <v>159</v>
      </c>
    </row>
    <row r="296" spans="2:51" s="10" customFormat="1" ht="22.5" customHeight="1">
      <c r="B296" s="165"/>
      <c r="C296" s="166"/>
      <c r="D296" s="166"/>
      <c r="E296" s="167" t="s">
        <v>3</v>
      </c>
      <c r="F296" s="273" t="s">
        <v>978</v>
      </c>
      <c r="G296" s="272"/>
      <c r="H296" s="272"/>
      <c r="I296" s="272"/>
      <c r="J296" s="166"/>
      <c r="K296" s="168">
        <v>4.486</v>
      </c>
      <c r="L296" s="166"/>
      <c r="M296" s="166"/>
      <c r="N296" s="166"/>
      <c r="O296" s="166"/>
      <c r="P296" s="166"/>
      <c r="Q296" s="166"/>
      <c r="R296" s="169"/>
      <c r="T296" s="170"/>
      <c r="U296" s="166"/>
      <c r="V296" s="166"/>
      <c r="W296" s="166"/>
      <c r="X296" s="166"/>
      <c r="Y296" s="166"/>
      <c r="Z296" s="166"/>
      <c r="AA296" s="171"/>
      <c r="AT296" s="172" t="s">
        <v>167</v>
      </c>
      <c r="AU296" s="172" t="s">
        <v>103</v>
      </c>
      <c r="AV296" s="10" t="s">
        <v>103</v>
      </c>
      <c r="AW296" s="10" t="s">
        <v>36</v>
      </c>
      <c r="AX296" s="10" t="s">
        <v>79</v>
      </c>
      <c r="AY296" s="172" t="s">
        <v>159</v>
      </c>
    </row>
    <row r="297" spans="2:51" s="10" customFormat="1" ht="22.5" customHeight="1">
      <c r="B297" s="165"/>
      <c r="C297" s="166"/>
      <c r="D297" s="166"/>
      <c r="E297" s="167" t="s">
        <v>3</v>
      </c>
      <c r="F297" s="273" t="s">
        <v>979</v>
      </c>
      <c r="G297" s="272"/>
      <c r="H297" s="272"/>
      <c r="I297" s="272"/>
      <c r="J297" s="166"/>
      <c r="K297" s="168">
        <v>13.45</v>
      </c>
      <c r="L297" s="166"/>
      <c r="M297" s="166"/>
      <c r="N297" s="166"/>
      <c r="O297" s="166"/>
      <c r="P297" s="166"/>
      <c r="Q297" s="166"/>
      <c r="R297" s="169"/>
      <c r="T297" s="170"/>
      <c r="U297" s="166"/>
      <c r="V297" s="166"/>
      <c r="W297" s="166"/>
      <c r="X297" s="166"/>
      <c r="Y297" s="166"/>
      <c r="Z297" s="166"/>
      <c r="AA297" s="171"/>
      <c r="AT297" s="172" t="s">
        <v>167</v>
      </c>
      <c r="AU297" s="172" t="s">
        <v>103</v>
      </c>
      <c r="AV297" s="10" t="s">
        <v>103</v>
      </c>
      <c r="AW297" s="10" t="s">
        <v>36</v>
      </c>
      <c r="AX297" s="10" t="s">
        <v>79</v>
      </c>
      <c r="AY297" s="172" t="s">
        <v>159</v>
      </c>
    </row>
    <row r="298" spans="2:51" s="10" customFormat="1" ht="22.5" customHeight="1">
      <c r="B298" s="165"/>
      <c r="C298" s="166"/>
      <c r="D298" s="166"/>
      <c r="E298" s="167" t="s">
        <v>3</v>
      </c>
      <c r="F298" s="273" t="s">
        <v>980</v>
      </c>
      <c r="G298" s="272"/>
      <c r="H298" s="272"/>
      <c r="I298" s="272"/>
      <c r="J298" s="166"/>
      <c r="K298" s="168">
        <v>9.287</v>
      </c>
      <c r="L298" s="166"/>
      <c r="M298" s="166"/>
      <c r="N298" s="166"/>
      <c r="O298" s="166"/>
      <c r="P298" s="166"/>
      <c r="Q298" s="166"/>
      <c r="R298" s="169"/>
      <c r="T298" s="170"/>
      <c r="U298" s="166"/>
      <c r="V298" s="166"/>
      <c r="W298" s="166"/>
      <c r="X298" s="166"/>
      <c r="Y298" s="166"/>
      <c r="Z298" s="166"/>
      <c r="AA298" s="171"/>
      <c r="AT298" s="172" t="s">
        <v>167</v>
      </c>
      <c r="AU298" s="172" t="s">
        <v>103</v>
      </c>
      <c r="AV298" s="10" t="s">
        <v>103</v>
      </c>
      <c r="AW298" s="10" t="s">
        <v>36</v>
      </c>
      <c r="AX298" s="10" t="s">
        <v>79</v>
      </c>
      <c r="AY298" s="172" t="s">
        <v>159</v>
      </c>
    </row>
    <row r="299" spans="2:51" s="10" customFormat="1" ht="22.5" customHeight="1">
      <c r="B299" s="165"/>
      <c r="C299" s="166"/>
      <c r="D299" s="166"/>
      <c r="E299" s="167" t="s">
        <v>3</v>
      </c>
      <c r="F299" s="273" t="s">
        <v>981</v>
      </c>
      <c r="G299" s="272"/>
      <c r="H299" s="272"/>
      <c r="I299" s="272"/>
      <c r="J299" s="166"/>
      <c r="K299" s="168">
        <v>58.314</v>
      </c>
      <c r="L299" s="166"/>
      <c r="M299" s="166"/>
      <c r="N299" s="166"/>
      <c r="O299" s="166"/>
      <c r="P299" s="166"/>
      <c r="Q299" s="166"/>
      <c r="R299" s="169"/>
      <c r="T299" s="170"/>
      <c r="U299" s="166"/>
      <c r="V299" s="166"/>
      <c r="W299" s="166"/>
      <c r="X299" s="166"/>
      <c r="Y299" s="166"/>
      <c r="Z299" s="166"/>
      <c r="AA299" s="171"/>
      <c r="AT299" s="172" t="s">
        <v>167</v>
      </c>
      <c r="AU299" s="172" t="s">
        <v>103</v>
      </c>
      <c r="AV299" s="10" t="s">
        <v>103</v>
      </c>
      <c r="AW299" s="10" t="s">
        <v>36</v>
      </c>
      <c r="AX299" s="10" t="s">
        <v>79</v>
      </c>
      <c r="AY299" s="172" t="s">
        <v>159</v>
      </c>
    </row>
    <row r="300" spans="2:51" s="10" customFormat="1" ht="22.5" customHeight="1">
      <c r="B300" s="165"/>
      <c r="C300" s="166"/>
      <c r="D300" s="166"/>
      <c r="E300" s="167" t="s">
        <v>3</v>
      </c>
      <c r="F300" s="273" t="s">
        <v>982</v>
      </c>
      <c r="G300" s="272"/>
      <c r="H300" s="272"/>
      <c r="I300" s="272"/>
      <c r="J300" s="166"/>
      <c r="K300" s="168">
        <v>24.711</v>
      </c>
      <c r="L300" s="166"/>
      <c r="M300" s="166"/>
      <c r="N300" s="166"/>
      <c r="O300" s="166"/>
      <c r="P300" s="166"/>
      <c r="Q300" s="166"/>
      <c r="R300" s="169"/>
      <c r="T300" s="170"/>
      <c r="U300" s="166"/>
      <c r="V300" s="166"/>
      <c r="W300" s="166"/>
      <c r="X300" s="166"/>
      <c r="Y300" s="166"/>
      <c r="Z300" s="166"/>
      <c r="AA300" s="171"/>
      <c r="AT300" s="172" t="s">
        <v>167</v>
      </c>
      <c r="AU300" s="172" t="s">
        <v>103</v>
      </c>
      <c r="AV300" s="10" t="s">
        <v>103</v>
      </c>
      <c r="AW300" s="10" t="s">
        <v>36</v>
      </c>
      <c r="AX300" s="10" t="s">
        <v>79</v>
      </c>
      <c r="AY300" s="172" t="s">
        <v>159</v>
      </c>
    </row>
    <row r="301" spans="2:51" s="10" customFormat="1" ht="22.5" customHeight="1">
      <c r="B301" s="165"/>
      <c r="C301" s="166"/>
      <c r="D301" s="166"/>
      <c r="E301" s="167" t="s">
        <v>3</v>
      </c>
      <c r="F301" s="273" t="s">
        <v>983</v>
      </c>
      <c r="G301" s="272"/>
      <c r="H301" s="272"/>
      <c r="I301" s="272"/>
      <c r="J301" s="166"/>
      <c r="K301" s="168">
        <v>27.283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167</v>
      </c>
      <c r="AU301" s="172" t="s">
        <v>103</v>
      </c>
      <c r="AV301" s="10" t="s">
        <v>103</v>
      </c>
      <c r="AW301" s="10" t="s">
        <v>36</v>
      </c>
      <c r="AX301" s="10" t="s">
        <v>79</v>
      </c>
      <c r="AY301" s="172" t="s">
        <v>159</v>
      </c>
    </row>
    <row r="302" spans="2:51" s="13" customFormat="1" ht="22.5" customHeight="1">
      <c r="B302" s="193"/>
      <c r="C302" s="194"/>
      <c r="D302" s="194"/>
      <c r="E302" s="195" t="s">
        <v>3</v>
      </c>
      <c r="F302" s="274" t="s">
        <v>368</v>
      </c>
      <c r="G302" s="275"/>
      <c r="H302" s="275"/>
      <c r="I302" s="275"/>
      <c r="J302" s="194"/>
      <c r="K302" s="196">
        <v>137.531</v>
      </c>
      <c r="L302" s="194"/>
      <c r="M302" s="194"/>
      <c r="N302" s="194"/>
      <c r="O302" s="194"/>
      <c r="P302" s="194"/>
      <c r="Q302" s="194"/>
      <c r="R302" s="197"/>
      <c r="T302" s="198"/>
      <c r="U302" s="194"/>
      <c r="V302" s="194"/>
      <c r="W302" s="194"/>
      <c r="X302" s="194"/>
      <c r="Y302" s="194"/>
      <c r="Z302" s="194"/>
      <c r="AA302" s="199"/>
      <c r="AT302" s="200" t="s">
        <v>167</v>
      </c>
      <c r="AU302" s="200" t="s">
        <v>103</v>
      </c>
      <c r="AV302" s="13" t="s">
        <v>173</v>
      </c>
      <c r="AW302" s="13" t="s">
        <v>36</v>
      </c>
      <c r="AX302" s="13" t="s">
        <v>79</v>
      </c>
      <c r="AY302" s="200" t="s">
        <v>159</v>
      </c>
    </row>
    <row r="303" spans="2:51" s="12" customFormat="1" ht="22.5" customHeight="1">
      <c r="B303" s="185"/>
      <c r="C303" s="186"/>
      <c r="D303" s="186"/>
      <c r="E303" s="187" t="s">
        <v>3</v>
      </c>
      <c r="F303" s="299" t="s">
        <v>943</v>
      </c>
      <c r="G303" s="277"/>
      <c r="H303" s="277"/>
      <c r="I303" s="277"/>
      <c r="J303" s="186"/>
      <c r="K303" s="188" t="s">
        <v>3</v>
      </c>
      <c r="L303" s="186"/>
      <c r="M303" s="186"/>
      <c r="N303" s="186"/>
      <c r="O303" s="186"/>
      <c r="P303" s="186"/>
      <c r="Q303" s="186"/>
      <c r="R303" s="189"/>
      <c r="T303" s="190"/>
      <c r="U303" s="186"/>
      <c r="V303" s="186"/>
      <c r="W303" s="186"/>
      <c r="X303" s="186"/>
      <c r="Y303" s="186"/>
      <c r="Z303" s="186"/>
      <c r="AA303" s="191"/>
      <c r="AT303" s="192" t="s">
        <v>167</v>
      </c>
      <c r="AU303" s="192" t="s">
        <v>103</v>
      </c>
      <c r="AV303" s="12" t="s">
        <v>21</v>
      </c>
      <c r="AW303" s="12" t="s">
        <v>36</v>
      </c>
      <c r="AX303" s="12" t="s">
        <v>79</v>
      </c>
      <c r="AY303" s="192" t="s">
        <v>159</v>
      </c>
    </row>
    <row r="304" spans="2:51" s="10" customFormat="1" ht="22.5" customHeight="1">
      <c r="B304" s="165"/>
      <c r="C304" s="166"/>
      <c r="D304" s="166"/>
      <c r="E304" s="167" t="s">
        <v>3</v>
      </c>
      <c r="F304" s="273" t="s">
        <v>984</v>
      </c>
      <c r="G304" s="272"/>
      <c r="H304" s="272"/>
      <c r="I304" s="272"/>
      <c r="J304" s="166"/>
      <c r="K304" s="168">
        <v>9.662</v>
      </c>
      <c r="L304" s="166"/>
      <c r="M304" s="166"/>
      <c r="N304" s="166"/>
      <c r="O304" s="166"/>
      <c r="P304" s="166"/>
      <c r="Q304" s="166"/>
      <c r="R304" s="169"/>
      <c r="T304" s="170"/>
      <c r="U304" s="166"/>
      <c r="V304" s="166"/>
      <c r="W304" s="166"/>
      <c r="X304" s="166"/>
      <c r="Y304" s="166"/>
      <c r="Z304" s="166"/>
      <c r="AA304" s="171"/>
      <c r="AT304" s="172" t="s">
        <v>167</v>
      </c>
      <c r="AU304" s="172" t="s">
        <v>103</v>
      </c>
      <c r="AV304" s="10" t="s">
        <v>103</v>
      </c>
      <c r="AW304" s="10" t="s">
        <v>36</v>
      </c>
      <c r="AX304" s="10" t="s">
        <v>79</v>
      </c>
      <c r="AY304" s="172" t="s">
        <v>159</v>
      </c>
    </row>
    <row r="305" spans="2:51" s="13" customFormat="1" ht="22.5" customHeight="1">
      <c r="B305" s="193"/>
      <c r="C305" s="194"/>
      <c r="D305" s="194"/>
      <c r="E305" s="195" t="s">
        <v>3</v>
      </c>
      <c r="F305" s="274" t="s">
        <v>368</v>
      </c>
      <c r="G305" s="275"/>
      <c r="H305" s="275"/>
      <c r="I305" s="275"/>
      <c r="J305" s="194"/>
      <c r="K305" s="196">
        <v>9.662</v>
      </c>
      <c r="L305" s="194"/>
      <c r="M305" s="194"/>
      <c r="N305" s="194"/>
      <c r="O305" s="194"/>
      <c r="P305" s="194"/>
      <c r="Q305" s="194"/>
      <c r="R305" s="197"/>
      <c r="T305" s="198"/>
      <c r="U305" s="194"/>
      <c r="V305" s="194"/>
      <c r="W305" s="194"/>
      <c r="X305" s="194"/>
      <c r="Y305" s="194"/>
      <c r="Z305" s="194"/>
      <c r="AA305" s="199"/>
      <c r="AT305" s="200" t="s">
        <v>167</v>
      </c>
      <c r="AU305" s="200" t="s">
        <v>103</v>
      </c>
      <c r="AV305" s="13" t="s">
        <v>173</v>
      </c>
      <c r="AW305" s="13" t="s">
        <v>36</v>
      </c>
      <c r="AX305" s="13" t="s">
        <v>79</v>
      </c>
      <c r="AY305" s="200" t="s">
        <v>159</v>
      </c>
    </row>
    <row r="306" spans="2:51" s="11" customFormat="1" ht="22.5" customHeight="1">
      <c r="B306" s="173"/>
      <c r="C306" s="174"/>
      <c r="D306" s="174"/>
      <c r="E306" s="175" t="s">
        <v>3</v>
      </c>
      <c r="F306" s="269" t="s">
        <v>168</v>
      </c>
      <c r="G306" s="270"/>
      <c r="H306" s="270"/>
      <c r="I306" s="270"/>
      <c r="J306" s="174"/>
      <c r="K306" s="176">
        <v>147.193</v>
      </c>
      <c r="L306" s="174"/>
      <c r="M306" s="174"/>
      <c r="N306" s="174"/>
      <c r="O306" s="174"/>
      <c r="P306" s="174"/>
      <c r="Q306" s="174"/>
      <c r="R306" s="177"/>
      <c r="T306" s="178"/>
      <c r="U306" s="174"/>
      <c r="V306" s="174"/>
      <c r="W306" s="174"/>
      <c r="X306" s="174"/>
      <c r="Y306" s="174"/>
      <c r="Z306" s="174"/>
      <c r="AA306" s="179"/>
      <c r="AT306" s="180" t="s">
        <v>167</v>
      </c>
      <c r="AU306" s="180" t="s">
        <v>103</v>
      </c>
      <c r="AV306" s="11" t="s">
        <v>164</v>
      </c>
      <c r="AW306" s="11" t="s">
        <v>36</v>
      </c>
      <c r="AX306" s="11" t="s">
        <v>21</v>
      </c>
      <c r="AY306" s="180" t="s">
        <v>159</v>
      </c>
    </row>
    <row r="307" spans="2:65" s="1" customFormat="1" ht="31.5" customHeight="1">
      <c r="B307" s="129"/>
      <c r="C307" s="158" t="s">
        <v>375</v>
      </c>
      <c r="D307" s="158" t="s">
        <v>160</v>
      </c>
      <c r="E307" s="159" t="s">
        <v>386</v>
      </c>
      <c r="F307" s="259" t="s">
        <v>387</v>
      </c>
      <c r="G307" s="260"/>
      <c r="H307" s="260"/>
      <c r="I307" s="260"/>
      <c r="J307" s="160" t="s">
        <v>211</v>
      </c>
      <c r="K307" s="161">
        <v>36.368</v>
      </c>
      <c r="L307" s="261">
        <v>0</v>
      </c>
      <c r="M307" s="260"/>
      <c r="N307" s="262">
        <f>ROUND(L307*K307,2)</f>
        <v>0</v>
      </c>
      <c r="O307" s="260"/>
      <c r="P307" s="260"/>
      <c r="Q307" s="260"/>
      <c r="R307" s="131"/>
      <c r="T307" s="162" t="s">
        <v>3</v>
      </c>
      <c r="U307" s="43" t="s">
        <v>44</v>
      </c>
      <c r="V307" s="35"/>
      <c r="W307" s="163">
        <f>V307*K307</f>
        <v>0</v>
      </c>
      <c r="X307" s="163">
        <v>0</v>
      </c>
      <c r="Y307" s="163">
        <f>X307*K307</f>
        <v>0</v>
      </c>
      <c r="Z307" s="163">
        <v>0.02475</v>
      </c>
      <c r="AA307" s="164">
        <f>Z307*K307</f>
        <v>0.9001080000000001</v>
      </c>
      <c r="AR307" s="17" t="s">
        <v>196</v>
      </c>
      <c r="AT307" s="17" t="s">
        <v>160</v>
      </c>
      <c r="AU307" s="17" t="s">
        <v>103</v>
      </c>
      <c r="AY307" s="17" t="s">
        <v>159</v>
      </c>
      <c r="BE307" s="104">
        <f>IF(U307="základní",N307,0)</f>
        <v>0</v>
      </c>
      <c r="BF307" s="104">
        <f>IF(U307="snížená",N307,0)</f>
        <v>0</v>
      </c>
      <c r="BG307" s="104">
        <f>IF(U307="zákl. přenesená",N307,0)</f>
        <v>0</v>
      </c>
      <c r="BH307" s="104">
        <f>IF(U307="sníž. přenesená",N307,0)</f>
        <v>0</v>
      </c>
      <c r="BI307" s="104">
        <f>IF(U307="nulová",N307,0)</f>
        <v>0</v>
      </c>
      <c r="BJ307" s="17" t="s">
        <v>21</v>
      </c>
      <c r="BK307" s="104">
        <f>ROUND(L307*K307,2)</f>
        <v>0</v>
      </c>
      <c r="BL307" s="17" t="s">
        <v>196</v>
      </c>
      <c r="BM307" s="17" t="s">
        <v>793</v>
      </c>
    </row>
    <row r="308" spans="2:51" s="12" customFormat="1" ht="22.5" customHeight="1">
      <c r="B308" s="185"/>
      <c r="C308" s="186"/>
      <c r="D308" s="186"/>
      <c r="E308" s="187" t="s">
        <v>3</v>
      </c>
      <c r="F308" s="276" t="s">
        <v>365</v>
      </c>
      <c r="G308" s="277"/>
      <c r="H308" s="277"/>
      <c r="I308" s="277"/>
      <c r="J308" s="186"/>
      <c r="K308" s="188" t="s">
        <v>3</v>
      </c>
      <c r="L308" s="186"/>
      <c r="M308" s="186"/>
      <c r="N308" s="186"/>
      <c r="O308" s="186"/>
      <c r="P308" s="186"/>
      <c r="Q308" s="186"/>
      <c r="R308" s="189"/>
      <c r="T308" s="190"/>
      <c r="U308" s="186"/>
      <c r="V308" s="186"/>
      <c r="W308" s="186"/>
      <c r="X308" s="186"/>
      <c r="Y308" s="186"/>
      <c r="Z308" s="186"/>
      <c r="AA308" s="191"/>
      <c r="AT308" s="192" t="s">
        <v>167</v>
      </c>
      <c r="AU308" s="192" t="s">
        <v>103</v>
      </c>
      <c r="AV308" s="12" t="s">
        <v>21</v>
      </c>
      <c r="AW308" s="12" t="s">
        <v>36</v>
      </c>
      <c r="AX308" s="12" t="s">
        <v>79</v>
      </c>
      <c r="AY308" s="192" t="s">
        <v>159</v>
      </c>
    </row>
    <row r="309" spans="2:51" s="12" customFormat="1" ht="22.5" customHeight="1">
      <c r="B309" s="185"/>
      <c r="C309" s="186"/>
      <c r="D309" s="186"/>
      <c r="E309" s="187" t="s">
        <v>3</v>
      </c>
      <c r="F309" s="299" t="s">
        <v>941</v>
      </c>
      <c r="G309" s="277"/>
      <c r="H309" s="277"/>
      <c r="I309" s="277"/>
      <c r="J309" s="186"/>
      <c r="K309" s="188" t="s">
        <v>3</v>
      </c>
      <c r="L309" s="186"/>
      <c r="M309" s="186"/>
      <c r="N309" s="186"/>
      <c r="O309" s="186"/>
      <c r="P309" s="186"/>
      <c r="Q309" s="186"/>
      <c r="R309" s="189"/>
      <c r="T309" s="190"/>
      <c r="U309" s="186"/>
      <c r="V309" s="186"/>
      <c r="W309" s="186"/>
      <c r="X309" s="186"/>
      <c r="Y309" s="186"/>
      <c r="Z309" s="186"/>
      <c r="AA309" s="191"/>
      <c r="AT309" s="192" t="s">
        <v>167</v>
      </c>
      <c r="AU309" s="192" t="s">
        <v>103</v>
      </c>
      <c r="AV309" s="12" t="s">
        <v>21</v>
      </c>
      <c r="AW309" s="12" t="s">
        <v>36</v>
      </c>
      <c r="AX309" s="12" t="s">
        <v>79</v>
      </c>
      <c r="AY309" s="192" t="s">
        <v>159</v>
      </c>
    </row>
    <row r="310" spans="2:51" s="10" customFormat="1" ht="22.5" customHeight="1">
      <c r="B310" s="165"/>
      <c r="C310" s="166"/>
      <c r="D310" s="166"/>
      <c r="E310" s="167" t="s">
        <v>3</v>
      </c>
      <c r="F310" s="273" t="s">
        <v>985</v>
      </c>
      <c r="G310" s="272"/>
      <c r="H310" s="272"/>
      <c r="I310" s="272"/>
      <c r="J310" s="166"/>
      <c r="K310" s="168">
        <v>36.368</v>
      </c>
      <c r="L310" s="166"/>
      <c r="M310" s="166"/>
      <c r="N310" s="166"/>
      <c r="O310" s="166"/>
      <c r="P310" s="166"/>
      <c r="Q310" s="166"/>
      <c r="R310" s="169"/>
      <c r="T310" s="170"/>
      <c r="U310" s="166"/>
      <c r="V310" s="166"/>
      <c r="W310" s="166"/>
      <c r="X310" s="166"/>
      <c r="Y310" s="166"/>
      <c r="Z310" s="166"/>
      <c r="AA310" s="171"/>
      <c r="AT310" s="172" t="s">
        <v>167</v>
      </c>
      <c r="AU310" s="172" t="s">
        <v>103</v>
      </c>
      <c r="AV310" s="10" t="s">
        <v>103</v>
      </c>
      <c r="AW310" s="10" t="s">
        <v>36</v>
      </c>
      <c r="AX310" s="10" t="s">
        <v>79</v>
      </c>
      <c r="AY310" s="172" t="s">
        <v>159</v>
      </c>
    </row>
    <row r="311" spans="2:51" s="13" customFormat="1" ht="22.5" customHeight="1">
      <c r="B311" s="193"/>
      <c r="C311" s="194"/>
      <c r="D311" s="194"/>
      <c r="E311" s="195" t="s">
        <v>3</v>
      </c>
      <c r="F311" s="274" t="s">
        <v>368</v>
      </c>
      <c r="G311" s="275"/>
      <c r="H311" s="275"/>
      <c r="I311" s="275"/>
      <c r="J311" s="194"/>
      <c r="K311" s="196">
        <v>36.368</v>
      </c>
      <c r="L311" s="194"/>
      <c r="M311" s="194"/>
      <c r="N311" s="194"/>
      <c r="O311" s="194"/>
      <c r="P311" s="194"/>
      <c r="Q311" s="194"/>
      <c r="R311" s="197"/>
      <c r="T311" s="198"/>
      <c r="U311" s="194"/>
      <c r="V311" s="194"/>
      <c r="W311" s="194"/>
      <c r="X311" s="194"/>
      <c r="Y311" s="194"/>
      <c r="Z311" s="194"/>
      <c r="AA311" s="199"/>
      <c r="AT311" s="200" t="s">
        <v>167</v>
      </c>
      <c r="AU311" s="200" t="s">
        <v>103</v>
      </c>
      <c r="AV311" s="13" t="s">
        <v>173</v>
      </c>
      <c r="AW311" s="13" t="s">
        <v>36</v>
      </c>
      <c r="AX311" s="13" t="s">
        <v>79</v>
      </c>
      <c r="AY311" s="200" t="s">
        <v>159</v>
      </c>
    </row>
    <row r="312" spans="2:51" s="11" customFormat="1" ht="22.5" customHeight="1">
      <c r="B312" s="173"/>
      <c r="C312" s="174"/>
      <c r="D312" s="174"/>
      <c r="E312" s="175" t="s">
        <v>3</v>
      </c>
      <c r="F312" s="269" t="s">
        <v>168</v>
      </c>
      <c r="G312" s="270"/>
      <c r="H312" s="270"/>
      <c r="I312" s="270"/>
      <c r="J312" s="174"/>
      <c r="K312" s="176">
        <v>36.368</v>
      </c>
      <c r="L312" s="174"/>
      <c r="M312" s="174"/>
      <c r="N312" s="174"/>
      <c r="O312" s="174"/>
      <c r="P312" s="174"/>
      <c r="Q312" s="174"/>
      <c r="R312" s="177"/>
      <c r="T312" s="178"/>
      <c r="U312" s="174"/>
      <c r="V312" s="174"/>
      <c r="W312" s="174"/>
      <c r="X312" s="174"/>
      <c r="Y312" s="174"/>
      <c r="Z312" s="174"/>
      <c r="AA312" s="179"/>
      <c r="AT312" s="180" t="s">
        <v>167</v>
      </c>
      <c r="AU312" s="180" t="s">
        <v>103</v>
      </c>
      <c r="AV312" s="11" t="s">
        <v>164</v>
      </c>
      <c r="AW312" s="11" t="s">
        <v>36</v>
      </c>
      <c r="AX312" s="11" t="s">
        <v>21</v>
      </c>
      <c r="AY312" s="180" t="s">
        <v>159</v>
      </c>
    </row>
    <row r="313" spans="2:65" s="1" customFormat="1" ht="31.5" customHeight="1">
      <c r="B313" s="129"/>
      <c r="C313" s="158" t="s">
        <v>385</v>
      </c>
      <c r="D313" s="158" t="s">
        <v>160</v>
      </c>
      <c r="E313" s="159" t="s">
        <v>391</v>
      </c>
      <c r="F313" s="259" t="s">
        <v>392</v>
      </c>
      <c r="G313" s="260"/>
      <c r="H313" s="260"/>
      <c r="I313" s="260"/>
      <c r="J313" s="160" t="s">
        <v>211</v>
      </c>
      <c r="K313" s="161">
        <v>326.174</v>
      </c>
      <c r="L313" s="261">
        <v>0</v>
      </c>
      <c r="M313" s="260"/>
      <c r="N313" s="262">
        <f>ROUND(L313*K313,2)</f>
        <v>0</v>
      </c>
      <c r="O313" s="260"/>
      <c r="P313" s="260"/>
      <c r="Q313" s="260"/>
      <c r="R313" s="131"/>
      <c r="T313" s="162" t="s">
        <v>3</v>
      </c>
      <c r="U313" s="43" t="s">
        <v>44</v>
      </c>
      <c r="V313" s="35"/>
      <c r="W313" s="163">
        <f>V313*K313</f>
        <v>0</v>
      </c>
      <c r="X313" s="163">
        <v>6E-05</v>
      </c>
      <c r="Y313" s="163">
        <f>X313*K313</f>
        <v>0.019570439999999998</v>
      </c>
      <c r="Z313" s="163">
        <v>0</v>
      </c>
      <c r="AA313" s="164">
        <f>Z313*K313</f>
        <v>0</v>
      </c>
      <c r="AR313" s="17" t="s">
        <v>196</v>
      </c>
      <c r="AT313" s="17" t="s">
        <v>160</v>
      </c>
      <c r="AU313" s="17" t="s">
        <v>103</v>
      </c>
      <c r="AY313" s="17" t="s">
        <v>159</v>
      </c>
      <c r="BE313" s="104">
        <f>IF(U313="základní",N313,0)</f>
        <v>0</v>
      </c>
      <c r="BF313" s="104">
        <f>IF(U313="snížená",N313,0)</f>
        <v>0</v>
      </c>
      <c r="BG313" s="104">
        <f>IF(U313="zákl. přenesená",N313,0)</f>
        <v>0</v>
      </c>
      <c r="BH313" s="104">
        <f>IF(U313="sníž. přenesená",N313,0)</f>
        <v>0</v>
      </c>
      <c r="BI313" s="104">
        <f>IF(U313="nulová",N313,0)</f>
        <v>0</v>
      </c>
      <c r="BJ313" s="17" t="s">
        <v>21</v>
      </c>
      <c r="BK313" s="104">
        <f>ROUND(L313*K313,2)</f>
        <v>0</v>
      </c>
      <c r="BL313" s="17" t="s">
        <v>196</v>
      </c>
      <c r="BM313" s="17" t="s">
        <v>795</v>
      </c>
    </row>
    <row r="314" spans="2:51" s="12" customFormat="1" ht="22.5" customHeight="1">
      <c r="B314" s="185"/>
      <c r="C314" s="186"/>
      <c r="D314" s="186"/>
      <c r="E314" s="187" t="s">
        <v>3</v>
      </c>
      <c r="F314" s="276" t="s">
        <v>365</v>
      </c>
      <c r="G314" s="277"/>
      <c r="H314" s="277"/>
      <c r="I314" s="277"/>
      <c r="J314" s="186"/>
      <c r="K314" s="188" t="s">
        <v>3</v>
      </c>
      <c r="L314" s="186"/>
      <c r="M314" s="186"/>
      <c r="N314" s="186"/>
      <c r="O314" s="186"/>
      <c r="P314" s="186"/>
      <c r="Q314" s="186"/>
      <c r="R314" s="189"/>
      <c r="T314" s="190"/>
      <c r="U314" s="186"/>
      <c r="V314" s="186"/>
      <c r="W314" s="186"/>
      <c r="X314" s="186"/>
      <c r="Y314" s="186"/>
      <c r="Z314" s="186"/>
      <c r="AA314" s="191"/>
      <c r="AT314" s="192" t="s">
        <v>167</v>
      </c>
      <c r="AU314" s="192" t="s">
        <v>103</v>
      </c>
      <c r="AV314" s="12" t="s">
        <v>21</v>
      </c>
      <c r="AW314" s="12" t="s">
        <v>36</v>
      </c>
      <c r="AX314" s="12" t="s">
        <v>79</v>
      </c>
      <c r="AY314" s="192" t="s">
        <v>159</v>
      </c>
    </row>
    <row r="315" spans="2:51" s="12" customFormat="1" ht="22.5" customHeight="1">
      <c r="B315" s="185"/>
      <c r="C315" s="186"/>
      <c r="D315" s="186"/>
      <c r="E315" s="187" t="s">
        <v>3</v>
      </c>
      <c r="F315" s="299" t="s">
        <v>941</v>
      </c>
      <c r="G315" s="277"/>
      <c r="H315" s="277"/>
      <c r="I315" s="277"/>
      <c r="J315" s="186"/>
      <c r="K315" s="188" t="s">
        <v>3</v>
      </c>
      <c r="L315" s="186"/>
      <c r="M315" s="186"/>
      <c r="N315" s="186"/>
      <c r="O315" s="186"/>
      <c r="P315" s="186"/>
      <c r="Q315" s="186"/>
      <c r="R315" s="189"/>
      <c r="T315" s="190"/>
      <c r="U315" s="186"/>
      <c r="V315" s="186"/>
      <c r="W315" s="186"/>
      <c r="X315" s="186"/>
      <c r="Y315" s="186"/>
      <c r="Z315" s="186"/>
      <c r="AA315" s="191"/>
      <c r="AT315" s="192" t="s">
        <v>167</v>
      </c>
      <c r="AU315" s="192" t="s">
        <v>103</v>
      </c>
      <c r="AV315" s="12" t="s">
        <v>21</v>
      </c>
      <c r="AW315" s="12" t="s">
        <v>36</v>
      </c>
      <c r="AX315" s="12" t="s">
        <v>79</v>
      </c>
      <c r="AY315" s="192" t="s">
        <v>159</v>
      </c>
    </row>
    <row r="316" spans="2:51" s="10" customFormat="1" ht="22.5" customHeight="1">
      <c r="B316" s="165"/>
      <c r="C316" s="166"/>
      <c r="D316" s="166"/>
      <c r="E316" s="167" t="s">
        <v>3</v>
      </c>
      <c r="F316" s="273" t="s">
        <v>972</v>
      </c>
      <c r="G316" s="272"/>
      <c r="H316" s="272"/>
      <c r="I316" s="272"/>
      <c r="J316" s="166"/>
      <c r="K316" s="168">
        <v>24.079</v>
      </c>
      <c r="L316" s="166"/>
      <c r="M316" s="166"/>
      <c r="N316" s="166"/>
      <c r="O316" s="166"/>
      <c r="P316" s="166"/>
      <c r="Q316" s="166"/>
      <c r="R316" s="169"/>
      <c r="T316" s="170"/>
      <c r="U316" s="166"/>
      <c r="V316" s="166"/>
      <c r="W316" s="166"/>
      <c r="X316" s="166"/>
      <c r="Y316" s="166"/>
      <c r="Z316" s="166"/>
      <c r="AA316" s="171"/>
      <c r="AT316" s="172" t="s">
        <v>167</v>
      </c>
      <c r="AU316" s="172" t="s">
        <v>103</v>
      </c>
      <c r="AV316" s="10" t="s">
        <v>103</v>
      </c>
      <c r="AW316" s="10" t="s">
        <v>36</v>
      </c>
      <c r="AX316" s="10" t="s">
        <v>79</v>
      </c>
      <c r="AY316" s="172" t="s">
        <v>159</v>
      </c>
    </row>
    <row r="317" spans="2:51" s="10" customFormat="1" ht="22.5" customHeight="1">
      <c r="B317" s="165"/>
      <c r="C317" s="166"/>
      <c r="D317" s="166"/>
      <c r="E317" s="167" t="s">
        <v>3</v>
      </c>
      <c r="F317" s="273" t="s">
        <v>973</v>
      </c>
      <c r="G317" s="272"/>
      <c r="H317" s="272"/>
      <c r="I317" s="272"/>
      <c r="J317" s="166"/>
      <c r="K317" s="168">
        <v>265.077</v>
      </c>
      <c r="L317" s="166"/>
      <c r="M317" s="166"/>
      <c r="N317" s="166"/>
      <c r="O317" s="166"/>
      <c r="P317" s="166"/>
      <c r="Q317" s="166"/>
      <c r="R317" s="169"/>
      <c r="T317" s="170"/>
      <c r="U317" s="166"/>
      <c r="V317" s="166"/>
      <c r="W317" s="166"/>
      <c r="X317" s="166"/>
      <c r="Y317" s="166"/>
      <c r="Z317" s="166"/>
      <c r="AA317" s="171"/>
      <c r="AT317" s="172" t="s">
        <v>167</v>
      </c>
      <c r="AU317" s="172" t="s">
        <v>103</v>
      </c>
      <c r="AV317" s="10" t="s">
        <v>103</v>
      </c>
      <c r="AW317" s="10" t="s">
        <v>36</v>
      </c>
      <c r="AX317" s="10" t="s">
        <v>79</v>
      </c>
      <c r="AY317" s="172" t="s">
        <v>159</v>
      </c>
    </row>
    <row r="318" spans="2:51" s="13" customFormat="1" ht="22.5" customHeight="1">
      <c r="B318" s="193"/>
      <c r="C318" s="194"/>
      <c r="D318" s="194"/>
      <c r="E318" s="195" t="s">
        <v>3</v>
      </c>
      <c r="F318" s="274" t="s">
        <v>368</v>
      </c>
      <c r="G318" s="275"/>
      <c r="H318" s="275"/>
      <c r="I318" s="275"/>
      <c r="J318" s="194"/>
      <c r="K318" s="196">
        <v>289.156</v>
      </c>
      <c r="L318" s="194"/>
      <c r="M318" s="194"/>
      <c r="N318" s="194"/>
      <c r="O318" s="194"/>
      <c r="P318" s="194"/>
      <c r="Q318" s="194"/>
      <c r="R318" s="197"/>
      <c r="T318" s="198"/>
      <c r="U318" s="194"/>
      <c r="V318" s="194"/>
      <c r="W318" s="194"/>
      <c r="X318" s="194"/>
      <c r="Y318" s="194"/>
      <c r="Z318" s="194"/>
      <c r="AA318" s="199"/>
      <c r="AT318" s="200" t="s">
        <v>167</v>
      </c>
      <c r="AU318" s="200" t="s">
        <v>103</v>
      </c>
      <c r="AV318" s="13" t="s">
        <v>173</v>
      </c>
      <c r="AW318" s="13" t="s">
        <v>36</v>
      </c>
      <c r="AX318" s="13" t="s">
        <v>79</v>
      </c>
      <c r="AY318" s="200" t="s">
        <v>159</v>
      </c>
    </row>
    <row r="319" spans="2:51" s="12" customFormat="1" ht="22.5" customHeight="1">
      <c r="B319" s="185"/>
      <c r="C319" s="186"/>
      <c r="D319" s="186"/>
      <c r="E319" s="187" t="s">
        <v>3</v>
      </c>
      <c r="F319" s="299" t="s">
        <v>943</v>
      </c>
      <c r="G319" s="277"/>
      <c r="H319" s="277"/>
      <c r="I319" s="277"/>
      <c r="J319" s="186"/>
      <c r="K319" s="188" t="s">
        <v>3</v>
      </c>
      <c r="L319" s="186"/>
      <c r="M319" s="186"/>
      <c r="N319" s="186"/>
      <c r="O319" s="186"/>
      <c r="P319" s="186"/>
      <c r="Q319" s="186"/>
      <c r="R319" s="189"/>
      <c r="T319" s="190"/>
      <c r="U319" s="186"/>
      <c r="V319" s="186"/>
      <c r="W319" s="186"/>
      <c r="X319" s="186"/>
      <c r="Y319" s="186"/>
      <c r="Z319" s="186"/>
      <c r="AA319" s="191"/>
      <c r="AT319" s="192" t="s">
        <v>167</v>
      </c>
      <c r="AU319" s="192" t="s">
        <v>103</v>
      </c>
      <c r="AV319" s="12" t="s">
        <v>21</v>
      </c>
      <c r="AW319" s="12" t="s">
        <v>36</v>
      </c>
      <c r="AX319" s="12" t="s">
        <v>79</v>
      </c>
      <c r="AY319" s="192" t="s">
        <v>159</v>
      </c>
    </row>
    <row r="320" spans="2:51" s="10" customFormat="1" ht="22.5" customHeight="1">
      <c r="B320" s="165"/>
      <c r="C320" s="166"/>
      <c r="D320" s="166"/>
      <c r="E320" s="167" t="s">
        <v>3</v>
      </c>
      <c r="F320" s="273" t="s">
        <v>974</v>
      </c>
      <c r="G320" s="272"/>
      <c r="H320" s="272"/>
      <c r="I320" s="272"/>
      <c r="J320" s="166"/>
      <c r="K320" s="168">
        <v>37.018</v>
      </c>
      <c r="L320" s="166"/>
      <c r="M320" s="166"/>
      <c r="N320" s="166"/>
      <c r="O320" s="166"/>
      <c r="P320" s="166"/>
      <c r="Q320" s="166"/>
      <c r="R320" s="169"/>
      <c r="T320" s="170"/>
      <c r="U320" s="166"/>
      <c r="V320" s="166"/>
      <c r="W320" s="166"/>
      <c r="X320" s="166"/>
      <c r="Y320" s="166"/>
      <c r="Z320" s="166"/>
      <c r="AA320" s="171"/>
      <c r="AT320" s="172" t="s">
        <v>167</v>
      </c>
      <c r="AU320" s="172" t="s">
        <v>103</v>
      </c>
      <c r="AV320" s="10" t="s">
        <v>103</v>
      </c>
      <c r="AW320" s="10" t="s">
        <v>36</v>
      </c>
      <c r="AX320" s="10" t="s">
        <v>79</v>
      </c>
      <c r="AY320" s="172" t="s">
        <v>159</v>
      </c>
    </row>
    <row r="321" spans="2:51" s="13" customFormat="1" ht="22.5" customHeight="1">
      <c r="B321" s="193"/>
      <c r="C321" s="194"/>
      <c r="D321" s="194"/>
      <c r="E321" s="195" t="s">
        <v>3</v>
      </c>
      <c r="F321" s="274" t="s">
        <v>368</v>
      </c>
      <c r="G321" s="275"/>
      <c r="H321" s="275"/>
      <c r="I321" s="275"/>
      <c r="J321" s="194"/>
      <c r="K321" s="196">
        <v>37.018</v>
      </c>
      <c r="L321" s="194"/>
      <c r="M321" s="194"/>
      <c r="N321" s="194"/>
      <c r="O321" s="194"/>
      <c r="P321" s="194"/>
      <c r="Q321" s="194"/>
      <c r="R321" s="197"/>
      <c r="T321" s="198"/>
      <c r="U321" s="194"/>
      <c r="V321" s="194"/>
      <c r="W321" s="194"/>
      <c r="X321" s="194"/>
      <c r="Y321" s="194"/>
      <c r="Z321" s="194"/>
      <c r="AA321" s="199"/>
      <c r="AT321" s="200" t="s">
        <v>167</v>
      </c>
      <c r="AU321" s="200" t="s">
        <v>103</v>
      </c>
      <c r="AV321" s="13" t="s">
        <v>173</v>
      </c>
      <c r="AW321" s="13" t="s">
        <v>36</v>
      </c>
      <c r="AX321" s="13" t="s">
        <v>79</v>
      </c>
      <c r="AY321" s="200" t="s">
        <v>159</v>
      </c>
    </row>
    <row r="322" spans="2:51" s="11" customFormat="1" ht="22.5" customHeight="1">
      <c r="B322" s="173"/>
      <c r="C322" s="174"/>
      <c r="D322" s="174"/>
      <c r="E322" s="175" t="s">
        <v>3</v>
      </c>
      <c r="F322" s="269" t="s">
        <v>168</v>
      </c>
      <c r="G322" s="270"/>
      <c r="H322" s="270"/>
      <c r="I322" s="270"/>
      <c r="J322" s="174"/>
      <c r="K322" s="176">
        <v>326.174</v>
      </c>
      <c r="L322" s="174"/>
      <c r="M322" s="174"/>
      <c r="N322" s="174"/>
      <c r="O322" s="174"/>
      <c r="P322" s="174"/>
      <c r="Q322" s="174"/>
      <c r="R322" s="177"/>
      <c r="T322" s="178"/>
      <c r="U322" s="174"/>
      <c r="V322" s="174"/>
      <c r="W322" s="174"/>
      <c r="X322" s="174"/>
      <c r="Y322" s="174"/>
      <c r="Z322" s="174"/>
      <c r="AA322" s="179"/>
      <c r="AT322" s="180" t="s">
        <v>167</v>
      </c>
      <c r="AU322" s="180" t="s">
        <v>103</v>
      </c>
      <c r="AV322" s="11" t="s">
        <v>164</v>
      </c>
      <c r="AW322" s="11" t="s">
        <v>36</v>
      </c>
      <c r="AX322" s="11" t="s">
        <v>21</v>
      </c>
      <c r="AY322" s="180" t="s">
        <v>159</v>
      </c>
    </row>
    <row r="323" spans="2:65" s="1" customFormat="1" ht="22.5" customHeight="1">
      <c r="B323" s="129"/>
      <c r="C323" s="181" t="s">
        <v>390</v>
      </c>
      <c r="D323" s="181" t="s">
        <v>262</v>
      </c>
      <c r="E323" s="182" t="s">
        <v>395</v>
      </c>
      <c r="F323" s="278" t="s">
        <v>396</v>
      </c>
      <c r="G323" s="279"/>
      <c r="H323" s="279"/>
      <c r="I323" s="279"/>
      <c r="J323" s="183" t="s">
        <v>195</v>
      </c>
      <c r="K323" s="184">
        <v>3.842</v>
      </c>
      <c r="L323" s="280">
        <v>0</v>
      </c>
      <c r="M323" s="279"/>
      <c r="N323" s="281">
        <f>ROUND(L323*K323,2)</f>
        <v>0</v>
      </c>
      <c r="O323" s="260"/>
      <c r="P323" s="260"/>
      <c r="Q323" s="260"/>
      <c r="R323" s="131"/>
      <c r="T323" s="162" t="s">
        <v>3</v>
      </c>
      <c r="U323" s="43" t="s">
        <v>44</v>
      </c>
      <c r="V323" s="35"/>
      <c r="W323" s="163">
        <f>V323*K323</f>
        <v>0</v>
      </c>
      <c r="X323" s="163">
        <v>0.55</v>
      </c>
      <c r="Y323" s="163">
        <f>X323*K323</f>
        <v>2.1131</v>
      </c>
      <c r="Z323" s="163">
        <v>0</v>
      </c>
      <c r="AA323" s="164">
        <f>Z323*K323</f>
        <v>0</v>
      </c>
      <c r="AR323" s="17" t="s">
        <v>265</v>
      </c>
      <c r="AT323" s="17" t="s">
        <v>262</v>
      </c>
      <c r="AU323" s="17" t="s">
        <v>103</v>
      </c>
      <c r="AY323" s="17" t="s">
        <v>159</v>
      </c>
      <c r="BE323" s="104">
        <f>IF(U323="základní",N323,0)</f>
        <v>0</v>
      </c>
      <c r="BF323" s="104">
        <f>IF(U323="snížená",N323,0)</f>
        <v>0</v>
      </c>
      <c r="BG323" s="104">
        <f>IF(U323="zákl. přenesená",N323,0)</f>
        <v>0</v>
      </c>
      <c r="BH323" s="104">
        <f>IF(U323="sníž. přenesená",N323,0)</f>
        <v>0</v>
      </c>
      <c r="BI323" s="104">
        <f>IF(U323="nulová",N323,0)</f>
        <v>0</v>
      </c>
      <c r="BJ323" s="17" t="s">
        <v>21</v>
      </c>
      <c r="BK323" s="104">
        <f>ROUND(L323*K323,2)</f>
        <v>0</v>
      </c>
      <c r="BL323" s="17" t="s">
        <v>196</v>
      </c>
      <c r="BM323" s="17" t="s">
        <v>796</v>
      </c>
    </row>
    <row r="324" spans="2:51" s="12" customFormat="1" ht="22.5" customHeight="1">
      <c r="B324" s="185"/>
      <c r="C324" s="186"/>
      <c r="D324" s="186"/>
      <c r="E324" s="187" t="s">
        <v>3</v>
      </c>
      <c r="F324" s="276" t="s">
        <v>365</v>
      </c>
      <c r="G324" s="277"/>
      <c r="H324" s="277"/>
      <c r="I324" s="277"/>
      <c r="J324" s="186"/>
      <c r="K324" s="188" t="s">
        <v>3</v>
      </c>
      <c r="L324" s="186"/>
      <c r="M324" s="186"/>
      <c r="N324" s="186"/>
      <c r="O324" s="186"/>
      <c r="P324" s="186"/>
      <c r="Q324" s="186"/>
      <c r="R324" s="189"/>
      <c r="T324" s="190"/>
      <c r="U324" s="186"/>
      <c r="V324" s="186"/>
      <c r="W324" s="186"/>
      <c r="X324" s="186"/>
      <c r="Y324" s="186"/>
      <c r="Z324" s="186"/>
      <c r="AA324" s="191"/>
      <c r="AT324" s="192" t="s">
        <v>167</v>
      </c>
      <c r="AU324" s="192" t="s">
        <v>103</v>
      </c>
      <c r="AV324" s="12" t="s">
        <v>21</v>
      </c>
      <c r="AW324" s="12" t="s">
        <v>36</v>
      </c>
      <c r="AX324" s="12" t="s">
        <v>79</v>
      </c>
      <c r="AY324" s="192" t="s">
        <v>159</v>
      </c>
    </row>
    <row r="325" spans="2:51" s="12" customFormat="1" ht="22.5" customHeight="1">
      <c r="B325" s="185"/>
      <c r="C325" s="186"/>
      <c r="D325" s="186"/>
      <c r="E325" s="187" t="s">
        <v>3</v>
      </c>
      <c r="F325" s="299" t="s">
        <v>941</v>
      </c>
      <c r="G325" s="277"/>
      <c r="H325" s="277"/>
      <c r="I325" s="277"/>
      <c r="J325" s="186"/>
      <c r="K325" s="188" t="s">
        <v>3</v>
      </c>
      <c r="L325" s="186"/>
      <c r="M325" s="186"/>
      <c r="N325" s="186"/>
      <c r="O325" s="186"/>
      <c r="P325" s="186"/>
      <c r="Q325" s="186"/>
      <c r="R325" s="189"/>
      <c r="T325" s="190"/>
      <c r="U325" s="186"/>
      <c r="V325" s="186"/>
      <c r="W325" s="186"/>
      <c r="X325" s="186"/>
      <c r="Y325" s="186"/>
      <c r="Z325" s="186"/>
      <c r="AA325" s="191"/>
      <c r="AT325" s="192" t="s">
        <v>167</v>
      </c>
      <c r="AU325" s="192" t="s">
        <v>103</v>
      </c>
      <c r="AV325" s="12" t="s">
        <v>21</v>
      </c>
      <c r="AW325" s="12" t="s">
        <v>36</v>
      </c>
      <c r="AX325" s="12" t="s">
        <v>79</v>
      </c>
      <c r="AY325" s="192" t="s">
        <v>159</v>
      </c>
    </row>
    <row r="326" spans="2:51" s="10" customFormat="1" ht="22.5" customHeight="1">
      <c r="B326" s="165"/>
      <c r="C326" s="166"/>
      <c r="D326" s="166"/>
      <c r="E326" s="167" t="s">
        <v>3</v>
      </c>
      <c r="F326" s="273" t="s">
        <v>986</v>
      </c>
      <c r="G326" s="272"/>
      <c r="H326" s="272"/>
      <c r="I326" s="272"/>
      <c r="J326" s="166"/>
      <c r="K326" s="168">
        <v>0.217</v>
      </c>
      <c r="L326" s="166"/>
      <c r="M326" s="166"/>
      <c r="N326" s="166"/>
      <c r="O326" s="166"/>
      <c r="P326" s="166"/>
      <c r="Q326" s="166"/>
      <c r="R326" s="169"/>
      <c r="T326" s="170"/>
      <c r="U326" s="166"/>
      <c r="V326" s="166"/>
      <c r="W326" s="166"/>
      <c r="X326" s="166"/>
      <c r="Y326" s="166"/>
      <c r="Z326" s="166"/>
      <c r="AA326" s="171"/>
      <c r="AT326" s="172" t="s">
        <v>167</v>
      </c>
      <c r="AU326" s="172" t="s">
        <v>103</v>
      </c>
      <c r="AV326" s="10" t="s">
        <v>103</v>
      </c>
      <c r="AW326" s="10" t="s">
        <v>36</v>
      </c>
      <c r="AX326" s="10" t="s">
        <v>79</v>
      </c>
      <c r="AY326" s="172" t="s">
        <v>159</v>
      </c>
    </row>
    <row r="327" spans="2:51" s="10" customFormat="1" ht="22.5" customHeight="1">
      <c r="B327" s="165"/>
      <c r="C327" s="166"/>
      <c r="D327" s="166"/>
      <c r="E327" s="167" t="s">
        <v>3</v>
      </c>
      <c r="F327" s="273" t="s">
        <v>987</v>
      </c>
      <c r="G327" s="272"/>
      <c r="H327" s="272"/>
      <c r="I327" s="272"/>
      <c r="J327" s="166"/>
      <c r="K327" s="168">
        <v>3.181</v>
      </c>
      <c r="L327" s="166"/>
      <c r="M327" s="166"/>
      <c r="N327" s="166"/>
      <c r="O327" s="166"/>
      <c r="P327" s="166"/>
      <c r="Q327" s="166"/>
      <c r="R327" s="169"/>
      <c r="T327" s="170"/>
      <c r="U327" s="166"/>
      <c r="V327" s="166"/>
      <c r="W327" s="166"/>
      <c r="X327" s="166"/>
      <c r="Y327" s="166"/>
      <c r="Z327" s="166"/>
      <c r="AA327" s="171"/>
      <c r="AT327" s="172" t="s">
        <v>167</v>
      </c>
      <c r="AU327" s="172" t="s">
        <v>103</v>
      </c>
      <c r="AV327" s="10" t="s">
        <v>103</v>
      </c>
      <c r="AW327" s="10" t="s">
        <v>36</v>
      </c>
      <c r="AX327" s="10" t="s">
        <v>79</v>
      </c>
      <c r="AY327" s="172" t="s">
        <v>159</v>
      </c>
    </row>
    <row r="328" spans="2:51" s="13" customFormat="1" ht="22.5" customHeight="1">
      <c r="B328" s="193"/>
      <c r="C328" s="194"/>
      <c r="D328" s="194"/>
      <c r="E328" s="195" t="s">
        <v>3</v>
      </c>
      <c r="F328" s="274" t="s">
        <v>368</v>
      </c>
      <c r="G328" s="275"/>
      <c r="H328" s="275"/>
      <c r="I328" s="275"/>
      <c r="J328" s="194"/>
      <c r="K328" s="196">
        <v>3.398</v>
      </c>
      <c r="L328" s="194"/>
      <c r="M328" s="194"/>
      <c r="N328" s="194"/>
      <c r="O328" s="194"/>
      <c r="P328" s="194"/>
      <c r="Q328" s="194"/>
      <c r="R328" s="197"/>
      <c r="T328" s="198"/>
      <c r="U328" s="194"/>
      <c r="V328" s="194"/>
      <c r="W328" s="194"/>
      <c r="X328" s="194"/>
      <c r="Y328" s="194"/>
      <c r="Z328" s="194"/>
      <c r="AA328" s="199"/>
      <c r="AT328" s="200" t="s">
        <v>167</v>
      </c>
      <c r="AU328" s="200" t="s">
        <v>103</v>
      </c>
      <c r="AV328" s="13" t="s">
        <v>173</v>
      </c>
      <c r="AW328" s="13" t="s">
        <v>36</v>
      </c>
      <c r="AX328" s="13" t="s">
        <v>79</v>
      </c>
      <c r="AY328" s="200" t="s">
        <v>159</v>
      </c>
    </row>
    <row r="329" spans="2:51" s="12" customFormat="1" ht="22.5" customHeight="1">
      <c r="B329" s="185"/>
      <c r="C329" s="186"/>
      <c r="D329" s="186"/>
      <c r="E329" s="187" t="s">
        <v>3</v>
      </c>
      <c r="F329" s="299" t="s">
        <v>943</v>
      </c>
      <c r="G329" s="277"/>
      <c r="H329" s="277"/>
      <c r="I329" s="277"/>
      <c r="J329" s="186"/>
      <c r="K329" s="188" t="s">
        <v>3</v>
      </c>
      <c r="L329" s="186"/>
      <c r="M329" s="186"/>
      <c r="N329" s="186"/>
      <c r="O329" s="186"/>
      <c r="P329" s="186"/>
      <c r="Q329" s="186"/>
      <c r="R329" s="189"/>
      <c r="T329" s="190"/>
      <c r="U329" s="186"/>
      <c r="V329" s="186"/>
      <c r="W329" s="186"/>
      <c r="X329" s="186"/>
      <c r="Y329" s="186"/>
      <c r="Z329" s="186"/>
      <c r="AA329" s="191"/>
      <c r="AT329" s="192" t="s">
        <v>167</v>
      </c>
      <c r="AU329" s="192" t="s">
        <v>103</v>
      </c>
      <c r="AV329" s="12" t="s">
        <v>21</v>
      </c>
      <c r="AW329" s="12" t="s">
        <v>36</v>
      </c>
      <c r="AX329" s="12" t="s">
        <v>79</v>
      </c>
      <c r="AY329" s="192" t="s">
        <v>159</v>
      </c>
    </row>
    <row r="330" spans="2:51" s="10" customFormat="1" ht="22.5" customHeight="1">
      <c r="B330" s="165"/>
      <c r="C330" s="166"/>
      <c r="D330" s="166"/>
      <c r="E330" s="167" t="s">
        <v>3</v>
      </c>
      <c r="F330" s="273" t="s">
        <v>988</v>
      </c>
      <c r="G330" s="272"/>
      <c r="H330" s="272"/>
      <c r="I330" s="272"/>
      <c r="J330" s="166"/>
      <c r="K330" s="168">
        <v>0.444</v>
      </c>
      <c r="L330" s="166"/>
      <c r="M330" s="166"/>
      <c r="N330" s="166"/>
      <c r="O330" s="166"/>
      <c r="P330" s="166"/>
      <c r="Q330" s="166"/>
      <c r="R330" s="169"/>
      <c r="T330" s="170"/>
      <c r="U330" s="166"/>
      <c r="V330" s="166"/>
      <c r="W330" s="166"/>
      <c r="X330" s="166"/>
      <c r="Y330" s="166"/>
      <c r="Z330" s="166"/>
      <c r="AA330" s="171"/>
      <c r="AT330" s="172" t="s">
        <v>167</v>
      </c>
      <c r="AU330" s="172" t="s">
        <v>103</v>
      </c>
      <c r="AV330" s="10" t="s">
        <v>103</v>
      </c>
      <c r="AW330" s="10" t="s">
        <v>36</v>
      </c>
      <c r="AX330" s="10" t="s">
        <v>79</v>
      </c>
      <c r="AY330" s="172" t="s">
        <v>159</v>
      </c>
    </row>
    <row r="331" spans="2:51" s="13" customFormat="1" ht="22.5" customHeight="1">
      <c r="B331" s="193"/>
      <c r="C331" s="194"/>
      <c r="D331" s="194"/>
      <c r="E331" s="195" t="s">
        <v>3</v>
      </c>
      <c r="F331" s="274" t="s">
        <v>368</v>
      </c>
      <c r="G331" s="275"/>
      <c r="H331" s="275"/>
      <c r="I331" s="275"/>
      <c r="J331" s="194"/>
      <c r="K331" s="196">
        <v>0.444</v>
      </c>
      <c r="L331" s="194"/>
      <c r="M331" s="194"/>
      <c r="N331" s="194"/>
      <c r="O331" s="194"/>
      <c r="P331" s="194"/>
      <c r="Q331" s="194"/>
      <c r="R331" s="197"/>
      <c r="T331" s="198"/>
      <c r="U331" s="194"/>
      <c r="V331" s="194"/>
      <c r="W331" s="194"/>
      <c r="X331" s="194"/>
      <c r="Y331" s="194"/>
      <c r="Z331" s="194"/>
      <c r="AA331" s="199"/>
      <c r="AT331" s="200" t="s">
        <v>167</v>
      </c>
      <c r="AU331" s="200" t="s">
        <v>103</v>
      </c>
      <c r="AV331" s="13" t="s">
        <v>173</v>
      </c>
      <c r="AW331" s="13" t="s">
        <v>36</v>
      </c>
      <c r="AX331" s="13" t="s">
        <v>79</v>
      </c>
      <c r="AY331" s="200" t="s">
        <v>159</v>
      </c>
    </row>
    <row r="332" spans="2:51" s="11" customFormat="1" ht="22.5" customHeight="1">
      <c r="B332" s="173"/>
      <c r="C332" s="174"/>
      <c r="D332" s="174"/>
      <c r="E332" s="175" t="s">
        <v>3</v>
      </c>
      <c r="F332" s="269" t="s">
        <v>168</v>
      </c>
      <c r="G332" s="270"/>
      <c r="H332" s="270"/>
      <c r="I332" s="270"/>
      <c r="J332" s="174"/>
      <c r="K332" s="176">
        <v>3.842</v>
      </c>
      <c r="L332" s="174"/>
      <c r="M332" s="174"/>
      <c r="N332" s="174"/>
      <c r="O332" s="174"/>
      <c r="P332" s="174"/>
      <c r="Q332" s="174"/>
      <c r="R332" s="177"/>
      <c r="T332" s="178"/>
      <c r="U332" s="174"/>
      <c r="V332" s="174"/>
      <c r="W332" s="174"/>
      <c r="X332" s="174"/>
      <c r="Y332" s="174"/>
      <c r="Z332" s="174"/>
      <c r="AA332" s="179"/>
      <c r="AT332" s="180" t="s">
        <v>167</v>
      </c>
      <c r="AU332" s="180" t="s">
        <v>103</v>
      </c>
      <c r="AV332" s="11" t="s">
        <v>164</v>
      </c>
      <c r="AW332" s="11" t="s">
        <v>36</v>
      </c>
      <c r="AX332" s="11" t="s">
        <v>21</v>
      </c>
      <c r="AY332" s="180" t="s">
        <v>159</v>
      </c>
    </row>
    <row r="333" spans="2:65" s="1" customFormat="1" ht="31.5" customHeight="1">
      <c r="B333" s="129"/>
      <c r="C333" s="158" t="s">
        <v>394</v>
      </c>
      <c r="D333" s="158" t="s">
        <v>160</v>
      </c>
      <c r="E333" s="159" t="s">
        <v>401</v>
      </c>
      <c r="F333" s="259" t="s">
        <v>402</v>
      </c>
      <c r="G333" s="260"/>
      <c r="H333" s="260"/>
      <c r="I333" s="260"/>
      <c r="J333" s="160" t="s">
        <v>211</v>
      </c>
      <c r="K333" s="161">
        <v>27.39</v>
      </c>
      <c r="L333" s="261">
        <v>0</v>
      </c>
      <c r="M333" s="260"/>
      <c r="N333" s="262">
        <f>ROUND(L333*K333,2)</f>
        <v>0</v>
      </c>
      <c r="O333" s="260"/>
      <c r="P333" s="260"/>
      <c r="Q333" s="260"/>
      <c r="R333" s="131"/>
      <c r="T333" s="162" t="s">
        <v>3</v>
      </c>
      <c r="U333" s="43" t="s">
        <v>44</v>
      </c>
      <c r="V333" s="35"/>
      <c r="W333" s="163">
        <f>V333*K333</f>
        <v>0</v>
      </c>
      <c r="X333" s="163">
        <v>8E-05</v>
      </c>
      <c r="Y333" s="163">
        <f>X333*K333</f>
        <v>0.0021912000000000004</v>
      </c>
      <c r="Z333" s="163">
        <v>0</v>
      </c>
      <c r="AA333" s="164">
        <f>Z333*K333</f>
        <v>0</v>
      </c>
      <c r="AR333" s="17" t="s">
        <v>196</v>
      </c>
      <c r="AT333" s="17" t="s">
        <v>160</v>
      </c>
      <c r="AU333" s="17" t="s">
        <v>103</v>
      </c>
      <c r="AY333" s="17" t="s">
        <v>159</v>
      </c>
      <c r="BE333" s="104">
        <f>IF(U333="základní",N333,0)</f>
        <v>0</v>
      </c>
      <c r="BF333" s="104">
        <f>IF(U333="snížená",N333,0)</f>
        <v>0</v>
      </c>
      <c r="BG333" s="104">
        <f>IF(U333="zákl. přenesená",N333,0)</f>
        <v>0</v>
      </c>
      <c r="BH333" s="104">
        <f>IF(U333="sníž. přenesená",N333,0)</f>
        <v>0</v>
      </c>
      <c r="BI333" s="104">
        <f>IF(U333="nulová",N333,0)</f>
        <v>0</v>
      </c>
      <c r="BJ333" s="17" t="s">
        <v>21</v>
      </c>
      <c r="BK333" s="104">
        <f>ROUND(L333*K333,2)</f>
        <v>0</v>
      </c>
      <c r="BL333" s="17" t="s">
        <v>196</v>
      </c>
      <c r="BM333" s="17" t="s">
        <v>801</v>
      </c>
    </row>
    <row r="334" spans="2:51" s="12" customFormat="1" ht="22.5" customHeight="1">
      <c r="B334" s="185"/>
      <c r="C334" s="186"/>
      <c r="D334" s="186"/>
      <c r="E334" s="187" t="s">
        <v>3</v>
      </c>
      <c r="F334" s="276" t="s">
        <v>365</v>
      </c>
      <c r="G334" s="277"/>
      <c r="H334" s="277"/>
      <c r="I334" s="277"/>
      <c r="J334" s="186"/>
      <c r="K334" s="188" t="s">
        <v>3</v>
      </c>
      <c r="L334" s="186"/>
      <c r="M334" s="186"/>
      <c r="N334" s="186"/>
      <c r="O334" s="186"/>
      <c r="P334" s="186"/>
      <c r="Q334" s="186"/>
      <c r="R334" s="189"/>
      <c r="T334" s="190"/>
      <c r="U334" s="186"/>
      <c r="V334" s="186"/>
      <c r="W334" s="186"/>
      <c r="X334" s="186"/>
      <c r="Y334" s="186"/>
      <c r="Z334" s="186"/>
      <c r="AA334" s="191"/>
      <c r="AT334" s="192" t="s">
        <v>167</v>
      </c>
      <c r="AU334" s="192" t="s">
        <v>103</v>
      </c>
      <c r="AV334" s="12" t="s">
        <v>21</v>
      </c>
      <c r="AW334" s="12" t="s">
        <v>36</v>
      </c>
      <c r="AX334" s="12" t="s">
        <v>79</v>
      </c>
      <c r="AY334" s="192" t="s">
        <v>159</v>
      </c>
    </row>
    <row r="335" spans="2:51" s="12" customFormat="1" ht="22.5" customHeight="1">
      <c r="B335" s="185"/>
      <c r="C335" s="186"/>
      <c r="D335" s="186"/>
      <c r="E335" s="187" t="s">
        <v>3</v>
      </c>
      <c r="F335" s="299" t="s">
        <v>941</v>
      </c>
      <c r="G335" s="277"/>
      <c r="H335" s="277"/>
      <c r="I335" s="277"/>
      <c r="J335" s="186"/>
      <c r="K335" s="188" t="s">
        <v>3</v>
      </c>
      <c r="L335" s="186"/>
      <c r="M335" s="186"/>
      <c r="N335" s="186"/>
      <c r="O335" s="186"/>
      <c r="P335" s="186"/>
      <c r="Q335" s="186"/>
      <c r="R335" s="189"/>
      <c r="T335" s="190"/>
      <c r="U335" s="186"/>
      <c r="V335" s="186"/>
      <c r="W335" s="186"/>
      <c r="X335" s="186"/>
      <c r="Y335" s="186"/>
      <c r="Z335" s="186"/>
      <c r="AA335" s="191"/>
      <c r="AT335" s="192" t="s">
        <v>167</v>
      </c>
      <c r="AU335" s="192" t="s">
        <v>103</v>
      </c>
      <c r="AV335" s="12" t="s">
        <v>21</v>
      </c>
      <c r="AW335" s="12" t="s">
        <v>36</v>
      </c>
      <c r="AX335" s="12" t="s">
        <v>79</v>
      </c>
      <c r="AY335" s="192" t="s">
        <v>159</v>
      </c>
    </row>
    <row r="336" spans="2:51" s="10" customFormat="1" ht="22.5" customHeight="1">
      <c r="B336" s="165"/>
      <c r="C336" s="166"/>
      <c r="D336" s="166"/>
      <c r="E336" s="167" t="s">
        <v>3</v>
      </c>
      <c r="F336" s="273" t="s">
        <v>975</v>
      </c>
      <c r="G336" s="272"/>
      <c r="H336" s="272"/>
      <c r="I336" s="272"/>
      <c r="J336" s="166"/>
      <c r="K336" s="168">
        <v>7.207</v>
      </c>
      <c r="L336" s="166"/>
      <c r="M336" s="166"/>
      <c r="N336" s="166"/>
      <c r="O336" s="166"/>
      <c r="P336" s="166"/>
      <c r="Q336" s="166"/>
      <c r="R336" s="169"/>
      <c r="T336" s="170"/>
      <c r="U336" s="166"/>
      <c r="V336" s="166"/>
      <c r="W336" s="166"/>
      <c r="X336" s="166"/>
      <c r="Y336" s="166"/>
      <c r="Z336" s="166"/>
      <c r="AA336" s="171"/>
      <c r="AT336" s="172" t="s">
        <v>167</v>
      </c>
      <c r="AU336" s="172" t="s">
        <v>103</v>
      </c>
      <c r="AV336" s="10" t="s">
        <v>103</v>
      </c>
      <c r="AW336" s="10" t="s">
        <v>36</v>
      </c>
      <c r="AX336" s="10" t="s">
        <v>79</v>
      </c>
      <c r="AY336" s="172" t="s">
        <v>159</v>
      </c>
    </row>
    <row r="337" spans="2:51" s="10" customFormat="1" ht="22.5" customHeight="1">
      <c r="B337" s="165"/>
      <c r="C337" s="166"/>
      <c r="D337" s="166"/>
      <c r="E337" s="167" t="s">
        <v>3</v>
      </c>
      <c r="F337" s="273" t="s">
        <v>976</v>
      </c>
      <c r="G337" s="272"/>
      <c r="H337" s="272"/>
      <c r="I337" s="272"/>
      <c r="J337" s="166"/>
      <c r="K337" s="168">
        <v>12.524</v>
      </c>
      <c r="L337" s="166"/>
      <c r="M337" s="166"/>
      <c r="N337" s="166"/>
      <c r="O337" s="166"/>
      <c r="P337" s="166"/>
      <c r="Q337" s="166"/>
      <c r="R337" s="169"/>
      <c r="T337" s="170"/>
      <c r="U337" s="166"/>
      <c r="V337" s="166"/>
      <c r="W337" s="166"/>
      <c r="X337" s="166"/>
      <c r="Y337" s="166"/>
      <c r="Z337" s="166"/>
      <c r="AA337" s="171"/>
      <c r="AT337" s="172" t="s">
        <v>167</v>
      </c>
      <c r="AU337" s="172" t="s">
        <v>103</v>
      </c>
      <c r="AV337" s="10" t="s">
        <v>103</v>
      </c>
      <c r="AW337" s="10" t="s">
        <v>36</v>
      </c>
      <c r="AX337" s="10" t="s">
        <v>79</v>
      </c>
      <c r="AY337" s="172" t="s">
        <v>159</v>
      </c>
    </row>
    <row r="338" spans="2:51" s="13" customFormat="1" ht="22.5" customHeight="1">
      <c r="B338" s="193"/>
      <c r="C338" s="194"/>
      <c r="D338" s="194"/>
      <c r="E338" s="195" t="s">
        <v>3</v>
      </c>
      <c r="F338" s="274" t="s">
        <v>368</v>
      </c>
      <c r="G338" s="275"/>
      <c r="H338" s="275"/>
      <c r="I338" s="275"/>
      <c r="J338" s="194"/>
      <c r="K338" s="196">
        <v>19.731</v>
      </c>
      <c r="L338" s="194"/>
      <c r="M338" s="194"/>
      <c r="N338" s="194"/>
      <c r="O338" s="194"/>
      <c r="P338" s="194"/>
      <c r="Q338" s="194"/>
      <c r="R338" s="197"/>
      <c r="T338" s="198"/>
      <c r="U338" s="194"/>
      <c r="V338" s="194"/>
      <c r="W338" s="194"/>
      <c r="X338" s="194"/>
      <c r="Y338" s="194"/>
      <c r="Z338" s="194"/>
      <c r="AA338" s="199"/>
      <c r="AT338" s="200" t="s">
        <v>167</v>
      </c>
      <c r="AU338" s="200" t="s">
        <v>103</v>
      </c>
      <c r="AV338" s="13" t="s">
        <v>173</v>
      </c>
      <c r="AW338" s="13" t="s">
        <v>36</v>
      </c>
      <c r="AX338" s="13" t="s">
        <v>79</v>
      </c>
      <c r="AY338" s="200" t="s">
        <v>159</v>
      </c>
    </row>
    <row r="339" spans="2:51" s="12" customFormat="1" ht="22.5" customHeight="1">
      <c r="B339" s="185"/>
      <c r="C339" s="186"/>
      <c r="D339" s="186"/>
      <c r="E339" s="187" t="s">
        <v>3</v>
      </c>
      <c r="F339" s="299" t="s">
        <v>943</v>
      </c>
      <c r="G339" s="277"/>
      <c r="H339" s="277"/>
      <c r="I339" s="277"/>
      <c r="J339" s="186"/>
      <c r="K339" s="188" t="s">
        <v>3</v>
      </c>
      <c r="L339" s="186"/>
      <c r="M339" s="186"/>
      <c r="N339" s="186"/>
      <c r="O339" s="186"/>
      <c r="P339" s="186"/>
      <c r="Q339" s="186"/>
      <c r="R339" s="189"/>
      <c r="T339" s="190"/>
      <c r="U339" s="186"/>
      <c r="V339" s="186"/>
      <c r="W339" s="186"/>
      <c r="X339" s="186"/>
      <c r="Y339" s="186"/>
      <c r="Z339" s="186"/>
      <c r="AA339" s="191"/>
      <c r="AT339" s="192" t="s">
        <v>167</v>
      </c>
      <c r="AU339" s="192" t="s">
        <v>103</v>
      </c>
      <c r="AV339" s="12" t="s">
        <v>21</v>
      </c>
      <c r="AW339" s="12" t="s">
        <v>36</v>
      </c>
      <c r="AX339" s="12" t="s">
        <v>79</v>
      </c>
      <c r="AY339" s="192" t="s">
        <v>159</v>
      </c>
    </row>
    <row r="340" spans="2:51" s="10" customFormat="1" ht="22.5" customHeight="1">
      <c r="B340" s="165"/>
      <c r="C340" s="166"/>
      <c r="D340" s="166"/>
      <c r="E340" s="167" t="s">
        <v>3</v>
      </c>
      <c r="F340" s="273" t="s">
        <v>977</v>
      </c>
      <c r="G340" s="272"/>
      <c r="H340" s="272"/>
      <c r="I340" s="272"/>
      <c r="J340" s="166"/>
      <c r="K340" s="168">
        <v>7.659</v>
      </c>
      <c r="L340" s="166"/>
      <c r="M340" s="166"/>
      <c r="N340" s="166"/>
      <c r="O340" s="166"/>
      <c r="P340" s="166"/>
      <c r="Q340" s="166"/>
      <c r="R340" s="169"/>
      <c r="T340" s="170"/>
      <c r="U340" s="166"/>
      <c r="V340" s="166"/>
      <c r="W340" s="166"/>
      <c r="X340" s="166"/>
      <c r="Y340" s="166"/>
      <c r="Z340" s="166"/>
      <c r="AA340" s="171"/>
      <c r="AT340" s="172" t="s">
        <v>167</v>
      </c>
      <c r="AU340" s="172" t="s">
        <v>103</v>
      </c>
      <c r="AV340" s="10" t="s">
        <v>103</v>
      </c>
      <c r="AW340" s="10" t="s">
        <v>36</v>
      </c>
      <c r="AX340" s="10" t="s">
        <v>79</v>
      </c>
      <c r="AY340" s="172" t="s">
        <v>159</v>
      </c>
    </row>
    <row r="341" spans="2:51" s="13" customFormat="1" ht="22.5" customHeight="1">
      <c r="B341" s="193"/>
      <c r="C341" s="194"/>
      <c r="D341" s="194"/>
      <c r="E341" s="195" t="s">
        <v>3</v>
      </c>
      <c r="F341" s="274" t="s">
        <v>368</v>
      </c>
      <c r="G341" s="275"/>
      <c r="H341" s="275"/>
      <c r="I341" s="275"/>
      <c r="J341" s="194"/>
      <c r="K341" s="196">
        <v>7.659</v>
      </c>
      <c r="L341" s="194"/>
      <c r="M341" s="194"/>
      <c r="N341" s="194"/>
      <c r="O341" s="194"/>
      <c r="P341" s="194"/>
      <c r="Q341" s="194"/>
      <c r="R341" s="197"/>
      <c r="T341" s="198"/>
      <c r="U341" s="194"/>
      <c r="V341" s="194"/>
      <c r="W341" s="194"/>
      <c r="X341" s="194"/>
      <c r="Y341" s="194"/>
      <c r="Z341" s="194"/>
      <c r="AA341" s="199"/>
      <c r="AT341" s="200" t="s">
        <v>167</v>
      </c>
      <c r="AU341" s="200" t="s">
        <v>103</v>
      </c>
      <c r="AV341" s="13" t="s">
        <v>173</v>
      </c>
      <c r="AW341" s="13" t="s">
        <v>36</v>
      </c>
      <c r="AX341" s="13" t="s">
        <v>79</v>
      </c>
      <c r="AY341" s="200" t="s">
        <v>159</v>
      </c>
    </row>
    <row r="342" spans="2:51" s="11" customFormat="1" ht="22.5" customHeight="1">
      <c r="B342" s="173"/>
      <c r="C342" s="174"/>
      <c r="D342" s="174"/>
      <c r="E342" s="175" t="s">
        <v>3</v>
      </c>
      <c r="F342" s="269" t="s">
        <v>168</v>
      </c>
      <c r="G342" s="270"/>
      <c r="H342" s="270"/>
      <c r="I342" s="270"/>
      <c r="J342" s="174"/>
      <c r="K342" s="176">
        <v>27.39</v>
      </c>
      <c r="L342" s="174"/>
      <c r="M342" s="174"/>
      <c r="N342" s="174"/>
      <c r="O342" s="174"/>
      <c r="P342" s="174"/>
      <c r="Q342" s="174"/>
      <c r="R342" s="177"/>
      <c r="T342" s="178"/>
      <c r="U342" s="174"/>
      <c r="V342" s="174"/>
      <c r="W342" s="174"/>
      <c r="X342" s="174"/>
      <c r="Y342" s="174"/>
      <c r="Z342" s="174"/>
      <c r="AA342" s="179"/>
      <c r="AT342" s="180" t="s">
        <v>167</v>
      </c>
      <c r="AU342" s="180" t="s">
        <v>103</v>
      </c>
      <c r="AV342" s="11" t="s">
        <v>164</v>
      </c>
      <c r="AW342" s="11" t="s">
        <v>36</v>
      </c>
      <c r="AX342" s="11" t="s">
        <v>21</v>
      </c>
      <c r="AY342" s="180" t="s">
        <v>159</v>
      </c>
    </row>
    <row r="343" spans="2:65" s="1" customFormat="1" ht="22.5" customHeight="1">
      <c r="B343" s="129"/>
      <c r="C343" s="181" t="s">
        <v>400</v>
      </c>
      <c r="D343" s="181" t="s">
        <v>262</v>
      </c>
      <c r="E343" s="182" t="s">
        <v>395</v>
      </c>
      <c r="F343" s="278" t="s">
        <v>396</v>
      </c>
      <c r="G343" s="279"/>
      <c r="H343" s="279"/>
      <c r="I343" s="279"/>
      <c r="J343" s="183" t="s">
        <v>195</v>
      </c>
      <c r="K343" s="184">
        <v>0.503</v>
      </c>
      <c r="L343" s="280">
        <v>0</v>
      </c>
      <c r="M343" s="279"/>
      <c r="N343" s="281">
        <f>ROUND(L343*K343,2)</f>
        <v>0</v>
      </c>
      <c r="O343" s="260"/>
      <c r="P343" s="260"/>
      <c r="Q343" s="260"/>
      <c r="R343" s="131"/>
      <c r="T343" s="162" t="s">
        <v>3</v>
      </c>
      <c r="U343" s="43" t="s">
        <v>44</v>
      </c>
      <c r="V343" s="35"/>
      <c r="W343" s="163">
        <f>V343*K343</f>
        <v>0</v>
      </c>
      <c r="X343" s="163">
        <v>0.55</v>
      </c>
      <c r="Y343" s="163">
        <f>X343*K343</f>
        <v>0.27665</v>
      </c>
      <c r="Z343" s="163">
        <v>0</v>
      </c>
      <c r="AA343" s="164">
        <f>Z343*K343</f>
        <v>0</v>
      </c>
      <c r="AR343" s="17" t="s">
        <v>265</v>
      </c>
      <c r="AT343" s="17" t="s">
        <v>262</v>
      </c>
      <c r="AU343" s="17" t="s">
        <v>103</v>
      </c>
      <c r="AY343" s="17" t="s">
        <v>159</v>
      </c>
      <c r="BE343" s="104">
        <f>IF(U343="základní",N343,0)</f>
        <v>0</v>
      </c>
      <c r="BF343" s="104">
        <f>IF(U343="snížená",N343,0)</f>
        <v>0</v>
      </c>
      <c r="BG343" s="104">
        <f>IF(U343="zákl. přenesená",N343,0)</f>
        <v>0</v>
      </c>
      <c r="BH343" s="104">
        <f>IF(U343="sníž. přenesená",N343,0)</f>
        <v>0</v>
      </c>
      <c r="BI343" s="104">
        <f>IF(U343="nulová",N343,0)</f>
        <v>0</v>
      </c>
      <c r="BJ343" s="17" t="s">
        <v>21</v>
      </c>
      <c r="BK343" s="104">
        <f>ROUND(L343*K343,2)</f>
        <v>0</v>
      </c>
      <c r="BL343" s="17" t="s">
        <v>196</v>
      </c>
      <c r="BM343" s="17" t="s">
        <v>802</v>
      </c>
    </row>
    <row r="344" spans="2:51" s="12" customFormat="1" ht="22.5" customHeight="1">
      <c r="B344" s="185"/>
      <c r="C344" s="186"/>
      <c r="D344" s="186"/>
      <c r="E344" s="187" t="s">
        <v>3</v>
      </c>
      <c r="F344" s="276" t="s">
        <v>365</v>
      </c>
      <c r="G344" s="277"/>
      <c r="H344" s="277"/>
      <c r="I344" s="277"/>
      <c r="J344" s="186"/>
      <c r="K344" s="188" t="s">
        <v>3</v>
      </c>
      <c r="L344" s="186"/>
      <c r="M344" s="186"/>
      <c r="N344" s="186"/>
      <c r="O344" s="186"/>
      <c r="P344" s="186"/>
      <c r="Q344" s="186"/>
      <c r="R344" s="189"/>
      <c r="T344" s="190"/>
      <c r="U344" s="186"/>
      <c r="V344" s="186"/>
      <c r="W344" s="186"/>
      <c r="X344" s="186"/>
      <c r="Y344" s="186"/>
      <c r="Z344" s="186"/>
      <c r="AA344" s="191"/>
      <c r="AT344" s="192" t="s">
        <v>167</v>
      </c>
      <c r="AU344" s="192" t="s">
        <v>103</v>
      </c>
      <c r="AV344" s="12" t="s">
        <v>21</v>
      </c>
      <c r="AW344" s="12" t="s">
        <v>36</v>
      </c>
      <c r="AX344" s="12" t="s">
        <v>79</v>
      </c>
      <c r="AY344" s="192" t="s">
        <v>159</v>
      </c>
    </row>
    <row r="345" spans="2:51" s="12" customFormat="1" ht="22.5" customHeight="1">
      <c r="B345" s="185"/>
      <c r="C345" s="186"/>
      <c r="D345" s="186"/>
      <c r="E345" s="187" t="s">
        <v>3</v>
      </c>
      <c r="F345" s="299" t="s">
        <v>941</v>
      </c>
      <c r="G345" s="277"/>
      <c r="H345" s="277"/>
      <c r="I345" s="277"/>
      <c r="J345" s="186"/>
      <c r="K345" s="188" t="s">
        <v>3</v>
      </c>
      <c r="L345" s="186"/>
      <c r="M345" s="186"/>
      <c r="N345" s="186"/>
      <c r="O345" s="186"/>
      <c r="P345" s="186"/>
      <c r="Q345" s="186"/>
      <c r="R345" s="189"/>
      <c r="T345" s="190"/>
      <c r="U345" s="186"/>
      <c r="V345" s="186"/>
      <c r="W345" s="186"/>
      <c r="X345" s="186"/>
      <c r="Y345" s="186"/>
      <c r="Z345" s="186"/>
      <c r="AA345" s="191"/>
      <c r="AT345" s="192" t="s">
        <v>167</v>
      </c>
      <c r="AU345" s="192" t="s">
        <v>103</v>
      </c>
      <c r="AV345" s="12" t="s">
        <v>21</v>
      </c>
      <c r="AW345" s="12" t="s">
        <v>36</v>
      </c>
      <c r="AX345" s="12" t="s">
        <v>79</v>
      </c>
      <c r="AY345" s="192" t="s">
        <v>159</v>
      </c>
    </row>
    <row r="346" spans="2:51" s="10" customFormat="1" ht="22.5" customHeight="1">
      <c r="B346" s="165"/>
      <c r="C346" s="166"/>
      <c r="D346" s="166"/>
      <c r="E346" s="167" t="s">
        <v>3</v>
      </c>
      <c r="F346" s="273" t="s">
        <v>989</v>
      </c>
      <c r="G346" s="272"/>
      <c r="H346" s="272"/>
      <c r="I346" s="272"/>
      <c r="J346" s="166"/>
      <c r="K346" s="168">
        <v>0.121</v>
      </c>
      <c r="L346" s="166"/>
      <c r="M346" s="166"/>
      <c r="N346" s="166"/>
      <c r="O346" s="166"/>
      <c r="P346" s="166"/>
      <c r="Q346" s="166"/>
      <c r="R346" s="169"/>
      <c r="T346" s="170"/>
      <c r="U346" s="166"/>
      <c r="V346" s="166"/>
      <c r="W346" s="166"/>
      <c r="X346" s="166"/>
      <c r="Y346" s="166"/>
      <c r="Z346" s="166"/>
      <c r="AA346" s="171"/>
      <c r="AT346" s="172" t="s">
        <v>167</v>
      </c>
      <c r="AU346" s="172" t="s">
        <v>103</v>
      </c>
      <c r="AV346" s="10" t="s">
        <v>103</v>
      </c>
      <c r="AW346" s="10" t="s">
        <v>36</v>
      </c>
      <c r="AX346" s="10" t="s">
        <v>79</v>
      </c>
      <c r="AY346" s="172" t="s">
        <v>159</v>
      </c>
    </row>
    <row r="347" spans="2:51" s="10" customFormat="1" ht="22.5" customHeight="1">
      <c r="B347" s="165"/>
      <c r="C347" s="166"/>
      <c r="D347" s="166"/>
      <c r="E347" s="167" t="s">
        <v>3</v>
      </c>
      <c r="F347" s="273" t="s">
        <v>990</v>
      </c>
      <c r="G347" s="272"/>
      <c r="H347" s="272"/>
      <c r="I347" s="272"/>
      <c r="J347" s="166"/>
      <c r="K347" s="168">
        <v>0.21</v>
      </c>
      <c r="L347" s="166"/>
      <c r="M347" s="166"/>
      <c r="N347" s="166"/>
      <c r="O347" s="166"/>
      <c r="P347" s="166"/>
      <c r="Q347" s="166"/>
      <c r="R347" s="169"/>
      <c r="T347" s="170"/>
      <c r="U347" s="166"/>
      <c r="V347" s="166"/>
      <c r="W347" s="166"/>
      <c r="X347" s="166"/>
      <c r="Y347" s="166"/>
      <c r="Z347" s="166"/>
      <c r="AA347" s="171"/>
      <c r="AT347" s="172" t="s">
        <v>167</v>
      </c>
      <c r="AU347" s="172" t="s">
        <v>103</v>
      </c>
      <c r="AV347" s="10" t="s">
        <v>103</v>
      </c>
      <c r="AW347" s="10" t="s">
        <v>36</v>
      </c>
      <c r="AX347" s="10" t="s">
        <v>79</v>
      </c>
      <c r="AY347" s="172" t="s">
        <v>159</v>
      </c>
    </row>
    <row r="348" spans="2:51" s="13" customFormat="1" ht="22.5" customHeight="1">
      <c r="B348" s="193"/>
      <c r="C348" s="194"/>
      <c r="D348" s="194"/>
      <c r="E348" s="195" t="s">
        <v>3</v>
      </c>
      <c r="F348" s="274" t="s">
        <v>368</v>
      </c>
      <c r="G348" s="275"/>
      <c r="H348" s="275"/>
      <c r="I348" s="275"/>
      <c r="J348" s="194"/>
      <c r="K348" s="196">
        <v>0.331</v>
      </c>
      <c r="L348" s="194"/>
      <c r="M348" s="194"/>
      <c r="N348" s="194"/>
      <c r="O348" s="194"/>
      <c r="P348" s="194"/>
      <c r="Q348" s="194"/>
      <c r="R348" s="197"/>
      <c r="T348" s="198"/>
      <c r="U348" s="194"/>
      <c r="V348" s="194"/>
      <c r="W348" s="194"/>
      <c r="X348" s="194"/>
      <c r="Y348" s="194"/>
      <c r="Z348" s="194"/>
      <c r="AA348" s="199"/>
      <c r="AT348" s="200" t="s">
        <v>167</v>
      </c>
      <c r="AU348" s="200" t="s">
        <v>103</v>
      </c>
      <c r="AV348" s="13" t="s">
        <v>173</v>
      </c>
      <c r="AW348" s="13" t="s">
        <v>36</v>
      </c>
      <c r="AX348" s="13" t="s">
        <v>79</v>
      </c>
      <c r="AY348" s="200" t="s">
        <v>159</v>
      </c>
    </row>
    <row r="349" spans="2:51" s="12" customFormat="1" ht="22.5" customHeight="1">
      <c r="B349" s="185"/>
      <c r="C349" s="186"/>
      <c r="D349" s="186"/>
      <c r="E349" s="187" t="s">
        <v>3</v>
      </c>
      <c r="F349" s="299" t="s">
        <v>943</v>
      </c>
      <c r="G349" s="277"/>
      <c r="H349" s="277"/>
      <c r="I349" s="277"/>
      <c r="J349" s="186"/>
      <c r="K349" s="188" t="s">
        <v>3</v>
      </c>
      <c r="L349" s="186"/>
      <c r="M349" s="186"/>
      <c r="N349" s="186"/>
      <c r="O349" s="186"/>
      <c r="P349" s="186"/>
      <c r="Q349" s="186"/>
      <c r="R349" s="189"/>
      <c r="T349" s="190"/>
      <c r="U349" s="186"/>
      <c r="V349" s="186"/>
      <c r="W349" s="186"/>
      <c r="X349" s="186"/>
      <c r="Y349" s="186"/>
      <c r="Z349" s="186"/>
      <c r="AA349" s="191"/>
      <c r="AT349" s="192" t="s">
        <v>167</v>
      </c>
      <c r="AU349" s="192" t="s">
        <v>103</v>
      </c>
      <c r="AV349" s="12" t="s">
        <v>21</v>
      </c>
      <c r="AW349" s="12" t="s">
        <v>36</v>
      </c>
      <c r="AX349" s="12" t="s">
        <v>79</v>
      </c>
      <c r="AY349" s="192" t="s">
        <v>159</v>
      </c>
    </row>
    <row r="350" spans="2:51" s="10" customFormat="1" ht="22.5" customHeight="1">
      <c r="B350" s="165"/>
      <c r="C350" s="166"/>
      <c r="D350" s="166"/>
      <c r="E350" s="167" t="s">
        <v>3</v>
      </c>
      <c r="F350" s="273" t="s">
        <v>991</v>
      </c>
      <c r="G350" s="272"/>
      <c r="H350" s="272"/>
      <c r="I350" s="272"/>
      <c r="J350" s="166"/>
      <c r="K350" s="168">
        <v>0.172</v>
      </c>
      <c r="L350" s="166"/>
      <c r="M350" s="166"/>
      <c r="N350" s="166"/>
      <c r="O350" s="166"/>
      <c r="P350" s="166"/>
      <c r="Q350" s="166"/>
      <c r="R350" s="169"/>
      <c r="T350" s="170"/>
      <c r="U350" s="166"/>
      <c r="V350" s="166"/>
      <c r="W350" s="166"/>
      <c r="X350" s="166"/>
      <c r="Y350" s="166"/>
      <c r="Z350" s="166"/>
      <c r="AA350" s="171"/>
      <c r="AT350" s="172" t="s">
        <v>167</v>
      </c>
      <c r="AU350" s="172" t="s">
        <v>103</v>
      </c>
      <c r="AV350" s="10" t="s">
        <v>103</v>
      </c>
      <c r="AW350" s="10" t="s">
        <v>36</v>
      </c>
      <c r="AX350" s="10" t="s">
        <v>79</v>
      </c>
      <c r="AY350" s="172" t="s">
        <v>159</v>
      </c>
    </row>
    <row r="351" spans="2:51" s="13" customFormat="1" ht="22.5" customHeight="1">
      <c r="B351" s="193"/>
      <c r="C351" s="194"/>
      <c r="D351" s="194"/>
      <c r="E351" s="195" t="s">
        <v>3</v>
      </c>
      <c r="F351" s="274" t="s">
        <v>368</v>
      </c>
      <c r="G351" s="275"/>
      <c r="H351" s="275"/>
      <c r="I351" s="275"/>
      <c r="J351" s="194"/>
      <c r="K351" s="196">
        <v>0.172</v>
      </c>
      <c r="L351" s="194"/>
      <c r="M351" s="194"/>
      <c r="N351" s="194"/>
      <c r="O351" s="194"/>
      <c r="P351" s="194"/>
      <c r="Q351" s="194"/>
      <c r="R351" s="197"/>
      <c r="T351" s="198"/>
      <c r="U351" s="194"/>
      <c r="V351" s="194"/>
      <c r="W351" s="194"/>
      <c r="X351" s="194"/>
      <c r="Y351" s="194"/>
      <c r="Z351" s="194"/>
      <c r="AA351" s="199"/>
      <c r="AT351" s="200" t="s">
        <v>167</v>
      </c>
      <c r="AU351" s="200" t="s">
        <v>103</v>
      </c>
      <c r="AV351" s="13" t="s">
        <v>173</v>
      </c>
      <c r="AW351" s="13" t="s">
        <v>36</v>
      </c>
      <c r="AX351" s="13" t="s">
        <v>79</v>
      </c>
      <c r="AY351" s="200" t="s">
        <v>159</v>
      </c>
    </row>
    <row r="352" spans="2:51" s="11" customFormat="1" ht="22.5" customHeight="1">
      <c r="B352" s="173"/>
      <c r="C352" s="174"/>
      <c r="D352" s="174"/>
      <c r="E352" s="175" t="s">
        <v>3</v>
      </c>
      <c r="F352" s="269" t="s">
        <v>168</v>
      </c>
      <c r="G352" s="270"/>
      <c r="H352" s="270"/>
      <c r="I352" s="270"/>
      <c r="J352" s="174"/>
      <c r="K352" s="176">
        <v>0.503</v>
      </c>
      <c r="L352" s="174"/>
      <c r="M352" s="174"/>
      <c r="N352" s="174"/>
      <c r="O352" s="174"/>
      <c r="P352" s="174"/>
      <c r="Q352" s="174"/>
      <c r="R352" s="177"/>
      <c r="T352" s="178"/>
      <c r="U352" s="174"/>
      <c r="V352" s="174"/>
      <c r="W352" s="174"/>
      <c r="X352" s="174"/>
      <c r="Y352" s="174"/>
      <c r="Z352" s="174"/>
      <c r="AA352" s="179"/>
      <c r="AT352" s="180" t="s">
        <v>167</v>
      </c>
      <c r="AU352" s="180" t="s">
        <v>103</v>
      </c>
      <c r="AV352" s="11" t="s">
        <v>164</v>
      </c>
      <c r="AW352" s="11" t="s">
        <v>36</v>
      </c>
      <c r="AX352" s="11" t="s">
        <v>21</v>
      </c>
      <c r="AY352" s="180" t="s">
        <v>159</v>
      </c>
    </row>
    <row r="353" spans="2:65" s="1" customFormat="1" ht="31.5" customHeight="1">
      <c r="B353" s="129"/>
      <c r="C353" s="158" t="s">
        <v>404</v>
      </c>
      <c r="D353" s="158" t="s">
        <v>160</v>
      </c>
      <c r="E353" s="159" t="s">
        <v>409</v>
      </c>
      <c r="F353" s="259" t="s">
        <v>410</v>
      </c>
      <c r="G353" s="260"/>
      <c r="H353" s="260"/>
      <c r="I353" s="260"/>
      <c r="J353" s="160" t="s">
        <v>211</v>
      </c>
      <c r="K353" s="161">
        <v>147.193</v>
      </c>
      <c r="L353" s="261">
        <v>0</v>
      </c>
      <c r="M353" s="260"/>
      <c r="N353" s="262">
        <f>ROUND(L353*K353,2)</f>
        <v>0</v>
      </c>
      <c r="O353" s="260"/>
      <c r="P353" s="260"/>
      <c r="Q353" s="260"/>
      <c r="R353" s="131"/>
      <c r="T353" s="162" t="s">
        <v>3</v>
      </c>
      <c r="U353" s="43" t="s">
        <v>44</v>
      </c>
      <c r="V353" s="35"/>
      <c r="W353" s="163">
        <f>V353*K353</f>
        <v>0</v>
      </c>
      <c r="X353" s="163">
        <v>9E-05</v>
      </c>
      <c r="Y353" s="163">
        <f>X353*K353</f>
        <v>0.013247370000000001</v>
      </c>
      <c r="Z353" s="163">
        <v>0</v>
      </c>
      <c r="AA353" s="164">
        <f>Z353*K353</f>
        <v>0</v>
      </c>
      <c r="AR353" s="17" t="s">
        <v>196</v>
      </c>
      <c r="AT353" s="17" t="s">
        <v>160</v>
      </c>
      <c r="AU353" s="17" t="s">
        <v>103</v>
      </c>
      <c r="AY353" s="17" t="s">
        <v>159</v>
      </c>
      <c r="BE353" s="104">
        <f>IF(U353="základní",N353,0)</f>
        <v>0</v>
      </c>
      <c r="BF353" s="104">
        <f>IF(U353="snížená",N353,0)</f>
        <v>0</v>
      </c>
      <c r="BG353" s="104">
        <f>IF(U353="zákl. přenesená",N353,0)</f>
        <v>0</v>
      </c>
      <c r="BH353" s="104">
        <f>IF(U353="sníž. přenesená",N353,0)</f>
        <v>0</v>
      </c>
      <c r="BI353" s="104">
        <f>IF(U353="nulová",N353,0)</f>
        <v>0</v>
      </c>
      <c r="BJ353" s="17" t="s">
        <v>21</v>
      </c>
      <c r="BK353" s="104">
        <f>ROUND(L353*K353,2)</f>
        <v>0</v>
      </c>
      <c r="BL353" s="17" t="s">
        <v>196</v>
      </c>
      <c r="BM353" s="17" t="s">
        <v>804</v>
      </c>
    </row>
    <row r="354" spans="2:51" s="12" customFormat="1" ht="22.5" customHeight="1">
      <c r="B354" s="185"/>
      <c r="C354" s="186"/>
      <c r="D354" s="186"/>
      <c r="E354" s="187" t="s">
        <v>3</v>
      </c>
      <c r="F354" s="276" t="s">
        <v>365</v>
      </c>
      <c r="G354" s="277"/>
      <c r="H354" s="277"/>
      <c r="I354" s="277"/>
      <c r="J354" s="186"/>
      <c r="K354" s="188" t="s">
        <v>3</v>
      </c>
      <c r="L354" s="186"/>
      <c r="M354" s="186"/>
      <c r="N354" s="186"/>
      <c r="O354" s="186"/>
      <c r="P354" s="186"/>
      <c r="Q354" s="186"/>
      <c r="R354" s="189"/>
      <c r="T354" s="190"/>
      <c r="U354" s="186"/>
      <c r="V354" s="186"/>
      <c r="W354" s="186"/>
      <c r="X354" s="186"/>
      <c r="Y354" s="186"/>
      <c r="Z354" s="186"/>
      <c r="AA354" s="191"/>
      <c r="AT354" s="192" t="s">
        <v>167</v>
      </c>
      <c r="AU354" s="192" t="s">
        <v>103</v>
      </c>
      <c r="AV354" s="12" t="s">
        <v>21</v>
      </c>
      <c r="AW354" s="12" t="s">
        <v>36</v>
      </c>
      <c r="AX354" s="12" t="s">
        <v>79</v>
      </c>
      <c r="AY354" s="192" t="s">
        <v>159</v>
      </c>
    </row>
    <row r="355" spans="2:51" s="12" customFormat="1" ht="22.5" customHeight="1">
      <c r="B355" s="185"/>
      <c r="C355" s="186"/>
      <c r="D355" s="186"/>
      <c r="E355" s="187" t="s">
        <v>3</v>
      </c>
      <c r="F355" s="299" t="s">
        <v>941</v>
      </c>
      <c r="G355" s="277"/>
      <c r="H355" s="277"/>
      <c r="I355" s="277"/>
      <c r="J355" s="186"/>
      <c r="K355" s="188" t="s">
        <v>3</v>
      </c>
      <c r="L355" s="186"/>
      <c r="M355" s="186"/>
      <c r="N355" s="186"/>
      <c r="O355" s="186"/>
      <c r="P355" s="186"/>
      <c r="Q355" s="186"/>
      <c r="R355" s="189"/>
      <c r="T355" s="190"/>
      <c r="U355" s="186"/>
      <c r="V355" s="186"/>
      <c r="W355" s="186"/>
      <c r="X355" s="186"/>
      <c r="Y355" s="186"/>
      <c r="Z355" s="186"/>
      <c r="AA355" s="191"/>
      <c r="AT355" s="192" t="s">
        <v>167</v>
      </c>
      <c r="AU355" s="192" t="s">
        <v>103</v>
      </c>
      <c r="AV355" s="12" t="s">
        <v>21</v>
      </c>
      <c r="AW355" s="12" t="s">
        <v>36</v>
      </c>
      <c r="AX355" s="12" t="s">
        <v>79</v>
      </c>
      <c r="AY355" s="192" t="s">
        <v>159</v>
      </c>
    </row>
    <row r="356" spans="2:51" s="10" customFormat="1" ht="22.5" customHeight="1">
      <c r="B356" s="165"/>
      <c r="C356" s="166"/>
      <c r="D356" s="166"/>
      <c r="E356" s="167" t="s">
        <v>3</v>
      </c>
      <c r="F356" s="273" t="s">
        <v>978</v>
      </c>
      <c r="G356" s="272"/>
      <c r="H356" s="272"/>
      <c r="I356" s="272"/>
      <c r="J356" s="166"/>
      <c r="K356" s="168">
        <v>4.486</v>
      </c>
      <c r="L356" s="166"/>
      <c r="M356" s="166"/>
      <c r="N356" s="166"/>
      <c r="O356" s="166"/>
      <c r="P356" s="166"/>
      <c r="Q356" s="166"/>
      <c r="R356" s="169"/>
      <c r="T356" s="170"/>
      <c r="U356" s="166"/>
      <c r="V356" s="166"/>
      <c r="W356" s="166"/>
      <c r="X356" s="166"/>
      <c r="Y356" s="166"/>
      <c r="Z356" s="166"/>
      <c r="AA356" s="171"/>
      <c r="AT356" s="172" t="s">
        <v>167</v>
      </c>
      <c r="AU356" s="172" t="s">
        <v>103</v>
      </c>
      <c r="AV356" s="10" t="s">
        <v>103</v>
      </c>
      <c r="AW356" s="10" t="s">
        <v>36</v>
      </c>
      <c r="AX356" s="10" t="s">
        <v>79</v>
      </c>
      <c r="AY356" s="172" t="s">
        <v>159</v>
      </c>
    </row>
    <row r="357" spans="2:51" s="10" customFormat="1" ht="22.5" customHeight="1">
      <c r="B357" s="165"/>
      <c r="C357" s="166"/>
      <c r="D357" s="166"/>
      <c r="E357" s="167" t="s">
        <v>3</v>
      </c>
      <c r="F357" s="273" t="s">
        <v>979</v>
      </c>
      <c r="G357" s="272"/>
      <c r="H357" s="272"/>
      <c r="I357" s="272"/>
      <c r="J357" s="166"/>
      <c r="K357" s="168">
        <v>13.45</v>
      </c>
      <c r="L357" s="166"/>
      <c r="M357" s="166"/>
      <c r="N357" s="166"/>
      <c r="O357" s="166"/>
      <c r="P357" s="166"/>
      <c r="Q357" s="166"/>
      <c r="R357" s="169"/>
      <c r="T357" s="170"/>
      <c r="U357" s="166"/>
      <c r="V357" s="166"/>
      <c r="W357" s="166"/>
      <c r="X357" s="166"/>
      <c r="Y357" s="166"/>
      <c r="Z357" s="166"/>
      <c r="AA357" s="171"/>
      <c r="AT357" s="172" t="s">
        <v>167</v>
      </c>
      <c r="AU357" s="172" t="s">
        <v>103</v>
      </c>
      <c r="AV357" s="10" t="s">
        <v>103</v>
      </c>
      <c r="AW357" s="10" t="s">
        <v>36</v>
      </c>
      <c r="AX357" s="10" t="s">
        <v>79</v>
      </c>
      <c r="AY357" s="172" t="s">
        <v>159</v>
      </c>
    </row>
    <row r="358" spans="2:51" s="10" customFormat="1" ht="22.5" customHeight="1">
      <c r="B358" s="165"/>
      <c r="C358" s="166"/>
      <c r="D358" s="166"/>
      <c r="E358" s="167" t="s">
        <v>3</v>
      </c>
      <c r="F358" s="273" t="s">
        <v>980</v>
      </c>
      <c r="G358" s="272"/>
      <c r="H358" s="272"/>
      <c r="I358" s="272"/>
      <c r="J358" s="166"/>
      <c r="K358" s="168">
        <v>9.287</v>
      </c>
      <c r="L358" s="166"/>
      <c r="M358" s="166"/>
      <c r="N358" s="166"/>
      <c r="O358" s="166"/>
      <c r="P358" s="166"/>
      <c r="Q358" s="166"/>
      <c r="R358" s="169"/>
      <c r="T358" s="170"/>
      <c r="U358" s="166"/>
      <c r="V358" s="166"/>
      <c r="W358" s="166"/>
      <c r="X358" s="166"/>
      <c r="Y358" s="166"/>
      <c r="Z358" s="166"/>
      <c r="AA358" s="171"/>
      <c r="AT358" s="172" t="s">
        <v>167</v>
      </c>
      <c r="AU358" s="172" t="s">
        <v>103</v>
      </c>
      <c r="AV358" s="10" t="s">
        <v>103</v>
      </c>
      <c r="AW358" s="10" t="s">
        <v>36</v>
      </c>
      <c r="AX358" s="10" t="s">
        <v>79</v>
      </c>
      <c r="AY358" s="172" t="s">
        <v>159</v>
      </c>
    </row>
    <row r="359" spans="2:51" s="10" customFormat="1" ht="22.5" customHeight="1">
      <c r="B359" s="165"/>
      <c r="C359" s="166"/>
      <c r="D359" s="166"/>
      <c r="E359" s="167" t="s">
        <v>3</v>
      </c>
      <c r="F359" s="273" t="s">
        <v>981</v>
      </c>
      <c r="G359" s="272"/>
      <c r="H359" s="272"/>
      <c r="I359" s="272"/>
      <c r="J359" s="166"/>
      <c r="K359" s="168">
        <v>58.314</v>
      </c>
      <c r="L359" s="166"/>
      <c r="M359" s="166"/>
      <c r="N359" s="166"/>
      <c r="O359" s="166"/>
      <c r="P359" s="166"/>
      <c r="Q359" s="166"/>
      <c r="R359" s="169"/>
      <c r="T359" s="170"/>
      <c r="U359" s="166"/>
      <c r="V359" s="166"/>
      <c r="W359" s="166"/>
      <c r="X359" s="166"/>
      <c r="Y359" s="166"/>
      <c r="Z359" s="166"/>
      <c r="AA359" s="171"/>
      <c r="AT359" s="172" t="s">
        <v>167</v>
      </c>
      <c r="AU359" s="172" t="s">
        <v>103</v>
      </c>
      <c r="AV359" s="10" t="s">
        <v>103</v>
      </c>
      <c r="AW359" s="10" t="s">
        <v>36</v>
      </c>
      <c r="AX359" s="10" t="s">
        <v>79</v>
      </c>
      <c r="AY359" s="172" t="s">
        <v>159</v>
      </c>
    </row>
    <row r="360" spans="2:51" s="10" customFormat="1" ht="22.5" customHeight="1">
      <c r="B360" s="165"/>
      <c r="C360" s="166"/>
      <c r="D360" s="166"/>
      <c r="E360" s="167" t="s">
        <v>3</v>
      </c>
      <c r="F360" s="273" t="s">
        <v>982</v>
      </c>
      <c r="G360" s="272"/>
      <c r="H360" s="272"/>
      <c r="I360" s="272"/>
      <c r="J360" s="166"/>
      <c r="K360" s="168">
        <v>24.711</v>
      </c>
      <c r="L360" s="166"/>
      <c r="M360" s="166"/>
      <c r="N360" s="166"/>
      <c r="O360" s="166"/>
      <c r="P360" s="166"/>
      <c r="Q360" s="166"/>
      <c r="R360" s="169"/>
      <c r="T360" s="170"/>
      <c r="U360" s="166"/>
      <c r="V360" s="166"/>
      <c r="W360" s="166"/>
      <c r="X360" s="166"/>
      <c r="Y360" s="166"/>
      <c r="Z360" s="166"/>
      <c r="AA360" s="171"/>
      <c r="AT360" s="172" t="s">
        <v>167</v>
      </c>
      <c r="AU360" s="172" t="s">
        <v>103</v>
      </c>
      <c r="AV360" s="10" t="s">
        <v>103</v>
      </c>
      <c r="AW360" s="10" t="s">
        <v>36</v>
      </c>
      <c r="AX360" s="10" t="s">
        <v>79</v>
      </c>
      <c r="AY360" s="172" t="s">
        <v>159</v>
      </c>
    </row>
    <row r="361" spans="2:51" s="10" customFormat="1" ht="22.5" customHeight="1">
      <c r="B361" s="165"/>
      <c r="C361" s="166"/>
      <c r="D361" s="166"/>
      <c r="E361" s="167" t="s">
        <v>3</v>
      </c>
      <c r="F361" s="273" t="s">
        <v>983</v>
      </c>
      <c r="G361" s="272"/>
      <c r="H361" s="272"/>
      <c r="I361" s="272"/>
      <c r="J361" s="166"/>
      <c r="K361" s="168">
        <v>27.283</v>
      </c>
      <c r="L361" s="166"/>
      <c r="M361" s="166"/>
      <c r="N361" s="166"/>
      <c r="O361" s="166"/>
      <c r="P361" s="166"/>
      <c r="Q361" s="166"/>
      <c r="R361" s="169"/>
      <c r="T361" s="170"/>
      <c r="U361" s="166"/>
      <c r="V361" s="166"/>
      <c r="W361" s="166"/>
      <c r="X361" s="166"/>
      <c r="Y361" s="166"/>
      <c r="Z361" s="166"/>
      <c r="AA361" s="171"/>
      <c r="AT361" s="172" t="s">
        <v>167</v>
      </c>
      <c r="AU361" s="172" t="s">
        <v>103</v>
      </c>
      <c r="AV361" s="10" t="s">
        <v>103</v>
      </c>
      <c r="AW361" s="10" t="s">
        <v>36</v>
      </c>
      <c r="AX361" s="10" t="s">
        <v>79</v>
      </c>
      <c r="AY361" s="172" t="s">
        <v>159</v>
      </c>
    </row>
    <row r="362" spans="2:51" s="13" customFormat="1" ht="22.5" customHeight="1">
      <c r="B362" s="193"/>
      <c r="C362" s="194"/>
      <c r="D362" s="194"/>
      <c r="E362" s="195" t="s">
        <v>3</v>
      </c>
      <c r="F362" s="274" t="s">
        <v>368</v>
      </c>
      <c r="G362" s="275"/>
      <c r="H362" s="275"/>
      <c r="I362" s="275"/>
      <c r="J362" s="194"/>
      <c r="K362" s="196">
        <v>137.531</v>
      </c>
      <c r="L362" s="194"/>
      <c r="M362" s="194"/>
      <c r="N362" s="194"/>
      <c r="O362" s="194"/>
      <c r="P362" s="194"/>
      <c r="Q362" s="194"/>
      <c r="R362" s="197"/>
      <c r="T362" s="198"/>
      <c r="U362" s="194"/>
      <c r="V362" s="194"/>
      <c r="W362" s="194"/>
      <c r="X362" s="194"/>
      <c r="Y362" s="194"/>
      <c r="Z362" s="194"/>
      <c r="AA362" s="199"/>
      <c r="AT362" s="200" t="s">
        <v>167</v>
      </c>
      <c r="AU362" s="200" t="s">
        <v>103</v>
      </c>
      <c r="AV362" s="13" t="s">
        <v>173</v>
      </c>
      <c r="AW362" s="13" t="s">
        <v>36</v>
      </c>
      <c r="AX362" s="13" t="s">
        <v>79</v>
      </c>
      <c r="AY362" s="200" t="s">
        <v>159</v>
      </c>
    </row>
    <row r="363" spans="2:51" s="12" customFormat="1" ht="22.5" customHeight="1">
      <c r="B363" s="185"/>
      <c r="C363" s="186"/>
      <c r="D363" s="186"/>
      <c r="E363" s="187" t="s">
        <v>3</v>
      </c>
      <c r="F363" s="299" t="s">
        <v>943</v>
      </c>
      <c r="G363" s="277"/>
      <c r="H363" s="277"/>
      <c r="I363" s="277"/>
      <c r="J363" s="186"/>
      <c r="K363" s="188" t="s">
        <v>3</v>
      </c>
      <c r="L363" s="186"/>
      <c r="M363" s="186"/>
      <c r="N363" s="186"/>
      <c r="O363" s="186"/>
      <c r="P363" s="186"/>
      <c r="Q363" s="186"/>
      <c r="R363" s="189"/>
      <c r="T363" s="190"/>
      <c r="U363" s="186"/>
      <c r="V363" s="186"/>
      <c r="W363" s="186"/>
      <c r="X363" s="186"/>
      <c r="Y363" s="186"/>
      <c r="Z363" s="186"/>
      <c r="AA363" s="191"/>
      <c r="AT363" s="192" t="s">
        <v>167</v>
      </c>
      <c r="AU363" s="192" t="s">
        <v>103</v>
      </c>
      <c r="AV363" s="12" t="s">
        <v>21</v>
      </c>
      <c r="AW363" s="12" t="s">
        <v>36</v>
      </c>
      <c r="AX363" s="12" t="s">
        <v>79</v>
      </c>
      <c r="AY363" s="192" t="s">
        <v>159</v>
      </c>
    </row>
    <row r="364" spans="2:51" s="10" customFormat="1" ht="22.5" customHeight="1">
      <c r="B364" s="165"/>
      <c r="C364" s="166"/>
      <c r="D364" s="166"/>
      <c r="E364" s="167" t="s">
        <v>3</v>
      </c>
      <c r="F364" s="273" t="s">
        <v>984</v>
      </c>
      <c r="G364" s="272"/>
      <c r="H364" s="272"/>
      <c r="I364" s="272"/>
      <c r="J364" s="166"/>
      <c r="K364" s="168">
        <v>9.662</v>
      </c>
      <c r="L364" s="166"/>
      <c r="M364" s="166"/>
      <c r="N364" s="166"/>
      <c r="O364" s="166"/>
      <c r="P364" s="166"/>
      <c r="Q364" s="166"/>
      <c r="R364" s="169"/>
      <c r="T364" s="170"/>
      <c r="U364" s="166"/>
      <c r="V364" s="166"/>
      <c r="W364" s="166"/>
      <c r="X364" s="166"/>
      <c r="Y364" s="166"/>
      <c r="Z364" s="166"/>
      <c r="AA364" s="171"/>
      <c r="AT364" s="172" t="s">
        <v>167</v>
      </c>
      <c r="AU364" s="172" t="s">
        <v>103</v>
      </c>
      <c r="AV364" s="10" t="s">
        <v>103</v>
      </c>
      <c r="AW364" s="10" t="s">
        <v>36</v>
      </c>
      <c r="AX364" s="10" t="s">
        <v>79</v>
      </c>
      <c r="AY364" s="172" t="s">
        <v>159</v>
      </c>
    </row>
    <row r="365" spans="2:51" s="13" customFormat="1" ht="22.5" customHeight="1">
      <c r="B365" s="193"/>
      <c r="C365" s="194"/>
      <c r="D365" s="194"/>
      <c r="E365" s="195" t="s">
        <v>3</v>
      </c>
      <c r="F365" s="274" t="s">
        <v>368</v>
      </c>
      <c r="G365" s="275"/>
      <c r="H365" s="275"/>
      <c r="I365" s="275"/>
      <c r="J365" s="194"/>
      <c r="K365" s="196">
        <v>9.662</v>
      </c>
      <c r="L365" s="194"/>
      <c r="M365" s="194"/>
      <c r="N365" s="194"/>
      <c r="O365" s="194"/>
      <c r="P365" s="194"/>
      <c r="Q365" s="194"/>
      <c r="R365" s="197"/>
      <c r="T365" s="198"/>
      <c r="U365" s="194"/>
      <c r="V365" s="194"/>
      <c r="W365" s="194"/>
      <c r="X365" s="194"/>
      <c r="Y365" s="194"/>
      <c r="Z365" s="194"/>
      <c r="AA365" s="199"/>
      <c r="AT365" s="200" t="s">
        <v>167</v>
      </c>
      <c r="AU365" s="200" t="s">
        <v>103</v>
      </c>
      <c r="AV365" s="13" t="s">
        <v>173</v>
      </c>
      <c r="AW365" s="13" t="s">
        <v>36</v>
      </c>
      <c r="AX365" s="13" t="s">
        <v>79</v>
      </c>
      <c r="AY365" s="200" t="s">
        <v>159</v>
      </c>
    </row>
    <row r="366" spans="2:51" s="11" customFormat="1" ht="22.5" customHeight="1">
      <c r="B366" s="173"/>
      <c r="C366" s="174"/>
      <c r="D366" s="174"/>
      <c r="E366" s="175" t="s">
        <v>3</v>
      </c>
      <c r="F366" s="269" t="s">
        <v>168</v>
      </c>
      <c r="G366" s="270"/>
      <c r="H366" s="270"/>
      <c r="I366" s="270"/>
      <c r="J366" s="174"/>
      <c r="K366" s="176">
        <v>147.193</v>
      </c>
      <c r="L366" s="174"/>
      <c r="M366" s="174"/>
      <c r="N366" s="174"/>
      <c r="O366" s="174"/>
      <c r="P366" s="174"/>
      <c r="Q366" s="174"/>
      <c r="R366" s="177"/>
      <c r="T366" s="178"/>
      <c r="U366" s="174"/>
      <c r="V366" s="174"/>
      <c r="W366" s="174"/>
      <c r="X366" s="174"/>
      <c r="Y366" s="174"/>
      <c r="Z366" s="174"/>
      <c r="AA366" s="179"/>
      <c r="AT366" s="180" t="s">
        <v>167</v>
      </c>
      <c r="AU366" s="180" t="s">
        <v>103</v>
      </c>
      <c r="AV366" s="11" t="s">
        <v>164</v>
      </c>
      <c r="AW366" s="11" t="s">
        <v>36</v>
      </c>
      <c r="AX366" s="11" t="s">
        <v>21</v>
      </c>
      <c r="AY366" s="180" t="s">
        <v>159</v>
      </c>
    </row>
    <row r="367" spans="2:65" s="1" customFormat="1" ht="22.5" customHeight="1">
      <c r="B367" s="129"/>
      <c r="C367" s="181" t="s">
        <v>408</v>
      </c>
      <c r="D367" s="181" t="s">
        <v>262</v>
      </c>
      <c r="E367" s="182" t="s">
        <v>395</v>
      </c>
      <c r="F367" s="278" t="s">
        <v>396</v>
      </c>
      <c r="G367" s="279"/>
      <c r="H367" s="279"/>
      <c r="I367" s="279"/>
      <c r="J367" s="183" t="s">
        <v>195</v>
      </c>
      <c r="K367" s="184">
        <v>3.987</v>
      </c>
      <c r="L367" s="280">
        <v>0</v>
      </c>
      <c r="M367" s="279"/>
      <c r="N367" s="281">
        <f>ROUND(L367*K367,2)</f>
        <v>0</v>
      </c>
      <c r="O367" s="260"/>
      <c r="P367" s="260"/>
      <c r="Q367" s="260"/>
      <c r="R367" s="131"/>
      <c r="T367" s="162" t="s">
        <v>3</v>
      </c>
      <c r="U367" s="43" t="s">
        <v>44</v>
      </c>
      <c r="V367" s="35"/>
      <c r="W367" s="163">
        <f>V367*K367</f>
        <v>0</v>
      </c>
      <c r="X367" s="163">
        <v>0.55</v>
      </c>
      <c r="Y367" s="163">
        <f>X367*K367</f>
        <v>2.1928500000000004</v>
      </c>
      <c r="Z367" s="163">
        <v>0</v>
      </c>
      <c r="AA367" s="164">
        <f>Z367*K367</f>
        <v>0</v>
      </c>
      <c r="AR367" s="17" t="s">
        <v>265</v>
      </c>
      <c r="AT367" s="17" t="s">
        <v>262</v>
      </c>
      <c r="AU367" s="17" t="s">
        <v>103</v>
      </c>
      <c r="AY367" s="17" t="s">
        <v>159</v>
      </c>
      <c r="BE367" s="104">
        <f>IF(U367="základní",N367,0)</f>
        <v>0</v>
      </c>
      <c r="BF367" s="104">
        <f>IF(U367="snížená",N367,0)</f>
        <v>0</v>
      </c>
      <c r="BG367" s="104">
        <f>IF(U367="zákl. přenesená",N367,0)</f>
        <v>0</v>
      </c>
      <c r="BH367" s="104">
        <f>IF(U367="sníž. přenesená",N367,0)</f>
        <v>0</v>
      </c>
      <c r="BI367" s="104">
        <f>IF(U367="nulová",N367,0)</f>
        <v>0</v>
      </c>
      <c r="BJ367" s="17" t="s">
        <v>21</v>
      </c>
      <c r="BK367" s="104">
        <f>ROUND(L367*K367,2)</f>
        <v>0</v>
      </c>
      <c r="BL367" s="17" t="s">
        <v>196</v>
      </c>
      <c r="BM367" s="17" t="s">
        <v>805</v>
      </c>
    </row>
    <row r="368" spans="2:51" s="12" customFormat="1" ht="22.5" customHeight="1">
      <c r="B368" s="185"/>
      <c r="C368" s="186"/>
      <c r="D368" s="186"/>
      <c r="E368" s="187" t="s">
        <v>3</v>
      </c>
      <c r="F368" s="276" t="s">
        <v>365</v>
      </c>
      <c r="G368" s="277"/>
      <c r="H368" s="277"/>
      <c r="I368" s="277"/>
      <c r="J368" s="186"/>
      <c r="K368" s="188" t="s">
        <v>3</v>
      </c>
      <c r="L368" s="186"/>
      <c r="M368" s="186"/>
      <c r="N368" s="186"/>
      <c r="O368" s="186"/>
      <c r="P368" s="186"/>
      <c r="Q368" s="186"/>
      <c r="R368" s="189"/>
      <c r="T368" s="190"/>
      <c r="U368" s="186"/>
      <c r="V368" s="186"/>
      <c r="W368" s="186"/>
      <c r="X368" s="186"/>
      <c r="Y368" s="186"/>
      <c r="Z368" s="186"/>
      <c r="AA368" s="191"/>
      <c r="AT368" s="192" t="s">
        <v>167</v>
      </c>
      <c r="AU368" s="192" t="s">
        <v>103</v>
      </c>
      <c r="AV368" s="12" t="s">
        <v>21</v>
      </c>
      <c r="AW368" s="12" t="s">
        <v>36</v>
      </c>
      <c r="AX368" s="12" t="s">
        <v>79</v>
      </c>
      <c r="AY368" s="192" t="s">
        <v>159</v>
      </c>
    </row>
    <row r="369" spans="2:51" s="12" customFormat="1" ht="22.5" customHeight="1">
      <c r="B369" s="185"/>
      <c r="C369" s="186"/>
      <c r="D369" s="186"/>
      <c r="E369" s="187" t="s">
        <v>3</v>
      </c>
      <c r="F369" s="299" t="s">
        <v>941</v>
      </c>
      <c r="G369" s="277"/>
      <c r="H369" s="277"/>
      <c r="I369" s="277"/>
      <c r="J369" s="186"/>
      <c r="K369" s="188" t="s">
        <v>3</v>
      </c>
      <c r="L369" s="186"/>
      <c r="M369" s="186"/>
      <c r="N369" s="186"/>
      <c r="O369" s="186"/>
      <c r="P369" s="186"/>
      <c r="Q369" s="186"/>
      <c r="R369" s="189"/>
      <c r="T369" s="190"/>
      <c r="U369" s="186"/>
      <c r="V369" s="186"/>
      <c r="W369" s="186"/>
      <c r="X369" s="186"/>
      <c r="Y369" s="186"/>
      <c r="Z369" s="186"/>
      <c r="AA369" s="191"/>
      <c r="AT369" s="192" t="s">
        <v>167</v>
      </c>
      <c r="AU369" s="192" t="s">
        <v>103</v>
      </c>
      <c r="AV369" s="12" t="s">
        <v>21</v>
      </c>
      <c r="AW369" s="12" t="s">
        <v>36</v>
      </c>
      <c r="AX369" s="12" t="s">
        <v>79</v>
      </c>
      <c r="AY369" s="192" t="s">
        <v>159</v>
      </c>
    </row>
    <row r="370" spans="2:51" s="10" customFormat="1" ht="22.5" customHeight="1">
      <c r="B370" s="165"/>
      <c r="C370" s="166"/>
      <c r="D370" s="166"/>
      <c r="E370" s="167" t="s">
        <v>3</v>
      </c>
      <c r="F370" s="273" t="s">
        <v>992</v>
      </c>
      <c r="G370" s="272"/>
      <c r="H370" s="272"/>
      <c r="I370" s="272"/>
      <c r="J370" s="166"/>
      <c r="K370" s="168">
        <v>0.115</v>
      </c>
      <c r="L370" s="166"/>
      <c r="M370" s="166"/>
      <c r="N370" s="166"/>
      <c r="O370" s="166"/>
      <c r="P370" s="166"/>
      <c r="Q370" s="166"/>
      <c r="R370" s="169"/>
      <c r="T370" s="170"/>
      <c r="U370" s="166"/>
      <c r="V370" s="166"/>
      <c r="W370" s="166"/>
      <c r="X370" s="166"/>
      <c r="Y370" s="166"/>
      <c r="Z370" s="166"/>
      <c r="AA370" s="171"/>
      <c r="AT370" s="172" t="s">
        <v>167</v>
      </c>
      <c r="AU370" s="172" t="s">
        <v>103</v>
      </c>
      <c r="AV370" s="10" t="s">
        <v>103</v>
      </c>
      <c r="AW370" s="10" t="s">
        <v>36</v>
      </c>
      <c r="AX370" s="10" t="s">
        <v>79</v>
      </c>
      <c r="AY370" s="172" t="s">
        <v>159</v>
      </c>
    </row>
    <row r="371" spans="2:51" s="10" customFormat="1" ht="22.5" customHeight="1">
      <c r="B371" s="165"/>
      <c r="C371" s="166"/>
      <c r="D371" s="166"/>
      <c r="E371" s="167" t="s">
        <v>3</v>
      </c>
      <c r="F371" s="273" t="s">
        <v>993</v>
      </c>
      <c r="G371" s="272"/>
      <c r="H371" s="272"/>
      <c r="I371" s="272"/>
      <c r="J371" s="166"/>
      <c r="K371" s="168">
        <v>0.339</v>
      </c>
      <c r="L371" s="166"/>
      <c r="M371" s="166"/>
      <c r="N371" s="166"/>
      <c r="O371" s="166"/>
      <c r="P371" s="166"/>
      <c r="Q371" s="166"/>
      <c r="R371" s="169"/>
      <c r="T371" s="170"/>
      <c r="U371" s="166"/>
      <c r="V371" s="166"/>
      <c r="W371" s="166"/>
      <c r="X371" s="166"/>
      <c r="Y371" s="166"/>
      <c r="Z371" s="166"/>
      <c r="AA371" s="171"/>
      <c r="AT371" s="172" t="s">
        <v>167</v>
      </c>
      <c r="AU371" s="172" t="s">
        <v>103</v>
      </c>
      <c r="AV371" s="10" t="s">
        <v>103</v>
      </c>
      <c r="AW371" s="10" t="s">
        <v>36</v>
      </c>
      <c r="AX371" s="10" t="s">
        <v>79</v>
      </c>
      <c r="AY371" s="172" t="s">
        <v>159</v>
      </c>
    </row>
    <row r="372" spans="2:51" s="10" customFormat="1" ht="22.5" customHeight="1">
      <c r="B372" s="165"/>
      <c r="C372" s="166"/>
      <c r="D372" s="166"/>
      <c r="E372" s="167" t="s">
        <v>3</v>
      </c>
      <c r="F372" s="273" t="s">
        <v>994</v>
      </c>
      <c r="G372" s="272"/>
      <c r="H372" s="272"/>
      <c r="I372" s="272"/>
      <c r="J372" s="166"/>
      <c r="K372" s="168">
        <v>0.234</v>
      </c>
      <c r="L372" s="166"/>
      <c r="M372" s="166"/>
      <c r="N372" s="166"/>
      <c r="O372" s="166"/>
      <c r="P372" s="166"/>
      <c r="Q372" s="166"/>
      <c r="R372" s="169"/>
      <c r="T372" s="170"/>
      <c r="U372" s="166"/>
      <c r="V372" s="166"/>
      <c r="W372" s="166"/>
      <c r="X372" s="166"/>
      <c r="Y372" s="166"/>
      <c r="Z372" s="166"/>
      <c r="AA372" s="171"/>
      <c r="AT372" s="172" t="s">
        <v>167</v>
      </c>
      <c r="AU372" s="172" t="s">
        <v>103</v>
      </c>
      <c r="AV372" s="10" t="s">
        <v>103</v>
      </c>
      <c r="AW372" s="10" t="s">
        <v>36</v>
      </c>
      <c r="AX372" s="10" t="s">
        <v>79</v>
      </c>
      <c r="AY372" s="172" t="s">
        <v>159</v>
      </c>
    </row>
    <row r="373" spans="2:51" s="10" customFormat="1" ht="22.5" customHeight="1">
      <c r="B373" s="165"/>
      <c r="C373" s="166"/>
      <c r="D373" s="166"/>
      <c r="E373" s="167" t="s">
        <v>3</v>
      </c>
      <c r="F373" s="273" t="s">
        <v>995</v>
      </c>
      <c r="G373" s="272"/>
      <c r="H373" s="272"/>
      <c r="I373" s="272"/>
      <c r="J373" s="166"/>
      <c r="K373" s="168">
        <v>1.679</v>
      </c>
      <c r="L373" s="166"/>
      <c r="M373" s="166"/>
      <c r="N373" s="166"/>
      <c r="O373" s="166"/>
      <c r="P373" s="166"/>
      <c r="Q373" s="166"/>
      <c r="R373" s="169"/>
      <c r="T373" s="170"/>
      <c r="U373" s="166"/>
      <c r="V373" s="166"/>
      <c r="W373" s="166"/>
      <c r="X373" s="166"/>
      <c r="Y373" s="166"/>
      <c r="Z373" s="166"/>
      <c r="AA373" s="171"/>
      <c r="AT373" s="172" t="s">
        <v>167</v>
      </c>
      <c r="AU373" s="172" t="s">
        <v>103</v>
      </c>
      <c r="AV373" s="10" t="s">
        <v>103</v>
      </c>
      <c r="AW373" s="10" t="s">
        <v>36</v>
      </c>
      <c r="AX373" s="10" t="s">
        <v>79</v>
      </c>
      <c r="AY373" s="172" t="s">
        <v>159</v>
      </c>
    </row>
    <row r="374" spans="2:51" s="10" customFormat="1" ht="22.5" customHeight="1">
      <c r="B374" s="165"/>
      <c r="C374" s="166"/>
      <c r="D374" s="166"/>
      <c r="E374" s="167" t="s">
        <v>3</v>
      </c>
      <c r="F374" s="273" t="s">
        <v>996</v>
      </c>
      <c r="G374" s="272"/>
      <c r="H374" s="272"/>
      <c r="I374" s="272"/>
      <c r="J374" s="166"/>
      <c r="K374" s="168">
        <v>0.556</v>
      </c>
      <c r="L374" s="166"/>
      <c r="M374" s="166"/>
      <c r="N374" s="166"/>
      <c r="O374" s="166"/>
      <c r="P374" s="166"/>
      <c r="Q374" s="166"/>
      <c r="R374" s="169"/>
      <c r="T374" s="170"/>
      <c r="U374" s="166"/>
      <c r="V374" s="166"/>
      <c r="W374" s="166"/>
      <c r="X374" s="166"/>
      <c r="Y374" s="166"/>
      <c r="Z374" s="166"/>
      <c r="AA374" s="171"/>
      <c r="AT374" s="172" t="s">
        <v>167</v>
      </c>
      <c r="AU374" s="172" t="s">
        <v>103</v>
      </c>
      <c r="AV374" s="10" t="s">
        <v>103</v>
      </c>
      <c r="AW374" s="10" t="s">
        <v>36</v>
      </c>
      <c r="AX374" s="10" t="s">
        <v>79</v>
      </c>
      <c r="AY374" s="172" t="s">
        <v>159</v>
      </c>
    </row>
    <row r="375" spans="2:51" s="10" customFormat="1" ht="22.5" customHeight="1">
      <c r="B375" s="165"/>
      <c r="C375" s="166"/>
      <c r="D375" s="166"/>
      <c r="E375" s="167" t="s">
        <v>3</v>
      </c>
      <c r="F375" s="273" t="s">
        <v>997</v>
      </c>
      <c r="G375" s="272"/>
      <c r="H375" s="272"/>
      <c r="I375" s="272"/>
      <c r="J375" s="166"/>
      <c r="K375" s="168">
        <v>0.786</v>
      </c>
      <c r="L375" s="166"/>
      <c r="M375" s="166"/>
      <c r="N375" s="166"/>
      <c r="O375" s="166"/>
      <c r="P375" s="166"/>
      <c r="Q375" s="166"/>
      <c r="R375" s="169"/>
      <c r="T375" s="170"/>
      <c r="U375" s="166"/>
      <c r="V375" s="166"/>
      <c r="W375" s="166"/>
      <c r="X375" s="166"/>
      <c r="Y375" s="166"/>
      <c r="Z375" s="166"/>
      <c r="AA375" s="171"/>
      <c r="AT375" s="172" t="s">
        <v>167</v>
      </c>
      <c r="AU375" s="172" t="s">
        <v>103</v>
      </c>
      <c r="AV375" s="10" t="s">
        <v>103</v>
      </c>
      <c r="AW375" s="10" t="s">
        <v>36</v>
      </c>
      <c r="AX375" s="10" t="s">
        <v>79</v>
      </c>
      <c r="AY375" s="172" t="s">
        <v>159</v>
      </c>
    </row>
    <row r="376" spans="2:51" s="13" customFormat="1" ht="22.5" customHeight="1">
      <c r="B376" s="193"/>
      <c r="C376" s="194"/>
      <c r="D376" s="194"/>
      <c r="E376" s="195" t="s">
        <v>3</v>
      </c>
      <c r="F376" s="274" t="s">
        <v>368</v>
      </c>
      <c r="G376" s="275"/>
      <c r="H376" s="275"/>
      <c r="I376" s="275"/>
      <c r="J376" s="194"/>
      <c r="K376" s="196">
        <v>3.709</v>
      </c>
      <c r="L376" s="194"/>
      <c r="M376" s="194"/>
      <c r="N376" s="194"/>
      <c r="O376" s="194"/>
      <c r="P376" s="194"/>
      <c r="Q376" s="194"/>
      <c r="R376" s="197"/>
      <c r="T376" s="198"/>
      <c r="U376" s="194"/>
      <c r="V376" s="194"/>
      <c r="W376" s="194"/>
      <c r="X376" s="194"/>
      <c r="Y376" s="194"/>
      <c r="Z376" s="194"/>
      <c r="AA376" s="199"/>
      <c r="AT376" s="200" t="s">
        <v>167</v>
      </c>
      <c r="AU376" s="200" t="s">
        <v>103</v>
      </c>
      <c r="AV376" s="13" t="s">
        <v>173</v>
      </c>
      <c r="AW376" s="13" t="s">
        <v>36</v>
      </c>
      <c r="AX376" s="13" t="s">
        <v>79</v>
      </c>
      <c r="AY376" s="200" t="s">
        <v>159</v>
      </c>
    </row>
    <row r="377" spans="2:51" s="12" customFormat="1" ht="22.5" customHeight="1">
      <c r="B377" s="185"/>
      <c r="C377" s="186"/>
      <c r="D377" s="186"/>
      <c r="E377" s="187" t="s">
        <v>3</v>
      </c>
      <c r="F377" s="299" t="s">
        <v>943</v>
      </c>
      <c r="G377" s="277"/>
      <c r="H377" s="277"/>
      <c r="I377" s="277"/>
      <c r="J377" s="186"/>
      <c r="K377" s="188" t="s">
        <v>3</v>
      </c>
      <c r="L377" s="186"/>
      <c r="M377" s="186"/>
      <c r="N377" s="186"/>
      <c r="O377" s="186"/>
      <c r="P377" s="186"/>
      <c r="Q377" s="186"/>
      <c r="R377" s="189"/>
      <c r="T377" s="190"/>
      <c r="U377" s="186"/>
      <c r="V377" s="186"/>
      <c r="W377" s="186"/>
      <c r="X377" s="186"/>
      <c r="Y377" s="186"/>
      <c r="Z377" s="186"/>
      <c r="AA377" s="191"/>
      <c r="AT377" s="192" t="s">
        <v>167</v>
      </c>
      <c r="AU377" s="192" t="s">
        <v>103</v>
      </c>
      <c r="AV377" s="12" t="s">
        <v>21</v>
      </c>
      <c r="AW377" s="12" t="s">
        <v>36</v>
      </c>
      <c r="AX377" s="12" t="s">
        <v>79</v>
      </c>
      <c r="AY377" s="192" t="s">
        <v>159</v>
      </c>
    </row>
    <row r="378" spans="2:51" s="10" customFormat="1" ht="22.5" customHeight="1">
      <c r="B378" s="165"/>
      <c r="C378" s="166"/>
      <c r="D378" s="166"/>
      <c r="E378" s="167" t="s">
        <v>3</v>
      </c>
      <c r="F378" s="273" t="s">
        <v>998</v>
      </c>
      <c r="G378" s="272"/>
      <c r="H378" s="272"/>
      <c r="I378" s="272"/>
      <c r="J378" s="166"/>
      <c r="K378" s="168">
        <v>0.278</v>
      </c>
      <c r="L378" s="166"/>
      <c r="M378" s="166"/>
      <c r="N378" s="166"/>
      <c r="O378" s="166"/>
      <c r="P378" s="166"/>
      <c r="Q378" s="166"/>
      <c r="R378" s="169"/>
      <c r="T378" s="170"/>
      <c r="U378" s="166"/>
      <c r="V378" s="166"/>
      <c r="W378" s="166"/>
      <c r="X378" s="166"/>
      <c r="Y378" s="166"/>
      <c r="Z378" s="166"/>
      <c r="AA378" s="171"/>
      <c r="AT378" s="172" t="s">
        <v>167</v>
      </c>
      <c r="AU378" s="172" t="s">
        <v>103</v>
      </c>
      <c r="AV378" s="10" t="s">
        <v>103</v>
      </c>
      <c r="AW378" s="10" t="s">
        <v>36</v>
      </c>
      <c r="AX378" s="10" t="s">
        <v>79</v>
      </c>
      <c r="AY378" s="172" t="s">
        <v>159</v>
      </c>
    </row>
    <row r="379" spans="2:51" s="13" customFormat="1" ht="22.5" customHeight="1">
      <c r="B379" s="193"/>
      <c r="C379" s="194"/>
      <c r="D379" s="194"/>
      <c r="E379" s="195" t="s">
        <v>3</v>
      </c>
      <c r="F379" s="274" t="s">
        <v>368</v>
      </c>
      <c r="G379" s="275"/>
      <c r="H379" s="275"/>
      <c r="I379" s="275"/>
      <c r="J379" s="194"/>
      <c r="K379" s="196">
        <v>0.278</v>
      </c>
      <c r="L379" s="194"/>
      <c r="M379" s="194"/>
      <c r="N379" s="194"/>
      <c r="O379" s="194"/>
      <c r="P379" s="194"/>
      <c r="Q379" s="194"/>
      <c r="R379" s="197"/>
      <c r="T379" s="198"/>
      <c r="U379" s="194"/>
      <c r="V379" s="194"/>
      <c r="W379" s="194"/>
      <c r="X379" s="194"/>
      <c r="Y379" s="194"/>
      <c r="Z379" s="194"/>
      <c r="AA379" s="199"/>
      <c r="AT379" s="200" t="s">
        <v>167</v>
      </c>
      <c r="AU379" s="200" t="s">
        <v>103</v>
      </c>
      <c r="AV379" s="13" t="s">
        <v>173</v>
      </c>
      <c r="AW379" s="13" t="s">
        <v>36</v>
      </c>
      <c r="AX379" s="13" t="s">
        <v>79</v>
      </c>
      <c r="AY379" s="200" t="s">
        <v>159</v>
      </c>
    </row>
    <row r="380" spans="2:51" s="11" customFormat="1" ht="22.5" customHeight="1">
      <c r="B380" s="173"/>
      <c r="C380" s="174"/>
      <c r="D380" s="174"/>
      <c r="E380" s="175" t="s">
        <v>3</v>
      </c>
      <c r="F380" s="269" t="s">
        <v>168</v>
      </c>
      <c r="G380" s="270"/>
      <c r="H380" s="270"/>
      <c r="I380" s="270"/>
      <c r="J380" s="174"/>
      <c r="K380" s="176">
        <v>3.987</v>
      </c>
      <c r="L380" s="174"/>
      <c r="M380" s="174"/>
      <c r="N380" s="174"/>
      <c r="O380" s="174"/>
      <c r="P380" s="174"/>
      <c r="Q380" s="174"/>
      <c r="R380" s="177"/>
      <c r="T380" s="178"/>
      <c r="U380" s="174"/>
      <c r="V380" s="174"/>
      <c r="W380" s="174"/>
      <c r="X380" s="174"/>
      <c r="Y380" s="174"/>
      <c r="Z380" s="174"/>
      <c r="AA380" s="179"/>
      <c r="AT380" s="180" t="s">
        <v>167</v>
      </c>
      <c r="AU380" s="180" t="s">
        <v>103</v>
      </c>
      <c r="AV380" s="11" t="s">
        <v>164</v>
      </c>
      <c r="AW380" s="11" t="s">
        <v>36</v>
      </c>
      <c r="AX380" s="11" t="s">
        <v>21</v>
      </c>
      <c r="AY380" s="180" t="s">
        <v>159</v>
      </c>
    </row>
    <row r="381" spans="2:65" s="1" customFormat="1" ht="31.5" customHeight="1">
      <c r="B381" s="129"/>
      <c r="C381" s="158" t="s">
        <v>412</v>
      </c>
      <c r="D381" s="158" t="s">
        <v>160</v>
      </c>
      <c r="E381" s="159" t="s">
        <v>421</v>
      </c>
      <c r="F381" s="259" t="s">
        <v>422</v>
      </c>
      <c r="G381" s="260"/>
      <c r="H381" s="260"/>
      <c r="I381" s="260"/>
      <c r="J381" s="160" t="s">
        <v>211</v>
      </c>
      <c r="K381" s="161">
        <v>36.368</v>
      </c>
      <c r="L381" s="261">
        <v>0</v>
      </c>
      <c r="M381" s="260"/>
      <c r="N381" s="262">
        <f>ROUND(L381*K381,2)</f>
        <v>0</v>
      </c>
      <c r="O381" s="260"/>
      <c r="P381" s="260"/>
      <c r="Q381" s="260"/>
      <c r="R381" s="131"/>
      <c r="T381" s="162" t="s">
        <v>3</v>
      </c>
      <c r="U381" s="43" t="s">
        <v>44</v>
      </c>
      <c r="V381" s="35"/>
      <c r="W381" s="163">
        <f>V381*K381</f>
        <v>0</v>
      </c>
      <c r="X381" s="163">
        <v>0.0001</v>
      </c>
      <c r="Y381" s="163">
        <f>X381*K381</f>
        <v>0.0036368000000000004</v>
      </c>
      <c r="Z381" s="163">
        <v>0</v>
      </c>
      <c r="AA381" s="164">
        <f>Z381*K381</f>
        <v>0</v>
      </c>
      <c r="AR381" s="17" t="s">
        <v>196</v>
      </c>
      <c r="AT381" s="17" t="s">
        <v>160</v>
      </c>
      <c r="AU381" s="17" t="s">
        <v>103</v>
      </c>
      <c r="AY381" s="17" t="s">
        <v>159</v>
      </c>
      <c r="BE381" s="104">
        <f>IF(U381="základní",N381,0)</f>
        <v>0</v>
      </c>
      <c r="BF381" s="104">
        <f>IF(U381="snížená",N381,0)</f>
        <v>0</v>
      </c>
      <c r="BG381" s="104">
        <f>IF(U381="zákl. přenesená",N381,0)</f>
        <v>0</v>
      </c>
      <c r="BH381" s="104">
        <f>IF(U381="sníž. přenesená",N381,0)</f>
        <v>0</v>
      </c>
      <c r="BI381" s="104">
        <f>IF(U381="nulová",N381,0)</f>
        <v>0</v>
      </c>
      <c r="BJ381" s="17" t="s">
        <v>21</v>
      </c>
      <c r="BK381" s="104">
        <f>ROUND(L381*K381,2)</f>
        <v>0</v>
      </c>
      <c r="BL381" s="17" t="s">
        <v>196</v>
      </c>
      <c r="BM381" s="17" t="s">
        <v>811</v>
      </c>
    </row>
    <row r="382" spans="2:51" s="12" customFormat="1" ht="22.5" customHeight="1">
      <c r="B382" s="185"/>
      <c r="C382" s="186"/>
      <c r="D382" s="186"/>
      <c r="E382" s="187" t="s">
        <v>3</v>
      </c>
      <c r="F382" s="276" t="s">
        <v>365</v>
      </c>
      <c r="G382" s="277"/>
      <c r="H382" s="277"/>
      <c r="I382" s="277"/>
      <c r="J382" s="186"/>
      <c r="K382" s="188" t="s">
        <v>3</v>
      </c>
      <c r="L382" s="186"/>
      <c r="M382" s="186"/>
      <c r="N382" s="186"/>
      <c r="O382" s="186"/>
      <c r="P382" s="186"/>
      <c r="Q382" s="186"/>
      <c r="R382" s="189"/>
      <c r="T382" s="190"/>
      <c r="U382" s="186"/>
      <c r="V382" s="186"/>
      <c r="W382" s="186"/>
      <c r="X382" s="186"/>
      <c r="Y382" s="186"/>
      <c r="Z382" s="186"/>
      <c r="AA382" s="191"/>
      <c r="AT382" s="192" t="s">
        <v>167</v>
      </c>
      <c r="AU382" s="192" t="s">
        <v>103</v>
      </c>
      <c r="AV382" s="12" t="s">
        <v>21</v>
      </c>
      <c r="AW382" s="12" t="s">
        <v>36</v>
      </c>
      <c r="AX382" s="12" t="s">
        <v>79</v>
      </c>
      <c r="AY382" s="192" t="s">
        <v>159</v>
      </c>
    </row>
    <row r="383" spans="2:51" s="12" customFormat="1" ht="22.5" customHeight="1">
      <c r="B383" s="185"/>
      <c r="C383" s="186"/>
      <c r="D383" s="186"/>
      <c r="E383" s="187" t="s">
        <v>3</v>
      </c>
      <c r="F383" s="299" t="s">
        <v>941</v>
      </c>
      <c r="G383" s="277"/>
      <c r="H383" s="277"/>
      <c r="I383" s="277"/>
      <c r="J383" s="186"/>
      <c r="K383" s="188" t="s">
        <v>3</v>
      </c>
      <c r="L383" s="186"/>
      <c r="M383" s="186"/>
      <c r="N383" s="186"/>
      <c r="O383" s="186"/>
      <c r="P383" s="186"/>
      <c r="Q383" s="186"/>
      <c r="R383" s="189"/>
      <c r="T383" s="190"/>
      <c r="U383" s="186"/>
      <c r="V383" s="186"/>
      <c r="W383" s="186"/>
      <c r="X383" s="186"/>
      <c r="Y383" s="186"/>
      <c r="Z383" s="186"/>
      <c r="AA383" s="191"/>
      <c r="AT383" s="192" t="s">
        <v>167</v>
      </c>
      <c r="AU383" s="192" t="s">
        <v>103</v>
      </c>
      <c r="AV383" s="12" t="s">
        <v>21</v>
      </c>
      <c r="AW383" s="12" t="s">
        <v>36</v>
      </c>
      <c r="AX383" s="12" t="s">
        <v>79</v>
      </c>
      <c r="AY383" s="192" t="s">
        <v>159</v>
      </c>
    </row>
    <row r="384" spans="2:51" s="10" customFormat="1" ht="22.5" customHeight="1">
      <c r="B384" s="165"/>
      <c r="C384" s="166"/>
      <c r="D384" s="166"/>
      <c r="E384" s="167" t="s">
        <v>3</v>
      </c>
      <c r="F384" s="273" t="s">
        <v>985</v>
      </c>
      <c r="G384" s="272"/>
      <c r="H384" s="272"/>
      <c r="I384" s="272"/>
      <c r="J384" s="166"/>
      <c r="K384" s="168">
        <v>36.368</v>
      </c>
      <c r="L384" s="166"/>
      <c r="M384" s="166"/>
      <c r="N384" s="166"/>
      <c r="O384" s="166"/>
      <c r="P384" s="166"/>
      <c r="Q384" s="166"/>
      <c r="R384" s="169"/>
      <c r="T384" s="170"/>
      <c r="U384" s="166"/>
      <c r="V384" s="166"/>
      <c r="W384" s="166"/>
      <c r="X384" s="166"/>
      <c r="Y384" s="166"/>
      <c r="Z384" s="166"/>
      <c r="AA384" s="171"/>
      <c r="AT384" s="172" t="s">
        <v>167</v>
      </c>
      <c r="AU384" s="172" t="s">
        <v>103</v>
      </c>
      <c r="AV384" s="10" t="s">
        <v>103</v>
      </c>
      <c r="AW384" s="10" t="s">
        <v>36</v>
      </c>
      <c r="AX384" s="10" t="s">
        <v>79</v>
      </c>
      <c r="AY384" s="172" t="s">
        <v>159</v>
      </c>
    </row>
    <row r="385" spans="2:51" s="13" customFormat="1" ht="22.5" customHeight="1">
      <c r="B385" s="193"/>
      <c r="C385" s="194"/>
      <c r="D385" s="194"/>
      <c r="E385" s="195" t="s">
        <v>3</v>
      </c>
      <c r="F385" s="274" t="s">
        <v>368</v>
      </c>
      <c r="G385" s="275"/>
      <c r="H385" s="275"/>
      <c r="I385" s="275"/>
      <c r="J385" s="194"/>
      <c r="K385" s="196">
        <v>36.368</v>
      </c>
      <c r="L385" s="194"/>
      <c r="M385" s="194"/>
      <c r="N385" s="194"/>
      <c r="O385" s="194"/>
      <c r="P385" s="194"/>
      <c r="Q385" s="194"/>
      <c r="R385" s="197"/>
      <c r="T385" s="198"/>
      <c r="U385" s="194"/>
      <c r="V385" s="194"/>
      <c r="W385" s="194"/>
      <c r="X385" s="194"/>
      <c r="Y385" s="194"/>
      <c r="Z385" s="194"/>
      <c r="AA385" s="199"/>
      <c r="AT385" s="200" t="s">
        <v>167</v>
      </c>
      <c r="AU385" s="200" t="s">
        <v>103</v>
      </c>
      <c r="AV385" s="13" t="s">
        <v>173</v>
      </c>
      <c r="AW385" s="13" t="s">
        <v>36</v>
      </c>
      <c r="AX385" s="13" t="s">
        <v>79</v>
      </c>
      <c r="AY385" s="200" t="s">
        <v>159</v>
      </c>
    </row>
    <row r="386" spans="2:51" s="11" customFormat="1" ht="22.5" customHeight="1">
      <c r="B386" s="173"/>
      <c r="C386" s="174"/>
      <c r="D386" s="174"/>
      <c r="E386" s="175" t="s">
        <v>3</v>
      </c>
      <c r="F386" s="269" t="s">
        <v>168</v>
      </c>
      <c r="G386" s="270"/>
      <c r="H386" s="270"/>
      <c r="I386" s="270"/>
      <c r="J386" s="174"/>
      <c r="K386" s="176">
        <v>36.368</v>
      </c>
      <c r="L386" s="174"/>
      <c r="M386" s="174"/>
      <c r="N386" s="174"/>
      <c r="O386" s="174"/>
      <c r="P386" s="174"/>
      <c r="Q386" s="174"/>
      <c r="R386" s="177"/>
      <c r="T386" s="178"/>
      <c r="U386" s="174"/>
      <c r="V386" s="174"/>
      <c r="W386" s="174"/>
      <c r="X386" s="174"/>
      <c r="Y386" s="174"/>
      <c r="Z386" s="174"/>
      <c r="AA386" s="179"/>
      <c r="AT386" s="180" t="s">
        <v>167</v>
      </c>
      <c r="AU386" s="180" t="s">
        <v>103</v>
      </c>
      <c r="AV386" s="11" t="s">
        <v>164</v>
      </c>
      <c r="AW386" s="11" t="s">
        <v>36</v>
      </c>
      <c r="AX386" s="11" t="s">
        <v>21</v>
      </c>
      <c r="AY386" s="180" t="s">
        <v>159</v>
      </c>
    </row>
    <row r="387" spans="2:65" s="1" customFormat="1" ht="22.5" customHeight="1">
      <c r="B387" s="129"/>
      <c r="C387" s="181" t="s">
        <v>420</v>
      </c>
      <c r="D387" s="181" t="s">
        <v>262</v>
      </c>
      <c r="E387" s="182" t="s">
        <v>395</v>
      </c>
      <c r="F387" s="278" t="s">
        <v>396</v>
      </c>
      <c r="G387" s="279"/>
      <c r="H387" s="279"/>
      <c r="I387" s="279"/>
      <c r="J387" s="183" t="s">
        <v>195</v>
      </c>
      <c r="K387" s="184">
        <v>1.964</v>
      </c>
      <c r="L387" s="280">
        <v>0</v>
      </c>
      <c r="M387" s="279"/>
      <c r="N387" s="281">
        <f>ROUND(L387*K387,2)</f>
        <v>0</v>
      </c>
      <c r="O387" s="260"/>
      <c r="P387" s="260"/>
      <c r="Q387" s="260"/>
      <c r="R387" s="131"/>
      <c r="T387" s="162" t="s">
        <v>3</v>
      </c>
      <c r="U387" s="43" t="s">
        <v>44</v>
      </c>
      <c r="V387" s="35"/>
      <c r="W387" s="163">
        <f>V387*K387</f>
        <v>0</v>
      </c>
      <c r="X387" s="163">
        <v>0.55</v>
      </c>
      <c r="Y387" s="163">
        <f>X387*K387</f>
        <v>1.0802</v>
      </c>
      <c r="Z387" s="163">
        <v>0</v>
      </c>
      <c r="AA387" s="164">
        <f>Z387*K387</f>
        <v>0</v>
      </c>
      <c r="AR387" s="17" t="s">
        <v>265</v>
      </c>
      <c r="AT387" s="17" t="s">
        <v>262</v>
      </c>
      <c r="AU387" s="17" t="s">
        <v>103</v>
      </c>
      <c r="AY387" s="17" t="s">
        <v>159</v>
      </c>
      <c r="BE387" s="104">
        <f>IF(U387="základní",N387,0)</f>
        <v>0</v>
      </c>
      <c r="BF387" s="104">
        <f>IF(U387="snížená",N387,0)</f>
        <v>0</v>
      </c>
      <c r="BG387" s="104">
        <f>IF(U387="zákl. přenesená",N387,0)</f>
        <v>0</v>
      </c>
      <c r="BH387" s="104">
        <f>IF(U387="sníž. přenesená",N387,0)</f>
        <v>0</v>
      </c>
      <c r="BI387" s="104">
        <f>IF(U387="nulová",N387,0)</f>
        <v>0</v>
      </c>
      <c r="BJ387" s="17" t="s">
        <v>21</v>
      </c>
      <c r="BK387" s="104">
        <f>ROUND(L387*K387,2)</f>
        <v>0</v>
      </c>
      <c r="BL387" s="17" t="s">
        <v>196</v>
      </c>
      <c r="BM387" s="17" t="s">
        <v>812</v>
      </c>
    </row>
    <row r="388" spans="2:51" s="12" customFormat="1" ht="22.5" customHeight="1">
      <c r="B388" s="185"/>
      <c r="C388" s="186"/>
      <c r="D388" s="186"/>
      <c r="E388" s="187" t="s">
        <v>3</v>
      </c>
      <c r="F388" s="276" t="s">
        <v>365</v>
      </c>
      <c r="G388" s="277"/>
      <c r="H388" s="277"/>
      <c r="I388" s="277"/>
      <c r="J388" s="186"/>
      <c r="K388" s="188" t="s">
        <v>3</v>
      </c>
      <c r="L388" s="186"/>
      <c r="M388" s="186"/>
      <c r="N388" s="186"/>
      <c r="O388" s="186"/>
      <c r="P388" s="186"/>
      <c r="Q388" s="186"/>
      <c r="R388" s="189"/>
      <c r="T388" s="190"/>
      <c r="U388" s="186"/>
      <c r="V388" s="186"/>
      <c r="W388" s="186"/>
      <c r="X388" s="186"/>
      <c r="Y388" s="186"/>
      <c r="Z388" s="186"/>
      <c r="AA388" s="191"/>
      <c r="AT388" s="192" t="s">
        <v>167</v>
      </c>
      <c r="AU388" s="192" t="s">
        <v>103</v>
      </c>
      <c r="AV388" s="12" t="s">
        <v>21</v>
      </c>
      <c r="AW388" s="12" t="s">
        <v>36</v>
      </c>
      <c r="AX388" s="12" t="s">
        <v>79</v>
      </c>
      <c r="AY388" s="192" t="s">
        <v>159</v>
      </c>
    </row>
    <row r="389" spans="2:51" s="12" customFormat="1" ht="22.5" customHeight="1">
      <c r="B389" s="185"/>
      <c r="C389" s="186"/>
      <c r="D389" s="186"/>
      <c r="E389" s="187" t="s">
        <v>3</v>
      </c>
      <c r="F389" s="299" t="s">
        <v>941</v>
      </c>
      <c r="G389" s="277"/>
      <c r="H389" s="277"/>
      <c r="I389" s="277"/>
      <c r="J389" s="186"/>
      <c r="K389" s="188" t="s">
        <v>3</v>
      </c>
      <c r="L389" s="186"/>
      <c r="M389" s="186"/>
      <c r="N389" s="186"/>
      <c r="O389" s="186"/>
      <c r="P389" s="186"/>
      <c r="Q389" s="186"/>
      <c r="R389" s="189"/>
      <c r="T389" s="190"/>
      <c r="U389" s="186"/>
      <c r="V389" s="186"/>
      <c r="W389" s="186"/>
      <c r="X389" s="186"/>
      <c r="Y389" s="186"/>
      <c r="Z389" s="186"/>
      <c r="AA389" s="191"/>
      <c r="AT389" s="192" t="s">
        <v>167</v>
      </c>
      <c r="AU389" s="192" t="s">
        <v>103</v>
      </c>
      <c r="AV389" s="12" t="s">
        <v>21</v>
      </c>
      <c r="AW389" s="12" t="s">
        <v>36</v>
      </c>
      <c r="AX389" s="12" t="s">
        <v>79</v>
      </c>
      <c r="AY389" s="192" t="s">
        <v>159</v>
      </c>
    </row>
    <row r="390" spans="2:51" s="10" customFormat="1" ht="22.5" customHeight="1">
      <c r="B390" s="165"/>
      <c r="C390" s="166"/>
      <c r="D390" s="166"/>
      <c r="E390" s="167" t="s">
        <v>3</v>
      </c>
      <c r="F390" s="273" t="s">
        <v>999</v>
      </c>
      <c r="G390" s="272"/>
      <c r="H390" s="272"/>
      <c r="I390" s="272"/>
      <c r="J390" s="166"/>
      <c r="K390" s="168">
        <v>1.964</v>
      </c>
      <c r="L390" s="166"/>
      <c r="M390" s="166"/>
      <c r="N390" s="166"/>
      <c r="O390" s="166"/>
      <c r="P390" s="166"/>
      <c r="Q390" s="166"/>
      <c r="R390" s="169"/>
      <c r="T390" s="170"/>
      <c r="U390" s="166"/>
      <c r="V390" s="166"/>
      <c r="W390" s="166"/>
      <c r="X390" s="166"/>
      <c r="Y390" s="166"/>
      <c r="Z390" s="166"/>
      <c r="AA390" s="171"/>
      <c r="AT390" s="172" t="s">
        <v>167</v>
      </c>
      <c r="AU390" s="172" t="s">
        <v>103</v>
      </c>
      <c r="AV390" s="10" t="s">
        <v>103</v>
      </c>
      <c r="AW390" s="10" t="s">
        <v>36</v>
      </c>
      <c r="AX390" s="10" t="s">
        <v>79</v>
      </c>
      <c r="AY390" s="172" t="s">
        <v>159</v>
      </c>
    </row>
    <row r="391" spans="2:51" s="13" customFormat="1" ht="22.5" customHeight="1">
      <c r="B391" s="193"/>
      <c r="C391" s="194"/>
      <c r="D391" s="194"/>
      <c r="E391" s="195" t="s">
        <v>3</v>
      </c>
      <c r="F391" s="274" t="s">
        <v>368</v>
      </c>
      <c r="G391" s="275"/>
      <c r="H391" s="275"/>
      <c r="I391" s="275"/>
      <c r="J391" s="194"/>
      <c r="K391" s="196">
        <v>1.964</v>
      </c>
      <c r="L391" s="194"/>
      <c r="M391" s="194"/>
      <c r="N391" s="194"/>
      <c r="O391" s="194"/>
      <c r="P391" s="194"/>
      <c r="Q391" s="194"/>
      <c r="R391" s="197"/>
      <c r="T391" s="198"/>
      <c r="U391" s="194"/>
      <c r="V391" s="194"/>
      <c r="W391" s="194"/>
      <c r="X391" s="194"/>
      <c r="Y391" s="194"/>
      <c r="Z391" s="194"/>
      <c r="AA391" s="199"/>
      <c r="AT391" s="200" t="s">
        <v>167</v>
      </c>
      <c r="AU391" s="200" t="s">
        <v>103</v>
      </c>
      <c r="AV391" s="13" t="s">
        <v>173</v>
      </c>
      <c r="AW391" s="13" t="s">
        <v>36</v>
      </c>
      <c r="AX391" s="13" t="s">
        <v>79</v>
      </c>
      <c r="AY391" s="200" t="s">
        <v>159</v>
      </c>
    </row>
    <row r="392" spans="2:51" s="11" customFormat="1" ht="22.5" customHeight="1">
      <c r="B392" s="173"/>
      <c r="C392" s="174"/>
      <c r="D392" s="174"/>
      <c r="E392" s="175" t="s">
        <v>3</v>
      </c>
      <c r="F392" s="269" t="s">
        <v>168</v>
      </c>
      <c r="G392" s="270"/>
      <c r="H392" s="270"/>
      <c r="I392" s="270"/>
      <c r="J392" s="174"/>
      <c r="K392" s="176">
        <v>1.964</v>
      </c>
      <c r="L392" s="174"/>
      <c r="M392" s="174"/>
      <c r="N392" s="174"/>
      <c r="O392" s="174"/>
      <c r="P392" s="174"/>
      <c r="Q392" s="174"/>
      <c r="R392" s="177"/>
      <c r="T392" s="178"/>
      <c r="U392" s="174"/>
      <c r="V392" s="174"/>
      <c r="W392" s="174"/>
      <c r="X392" s="174"/>
      <c r="Y392" s="174"/>
      <c r="Z392" s="174"/>
      <c r="AA392" s="179"/>
      <c r="AT392" s="180" t="s">
        <v>167</v>
      </c>
      <c r="AU392" s="180" t="s">
        <v>103</v>
      </c>
      <c r="AV392" s="11" t="s">
        <v>164</v>
      </c>
      <c r="AW392" s="11" t="s">
        <v>36</v>
      </c>
      <c r="AX392" s="11" t="s">
        <v>21</v>
      </c>
      <c r="AY392" s="180" t="s">
        <v>159</v>
      </c>
    </row>
    <row r="393" spans="2:65" s="1" customFormat="1" ht="31.5" customHeight="1">
      <c r="B393" s="129"/>
      <c r="C393" s="158" t="s">
        <v>424</v>
      </c>
      <c r="D393" s="158" t="s">
        <v>160</v>
      </c>
      <c r="E393" s="159" t="s">
        <v>428</v>
      </c>
      <c r="F393" s="259" t="s">
        <v>429</v>
      </c>
      <c r="G393" s="260"/>
      <c r="H393" s="260"/>
      <c r="I393" s="260"/>
      <c r="J393" s="160" t="s">
        <v>163</v>
      </c>
      <c r="K393" s="161">
        <v>81.282</v>
      </c>
      <c r="L393" s="261">
        <v>0</v>
      </c>
      <c r="M393" s="260"/>
      <c r="N393" s="262">
        <f>ROUND(L393*K393,2)</f>
        <v>0</v>
      </c>
      <c r="O393" s="260"/>
      <c r="P393" s="260"/>
      <c r="Q393" s="260"/>
      <c r="R393" s="131"/>
      <c r="T393" s="162" t="s">
        <v>3</v>
      </c>
      <c r="U393" s="43" t="s">
        <v>44</v>
      </c>
      <c r="V393" s="35"/>
      <c r="W393" s="163">
        <f>V393*K393</f>
        <v>0</v>
      </c>
      <c r="X393" s="163">
        <v>0.00686</v>
      </c>
      <c r="Y393" s="163">
        <f>X393*K393</f>
        <v>0.55759452</v>
      </c>
      <c r="Z393" s="163">
        <v>0</v>
      </c>
      <c r="AA393" s="164">
        <f>Z393*K393</f>
        <v>0</v>
      </c>
      <c r="AR393" s="17" t="s">
        <v>196</v>
      </c>
      <c r="AT393" s="17" t="s">
        <v>160</v>
      </c>
      <c r="AU393" s="17" t="s">
        <v>103</v>
      </c>
      <c r="AY393" s="17" t="s">
        <v>159</v>
      </c>
      <c r="BE393" s="104">
        <f>IF(U393="základní",N393,0)</f>
        <v>0</v>
      </c>
      <c r="BF393" s="104">
        <f>IF(U393="snížená",N393,0)</f>
        <v>0</v>
      </c>
      <c r="BG393" s="104">
        <f>IF(U393="zákl. přenesená",N393,0)</f>
        <v>0</v>
      </c>
      <c r="BH393" s="104">
        <f>IF(U393="sníž. přenesená",N393,0)</f>
        <v>0</v>
      </c>
      <c r="BI393" s="104">
        <f>IF(U393="nulová",N393,0)</f>
        <v>0</v>
      </c>
      <c r="BJ393" s="17" t="s">
        <v>21</v>
      </c>
      <c r="BK393" s="104">
        <f>ROUND(L393*K393,2)</f>
        <v>0</v>
      </c>
      <c r="BL393" s="17" t="s">
        <v>196</v>
      </c>
      <c r="BM393" s="17" t="s">
        <v>814</v>
      </c>
    </row>
    <row r="394" spans="2:51" s="10" customFormat="1" ht="22.5" customHeight="1">
      <c r="B394" s="165"/>
      <c r="C394" s="166"/>
      <c r="D394" s="166"/>
      <c r="E394" s="167" t="s">
        <v>3</v>
      </c>
      <c r="F394" s="271" t="s">
        <v>1000</v>
      </c>
      <c r="G394" s="272"/>
      <c r="H394" s="272"/>
      <c r="I394" s="272"/>
      <c r="J394" s="166"/>
      <c r="K394" s="168">
        <v>75.063</v>
      </c>
      <c r="L394" s="166"/>
      <c r="M394" s="166"/>
      <c r="N394" s="166"/>
      <c r="O394" s="166"/>
      <c r="P394" s="166"/>
      <c r="Q394" s="166"/>
      <c r="R394" s="169"/>
      <c r="T394" s="170"/>
      <c r="U394" s="166"/>
      <c r="V394" s="166"/>
      <c r="W394" s="166"/>
      <c r="X394" s="166"/>
      <c r="Y394" s="166"/>
      <c r="Z394" s="166"/>
      <c r="AA394" s="171"/>
      <c r="AT394" s="172" t="s">
        <v>167</v>
      </c>
      <c r="AU394" s="172" t="s">
        <v>103</v>
      </c>
      <c r="AV394" s="10" t="s">
        <v>103</v>
      </c>
      <c r="AW394" s="10" t="s">
        <v>36</v>
      </c>
      <c r="AX394" s="10" t="s">
        <v>79</v>
      </c>
      <c r="AY394" s="172" t="s">
        <v>159</v>
      </c>
    </row>
    <row r="395" spans="2:51" s="13" customFormat="1" ht="22.5" customHeight="1">
      <c r="B395" s="193"/>
      <c r="C395" s="194"/>
      <c r="D395" s="194"/>
      <c r="E395" s="195" t="s">
        <v>3</v>
      </c>
      <c r="F395" s="274" t="s">
        <v>368</v>
      </c>
      <c r="G395" s="275"/>
      <c r="H395" s="275"/>
      <c r="I395" s="275"/>
      <c r="J395" s="194"/>
      <c r="K395" s="196">
        <v>75.063</v>
      </c>
      <c r="L395" s="194"/>
      <c r="M395" s="194"/>
      <c r="N395" s="194"/>
      <c r="O395" s="194"/>
      <c r="P395" s="194"/>
      <c r="Q395" s="194"/>
      <c r="R395" s="197"/>
      <c r="T395" s="198"/>
      <c r="U395" s="194"/>
      <c r="V395" s="194"/>
      <c r="W395" s="194"/>
      <c r="X395" s="194"/>
      <c r="Y395" s="194"/>
      <c r="Z395" s="194"/>
      <c r="AA395" s="199"/>
      <c r="AT395" s="200" t="s">
        <v>167</v>
      </c>
      <c r="AU395" s="200" t="s">
        <v>103</v>
      </c>
      <c r="AV395" s="13" t="s">
        <v>173</v>
      </c>
      <c r="AW395" s="13" t="s">
        <v>36</v>
      </c>
      <c r="AX395" s="13" t="s">
        <v>79</v>
      </c>
      <c r="AY395" s="200" t="s">
        <v>159</v>
      </c>
    </row>
    <row r="396" spans="2:51" s="10" customFormat="1" ht="22.5" customHeight="1">
      <c r="B396" s="165"/>
      <c r="C396" s="166"/>
      <c r="D396" s="166"/>
      <c r="E396" s="167" t="s">
        <v>3</v>
      </c>
      <c r="F396" s="273" t="s">
        <v>1001</v>
      </c>
      <c r="G396" s="272"/>
      <c r="H396" s="272"/>
      <c r="I396" s="272"/>
      <c r="J396" s="166"/>
      <c r="K396" s="168">
        <v>6.219</v>
      </c>
      <c r="L396" s="166"/>
      <c r="M396" s="166"/>
      <c r="N396" s="166"/>
      <c r="O396" s="166"/>
      <c r="P396" s="166"/>
      <c r="Q396" s="166"/>
      <c r="R396" s="169"/>
      <c r="T396" s="170"/>
      <c r="U396" s="166"/>
      <c r="V396" s="166"/>
      <c r="W396" s="166"/>
      <c r="X396" s="166"/>
      <c r="Y396" s="166"/>
      <c r="Z396" s="166"/>
      <c r="AA396" s="171"/>
      <c r="AT396" s="172" t="s">
        <v>167</v>
      </c>
      <c r="AU396" s="172" t="s">
        <v>103</v>
      </c>
      <c r="AV396" s="10" t="s">
        <v>103</v>
      </c>
      <c r="AW396" s="10" t="s">
        <v>36</v>
      </c>
      <c r="AX396" s="10" t="s">
        <v>79</v>
      </c>
      <c r="AY396" s="172" t="s">
        <v>159</v>
      </c>
    </row>
    <row r="397" spans="2:51" s="13" customFormat="1" ht="22.5" customHeight="1">
      <c r="B397" s="193"/>
      <c r="C397" s="194"/>
      <c r="D397" s="194"/>
      <c r="E397" s="195" t="s">
        <v>3</v>
      </c>
      <c r="F397" s="274" t="s">
        <v>368</v>
      </c>
      <c r="G397" s="275"/>
      <c r="H397" s="275"/>
      <c r="I397" s="275"/>
      <c r="J397" s="194"/>
      <c r="K397" s="196">
        <v>6.219</v>
      </c>
      <c r="L397" s="194"/>
      <c r="M397" s="194"/>
      <c r="N397" s="194"/>
      <c r="O397" s="194"/>
      <c r="P397" s="194"/>
      <c r="Q397" s="194"/>
      <c r="R397" s="197"/>
      <c r="T397" s="198"/>
      <c r="U397" s="194"/>
      <c r="V397" s="194"/>
      <c r="W397" s="194"/>
      <c r="X397" s="194"/>
      <c r="Y397" s="194"/>
      <c r="Z397" s="194"/>
      <c r="AA397" s="199"/>
      <c r="AT397" s="200" t="s">
        <v>167</v>
      </c>
      <c r="AU397" s="200" t="s">
        <v>103</v>
      </c>
      <c r="AV397" s="13" t="s">
        <v>173</v>
      </c>
      <c r="AW397" s="13" t="s">
        <v>36</v>
      </c>
      <c r="AX397" s="13" t="s">
        <v>79</v>
      </c>
      <c r="AY397" s="200" t="s">
        <v>159</v>
      </c>
    </row>
    <row r="398" spans="2:51" s="11" customFormat="1" ht="22.5" customHeight="1">
      <c r="B398" s="173"/>
      <c r="C398" s="174"/>
      <c r="D398" s="174"/>
      <c r="E398" s="175" t="s">
        <v>3</v>
      </c>
      <c r="F398" s="269" t="s">
        <v>168</v>
      </c>
      <c r="G398" s="270"/>
      <c r="H398" s="270"/>
      <c r="I398" s="270"/>
      <c r="J398" s="174"/>
      <c r="K398" s="176">
        <v>81.282</v>
      </c>
      <c r="L398" s="174"/>
      <c r="M398" s="174"/>
      <c r="N398" s="174"/>
      <c r="O398" s="174"/>
      <c r="P398" s="174"/>
      <c r="Q398" s="174"/>
      <c r="R398" s="177"/>
      <c r="T398" s="178"/>
      <c r="U398" s="174"/>
      <c r="V398" s="174"/>
      <c r="W398" s="174"/>
      <c r="X398" s="174"/>
      <c r="Y398" s="174"/>
      <c r="Z398" s="174"/>
      <c r="AA398" s="179"/>
      <c r="AT398" s="180" t="s">
        <v>167</v>
      </c>
      <c r="AU398" s="180" t="s">
        <v>103</v>
      </c>
      <c r="AV398" s="11" t="s">
        <v>164</v>
      </c>
      <c r="AW398" s="11" t="s">
        <v>36</v>
      </c>
      <c r="AX398" s="11" t="s">
        <v>21</v>
      </c>
      <c r="AY398" s="180" t="s">
        <v>159</v>
      </c>
    </row>
    <row r="399" spans="2:65" s="1" customFormat="1" ht="31.5" customHeight="1">
      <c r="B399" s="129"/>
      <c r="C399" s="158" t="s">
        <v>427</v>
      </c>
      <c r="D399" s="158" t="s">
        <v>160</v>
      </c>
      <c r="E399" s="159" t="s">
        <v>433</v>
      </c>
      <c r="F399" s="259" t="s">
        <v>434</v>
      </c>
      <c r="G399" s="260"/>
      <c r="H399" s="260"/>
      <c r="I399" s="260"/>
      <c r="J399" s="160" t="s">
        <v>163</v>
      </c>
      <c r="K399" s="161">
        <v>81.282</v>
      </c>
      <c r="L399" s="261">
        <v>0</v>
      </c>
      <c r="M399" s="260"/>
      <c r="N399" s="262">
        <f>ROUND(L399*K399,2)</f>
        <v>0</v>
      </c>
      <c r="O399" s="260"/>
      <c r="P399" s="260"/>
      <c r="Q399" s="260"/>
      <c r="R399" s="131"/>
      <c r="T399" s="162" t="s">
        <v>3</v>
      </c>
      <c r="U399" s="43" t="s">
        <v>44</v>
      </c>
      <c r="V399" s="35"/>
      <c r="W399" s="163">
        <f>V399*K399</f>
        <v>0</v>
      </c>
      <c r="X399" s="163">
        <v>0.00996</v>
      </c>
      <c r="Y399" s="163">
        <f>X399*K399</f>
        <v>0.80956872</v>
      </c>
      <c r="Z399" s="163">
        <v>0</v>
      </c>
      <c r="AA399" s="164">
        <f>Z399*K399</f>
        <v>0</v>
      </c>
      <c r="AR399" s="17" t="s">
        <v>196</v>
      </c>
      <c r="AT399" s="17" t="s">
        <v>160</v>
      </c>
      <c r="AU399" s="17" t="s">
        <v>103</v>
      </c>
      <c r="AY399" s="17" t="s">
        <v>159</v>
      </c>
      <c r="BE399" s="104">
        <f>IF(U399="základní",N399,0)</f>
        <v>0</v>
      </c>
      <c r="BF399" s="104">
        <f>IF(U399="snížená",N399,0)</f>
        <v>0</v>
      </c>
      <c r="BG399" s="104">
        <f>IF(U399="zákl. přenesená",N399,0)</f>
        <v>0</v>
      </c>
      <c r="BH399" s="104">
        <f>IF(U399="sníž. přenesená",N399,0)</f>
        <v>0</v>
      </c>
      <c r="BI399" s="104">
        <f>IF(U399="nulová",N399,0)</f>
        <v>0</v>
      </c>
      <c r="BJ399" s="17" t="s">
        <v>21</v>
      </c>
      <c r="BK399" s="104">
        <f>ROUND(L399*K399,2)</f>
        <v>0</v>
      </c>
      <c r="BL399" s="17" t="s">
        <v>196</v>
      </c>
      <c r="BM399" s="17" t="s">
        <v>816</v>
      </c>
    </row>
    <row r="400" spans="2:51" s="10" customFormat="1" ht="22.5" customHeight="1">
      <c r="B400" s="165"/>
      <c r="C400" s="166"/>
      <c r="D400" s="166"/>
      <c r="E400" s="167" t="s">
        <v>3</v>
      </c>
      <c r="F400" s="271" t="s">
        <v>1000</v>
      </c>
      <c r="G400" s="272"/>
      <c r="H400" s="272"/>
      <c r="I400" s="272"/>
      <c r="J400" s="166"/>
      <c r="K400" s="168">
        <v>75.063</v>
      </c>
      <c r="L400" s="166"/>
      <c r="M400" s="166"/>
      <c r="N400" s="166"/>
      <c r="O400" s="166"/>
      <c r="P400" s="166"/>
      <c r="Q400" s="166"/>
      <c r="R400" s="169"/>
      <c r="T400" s="170"/>
      <c r="U400" s="166"/>
      <c r="V400" s="166"/>
      <c r="W400" s="166"/>
      <c r="X400" s="166"/>
      <c r="Y400" s="166"/>
      <c r="Z400" s="166"/>
      <c r="AA400" s="171"/>
      <c r="AT400" s="172" t="s">
        <v>167</v>
      </c>
      <c r="AU400" s="172" t="s">
        <v>103</v>
      </c>
      <c r="AV400" s="10" t="s">
        <v>103</v>
      </c>
      <c r="AW400" s="10" t="s">
        <v>36</v>
      </c>
      <c r="AX400" s="10" t="s">
        <v>79</v>
      </c>
      <c r="AY400" s="172" t="s">
        <v>159</v>
      </c>
    </row>
    <row r="401" spans="2:51" s="13" customFormat="1" ht="22.5" customHeight="1">
      <c r="B401" s="193"/>
      <c r="C401" s="194"/>
      <c r="D401" s="194"/>
      <c r="E401" s="195" t="s">
        <v>3</v>
      </c>
      <c r="F401" s="274" t="s">
        <v>368</v>
      </c>
      <c r="G401" s="275"/>
      <c r="H401" s="275"/>
      <c r="I401" s="275"/>
      <c r="J401" s="194"/>
      <c r="K401" s="196">
        <v>75.063</v>
      </c>
      <c r="L401" s="194"/>
      <c r="M401" s="194"/>
      <c r="N401" s="194"/>
      <c r="O401" s="194"/>
      <c r="P401" s="194"/>
      <c r="Q401" s="194"/>
      <c r="R401" s="197"/>
      <c r="T401" s="198"/>
      <c r="U401" s="194"/>
      <c r="V401" s="194"/>
      <c r="W401" s="194"/>
      <c r="X401" s="194"/>
      <c r="Y401" s="194"/>
      <c r="Z401" s="194"/>
      <c r="AA401" s="199"/>
      <c r="AT401" s="200" t="s">
        <v>167</v>
      </c>
      <c r="AU401" s="200" t="s">
        <v>103</v>
      </c>
      <c r="AV401" s="13" t="s">
        <v>173</v>
      </c>
      <c r="AW401" s="13" t="s">
        <v>36</v>
      </c>
      <c r="AX401" s="13" t="s">
        <v>79</v>
      </c>
      <c r="AY401" s="200" t="s">
        <v>159</v>
      </c>
    </row>
    <row r="402" spans="2:51" s="10" customFormat="1" ht="22.5" customHeight="1">
      <c r="B402" s="165"/>
      <c r="C402" s="166"/>
      <c r="D402" s="166"/>
      <c r="E402" s="167" t="s">
        <v>3</v>
      </c>
      <c r="F402" s="273" t="s">
        <v>1001</v>
      </c>
      <c r="G402" s="272"/>
      <c r="H402" s="272"/>
      <c r="I402" s="272"/>
      <c r="J402" s="166"/>
      <c r="K402" s="168">
        <v>6.219</v>
      </c>
      <c r="L402" s="166"/>
      <c r="M402" s="166"/>
      <c r="N402" s="166"/>
      <c r="O402" s="166"/>
      <c r="P402" s="166"/>
      <c r="Q402" s="166"/>
      <c r="R402" s="169"/>
      <c r="T402" s="170"/>
      <c r="U402" s="166"/>
      <c r="V402" s="166"/>
      <c r="W402" s="166"/>
      <c r="X402" s="166"/>
      <c r="Y402" s="166"/>
      <c r="Z402" s="166"/>
      <c r="AA402" s="171"/>
      <c r="AT402" s="172" t="s">
        <v>167</v>
      </c>
      <c r="AU402" s="172" t="s">
        <v>103</v>
      </c>
      <c r="AV402" s="10" t="s">
        <v>103</v>
      </c>
      <c r="AW402" s="10" t="s">
        <v>36</v>
      </c>
      <c r="AX402" s="10" t="s">
        <v>79</v>
      </c>
      <c r="AY402" s="172" t="s">
        <v>159</v>
      </c>
    </row>
    <row r="403" spans="2:51" s="13" customFormat="1" ht="22.5" customHeight="1">
      <c r="B403" s="193"/>
      <c r="C403" s="194"/>
      <c r="D403" s="194"/>
      <c r="E403" s="195" t="s">
        <v>3</v>
      </c>
      <c r="F403" s="274" t="s">
        <v>368</v>
      </c>
      <c r="G403" s="275"/>
      <c r="H403" s="275"/>
      <c r="I403" s="275"/>
      <c r="J403" s="194"/>
      <c r="K403" s="196">
        <v>6.219</v>
      </c>
      <c r="L403" s="194"/>
      <c r="M403" s="194"/>
      <c r="N403" s="194"/>
      <c r="O403" s="194"/>
      <c r="P403" s="194"/>
      <c r="Q403" s="194"/>
      <c r="R403" s="197"/>
      <c r="T403" s="198"/>
      <c r="U403" s="194"/>
      <c r="V403" s="194"/>
      <c r="W403" s="194"/>
      <c r="X403" s="194"/>
      <c r="Y403" s="194"/>
      <c r="Z403" s="194"/>
      <c r="AA403" s="199"/>
      <c r="AT403" s="200" t="s">
        <v>167</v>
      </c>
      <c r="AU403" s="200" t="s">
        <v>103</v>
      </c>
      <c r="AV403" s="13" t="s">
        <v>173</v>
      </c>
      <c r="AW403" s="13" t="s">
        <v>36</v>
      </c>
      <c r="AX403" s="13" t="s">
        <v>79</v>
      </c>
      <c r="AY403" s="200" t="s">
        <v>159</v>
      </c>
    </row>
    <row r="404" spans="2:51" s="11" customFormat="1" ht="22.5" customHeight="1">
      <c r="B404" s="173"/>
      <c r="C404" s="174"/>
      <c r="D404" s="174"/>
      <c r="E404" s="175" t="s">
        <v>3</v>
      </c>
      <c r="F404" s="269" t="s">
        <v>168</v>
      </c>
      <c r="G404" s="270"/>
      <c r="H404" s="270"/>
      <c r="I404" s="270"/>
      <c r="J404" s="174"/>
      <c r="K404" s="176">
        <v>81.282</v>
      </c>
      <c r="L404" s="174"/>
      <c r="M404" s="174"/>
      <c r="N404" s="174"/>
      <c r="O404" s="174"/>
      <c r="P404" s="174"/>
      <c r="Q404" s="174"/>
      <c r="R404" s="177"/>
      <c r="T404" s="178"/>
      <c r="U404" s="174"/>
      <c r="V404" s="174"/>
      <c r="W404" s="174"/>
      <c r="X404" s="174"/>
      <c r="Y404" s="174"/>
      <c r="Z404" s="174"/>
      <c r="AA404" s="179"/>
      <c r="AT404" s="180" t="s">
        <v>167</v>
      </c>
      <c r="AU404" s="180" t="s">
        <v>103</v>
      </c>
      <c r="AV404" s="11" t="s">
        <v>164</v>
      </c>
      <c r="AW404" s="11" t="s">
        <v>36</v>
      </c>
      <c r="AX404" s="11" t="s">
        <v>21</v>
      </c>
      <c r="AY404" s="180" t="s">
        <v>159</v>
      </c>
    </row>
    <row r="405" spans="2:65" s="1" customFormat="1" ht="31.5" customHeight="1">
      <c r="B405" s="129"/>
      <c r="C405" s="158" t="s">
        <v>432</v>
      </c>
      <c r="D405" s="158" t="s">
        <v>160</v>
      </c>
      <c r="E405" s="159" t="s">
        <v>437</v>
      </c>
      <c r="F405" s="259" t="s">
        <v>438</v>
      </c>
      <c r="G405" s="260"/>
      <c r="H405" s="260"/>
      <c r="I405" s="260"/>
      <c r="J405" s="160" t="s">
        <v>163</v>
      </c>
      <c r="K405" s="161">
        <v>628.958</v>
      </c>
      <c r="L405" s="261">
        <v>0</v>
      </c>
      <c r="M405" s="260"/>
      <c r="N405" s="262">
        <f>ROUND(L405*K405,2)</f>
        <v>0</v>
      </c>
      <c r="O405" s="260"/>
      <c r="P405" s="260"/>
      <c r="Q405" s="260"/>
      <c r="R405" s="131"/>
      <c r="T405" s="162" t="s">
        <v>3</v>
      </c>
      <c r="U405" s="43" t="s">
        <v>44</v>
      </c>
      <c r="V405" s="35"/>
      <c r="W405" s="163">
        <f>V405*K405</f>
        <v>0</v>
      </c>
      <c r="X405" s="163">
        <v>0</v>
      </c>
      <c r="Y405" s="163">
        <f>X405*K405</f>
        <v>0</v>
      </c>
      <c r="Z405" s="163">
        <v>0</v>
      </c>
      <c r="AA405" s="164">
        <f>Z405*K405</f>
        <v>0</v>
      </c>
      <c r="AR405" s="17" t="s">
        <v>196</v>
      </c>
      <c r="AT405" s="17" t="s">
        <v>160</v>
      </c>
      <c r="AU405" s="17" t="s">
        <v>103</v>
      </c>
      <c r="AY405" s="17" t="s">
        <v>159</v>
      </c>
      <c r="BE405" s="104">
        <f>IF(U405="základní",N405,0)</f>
        <v>0</v>
      </c>
      <c r="BF405" s="104">
        <f>IF(U405="snížená",N405,0)</f>
        <v>0</v>
      </c>
      <c r="BG405" s="104">
        <f>IF(U405="zákl. přenesená",N405,0)</f>
        <v>0</v>
      </c>
      <c r="BH405" s="104">
        <f>IF(U405="sníž. přenesená",N405,0)</f>
        <v>0</v>
      </c>
      <c r="BI405" s="104">
        <f>IF(U405="nulová",N405,0)</f>
        <v>0</v>
      </c>
      <c r="BJ405" s="17" t="s">
        <v>21</v>
      </c>
      <c r="BK405" s="104">
        <f>ROUND(L405*K405,2)</f>
        <v>0</v>
      </c>
      <c r="BL405" s="17" t="s">
        <v>196</v>
      </c>
      <c r="BM405" s="17" t="s">
        <v>817</v>
      </c>
    </row>
    <row r="406" spans="2:51" s="12" customFormat="1" ht="22.5" customHeight="1">
      <c r="B406" s="185"/>
      <c r="C406" s="186"/>
      <c r="D406" s="186"/>
      <c r="E406" s="187" t="s">
        <v>3</v>
      </c>
      <c r="F406" s="276" t="s">
        <v>954</v>
      </c>
      <c r="G406" s="277"/>
      <c r="H406" s="277"/>
      <c r="I406" s="277"/>
      <c r="J406" s="186"/>
      <c r="K406" s="188" t="s">
        <v>3</v>
      </c>
      <c r="L406" s="186"/>
      <c r="M406" s="186"/>
      <c r="N406" s="186"/>
      <c r="O406" s="186"/>
      <c r="P406" s="186"/>
      <c r="Q406" s="186"/>
      <c r="R406" s="189"/>
      <c r="T406" s="190"/>
      <c r="U406" s="186"/>
      <c r="V406" s="186"/>
      <c r="W406" s="186"/>
      <c r="X406" s="186"/>
      <c r="Y406" s="186"/>
      <c r="Z406" s="186"/>
      <c r="AA406" s="191"/>
      <c r="AT406" s="192" t="s">
        <v>167</v>
      </c>
      <c r="AU406" s="192" t="s">
        <v>103</v>
      </c>
      <c r="AV406" s="12" t="s">
        <v>21</v>
      </c>
      <c r="AW406" s="12" t="s">
        <v>36</v>
      </c>
      <c r="AX406" s="12" t="s">
        <v>79</v>
      </c>
      <c r="AY406" s="192" t="s">
        <v>159</v>
      </c>
    </row>
    <row r="407" spans="2:51" s="10" customFormat="1" ht="22.5" customHeight="1">
      <c r="B407" s="165"/>
      <c r="C407" s="166"/>
      <c r="D407" s="166"/>
      <c r="E407" s="167" t="s">
        <v>3</v>
      </c>
      <c r="F407" s="273" t="s">
        <v>956</v>
      </c>
      <c r="G407" s="272"/>
      <c r="H407" s="272"/>
      <c r="I407" s="272"/>
      <c r="J407" s="166"/>
      <c r="K407" s="168">
        <v>681.29</v>
      </c>
      <c r="L407" s="166"/>
      <c r="M407" s="166"/>
      <c r="N407" s="166"/>
      <c r="O407" s="166"/>
      <c r="P407" s="166"/>
      <c r="Q407" s="166"/>
      <c r="R407" s="169"/>
      <c r="T407" s="170"/>
      <c r="U407" s="166"/>
      <c r="V407" s="166"/>
      <c r="W407" s="166"/>
      <c r="X407" s="166"/>
      <c r="Y407" s="166"/>
      <c r="Z407" s="166"/>
      <c r="AA407" s="171"/>
      <c r="AT407" s="172" t="s">
        <v>167</v>
      </c>
      <c r="AU407" s="172" t="s">
        <v>103</v>
      </c>
      <c r="AV407" s="10" t="s">
        <v>103</v>
      </c>
      <c r="AW407" s="10" t="s">
        <v>36</v>
      </c>
      <c r="AX407" s="10" t="s">
        <v>79</v>
      </c>
      <c r="AY407" s="172" t="s">
        <v>159</v>
      </c>
    </row>
    <row r="408" spans="2:51" s="10" customFormat="1" ht="22.5" customHeight="1">
      <c r="B408" s="165"/>
      <c r="C408" s="166"/>
      <c r="D408" s="166"/>
      <c r="E408" s="167" t="s">
        <v>3</v>
      </c>
      <c r="F408" s="273" t="s">
        <v>1002</v>
      </c>
      <c r="G408" s="272"/>
      <c r="H408" s="272"/>
      <c r="I408" s="272"/>
      <c r="J408" s="166"/>
      <c r="K408" s="168">
        <v>-75.063</v>
      </c>
      <c r="L408" s="166"/>
      <c r="M408" s="166"/>
      <c r="N408" s="166"/>
      <c r="O408" s="166"/>
      <c r="P408" s="166"/>
      <c r="Q408" s="166"/>
      <c r="R408" s="169"/>
      <c r="T408" s="170"/>
      <c r="U408" s="166"/>
      <c r="V408" s="166"/>
      <c r="W408" s="166"/>
      <c r="X408" s="166"/>
      <c r="Y408" s="166"/>
      <c r="Z408" s="166"/>
      <c r="AA408" s="171"/>
      <c r="AT408" s="172" t="s">
        <v>167</v>
      </c>
      <c r="AU408" s="172" t="s">
        <v>103</v>
      </c>
      <c r="AV408" s="10" t="s">
        <v>103</v>
      </c>
      <c r="AW408" s="10" t="s">
        <v>36</v>
      </c>
      <c r="AX408" s="10" t="s">
        <v>79</v>
      </c>
      <c r="AY408" s="172" t="s">
        <v>159</v>
      </c>
    </row>
    <row r="409" spans="2:51" s="12" customFormat="1" ht="22.5" customHeight="1">
      <c r="B409" s="185"/>
      <c r="C409" s="186"/>
      <c r="D409" s="186"/>
      <c r="E409" s="187" t="s">
        <v>3</v>
      </c>
      <c r="F409" s="299" t="s">
        <v>948</v>
      </c>
      <c r="G409" s="277"/>
      <c r="H409" s="277"/>
      <c r="I409" s="277"/>
      <c r="J409" s="186"/>
      <c r="K409" s="188" t="s">
        <v>3</v>
      </c>
      <c r="L409" s="186"/>
      <c r="M409" s="186"/>
      <c r="N409" s="186"/>
      <c r="O409" s="186"/>
      <c r="P409" s="186"/>
      <c r="Q409" s="186"/>
      <c r="R409" s="189"/>
      <c r="T409" s="190"/>
      <c r="U409" s="186"/>
      <c r="V409" s="186"/>
      <c r="W409" s="186"/>
      <c r="X409" s="186"/>
      <c r="Y409" s="186"/>
      <c r="Z409" s="186"/>
      <c r="AA409" s="191"/>
      <c r="AT409" s="192" t="s">
        <v>167</v>
      </c>
      <c r="AU409" s="192" t="s">
        <v>103</v>
      </c>
      <c r="AV409" s="12" t="s">
        <v>21</v>
      </c>
      <c r="AW409" s="12" t="s">
        <v>36</v>
      </c>
      <c r="AX409" s="12" t="s">
        <v>79</v>
      </c>
      <c r="AY409" s="192" t="s">
        <v>159</v>
      </c>
    </row>
    <row r="410" spans="2:51" s="10" customFormat="1" ht="22.5" customHeight="1">
      <c r="B410" s="165"/>
      <c r="C410" s="166"/>
      <c r="D410" s="166"/>
      <c r="E410" s="167" t="s">
        <v>3</v>
      </c>
      <c r="F410" s="273" t="s">
        <v>949</v>
      </c>
      <c r="G410" s="272"/>
      <c r="H410" s="272"/>
      <c r="I410" s="272"/>
      <c r="J410" s="166"/>
      <c r="K410" s="168">
        <v>28.95</v>
      </c>
      <c r="L410" s="166"/>
      <c r="M410" s="166"/>
      <c r="N410" s="166"/>
      <c r="O410" s="166"/>
      <c r="P410" s="166"/>
      <c r="Q410" s="166"/>
      <c r="R410" s="169"/>
      <c r="T410" s="170"/>
      <c r="U410" s="166"/>
      <c r="V410" s="166"/>
      <c r="W410" s="166"/>
      <c r="X410" s="166"/>
      <c r="Y410" s="166"/>
      <c r="Z410" s="166"/>
      <c r="AA410" s="171"/>
      <c r="AT410" s="172" t="s">
        <v>167</v>
      </c>
      <c r="AU410" s="172" t="s">
        <v>103</v>
      </c>
      <c r="AV410" s="10" t="s">
        <v>103</v>
      </c>
      <c r="AW410" s="10" t="s">
        <v>36</v>
      </c>
      <c r="AX410" s="10" t="s">
        <v>79</v>
      </c>
      <c r="AY410" s="172" t="s">
        <v>159</v>
      </c>
    </row>
    <row r="411" spans="2:51" s="10" customFormat="1" ht="22.5" customHeight="1">
      <c r="B411" s="165"/>
      <c r="C411" s="166"/>
      <c r="D411" s="166"/>
      <c r="E411" s="167" t="s">
        <v>3</v>
      </c>
      <c r="F411" s="273" t="s">
        <v>1003</v>
      </c>
      <c r="G411" s="272"/>
      <c r="H411" s="272"/>
      <c r="I411" s="272"/>
      <c r="J411" s="166"/>
      <c r="K411" s="168">
        <v>-6.219</v>
      </c>
      <c r="L411" s="166"/>
      <c r="M411" s="166"/>
      <c r="N411" s="166"/>
      <c r="O411" s="166"/>
      <c r="P411" s="166"/>
      <c r="Q411" s="166"/>
      <c r="R411" s="169"/>
      <c r="T411" s="170"/>
      <c r="U411" s="166"/>
      <c r="V411" s="166"/>
      <c r="W411" s="166"/>
      <c r="X411" s="166"/>
      <c r="Y411" s="166"/>
      <c r="Z411" s="166"/>
      <c r="AA411" s="171"/>
      <c r="AT411" s="172" t="s">
        <v>167</v>
      </c>
      <c r="AU411" s="172" t="s">
        <v>103</v>
      </c>
      <c r="AV411" s="10" t="s">
        <v>103</v>
      </c>
      <c r="AW411" s="10" t="s">
        <v>36</v>
      </c>
      <c r="AX411" s="10" t="s">
        <v>79</v>
      </c>
      <c r="AY411" s="172" t="s">
        <v>159</v>
      </c>
    </row>
    <row r="412" spans="2:51" s="11" customFormat="1" ht="22.5" customHeight="1">
      <c r="B412" s="173"/>
      <c r="C412" s="174"/>
      <c r="D412" s="174"/>
      <c r="E412" s="175" t="s">
        <v>3</v>
      </c>
      <c r="F412" s="269" t="s">
        <v>168</v>
      </c>
      <c r="G412" s="270"/>
      <c r="H412" s="270"/>
      <c r="I412" s="270"/>
      <c r="J412" s="174"/>
      <c r="K412" s="176">
        <v>628.958</v>
      </c>
      <c r="L412" s="174"/>
      <c r="M412" s="174"/>
      <c r="N412" s="174"/>
      <c r="O412" s="174"/>
      <c r="P412" s="174"/>
      <c r="Q412" s="174"/>
      <c r="R412" s="177"/>
      <c r="T412" s="178"/>
      <c r="U412" s="174"/>
      <c r="V412" s="174"/>
      <c r="W412" s="174"/>
      <c r="X412" s="174"/>
      <c r="Y412" s="174"/>
      <c r="Z412" s="174"/>
      <c r="AA412" s="179"/>
      <c r="AT412" s="180" t="s">
        <v>167</v>
      </c>
      <c r="AU412" s="180" t="s">
        <v>103</v>
      </c>
      <c r="AV412" s="11" t="s">
        <v>164</v>
      </c>
      <c r="AW412" s="11" t="s">
        <v>36</v>
      </c>
      <c r="AX412" s="11" t="s">
        <v>21</v>
      </c>
      <c r="AY412" s="180" t="s">
        <v>159</v>
      </c>
    </row>
    <row r="413" spans="2:65" s="1" customFormat="1" ht="31.5" customHeight="1">
      <c r="B413" s="129"/>
      <c r="C413" s="181" t="s">
        <v>436</v>
      </c>
      <c r="D413" s="181" t="s">
        <v>262</v>
      </c>
      <c r="E413" s="182" t="s">
        <v>443</v>
      </c>
      <c r="F413" s="278" t="s">
        <v>444</v>
      </c>
      <c r="G413" s="279"/>
      <c r="H413" s="279"/>
      <c r="I413" s="279"/>
      <c r="J413" s="183" t="s">
        <v>195</v>
      </c>
      <c r="K413" s="184">
        <v>16.604</v>
      </c>
      <c r="L413" s="280">
        <v>0</v>
      </c>
      <c r="M413" s="279"/>
      <c r="N413" s="281">
        <f>ROUND(L413*K413,2)</f>
        <v>0</v>
      </c>
      <c r="O413" s="260"/>
      <c r="P413" s="260"/>
      <c r="Q413" s="260"/>
      <c r="R413" s="131"/>
      <c r="T413" s="162" t="s">
        <v>3</v>
      </c>
      <c r="U413" s="43" t="s">
        <v>44</v>
      </c>
      <c r="V413" s="35"/>
      <c r="W413" s="163">
        <f>V413*K413</f>
        <v>0</v>
      </c>
      <c r="X413" s="163">
        <v>0.55</v>
      </c>
      <c r="Y413" s="163">
        <f>X413*K413</f>
        <v>9.132200000000001</v>
      </c>
      <c r="Z413" s="163">
        <v>0</v>
      </c>
      <c r="AA413" s="164">
        <f>Z413*K413</f>
        <v>0</v>
      </c>
      <c r="AR413" s="17" t="s">
        <v>265</v>
      </c>
      <c r="AT413" s="17" t="s">
        <v>262</v>
      </c>
      <c r="AU413" s="17" t="s">
        <v>103</v>
      </c>
      <c r="AY413" s="17" t="s">
        <v>159</v>
      </c>
      <c r="BE413" s="104">
        <f>IF(U413="základní",N413,0)</f>
        <v>0</v>
      </c>
      <c r="BF413" s="104">
        <f>IF(U413="snížená",N413,0)</f>
        <v>0</v>
      </c>
      <c r="BG413" s="104">
        <f>IF(U413="zákl. přenesená",N413,0)</f>
        <v>0</v>
      </c>
      <c r="BH413" s="104">
        <f>IF(U413="sníž. přenesená",N413,0)</f>
        <v>0</v>
      </c>
      <c r="BI413" s="104">
        <f>IF(U413="nulová",N413,0)</f>
        <v>0</v>
      </c>
      <c r="BJ413" s="17" t="s">
        <v>21</v>
      </c>
      <c r="BK413" s="104">
        <f>ROUND(L413*K413,2)</f>
        <v>0</v>
      </c>
      <c r="BL413" s="17" t="s">
        <v>196</v>
      </c>
      <c r="BM413" s="17" t="s">
        <v>820</v>
      </c>
    </row>
    <row r="414" spans="2:51" s="12" customFormat="1" ht="22.5" customHeight="1">
      <c r="B414" s="185"/>
      <c r="C414" s="186"/>
      <c r="D414" s="186"/>
      <c r="E414" s="187" t="s">
        <v>3</v>
      </c>
      <c r="F414" s="276" t="s">
        <v>954</v>
      </c>
      <c r="G414" s="277"/>
      <c r="H414" s="277"/>
      <c r="I414" s="277"/>
      <c r="J414" s="186"/>
      <c r="K414" s="188" t="s">
        <v>3</v>
      </c>
      <c r="L414" s="186"/>
      <c r="M414" s="186"/>
      <c r="N414" s="186"/>
      <c r="O414" s="186"/>
      <c r="P414" s="186"/>
      <c r="Q414" s="186"/>
      <c r="R414" s="189"/>
      <c r="T414" s="190"/>
      <c r="U414" s="186"/>
      <c r="V414" s="186"/>
      <c r="W414" s="186"/>
      <c r="X414" s="186"/>
      <c r="Y414" s="186"/>
      <c r="Z414" s="186"/>
      <c r="AA414" s="191"/>
      <c r="AT414" s="192" t="s">
        <v>167</v>
      </c>
      <c r="AU414" s="192" t="s">
        <v>103</v>
      </c>
      <c r="AV414" s="12" t="s">
        <v>21</v>
      </c>
      <c r="AW414" s="12" t="s">
        <v>36</v>
      </c>
      <c r="AX414" s="12" t="s">
        <v>79</v>
      </c>
      <c r="AY414" s="192" t="s">
        <v>159</v>
      </c>
    </row>
    <row r="415" spans="2:51" s="10" customFormat="1" ht="22.5" customHeight="1">
      <c r="B415" s="165"/>
      <c r="C415" s="166"/>
      <c r="D415" s="166"/>
      <c r="E415" s="167" t="s">
        <v>3</v>
      </c>
      <c r="F415" s="273" t="s">
        <v>956</v>
      </c>
      <c r="G415" s="272"/>
      <c r="H415" s="272"/>
      <c r="I415" s="272"/>
      <c r="J415" s="166"/>
      <c r="K415" s="168">
        <v>681.29</v>
      </c>
      <c r="L415" s="166"/>
      <c r="M415" s="166"/>
      <c r="N415" s="166"/>
      <c r="O415" s="166"/>
      <c r="P415" s="166"/>
      <c r="Q415" s="166"/>
      <c r="R415" s="169"/>
      <c r="T415" s="170"/>
      <c r="U415" s="166"/>
      <c r="V415" s="166"/>
      <c r="W415" s="166"/>
      <c r="X415" s="166"/>
      <c r="Y415" s="166"/>
      <c r="Z415" s="166"/>
      <c r="AA415" s="171"/>
      <c r="AT415" s="172" t="s">
        <v>167</v>
      </c>
      <c r="AU415" s="172" t="s">
        <v>103</v>
      </c>
      <c r="AV415" s="10" t="s">
        <v>103</v>
      </c>
      <c r="AW415" s="10" t="s">
        <v>36</v>
      </c>
      <c r="AX415" s="10" t="s">
        <v>79</v>
      </c>
      <c r="AY415" s="172" t="s">
        <v>159</v>
      </c>
    </row>
    <row r="416" spans="2:51" s="10" customFormat="1" ht="22.5" customHeight="1">
      <c r="B416" s="165"/>
      <c r="C416" s="166"/>
      <c r="D416" s="166"/>
      <c r="E416" s="167" t="s">
        <v>3</v>
      </c>
      <c r="F416" s="273" t="s">
        <v>1002</v>
      </c>
      <c r="G416" s="272"/>
      <c r="H416" s="272"/>
      <c r="I416" s="272"/>
      <c r="J416" s="166"/>
      <c r="K416" s="168">
        <v>-75.063</v>
      </c>
      <c r="L416" s="166"/>
      <c r="M416" s="166"/>
      <c r="N416" s="166"/>
      <c r="O416" s="166"/>
      <c r="P416" s="166"/>
      <c r="Q416" s="166"/>
      <c r="R416" s="169"/>
      <c r="T416" s="170"/>
      <c r="U416" s="166"/>
      <c r="V416" s="166"/>
      <c r="W416" s="166"/>
      <c r="X416" s="166"/>
      <c r="Y416" s="166"/>
      <c r="Z416" s="166"/>
      <c r="AA416" s="171"/>
      <c r="AT416" s="172" t="s">
        <v>167</v>
      </c>
      <c r="AU416" s="172" t="s">
        <v>103</v>
      </c>
      <c r="AV416" s="10" t="s">
        <v>103</v>
      </c>
      <c r="AW416" s="10" t="s">
        <v>36</v>
      </c>
      <c r="AX416" s="10" t="s">
        <v>79</v>
      </c>
      <c r="AY416" s="172" t="s">
        <v>159</v>
      </c>
    </row>
    <row r="417" spans="2:51" s="12" customFormat="1" ht="22.5" customHeight="1">
      <c r="B417" s="185"/>
      <c r="C417" s="186"/>
      <c r="D417" s="186"/>
      <c r="E417" s="187" t="s">
        <v>3</v>
      </c>
      <c r="F417" s="299" t="s">
        <v>948</v>
      </c>
      <c r="G417" s="277"/>
      <c r="H417" s="277"/>
      <c r="I417" s="277"/>
      <c r="J417" s="186"/>
      <c r="K417" s="188" t="s">
        <v>3</v>
      </c>
      <c r="L417" s="186"/>
      <c r="M417" s="186"/>
      <c r="N417" s="186"/>
      <c r="O417" s="186"/>
      <c r="P417" s="186"/>
      <c r="Q417" s="186"/>
      <c r="R417" s="189"/>
      <c r="T417" s="190"/>
      <c r="U417" s="186"/>
      <c r="V417" s="186"/>
      <c r="W417" s="186"/>
      <c r="X417" s="186"/>
      <c r="Y417" s="186"/>
      <c r="Z417" s="186"/>
      <c r="AA417" s="191"/>
      <c r="AT417" s="192" t="s">
        <v>167</v>
      </c>
      <c r="AU417" s="192" t="s">
        <v>103</v>
      </c>
      <c r="AV417" s="12" t="s">
        <v>21</v>
      </c>
      <c r="AW417" s="12" t="s">
        <v>36</v>
      </c>
      <c r="AX417" s="12" t="s">
        <v>79</v>
      </c>
      <c r="AY417" s="192" t="s">
        <v>159</v>
      </c>
    </row>
    <row r="418" spans="2:51" s="10" customFormat="1" ht="22.5" customHeight="1">
      <c r="B418" s="165"/>
      <c r="C418" s="166"/>
      <c r="D418" s="166"/>
      <c r="E418" s="167" t="s">
        <v>3</v>
      </c>
      <c r="F418" s="273" t="s">
        <v>949</v>
      </c>
      <c r="G418" s="272"/>
      <c r="H418" s="272"/>
      <c r="I418" s="272"/>
      <c r="J418" s="166"/>
      <c r="K418" s="168">
        <v>28.95</v>
      </c>
      <c r="L418" s="166"/>
      <c r="M418" s="166"/>
      <c r="N418" s="166"/>
      <c r="O418" s="166"/>
      <c r="P418" s="166"/>
      <c r="Q418" s="166"/>
      <c r="R418" s="169"/>
      <c r="T418" s="170"/>
      <c r="U418" s="166"/>
      <c r="V418" s="166"/>
      <c r="W418" s="166"/>
      <c r="X418" s="166"/>
      <c r="Y418" s="166"/>
      <c r="Z418" s="166"/>
      <c r="AA418" s="171"/>
      <c r="AT418" s="172" t="s">
        <v>167</v>
      </c>
      <c r="AU418" s="172" t="s">
        <v>103</v>
      </c>
      <c r="AV418" s="10" t="s">
        <v>103</v>
      </c>
      <c r="AW418" s="10" t="s">
        <v>36</v>
      </c>
      <c r="AX418" s="10" t="s">
        <v>79</v>
      </c>
      <c r="AY418" s="172" t="s">
        <v>159</v>
      </c>
    </row>
    <row r="419" spans="2:51" s="10" customFormat="1" ht="22.5" customHeight="1">
      <c r="B419" s="165"/>
      <c r="C419" s="166"/>
      <c r="D419" s="166"/>
      <c r="E419" s="167" t="s">
        <v>3</v>
      </c>
      <c r="F419" s="273" t="s">
        <v>1003</v>
      </c>
      <c r="G419" s="272"/>
      <c r="H419" s="272"/>
      <c r="I419" s="272"/>
      <c r="J419" s="166"/>
      <c r="K419" s="168">
        <v>-6.219</v>
      </c>
      <c r="L419" s="166"/>
      <c r="M419" s="166"/>
      <c r="N419" s="166"/>
      <c r="O419" s="166"/>
      <c r="P419" s="166"/>
      <c r="Q419" s="166"/>
      <c r="R419" s="169"/>
      <c r="T419" s="170"/>
      <c r="U419" s="166"/>
      <c r="V419" s="166"/>
      <c r="W419" s="166"/>
      <c r="X419" s="166"/>
      <c r="Y419" s="166"/>
      <c r="Z419" s="166"/>
      <c r="AA419" s="171"/>
      <c r="AT419" s="172" t="s">
        <v>167</v>
      </c>
      <c r="AU419" s="172" t="s">
        <v>103</v>
      </c>
      <c r="AV419" s="10" t="s">
        <v>103</v>
      </c>
      <c r="AW419" s="10" t="s">
        <v>36</v>
      </c>
      <c r="AX419" s="10" t="s">
        <v>79</v>
      </c>
      <c r="AY419" s="172" t="s">
        <v>159</v>
      </c>
    </row>
    <row r="420" spans="2:51" s="11" customFormat="1" ht="22.5" customHeight="1">
      <c r="B420" s="173"/>
      <c r="C420" s="174"/>
      <c r="D420" s="174"/>
      <c r="E420" s="175" t="s">
        <v>3</v>
      </c>
      <c r="F420" s="269" t="s">
        <v>168</v>
      </c>
      <c r="G420" s="270"/>
      <c r="H420" s="270"/>
      <c r="I420" s="270"/>
      <c r="J420" s="174"/>
      <c r="K420" s="176">
        <v>628.958</v>
      </c>
      <c r="L420" s="174"/>
      <c r="M420" s="174"/>
      <c r="N420" s="174"/>
      <c r="O420" s="174"/>
      <c r="P420" s="174"/>
      <c r="Q420" s="174"/>
      <c r="R420" s="177"/>
      <c r="T420" s="178"/>
      <c r="U420" s="174"/>
      <c r="V420" s="174"/>
      <c r="W420" s="174"/>
      <c r="X420" s="174"/>
      <c r="Y420" s="174"/>
      <c r="Z420" s="174"/>
      <c r="AA420" s="179"/>
      <c r="AT420" s="180" t="s">
        <v>167</v>
      </c>
      <c r="AU420" s="180" t="s">
        <v>103</v>
      </c>
      <c r="AV420" s="11" t="s">
        <v>164</v>
      </c>
      <c r="AW420" s="11" t="s">
        <v>36</v>
      </c>
      <c r="AX420" s="11" t="s">
        <v>79</v>
      </c>
      <c r="AY420" s="180" t="s">
        <v>159</v>
      </c>
    </row>
    <row r="421" spans="2:51" s="10" customFormat="1" ht="22.5" customHeight="1">
      <c r="B421" s="165"/>
      <c r="C421" s="166"/>
      <c r="D421" s="166"/>
      <c r="E421" s="167" t="s">
        <v>3</v>
      </c>
      <c r="F421" s="273" t="s">
        <v>1004</v>
      </c>
      <c r="G421" s="272"/>
      <c r="H421" s="272"/>
      <c r="I421" s="272"/>
      <c r="J421" s="166"/>
      <c r="K421" s="168">
        <v>16.604</v>
      </c>
      <c r="L421" s="166"/>
      <c r="M421" s="166"/>
      <c r="N421" s="166"/>
      <c r="O421" s="166"/>
      <c r="P421" s="166"/>
      <c r="Q421" s="166"/>
      <c r="R421" s="169"/>
      <c r="T421" s="170"/>
      <c r="U421" s="166"/>
      <c r="V421" s="166"/>
      <c r="W421" s="166"/>
      <c r="X421" s="166"/>
      <c r="Y421" s="166"/>
      <c r="Z421" s="166"/>
      <c r="AA421" s="171"/>
      <c r="AT421" s="172" t="s">
        <v>167</v>
      </c>
      <c r="AU421" s="172" t="s">
        <v>103</v>
      </c>
      <c r="AV421" s="10" t="s">
        <v>103</v>
      </c>
      <c r="AW421" s="10" t="s">
        <v>36</v>
      </c>
      <c r="AX421" s="10" t="s">
        <v>79</v>
      </c>
      <c r="AY421" s="172" t="s">
        <v>159</v>
      </c>
    </row>
    <row r="422" spans="2:51" s="11" customFormat="1" ht="22.5" customHeight="1">
      <c r="B422" s="173"/>
      <c r="C422" s="174"/>
      <c r="D422" s="174"/>
      <c r="E422" s="175" t="s">
        <v>3</v>
      </c>
      <c r="F422" s="269" t="s">
        <v>168</v>
      </c>
      <c r="G422" s="270"/>
      <c r="H422" s="270"/>
      <c r="I422" s="270"/>
      <c r="J422" s="174"/>
      <c r="K422" s="176">
        <v>16.604</v>
      </c>
      <c r="L422" s="174"/>
      <c r="M422" s="174"/>
      <c r="N422" s="174"/>
      <c r="O422" s="174"/>
      <c r="P422" s="174"/>
      <c r="Q422" s="174"/>
      <c r="R422" s="177"/>
      <c r="T422" s="178"/>
      <c r="U422" s="174"/>
      <c r="V422" s="174"/>
      <c r="W422" s="174"/>
      <c r="X422" s="174"/>
      <c r="Y422" s="174"/>
      <c r="Z422" s="174"/>
      <c r="AA422" s="179"/>
      <c r="AT422" s="180" t="s">
        <v>167</v>
      </c>
      <c r="AU422" s="180" t="s">
        <v>103</v>
      </c>
      <c r="AV422" s="11" t="s">
        <v>164</v>
      </c>
      <c r="AW422" s="11" t="s">
        <v>36</v>
      </c>
      <c r="AX422" s="11" t="s">
        <v>21</v>
      </c>
      <c r="AY422" s="180" t="s">
        <v>159</v>
      </c>
    </row>
    <row r="423" spans="2:65" s="1" customFormat="1" ht="22.5" customHeight="1">
      <c r="B423" s="129"/>
      <c r="C423" s="158" t="s">
        <v>442</v>
      </c>
      <c r="D423" s="158" t="s">
        <v>160</v>
      </c>
      <c r="E423" s="159" t="s">
        <v>448</v>
      </c>
      <c r="F423" s="259" t="s">
        <v>449</v>
      </c>
      <c r="G423" s="260"/>
      <c r="H423" s="260"/>
      <c r="I423" s="260"/>
      <c r="J423" s="160" t="s">
        <v>163</v>
      </c>
      <c r="K423" s="161">
        <v>707.24</v>
      </c>
      <c r="L423" s="261">
        <v>0</v>
      </c>
      <c r="M423" s="260"/>
      <c r="N423" s="262">
        <f>ROUND(L423*K423,2)</f>
        <v>0</v>
      </c>
      <c r="O423" s="260"/>
      <c r="P423" s="260"/>
      <c r="Q423" s="260"/>
      <c r="R423" s="131"/>
      <c r="T423" s="162" t="s">
        <v>3</v>
      </c>
      <c r="U423" s="43" t="s">
        <v>44</v>
      </c>
      <c r="V423" s="35"/>
      <c r="W423" s="163">
        <f>V423*K423</f>
        <v>0</v>
      </c>
      <c r="X423" s="163">
        <v>0</v>
      </c>
      <c r="Y423" s="163">
        <f>X423*K423</f>
        <v>0</v>
      </c>
      <c r="Z423" s="163">
        <v>0.015</v>
      </c>
      <c r="AA423" s="164">
        <f>Z423*K423</f>
        <v>10.6086</v>
      </c>
      <c r="AR423" s="17" t="s">
        <v>196</v>
      </c>
      <c r="AT423" s="17" t="s">
        <v>160</v>
      </c>
      <c r="AU423" s="17" t="s">
        <v>103</v>
      </c>
      <c r="AY423" s="17" t="s">
        <v>159</v>
      </c>
      <c r="BE423" s="104">
        <f>IF(U423="základní",N423,0)</f>
        <v>0</v>
      </c>
      <c r="BF423" s="104">
        <f>IF(U423="snížená",N423,0)</f>
        <v>0</v>
      </c>
      <c r="BG423" s="104">
        <f>IF(U423="zákl. přenesená",N423,0)</f>
        <v>0</v>
      </c>
      <c r="BH423" s="104">
        <f>IF(U423="sníž. přenesená",N423,0)</f>
        <v>0</v>
      </c>
      <c r="BI423" s="104">
        <f>IF(U423="nulová",N423,0)</f>
        <v>0</v>
      </c>
      <c r="BJ423" s="17" t="s">
        <v>21</v>
      </c>
      <c r="BK423" s="104">
        <f>ROUND(L423*K423,2)</f>
        <v>0</v>
      </c>
      <c r="BL423" s="17" t="s">
        <v>196</v>
      </c>
      <c r="BM423" s="17" t="s">
        <v>822</v>
      </c>
    </row>
    <row r="424" spans="2:51" s="12" customFormat="1" ht="22.5" customHeight="1">
      <c r="B424" s="185"/>
      <c r="C424" s="186"/>
      <c r="D424" s="186"/>
      <c r="E424" s="187" t="s">
        <v>3</v>
      </c>
      <c r="F424" s="276" t="s">
        <v>954</v>
      </c>
      <c r="G424" s="277"/>
      <c r="H424" s="277"/>
      <c r="I424" s="277"/>
      <c r="J424" s="186"/>
      <c r="K424" s="188" t="s">
        <v>3</v>
      </c>
      <c r="L424" s="186"/>
      <c r="M424" s="186"/>
      <c r="N424" s="186"/>
      <c r="O424" s="186"/>
      <c r="P424" s="186"/>
      <c r="Q424" s="186"/>
      <c r="R424" s="189"/>
      <c r="T424" s="190"/>
      <c r="U424" s="186"/>
      <c r="V424" s="186"/>
      <c r="W424" s="186"/>
      <c r="X424" s="186"/>
      <c r="Y424" s="186"/>
      <c r="Z424" s="186"/>
      <c r="AA424" s="191"/>
      <c r="AT424" s="192" t="s">
        <v>167</v>
      </c>
      <c r="AU424" s="192" t="s">
        <v>103</v>
      </c>
      <c r="AV424" s="12" t="s">
        <v>21</v>
      </c>
      <c r="AW424" s="12" t="s">
        <v>36</v>
      </c>
      <c r="AX424" s="12" t="s">
        <v>79</v>
      </c>
      <c r="AY424" s="192" t="s">
        <v>159</v>
      </c>
    </row>
    <row r="425" spans="2:51" s="10" customFormat="1" ht="22.5" customHeight="1">
      <c r="B425" s="165"/>
      <c r="C425" s="166"/>
      <c r="D425" s="166"/>
      <c r="E425" s="167" t="s">
        <v>3</v>
      </c>
      <c r="F425" s="273" t="s">
        <v>955</v>
      </c>
      <c r="G425" s="272"/>
      <c r="H425" s="272"/>
      <c r="I425" s="272"/>
      <c r="J425" s="166"/>
      <c r="K425" s="168">
        <v>678.29</v>
      </c>
      <c r="L425" s="166"/>
      <c r="M425" s="166"/>
      <c r="N425" s="166"/>
      <c r="O425" s="166"/>
      <c r="P425" s="166"/>
      <c r="Q425" s="166"/>
      <c r="R425" s="169"/>
      <c r="T425" s="170"/>
      <c r="U425" s="166"/>
      <c r="V425" s="166"/>
      <c r="W425" s="166"/>
      <c r="X425" s="166"/>
      <c r="Y425" s="166"/>
      <c r="Z425" s="166"/>
      <c r="AA425" s="171"/>
      <c r="AT425" s="172" t="s">
        <v>167</v>
      </c>
      <c r="AU425" s="172" t="s">
        <v>103</v>
      </c>
      <c r="AV425" s="10" t="s">
        <v>103</v>
      </c>
      <c r="AW425" s="10" t="s">
        <v>36</v>
      </c>
      <c r="AX425" s="10" t="s">
        <v>79</v>
      </c>
      <c r="AY425" s="172" t="s">
        <v>159</v>
      </c>
    </row>
    <row r="426" spans="2:51" s="12" customFormat="1" ht="22.5" customHeight="1">
      <c r="B426" s="185"/>
      <c r="C426" s="186"/>
      <c r="D426" s="186"/>
      <c r="E426" s="187" t="s">
        <v>3</v>
      </c>
      <c r="F426" s="299" t="s">
        <v>948</v>
      </c>
      <c r="G426" s="277"/>
      <c r="H426" s="277"/>
      <c r="I426" s="277"/>
      <c r="J426" s="186"/>
      <c r="K426" s="188" t="s">
        <v>3</v>
      </c>
      <c r="L426" s="186"/>
      <c r="M426" s="186"/>
      <c r="N426" s="186"/>
      <c r="O426" s="186"/>
      <c r="P426" s="186"/>
      <c r="Q426" s="186"/>
      <c r="R426" s="189"/>
      <c r="T426" s="190"/>
      <c r="U426" s="186"/>
      <c r="V426" s="186"/>
      <c r="W426" s="186"/>
      <c r="X426" s="186"/>
      <c r="Y426" s="186"/>
      <c r="Z426" s="186"/>
      <c r="AA426" s="191"/>
      <c r="AT426" s="192" t="s">
        <v>167</v>
      </c>
      <c r="AU426" s="192" t="s">
        <v>103</v>
      </c>
      <c r="AV426" s="12" t="s">
        <v>21</v>
      </c>
      <c r="AW426" s="12" t="s">
        <v>36</v>
      </c>
      <c r="AX426" s="12" t="s">
        <v>79</v>
      </c>
      <c r="AY426" s="192" t="s">
        <v>159</v>
      </c>
    </row>
    <row r="427" spans="2:51" s="10" customFormat="1" ht="22.5" customHeight="1">
      <c r="B427" s="165"/>
      <c r="C427" s="166"/>
      <c r="D427" s="166"/>
      <c r="E427" s="167" t="s">
        <v>3</v>
      </c>
      <c r="F427" s="273" t="s">
        <v>949</v>
      </c>
      <c r="G427" s="272"/>
      <c r="H427" s="272"/>
      <c r="I427" s="272"/>
      <c r="J427" s="166"/>
      <c r="K427" s="168">
        <v>28.95</v>
      </c>
      <c r="L427" s="166"/>
      <c r="M427" s="166"/>
      <c r="N427" s="166"/>
      <c r="O427" s="166"/>
      <c r="P427" s="166"/>
      <c r="Q427" s="166"/>
      <c r="R427" s="169"/>
      <c r="T427" s="170"/>
      <c r="U427" s="166"/>
      <c r="V427" s="166"/>
      <c r="W427" s="166"/>
      <c r="X427" s="166"/>
      <c r="Y427" s="166"/>
      <c r="Z427" s="166"/>
      <c r="AA427" s="171"/>
      <c r="AT427" s="172" t="s">
        <v>167</v>
      </c>
      <c r="AU427" s="172" t="s">
        <v>103</v>
      </c>
      <c r="AV427" s="10" t="s">
        <v>103</v>
      </c>
      <c r="AW427" s="10" t="s">
        <v>36</v>
      </c>
      <c r="AX427" s="10" t="s">
        <v>79</v>
      </c>
      <c r="AY427" s="172" t="s">
        <v>159</v>
      </c>
    </row>
    <row r="428" spans="2:51" s="11" customFormat="1" ht="22.5" customHeight="1">
      <c r="B428" s="173"/>
      <c r="C428" s="174"/>
      <c r="D428" s="174"/>
      <c r="E428" s="175" t="s">
        <v>3</v>
      </c>
      <c r="F428" s="269" t="s">
        <v>168</v>
      </c>
      <c r="G428" s="270"/>
      <c r="H428" s="270"/>
      <c r="I428" s="270"/>
      <c r="J428" s="174"/>
      <c r="K428" s="176">
        <v>707.24</v>
      </c>
      <c r="L428" s="174"/>
      <c r="M428" s="174"/>
      <c r="N428" s="174"/>
      <c r="O428" s="174"/>
      <c r="P428" s="174"/>
      <c r="Q428" s="174"/>
      <c r="R428" s="177"/>
      <c r="T428" s="178"/>
      <c r="U428" s="174"/>
      <c r="V428" s="174"/>
      <c r="W428" s="174"/>
      <c r="X428" s="174"/>
      <c r="Y428" s="174"/>
      <c r="Z428" s="174"/>
      <c r="AA428" s="179"/>
      <c r="AT428" s="180" t="s">
        <v>167</v>
      </c>
      <c r="AU428" s="180" t="s">
        <v>103</v>
      </c>
      <c r="AV428" s="11" t="s">
        <v>164</v>
      </c>
      <c r="AW428" s="11" t="s">
        <v>36</v>
      </c>
      <c r="AX428" s="11" t="s">
        <v>21</v>
      </c>
      <c r="AY428" s="180" t="s">
        <v>159</v>
      </c>
    </row>
    <row r="429" spans="2:65" s="1" customFormat="1" ht="44.25" customHeight="1">
      <c r="B429" s="129"/>
      <c r="C429" s="158" t="s">
        <v>447</v>
      </c>
      <c r="D429" s="158" t="s">
        <v>160</v>
      </c>
      <c r="E429" s="159" t="s">
        <v>453</v>
      </c>
      <c r="F429" s="259" t="s">
        <v>454</v>
      </c>
      <c r="G429" s="260"/>
      <c r="H429" s="260"/>
      <c r="I429" s="260"/>
      <c r="J429" s="160" t="s">
        <v>195</v>
      </c>
      <c r="K429" s="161">
        <v>28.932</v>
      </c>
      <c r="L429" s="261">
        <v>0</v>
      </c>
      <c r="M429" s="260"/>
      <c r="N429" s="262">
        <f>ROUND(L429*K429,2)</f>
        <v>0</v>
      </c>
      <c r="O429" s="260"/>
      <c r="P429" s="260"/>
      <c r="Q429" s="260"/>
      <c r="R429" s="131"/>
      <c r="T429" s="162" t="s">
        <v>3</v>
      </c>
      <c r="U429" s="43" t="s">
        <v>44</v>
      </c>
      <c r="V429" s="35"/>
      <c r="W429" s="163">
        <f>V429*K429</f>
        <v>0</v>
      </c>
      <c r="X429" s="163">
        <v>0.02337</v>
      </c>
      <c r="Y429" s="163">
        <f>X429*K429</f>
        <v>0.67614084</v>
      </c>
      <c r="Z429" s="163">
        <v>0</v>
      </c>
      <c r="AA429" s="164">
        <f>Z429*K429</f>
        <v>0</v>
      </c>
      <c r="AR429" s="17" t="s">
        <v>196</v>
      </c>
      <c r="AT429" s="17" t="s">
        <v>160</v>
      </c>
      <c r="AU429" s="17" t="s">
        <v>103</v>
      </c>
      <c r="AY429" s="17" t="s">
        <v>159</v>
      </c>
      <c r="BE429" s="104">
        <f>IF(U429="základní",N429,0)</f>
        <v>0</v>
      </c>
      <c r="BF429" s="104">
        <f>IF(U429="snížená",N429,0)</f>
        <v>0</v>
      </c>
      <c r="BG429" s="104">
        <f>IF(U429="zákl. přenesená",N429,0)</f>
        <v>0</v>
      </c>
      <c r="BH429" s="104">
        <f>IF(U429="sníž. přenesená",N429,0)</f>
        <v>0</v>
      </c>
      <c r="BI429" s="104">
        <f>IF(U429="nulová",N429,0)</f>
        <v>0</v>
      </c>
      <c r="BJ429" s="17" t="s">
        <v>21</v>
      </c>
      <c r="BK429" s="104">
        <f>ROUND(L429*K429,2)</f>
        <v>0</v>
      </c>
      <c r="BL429" s="17" t="s">
        <v>196</v>
      </c>
      <c r="BM429" s="17" t="s">
        <v>824</v>
      </c>
    </row>
    <row r="430" spans="2:51" s="10" customFormat="1" ht="22.5" customHeight="1">
      <c r="B430" s="165"/>
      <c r="C430" s="166"/>
      <c r="D430" s="166"/>
      <c r="E430" s="167" t="s">
        <v>3</v>
      </c>
      <c r="F430" s="271" t="s">
        <v>1005</v>
      </c>
      <c r="G430" s="272"/>
      <c r="H430" s="272"/>
      <c r="I430" s="272"/>
      <c r="J430" s="166"/>
      <c r="K430" s="168">
        <v>10.296</v>
      </c>
      <c r="L430" s="166"/>
      <c r="M430" s="166"/>
      <c r="N430" s="166"/>
      <c r="O430" s="166"/>
      <c r="P430" s="166"/>
      <c r="Q430" s="166"/>
      <c r="R430" s="169"/>
      <c r="T430" s="170"/>
      <c r="U430" s="166"/>
      <c r="V430" s="166"/>
      <c r="W430" s="166"/>
      <c r="X430" s="166"/>
      <c r="Y430" s="166"/>
      <c r="Z430" s="166"/>
      <c r="AA430" s="171"/>
      <c r="AT430" s="172" t="s">
        <v>167</v>
      </c>
      <c r="AU430" s="172" t="s">
        <v>103</v>
      </c>
      <c r="AV430" s="10" t="s">
        <v>103</v>
      </c>
      <c r="AW430" s="10" t="s">
        <v>36</v>
      </c>
      <c r="AX430" s="10" t="s">
        <v>79</v>
      </c>
      <c r="AY430" s="172" t="s">
        <v>159</v>
      </c>
    </row>
    <row r="431" spans="2:51" s="10" customFormat="1" ht="22.5" customHeight="1">
      <c r="B431" s="165"/>
      <c r="C431" s="166"/>
      <c r="D431" s="166"/>
      <c r="E431" s="167" t="s">
        <v>3</v>
      </c>
      <c r="F431" s="273" t="s">
        <v>1006</v>
      </c>
      <c r="G431" s="272"/>
      <c r="H431" s="272"/>
      <c r="I431" s="272"/>
      <c r="J431" s="166"/>
      <c r="K431" s="168">
        <v>2.032</v>
      </c>
      <c r="L431" s="166"/>
      <c r="M431" s="166"/>
      <c r="N431" s="166"/>
      <c r="O431" s="166"/>
      <c r="P431" s="166"/>
      <c r="Q431" s="166"/>
      <c r="R431" s="169"/>
      <c r="T431" s="170"/>
      <c r="U431" s="166"/>
      <c r="V431" s="166"/>
      <c r="W431" s="166"/>
      <c r="X431" s="166"/>
      <c r="Y431" s="166"/>
      <c r="Z431" s="166"/>
      <c r="AA431" s="171"/>
      <c r="AT431" s="172" t="s">
        <v>167</v>
      </c>
      <c r="AU431" s="172" t="s">
        <v>103</v>
      </c>
      <c r="AV431" s="10" t="s">
        <v>103</v>
      </c>
      <c r="AW431" s="10" t="s">
        <v>36</v>
      </c>
      <c r="AX431" s="10" t="s">
        <v>79</v>
      </c>
      <c r="AY431" s="172" t="s">
        <v>159</v>
      </c>
    </row>
    <row r="432" spans="2:51" s="10" customFormat="1" ht="22.5" customHeight="1">
      <c r="B432" s="165"/>
      <c r="C432" s="166"/>
      <c r="D432" s="166"/>
      <c r="E432" s="167" t="s">
        <v>3</v>
      </c>
      <c r="F432" s="273" t="s">
        <v>1007</v>
      </c>
      <c r="G432" s="272"/>
      <c r="H432" s="272"/>
      <c r="I432" s="272"/>
      <c r="J432" s="166"/>
      <c r="K432" s="168">
        <v>16.604</v>
      </c>
      <c r="L432" s="166"/>
      <c r="M432" s="166"/>
      <c r="N432" s="166"/>
      <c r="O432" s="166"/>
      <c r="P432" s="166"/>
      <c r="Q432" s="166"/>
      <c r="R432" s="169"/>
      <c r="T432" s="170"/>
      <c r="U432" s="166"/>
      <c r="V432" s="166"/>
      <c r="W432" s="166"/>
      <c r="X432" s="166"/>
      <c r="Y432" s="166"/>
      <c r="Z432" s="166"/>
      <c r="AA432" s="171"/>
      <c r="AT432" s="172" t="s">
        <v>167</v>
      </c>
      <c r="AU432" s="172" t="s">
        <v>103</v>
      </c>
      <c r="AV432" s="10" t="s">
        <v>103</v>
      </c>
      <c r="AW432" s="10" t="s">
        <v>36</v>
      </c>
      <c r="AX432" s="10" t="s">
        <v>79</v>
      </c>
      <c r="AY432" s="172" t="s">
        <v>159</v>
      </c>
    </row>
    <row r="433" spans="2:51" s="11" customFormat="1" ht="22.5" customHeight="1">
      <c r="B433" s="173"/>
      <c r="C433" s="174"/>
      <c r="D433" s="174"/>
      <c r="E433" s="175" t="s">
        <v>3</v>
      </c>
      <c r="F433" s="269" t="s">
        <v>168</v>
      </c>
      <c r="G433" s="270"/>
      <c r="H433" s="270"/>
      <c r="I433" s="270"/>
      <c r="J433" s="174"/>
      <c r="K433" s="176">
        <v>28.932</v>
      </c>
      <c r="L433" s="174"/>
      <c r="M433" s="174"/>
      <c r="N433" s="174"/>
      <c r="O433" s="174"/>
      <c r="P433" s="174"/>
      <c r="Q433" s="174"/>
      <c r="R433" s="177"/>
      <c r="T433" s="178"/>
      <c r="U433" s="174"/>
      <c r="V433" s="174"/>
      <c r="W433" s="174"/>
      <c r="X433" s="174"/>
      <c r="Y433" s="174"/>
      <c r="Z433" s="174"/>
      <c r="AA433" s="179"/>
      <c r="AT433" s="180" t="s">
        <v>167</v>
      </c>
      <c r="AU433" s="180" t="s">
        <v>103</v>
      </c>
      <c r="AV433" s="11" t="s">
        <v>164</v>
      </c>
      <c r="AW433" s="11" t="s">
        <v>36</v>
      </c>
      <c r="AX433" s="11" t="s">
        <v>21</v>
      </c>
      <c r="AY433" s="180" t="s">
        <v>159</v>
      </c>
    </row>
    <row r="434" spans="2:65" s="1" customFormat="1" ht="31.5" customHeight="1">
      <c r="B434" s="129"/>
      <c r="C434" s="158" t="s">
        <v>452</v>
      </c>
      <c r="D434" s="158" t="s">
        <v>160</v>
      </c>
      <c r="E434" s="159" t="s">
        <v>460</v>
      </c>
      <c r="F434" s="259" t="s">
        <v>461</v>
      </c>
      <c r="G434" s="260"/>
      <c r="H434" s="260"/>
      <c r="I434" s="260"/>
      <c r="J434" s="160" t="s">
        <v>229</v>
      </c>
      <c r="K434" s="161">
        <v>16.91</v>
      </c>
      <c r="L434" s="261">
        <v>0</v>
      </c>
      <c r="M434" s="260"/>
      <c r="N434" s="262">
        <f>ROUND(L434*K434,2)</f>
        <v>0</v>
      </c>
      <c r="O434" s="260"/>
      <c r="P434" s="260"/>
      <c r="Q434" s="260"/>
      <c r="R434" s="131"/>
      <c r="T434" s="162" t="s">
        <v>3</v>
      </c>
      <c r="U434" s="43" t="s">
        <v>44</v>
      </c>
      <c r="V434" s="35"/>
      <c r="W434" s="163">
        <f>V434*K434</f>
        <v>0</v>
      </c>
      <c r="X434" s="163">
        <v>0</v>
      </c>
      <c r="Y434" s="163">
        <f>X434*K434</f>
        <v>0</v>
      </c>
      <c r="Z434" s="163">
        <v>0</v>
      </c>
      <c r="AA434" s="164">
        <f>Z434*K434</f>
        <v>0</v>
      </c>
      <c r="AR434" s="17" t="s">
        <v>196</v>
      </c>
      <c r="AT434" s="17" t="s">
        <v>160</v>
      </c>
      <c r="AU434" s="17" t="s">
        <v>103</v>
      </c>
      <c r="AY434" s="17" t="s">
        <v>159</v>
      </c>
      <c r="BE434" s="104">
        <f>IF(U434="základní",N434,0)</f>
        <v>0</v>
      </c>
      <c r="BF434" s="104">
        <f>IF(U434="snížená",N434,0)</f>
        <v>0</v>
      </c>
      <c r="BG434" s="104">
        <f>IF(U434="zákl. přenesená",N434,0)</f>
        <v>0</v>
      </c>
      <c r="BH434" s="104">
        <f>IF(U434="sníž. přenesená",N434,0)</f>
        <v>0</v>
      </c>
      <c r="BI434" s="104">
        <f>IF(U434="nulová",N434,0)</f>
        <v>0</v>
      </c>
      <c r="BJ434" s="17" t="s">
        <v>21</v>
      </c>
      <c r="BK434" s="104">
        <f>ROUND(L434*K434,2)</f>
        <v>0</v>
      </c>
      <c r="BL434" s="17" t="s">
        <v>196</v>
      </c>
      <c r="BM434" s="17" t="s">
        <v>828</v>
      </c>
    </row>
    <row r="435" spans="2:63" s="9" customFormat="1" ht="29.85" customHeight="1">
      <c r="B435" s="147"/>
      <c r="C435" s="148"/>
      <c r="D435" s="157" t="s">
        <v>126</v>
      </c>
      <c r="E435" s="157"/>
      <c r="F435" s="157"/>
      <c r="G435" s="157"/>
      <c r="H435" s="157"/>
      <c r="I435" s="157"/>
      <c r="J435" s="157"/>
      <c r="K435" s="157"/>
      <c r="L435" s="157"/>
      <c r="M435" s="157"/>
      <c r="N435" s="254">
        <f>BK435</f>
        <v>0</v>
      </c>
      <c r="O435" s="255"/>
      <c r="P435" s="255"/>
      <c r="Q435" s="255"/>
      <c r="R435" s="150"/>
      <c r="T435" s="151"/>
      <c r="U435" s="148"/>
      <c r="V435" s="148"/>
      <c r="W435" s="152">
        <f>SUM(W436:W550)</f>
        <v>0</v>
      </c>
      <c r="X435" s="148"/>
      <c r="Y435" s="152">
        <f>SUM(Y436:Y550)</f>
        <v>1.7692598</v>
      </c>
      <c r="Z435" s="148"/>
      <c r="AA435" s="153">
        <f>SUM(AA436:AA550)</f>
        <v>5.299000899999999</v>
      </c>
      <c r="AR435" s="154" t="s">
        <v>103</v>
      </c>
      <c r="AT435" s="155" t="s">
        <v>78</v>
      </c>
      <c r="AU435" s="155" t="s">
        <v>21</v>
      </c>
      <c r="AY435" s="154" t="s">
        <v>159</v>
      </c>
      <c r="BK435" s="156">
        <f>SUM(BK436:BK550)</f>
        <v>0</v>
      </c>
    </row>
    <row r="436" spans="2:65" s="1" customFormat="1" ht="22.5" customHeight="1">
      <c r="B436" s="129"/>
      <c r="C436" s="158" t="s">
        <v>459</v>
      </c>
      <c r="D436" s="158" t="s">
        <v>160</v>
      </c>
      <c r="E436" s="159" t="s">
        <v>464</v>
      </c>
      <c r="F436" s="259" t="s">
        <v>465</v>
      </c>
      <c r="G436" s="260"/>
      <c r="H436" s="260"/>
      <c r="I436" s="260"/>
      <c r="J436" s="160" t="s">
        <v>163</v>
      </c>
      <c r="K436" s="161">
        <v>707.24</v>
      </c>
      <c r="L436" s="261">
        <v>0</v>
      </c>
      <c r="M436" s="260"/>
      <c r="N436" s="262">
        <f>ROUND(L436*K436,2)</f>
        <v>0</v>
      </c>
      <c r="O436" s="260"/>
      <c r="P436" s="260"/>
      <c r="Q436" s="260"/>
      <c r="R436" s="131"/>
      <c r="T436" s="162" t="s">
        <v>3</v>
      </c>
      <c r="U436" s="43" t="s">
        <v>44</v>
      </c>
      <c r="V436" s="35"/>
      <c r="W436" s="163">
        <f>V436*K436</f>
        <v>0</v>
      </c>
      <c r="X436" s="163">
        <v>0</v>
      </c>
      <c r="Y436" s="163">
        <f>X436*K436</f>
        <v>0</v>
      </c>
      <c r="Z436" s="163">
        <v>0.00594</v>
      </c>
      <c r="AA436" s="164">
        <f>Z436*K436</f>
        <v>4.2010056</v>
      </c>
      <c r="AR436" s="17" t="s">
        <v>196</v>
      </c>
      <c r="AT436" s="17" t="s">
        <v>160</v>
      </c>
      <c r="AU436" s="17" t="s">
        <v>103</v>
      </c>
      <c r="AY436" s="17" t="s">
        <v>159</v>
      </c>
      <c r="BE436" s="104">
        <f>IF(U436="základní",N436,0)</f>
        <v>0</v>
      </c>
      <c r="BF436" s="104">
        <f>IF(U436="snížená",N436,0)</f>
        <v>0</v>
      </c>
      <c r="BG436" s="104">
        <f>IF(U436="zákl. přenesená",N436,0)</f>
        <v>0</v>
      </c>
      <c r="BH436" s="104">
        <f>IF(U436="sníž. přenesená",N436,0)</f>
        <v>0</v>
      </c>
      <c r="BI436" s="104">
        <f>IF(U436="nulová",N436,0)</f>
        <v>0</v>
      </c>
      <c r="BJ436" s="17" t="s">
        <v>21</v>
      </c>
      <c r="BK436" s="104">
        <f>ROUND(L436*K436,2)</f>
        <v>0</v>
      </c>
      <c r="BL436" s="17" t="s">
        <v>196</v>
      </c>
      <c r="BM436" s="17" t="s">
        <v>829</v>
      </c>
    </row>
    <row r="437" spans="2:51" s="12" customFormat="1" ht="22.5" customHeight="1">
      <c r="B437" s="185"/>
      <c r="C437" s="186"/>
      <c r="D437" s="186"/>
      <c r="E437" s="187" t="s">
        <v>3</v>
      </c>
      <c r="F437" s="276" t="s">
        <v>954</v>
      </c>
      <c r="G437" s="277"/>
      <c r="H437" s="277"/>
      <c r="I437" s="277"/>
      <c r="J437" s="186"/>
      <c r="K437" s="188" t="s">
        <v>3</v>
      </c>
      <c r="L437" s="186"/>
      <c r="M437" s="186"/>
      <c r="N437" s="186"/>
      <c r="O437" s="186"/>
      <c r="P437" s="186"/>
      <c r="Q437" s="186"/>
      <c r="R437" s="189"/>
      <c r="T437" s="190"/>
      <c r="U437" s="186"/>
      <c r="V437" s="186"/>
      <c r="W437" s="186"/>
      <c r="X437" s="186"/>
      <c r="Y437" s="186"/>
      <c r="Z437" s="186"/>
      <c r="AA437" s="191"/>
      <c r="AT437" s="192" t="s">
        <v>167</v>
      </c>
      <c r="AU437" s="192" t="s">
        <v>103</v>
      </c>
      <c r="AV437" s="12" t="s">
        <v>21</v>
      </c>
      <c r="AW437" s="12" t="s">
        <v>36</v>
      </c>
      <c r="AX437" s="12" t="s">
        <v>79</v>
      </c>
      <c r="AY437" s="192" t="s">
        <v>159</v>
      </c>
    </row>
    <row r="438" spans="2:51" s="10" customFormat="1" ht="22.5" customHeight="1">
      <c r="B438" s="165"/>
      <c r="C438" s="166"/>
      <c r="D438" s="166"/>
      <c r="E438" s="167" t="s">
        <v>3</v>
      </c>
      <c r="F438" s="273" t="s">
        <v>955</v>
      </c>
      <c r="G438" s="272"/>
      <c r="H438" s="272"/>
      <c r="I438" s="272"/>
      <c r="J438" s="166"/>
      <c r="K438" s="168">
        <v>678.29</v>
      </c>
      <c r="L438" s="166"/>
      <c r="M438" s="166"/>
      <c r="N438" s="166"/>
      <c r="O438" s="166"/>
      <c r="P438" s="166"/>
      <c r="Q438" s="166"/>
      <c r="R438" s="169"/>
      <c r="T438" s="170"/>
      <c r="U438" s="166"/>
      <c r="V438" s="166"/>
      <c r="W438" s="166"/>
      <c r="X438" s="166"/>
      <c r="Y438" s="166"/>
      <c r="Z438" s="166"/>
      <c r="AA438" s="171"/>
      <c r="AT438" s="172" t="s">
        <v>167</v>
      </c>
      <c r="AU438" s="172" t="s">
        <v>103</v>
      </c>
      <c r="AV438" s="10" t="s">
        <v>103</v>
      </c>
      <c r="AW438" s="10" t="s">
        <v>36</v>
      </c>
      <c r="AX438" s="10" t="s">
        <v>79</v>
      </c>
      <c r="AY438" s="172" t="s">
        <v>159</v>
      </c>
    </row>
    <row r="439" spans="2:51" s="12" customFormat="1" ht="22.5" customHeight="1">
      <c r="B439" s="185"/>
      <c r="C439" s="186"/>
      <c r="D439" s="186"/>
      <c r="E439" s="187" t="s">
        <v>3</v>
      </c>
      <c r="F439" s="299" t="s">
        <v>948</v>
      </c>
      <c r="G439" s="277"/>
      <c r="H439" s="277"/>
      <c r="I439" s="277"/>
      <c r="J439" s="186"/>
      <c r="K439" s="188" t="s">
        <v>3</v>
      </c>
      <c r="L439" s="186"/>
      <c r="M439" s="186"/>
      <c r="N439" s="186"/>
      <c r="O439" s="186"/>
      <c r="P439" s="186"/>
      <c r="Q439" s="186"/>
      <c r="R439" s="189"/>
      <c r="T439" s="190"/>
      <c r="U439" s="186"/>
      <c r="V439" s="186"/>
      <c r="W439" s="186"/>
      <c r="X439" s="186"/>
      <c r="Y439" s="186"/>
      <c r="Z439" s="186"/>
      <c r="AA439" s="191"/>
      <c r="AT439" s="192" t="s">
        <v>167</v>
      </c>
      <c r="AU439" s="192" t="s">
        <v>103</v>
      </c>
      <c r="AV439" s="12" t="s">
        <v>21</v>
      </c>
      <c r="AW439" s="12" t="s">
        <v>36</v>
      </c>
      <c r="AX439" s="12" t="s">
        <v>79</v>
      </c>
      <c r="AY439" s="192" t="s">
        <v>159</v>
      </c>
    </row>
    <row r="440" spans="2:51" s="10" customFormat="1" ht="22.5" customHeight="1">
      <c r="B440" s="165"/>
      <c r="C440" s="166"/>
      <c r="D440" s="166"/>
      <c r="E440" s="167" t="s">
        <v>3</v>
      </c>
      <c r="F440" s="273" t="s">
        <v>949</v>
      </c>
      <c r="G440" s="272"/>
      <c r="H440" s="272"/>
      <c r="I440" s="272"/>
      <c r="J440" s="166"/>
      <c r="K440" s="168">
        <v>28.95</v>
      </c>
      <c r="L440" s="166"/>
      <c r="M440" s="166"/>
      <c r="N440" s="166"/>
      <c r="O440" s="166"/>
      <c r="P440" s="166"/>
      <c r="Q440" s="166"/>
      <c r="R440" s="169"/>
      <c r="T440" s="170"/>
      <c r="U440" s="166"/>
      <c r="V440" s="166"/>
      <c r="W440" s="166"/>
      <c r="X440" s="166"/>
      <c r="Y440" s="166"/>
      <c r="Z440" s="166"/>
      <c r="AA440" s="171"/>
      <c r="AT440" s="172" t="s">
        <v>167</v>
      </c>
      <c r="AU440" s="172" t="s">
        <v>103</v>
      </c>
      <c r="AV440" s="10" t="s">
        <v>103</v>
      </c>
      <c r="AW440" s="10" t="s">
        <v>36</v>
      </c>
      <c r="AX440" s="10" t="s">
        <v>79</v>
      </c>
      <c r="AY440" s="172" t="s">
        <v>159</v>
      </c>
    </row>
    <row r="441" spans="2:51" s="11" customFormat="1" ht="22.5" customHeight="1">
      <c r="B441" s="173"/>
      <c r="C441" s="174"/>
      <c r="D441" s="174"/>
      <c r="E441" s="175" t="s">
        <v>3</v>
      </c>
      <c r="F441" s="269" t="s">
        <v>168</v>
      </c>
      <c r="G441" s="270"/>
      <c r="H441" s="270"/>
      <c r="I441" s="270"/>
      <c r="J441" s="174"/>
      <c r="K441" s="176">
        <v>707.24</v>
      </c>
      <c r="L441" s="174"/>
      <c r="M441" s="174"/>
      <c r="N441" s="174"/>
      <c r="O441" s="174"/>
      <c r="P441" s="174"/>
      <c r="Q441" s="174"/>
      <c r="R441" s="177"/>
      <c r="T441" s="178"/>
      <c r="U441" s="174"/>
      <c r="V441" s="174"/>
      <c r="W441" s="174"/>
      <c r="X441" s="174"/>
      <c r="Y441" s="174"/>
      <c r="Z441" s="174"/>
      <c r="AA441" s="179"/>
      <c r="AT441" s="180" t="s">
        <v>167</v>
      </c>
      <c r="AU441" s="180" t="s">
        <v>103</v>
      </c>
      <c r="AV441" s="11" t="s">
        <v>164</v>
      </c>
      <c r="AW441" s="11" t="s">
        <v>36</v>
      </c>
      <c r="AX441" s="11" t="s">
        <v>21</v>
      </c>
      <c r="AY441" s="180" t="s">
        <v>159</v>
      </c>
    </row>
    <row r="442" spans="2:65" s="1" customFormat="1" ht="31.5" customHeight="1">
      <c r="B442" s="129"/>
      <c r="C442" s="158" t="s">
        <v>463</v>
      </c>
      <c r="D442" s="158" t="s">
        <v>160</v>
      </c>
      <c r="E442" s="159" t="s">
        <v>469</v>
      </c>
      <c r="F442" s="259" t="s">
        <v>470</v>
      </c>
      <c r="G442" s="260"/>
      <c r="H442" s="260"/>
      <c r="I442" s="260"/>
      <c r="J442" s="160" t="s">
        <v>211</v>
      </c>
      <c r="K442" s="161">
        <v>49.93</v>
      </c>
      <c r="L442" s="261">
        <v>0</v>
      </c>
      <c r="M442" s="260"/>
      <c r="N442" s="262">
        <f>ROUND(L442*K442,2)</f>
        <v>0</v>
      </c>
      <c r="O442" s="260"/>
      <c r="P442" s="260"/>
      <c r="Q442" s="260"/>
      <c r="R442" s="131"/>
      <c r="T442" s="162" t="s">
        <v>3</v>
      </c>
      <c r="U442" s="43" t="s">
        <v>44</v>
      </c>
      <c r="V442" s="35"/>
      <c r="W442" s="163">
        <f>V442*K442</f>
        <v>0</v>
      </c>
      <c r="X442" s="163">
        <v>0</v>
      </c>
      <c r="Y442" s="163">
        <f>X442*K442</f>
        <v>0</v>
      </c>
      <c r="Z442" s="163">
        <v>0.00338</v>
      </c>
      <c r="AA442" s="164">
        <f>Z442*K442</f>
        <v>0.1687634</v>
      </c>
      <c r="AR442" s="17" t="s">
        <v>196</v>
      </c>
      <c r="AT442" s="17" t="s">
        <v>160</v>
      </c>
      <c r="AU442" s="17" t="s">
        <v>103</v>
      </c>
      <c r="AY442" s="17" t="s">
        <v>159</v>
      </c>
      <c r="BE442" s="104">
        <f>IF(U442="základní",N442,0)</f>
        <v>0</v>
      </c>
      <c r="BF442" s="104">
        <f>IF(U442="snížená",N442,0)</f>
        <v>0</v>
      </c>
      <c r="BG442" s="104">
        <f>IF(U442="zákl. přenesená",N442,0)</f>
        <v>0</v>
      </c>
      <c r="BH442" s="104">
        <f>IF(U442="sníž. přenesená",N442,0)</f>
        <v>0</v>
      </c>
      <c r="BI442" s="104">
        <f>IF(U442="nulová",N442,0)</f>
        <v>0</v>
      </c>
      <c r="BJ442" s="17" t="s">
        <v>21</v>
      </c>
      <c r="BK442" s="104">
        <f>ROUND(L442*K442,2)</f>
        <v>0</v>
      </c>
      <c r="BL442" s="17" t="s">
        <v>196</v>
      </c>
      <c r="BM442" s="17" t="s">
        <v>830</v>
      </c>
    </row>
    <row r="443" spans="2:51" s="10" customFormat="1" ht="22.5" customHeight="1">
      <c r="B443" s="165"/>
      <c r="C443" s="166"/>
      <c r="D443" s="166"/>
      <c r="E443" s="167" t="s">
        <v>3</v>
      </c>
      <c r="F443" s="271" t="s">
        <v>1008</v>
      </c>
      <c r="G443" s="272"/>
      <c r="H443" s="272"/>
      <c r="I443" s="272"/>
      <c r="J443" s="166"/>
      <c r="K443" s="168">
        <v>49.93</v>
      </c>
      <c r="L443" s="166"/>
      <c r="M443" s="166"/>
      <c r="N443" s="166"/>
      <c r="O443" s="166"/>
      <c r="P443" s="166"/>
      <c r="Q443" s="166"/>
      <c r="R443" s="169"/>
      <c r="T443" s="170"/>
      <c r="U443" s="166"/>
      <c r="V443" s="166"/>
      <c r="W443" s="166"/>
      <c r="X443" s="166"/>
      <c r="Y443" s="166"/>
      <c r="Z443" s="166"/>
      <c r="AA443" s="171"/>
      <c r="AT443" s="172" t="s">
        <v>167</v>
      </c>
      <c r="AU443" s="172" t="s">
        <v>103</v>
      </c>
      <c r="AV443" s="10" t="s">
        <v>103</v>
      </c>
      <c r="AW443" s="10" t="s">
        <v>36</v>
      </c>
      <c r="AX443" s="10" t="s">
        <v>79</v>
      </c>
      <c r="AY443" s="172" t="s">
        <v>159</v>
      </c>
    </row>
    <row r="444" spans="2:51" s="11" customFormat="1" ht="22.5" customHeight="1">
      <c r="B444" s="173"/>
      <c r="C444" s="174"/>
      <c r="D444" s="174"/>
      <c r="E444" s="175" t="s">
        <v>3</v>
      </c>
      <c r="F444" s="269" t="s">
        <v>168</v>
      </c>
      <c r="G444" s="270"/>
      <c r="H444" s="270"/>
      <c r="I444" s="270"/>
      <c r="J444" s="174"/>
      <c r="K444" s="176">
        <v>49.93</v>
      </c>
      <c r="L444" s="174"/>
      <c r="M444" s="174"/>
      <c r="N444" s="174"/>
      <c r="O444" s="174"/>
      <c r="P444" s="174"/>
      <c r="Q444" s="174"/>
      <c r="R444" s="177"/>
      <c r="T444" s="178"/>
      <c r="U444" s="174"/>
      <c r="V444" s="174"/>
      <c r="W444" s="174"/>
      <c r="X444" s="174"/>
      <c r="Y444" s="174"/>
      <c r="Z444" s="174"/>
      <c r="AA444" s="179"/>
      <c r="AT444" s="180" t="s">
        <v>167</v>
      </c>
      <c r="AU444" s="180" t="s">
        <v>103</v>
      </c>
      <c r="AV444" s="11" t="s">
        <v>164</v>
      </c>
      <c r="AW444" s="11" t="s">
        <v>36</v>
      </c>
      <c r="AX444" s="11" t="s">
        <v>21</v>
      </c>
      <c r="AY444" s="180" t="s">
        <v>159</v>
      </c>
    </row>
    <row r="445" spans="2:65" s="1" customFormat="1" ht="22.5" customHeight="1">
      <c r="B445" s="129"/>
      <c r="C445" s="158" t="s">
        <v>468</v>
      </c>
      <c r="D445" s="158" t="s">
        <v>160</v>
      </c>
      <c r="E445" s="159" t="s">
        <v>474</v>
      </c>
      <c r="F445" s="259" t="s">
        <v>475</v>
      </c>
      <c r="G445" s="260"/>
      <c r="H445" s="260"/>
      <c r="I445" s="260"/>
      <c r="J445" s="160" t="s">
        <v>211</v>
      </c>
      <c r="K445" s="161">
        <v>43.26</v>
      </c>
      <c r="L445" s="261">
        <v>0</v>
      </c>
      <c r="M445" s="260"/>
      <c r="N445" s="262">
        <f>ROUND(L445*K445,2)</f>
        <v>0</v>
      </c>
      <c r="O445" s="260"/>
      <c r="P445" s="260"/>
      <c r="Q445" s="260"/>
      <c r="R445" s="131"/>
      <c r="T445" s="162" t="s">
        <v>3</v>
      </c>
      <c r="U445" s="43" t="s">
        <v>44</v>
      </c>
      <c r="V445" s="35"/>
      <c r="W445" s="163">
        <f>V445*K445</f>
        <v>0</v>
      </c>
      <c r="X445" s="163">
        <v>0</v>
      </c>
      <c r="Y445" s="163">
        <f>X445*K445</f>
        <v>0</v>
      </c>
      <c r="Z445" s="163">
        <v>0.00187</v>
      </c>
      <c r="AA445" s="164">
        <f>Z445*K445</f>
        <v>0.08089619999999999</v>
      </c>
      <c r="AR445" s="17" t="s">
        <v>196</v>
      </c>
      <c r="AT445" s="17" t="s">
        <v>160</v>
      </c>
      <c r="AU445" s="17" t="s">
        <v>103</v>
      </c>
      <c r="AY445" s="17" t="s">
        <v>159</v>
      </c>
      <c r="BE445" s="104">
        <f>IF(U445="základní",N445,0)</f>
        <v>0</v>
      </c>
      <c r="BF445" s="104">
        <f>IF(U445="snížená",N445,0)</f>
        <v>0</v>
      </c>
      <c r="BG445" s="104">
        <f>IF(U445="zákl. přenesená",N445,0)</f>
        <v>0</v>
      </c>
      <c r="BH445" s="104">
        <f>IF(U445="sníž. přenesená",N445,0)</f>
        <v>0</v>
      </c>
      <c r="BI445" s="104">
        <f>IF(U445="nulová",N445,0)</f>
        <v>0</v>
      </c>
      <c r="BJ445" s="17" t="s">
        <v>21</v>
      </c>
      <c r="BK445" s="104">
        <f>ROUND(L445*K445,2)</f>
        <v>0</v>
      </c>
      <c r="BL445" s="17" t="s">
        <v>196</v>
      </c>
      <c r="BM445" s="17" t="s">
        <v>832</v>
      </c>
    </row>
    <row r="446" spans="2:51" s="10" customFormat="1" ht="22.5" customHeight="1">
      <c r="B446" s="165"/>
      <c r="C446" s="166"/>
      <c r="D446" s="166"/>
      <c r="E446" s="167" t="s">
        <v>3</v>
      </c>
      <c r="F446" s="271" t="s">
        <v>1009</v>
      </c>
      <c r="G446" s="272"/>
      <c r="H446" s="272"/>
      <c r="I446" s="272"/>
      <c r="J446" s="166"/>
      <c r="K446" s="168">
        <v>43.26</v>
      </c>
      <c r="L446" s="166"/>
      <c r="M446" s="166"/>
      <c r="N446" s="166"/>
      <c r="O446" s="166"/>
      <c r="P446" s="166"/>
      <c r="Q446" s="166"/>
      <c r="R446" s="169"/>
      <c r="T446" s="170"/>
      <c r="U446" s="166"/>
      <c r="V446" s="166"/>
      <c r="W446" s="166"/>
      <c r="X446" s="166"/>
      <c r="Y446" s="166"/>
      <c r="Z446" s="166"/>
      <c r="AA446" s="171"/>
      <c r="AT446" s="172" t="s">
        <v>167</v>
      </c>
      <c r="AU446" s="172" t="s">
        <v>103</v>
      </c>
      <c r="AV446" s="10" t="s">
        <v>103</v>
      </c>
      <c r="AW446" s="10" t="s">
        <v>36</v>
      </c>
      <c r="AX446" s="10" t="s">
        <v>79</v>
      </c>
      <c r="AY446" s="172" t="s">
        <v>159</v>
      </c>
    </row>
    <row r="447" spans="2:51" s="11" customFormat="1" ht="22.5" customHeight="1">
      <c r="B447" s="173"/>
      <c r="C447" s="174"/>
      <c r="D447" s="174"/>
      <c r="E447" s="175" t="s">
        <v>3</v>
      </c>
      <c r="F447" s="269" t="s">
        <v>168</v>
      </c>
      <c r="G447" s="270"/>
      <c r="H447" s="270"/>
      <c r="I447" s="270"/>
      <c r="J447" s="174"/>
      <c r="K447" s="176">
        <v>43.26</v>
      </c>
      <c r="L447" s="174"/>
      <c r="M447" s="174"/>
      <c r="N447" s="174"/>
      <c r="O447" s="174"/>
      <c r="P447" s="174"/>
      <c r="Q447" s="174"/>
      <c r="R447" s="177"/>
      <c r="T447" s="178"/>
      <c r="U447" s="174"/>
      <c r="V447" s="174"/>
      <c r="W447" s="174"/>
      <c r="X447" s="174"/>
      <c r="Y447" s="174"/>
      <c r="Z447" s="174"/>
      <c r="AA447" s="179"/>
      <c r="AT447" s="180" t="s">
        <v>167</v>
      </c>
      <c r="AU447" s="180" t="s">
        <v>103</v>
      </c>
      <c r="AV447" s="11" t="s">
        <v>164</v>
      </c>
      <c r="AW447" s="11" t="s">
        <v>36</v>
      </c>
      <c r="AX447" s="11" t="s">
        <v>21</v>
      </c>
      <c r="AY447" s="180" t="s">
        <v>159</v>
      </c>
    </row>
    <row r="448" spans="2:65" s="1" customFormat="1" ht="22.5" customHeight="1">
      <c r="B448" s="129"/>
      <c r="C448" s="158" t="s">
        <v>473</v>
      </c>
      <c r="D448" s="158" t="s">
        <v>160</v>
      </c>
      <c r="E448" s="159" t="s">
        <v>479</v>
      </c>
      <c r="F448" s="259" t="s">
        <v>480</v>
      </c>
      <c r="G448" s="260"/>
      <c r="H448" s="260"/>
      <c r="I448" s="260"/>
      <c r="J448" s="160" t="s">
        <v>211</v>
      </c>
      <c r="K448" s="161">
        <v>17.98</v>
      </c>
      <c r="L448" s="261">
        <v>0</v>
      </c>
      <c r="M448" s="260"/>
      <c r="N448" s="262">
        <f>ROUND(L448*K448,2)</f>
        <v>0</v>
      </c>
      <c r="O448" s="260"/>
      <c r="P448" s="260"/>
      <c r="Q448" s="260"/>
      <c r="R448" s="131"/>
      <c r="T448" s="162" t="s">
        <v>3</v>
      </c>
      <c r="U448" s="43" t="s">
        <v>44</v>
      </c>
      <c r="V448" s="35"/>
      <c r="W448" s="163">
        <f>V448*K448</f>
        <v>0</v>
      </c>
      <c r="X448" s="163">
        <v>0</v>
      </c>
      <c r="Y448" s="163">
        <f>X448*K448</f>
        <v>0</v>
      </c>
      <c r="Z448" s="163">
        <v>0.00348</v>
      </c>
      <c r="AA448" s="164">
        <f>Z448*K448</f>
        <v>0.0625704</v>
      </c>
      <c r="AR448" s="17" t="s">
        <v>196</v>
      </c>
      <c r="AT448" s="17" t="s">
        <v>160</v>
      </c>
      <c r="AU448" s="17" t="s">
        <v>103</v>
      </c>
      <c r="AY448" s="17" t="s">
        <v>159</v>
      </c>
      <c r="BE448" s="104">
        <f>IF(U448="základní",N448,0)</f>
        <v>0</v>
      </c>
      <c r="BF448" s="104">
        <f>IF(U448="snížená",N448,0)</f>
        <v>0</v>
      </c>
      <c r="BG448" s="104">
        <f>IF(U448="zákl. přenesená",N448,0)</f>
        <v>0</v>
      </c>
      <c r="BH448" s="104">
        <f>IF(U448="sníž. přenesená",N448,0)</f>
        <v>0</v>
      </c>
      <c r="BI448" s="104">
        <f>IF(U448="nulová",N448,0)</f>
        <v>0</v>
      </c>
      <c r="BJ448" s="17" t="s">
        <v>21</v>
      </c>
      <c r="BK448" s="104">
        <f>ROUND(L448*K448,2)</f>
        <v>0</v>
      </c>
      <c r="BL448" s="17" t="s">
        <v>196</v>
      </c>
      <c r="BM448" s="17" t="s">
        <v>834</v>
      </c>
    </row>
    <row r="449" spans="2:51" s="10" customFormat="1" ht="22.5" customHeight="1">
      <c r="B449" s="165"/>
      <c r="C449" s="166"/>
      <c r="D449" s="166"/>
      <c r="E449" s="167" t="s">
        <v>3</v>
      </c>
      <c r="F449" s="271" t="s">
        <v>1010</v>
      </c>
      <c r="G449" s="272"/>
      <c r="H449" s="272"/>
      <c r="I449" s="272"/>
      <c r="J449" s="166"/>
      <c r="K449" s="168">
        <v>17.98</v>
      </c>
      <c r="L449" s="166"/>
      <c r="M449" s="166"/>
      <c r="N449" s="166"/>
      <c r="O449" s="166"/>
      <c r="P449" s="166"/>
      <c r="Q449" s="166"/>
      <c r="R449" s="169"/>
      <c r="T449" s="170"/>
      <c r="U449" s="166"/>
      <c r="V449" s="166"/>
      <c r="W449" s="166"/>
      <c r="X449" s="166"/>
      <c r="Y449" s="166"/>
      <c r="Z449" s="166"/>
      <c r="AA449" s="171"/>
      <c r="AT449" s="172" t="s">
        <v>167</v>
      </c>
      <c r="AU449" s="172" t="s">
        <v>103</v>
      </c>
      <c r="AV449" s="10" t="s">
        <v>103</v>
      </c>
      <c r="AW449" s="10" t="s">
        <v>36</v>
      </c>
      <c r="AX449" s="10" t="s">
        <v>79</v>
      </c>
      <c r="AY449" s="172" t="s">
        <v>159</v>
      </c>
    </row>
    <row r="450" spans="2:51" s="11" customFormat="1" ht="22.5" customHeight="1">
      <c r="B450" s="173"/>
      <c r="C450" s="174"/>
      <c r="D450" s="174"/>
      <c r="E450" s="175" t="s">
        <v>3</v>
      </c>
      <c r="F450" s="269" t="s">
        <v>168</v>
      </c>
      <c r="G450" s="270"/>
      <c r="H450" s="270"/>
      <c r="I450" s="270"/>
      <c r="J450" s="174"/>
      <c r="K450" s="176">
        <v>17.98</v>
      </c>
      <c r="L450" s="174"/>
      <c r="M450" s="174"/>
      <c r="N450" s="174"/>
      <c r="O450" s="174"/>
      <c r="P450" s="174"/>
      <c r="Q450" s="174"/>
      <c r="R450" s="177"/>
      <c r="T450" s="178"/>
      <c r="U450" s="174"/>
      <c r="V450" s="174"/>
      <c r="W450" s="174"/>
      <c r="X450" s="174"/>
      <c r="Y450" s="174"/>
      <c r="Z450" s="174"/>
      <c r="AA450" s="179"/>
      <c r="AT450" s="180" t="s">
        <v>167</v>
      </c>
      <c r="AU450" s="180" t="s">
        <v>103</v>
      </c>
      <c r="AV450" s="11" t="s">
        <v>164</v>
      </c>
      <c r="AW450" s="11" t="s">
        <v>36</v>
      </c>
      <c r="AX450" s="11" t="s">
        <v>21</v>
      </c>
      <c r="AY450" s="180" t="s">
        <v>159</v>
      </c>
    </row>
    <row r="451" spans="2:65" s="1" customFormat="1" ht="22.5" customHeight="1">
      <c r="B451" s="129"/>
      <c r="C451" s="158" t="s">
        <v>478</v>
      </c>
      <c r="D451" s="158" t="s">
        <v>160</v>
      </c>
      <c r="E451" s="159" t="s">
        <v>836</v>
      </c>
      <c r="F451" s="259" t="s">
        <v>837</v>
      </c>
      <c r="G451" s="260"/>
      <c r="H451" s="260"/>
      <c r="I451" s="260"/>
      <c r="J451" s="160" t="s">
        <v>211</v>
      </c>
      <c r="K451" s="161">
        <v>1.02</v>
      </c>
      <c r="L451" s="261">
        <v>0</v>
      </c>
      <c r="M451" s="260"/>
      <c r="N451" s="262">
        <f>ROUND(L451*K451,2)</f>
        <v>0</v>
      </c>
      <c r="O451" s="260"/>
      <c r="P451" s="260"/>
      <c r="Q451" s="260"/>
      <c r="R451" s="131"/>
      <c r="T451" s="162" t="s">
        <v>3</v>
      </c>
      <c r="U451" s="43" t="s">
        <v>44</v>
      </c>
      <c r="V451" s="35"/>
      <c r="W451" s="163">
        <f>V451*K451</f>
        <v>0</v>
      </c>
      <c r="X451" s="163">
        <v>0</v>
      </c>
      <c r="Y451" s="163">
        <f>X451*K451</f>
        <v>0</v>
      </c>
      <c r="Z451" s="163">
        <v>0.0017</v>
      </c>
      <c r="AA451" s="164">
        <f>Z451*K451</f>
        <v>0.0017339999999999999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104">
        <f>IF(U451="základní",N451,0)</f>
        <v>0</v>
      </c>
      <c r="BF451" s="104">
        <f>IF(U451="snížená",N451,0)</f>
        <v>0</v>
      </c>
      <c r="BG451" s="104">
        <f>IF(U451="zákl. přenesená",N451,0)</f>
        <v>0</v>
      </c>
      <c r="BH451" s="104">
        <f>IF(U451="sníž. přenesená",N451,0)</f>
        <v>0</v>
      </c>
      <c r="BI451" s="104">
        <f>IF(U451="nulová",N451,0)</f>
        <v>0</v>
      </c>
      <c r="BJ451" s="17" t="s">
        <v>21</v>
      </c>
      <c r="BK451" s="104">
        <f>ROUND(L451*K451,2)</f>
        <v>0</v>
      </c>
      <c r="BL451" s="17" t="s">
        <v>196</v>
      </c>
      <c r="BM451" s="17" t="s">
        <v>838</v>
      </c>
    </row>
    <row r="452" spans="2:51" s="10" customFormat="1" ht="22.5" customHeight="1">
      <c r="B452" s="165"/>
      <c r="C452" s="166"/>
      <c r="D452" s="166"/>
      <c r="E452" s="167" t="s">
        <v>3</v>
      </c>
      <c r="F452" s="271" t="s">
        <v>1011</v>
      </c>
      <c r="G452" s="272"/>
      <c r="H452" s="272"/>
      <c r="I452" s="272"/>
      <c r="J452" s="166"/>
      <c r="K452" s="168">
        <v>1.02</v>
      </c>
      <c r="L452" s="166"/>
      <c r="M452" s="166"/>
      <c r="N452" s="166"/>
      <c r="O452" s="166"/>
      <c r="P452" s="166"/>
      <c r="Q452" s="166"/>
      <c r="R452" s="169"/>
      <c r="T452" s="170"/>
      <c r="U452" s="166"/>
      <c r="V452" s="166"/>
      <c r="W452" s="166"/>
      <c r="X452" s="166"/>
      <c r="Y452" s="166"/>
      <c r="Z452" s="166"/>
      <c r="AA452" s="171"/>
      <c r="AT452" s="172" t="s">
        <v>167</v>
      </c>
      <c r="AU452" s="172" t="s">
        <v>103</v>
      </c>
      <c r="AV452" s="10" t="s">
        <v>103</v>
      </c>
      <c r="AW452" s="10" t="s">
        <v>36</v>
      </c>
      <c r="AX452" s="10" t="s">
        <v>79</v>
      </c>
      <c r="AY452" s="172" t="s">
        <v>159</v>
      </c>
    </row>
    <row r="453" spans="2:51" s="11" customFormat="1" ht="22.5" customHeight="1">
      <c r="B453" s="173"/>
      <c r="C453" s="174"/>
      <c r="D453" s="174"/>
      <c r="E453" s="175" t="s">
        <v>3</v>
      </c>
      <c r="F453" s="269" t="s">
        <v>168</v>
      </c>
      <c r="G453" s="270"/>
      <c r="H453" s="270"/>
      <c r="I453" s="270"/>
      <c r="J453" s="174"/>
      <c r="K453" s="176">
        <v>1.02</v>
      </c>
      <c r="L453" s="174"/>
      <c r="M453" s="174"/>
      <c r="N453" s="174"/>
      <c r="O453" s="174"/>
      <c r="P453" s="174"/>
      <c r="Q453" s="174"/>
      <c r="R453" s="177"/>
      <c r="T453" s="178"/>
      <c r="U453" s="174"/>
      <c r="V453" s="174"/>
      <c r="W453" s="174"/>
      <c r="X453" s="174"/>
      <c r="Y453" s="174"/>
      <c r="Z453" s="174"/>
      <c r="AA453" s="179"/>
      <c r="AT453" s="180" t="s">
        <v>167</v>
      </c>
      <c r="AU453" s="180" t="s">
        <v>103</v>
      </c>
      <c r="AV453" s="11" t="s">
        <v>164</v>
      </c>
      <c r="AW453" s="11" t="s">
        <v>36</v>
      </c>
      <c r="AX453" s="11" t="s">
        <v>21</v>
      </c>
      <c r="AY453" s="180" t="s">
        <v>159</v>
      </c>
    </row>
    <row r="454" spans="2:65" s="1" customFormat="1" ht="31.5" customHeight="1">
      <c r="B454" s="129"/>
      <c r="C454" s="158" t="s">
        <v>483</v>
      </c>
      <c r="D454" s="158" t="s">
        <v>160</v>
      </c>
      <c r="E454" s="159" t="s">
        <v>484</v>
      </c>
      <c r="F454" s="259" t="s">
        <v>485</v>
      </c>
      <c r="G454" s="260"/>
      <c r="H454" s="260"/>
      <c r="I454" s="260"/>
      <c r="J454" s="160" t="s">
        <v>211</v>
      </c>
      <c r="K454" s="161">
        <v>131.44</v>
      </c>
      <c r="L454" s="261">
        <v>0</v>
      </c>
      <c r="M454" s="260"/>
      <c r="N454" s="262">
        <f>ROUND(L454*K454,2)</f>
        <v>0</v>
      </c>
      <c r="O454" s="260"/>
      <c r="P454" s="260"/>
      <c r="Q454" s="260"/>
      <c r="R454" s="131"/>
      <c r="T454" s="162" t="s">
        <v>3</v>
      </c>
      <c r="U454" s="43" t="s">
        <v>44</v>
      </c>
      <c r="V454" s="35"/>
      <c r="W454" s="163">
        <f>V454*K454</f>
        <v>0</v>
      </c>
      <c r="X454" s="163">
        <v>0</v>
      </c>
      <c r="Y454" s="163">
        <f>X454*K454</f>
        <v>0</v>
      </c>
      <c r="Z454" s="163">
        <v>0.00177</v>
      </c>
      <c r="AA454" s="164">
        <f>Z454*K454</f>
        <v>0.23264880000000002</v>
      </c>
      <c r="AR454" s="17" t="s">
        <v>196</v>
      </c>
      <c r="AT454" s="17" t="s">
        <v>160</v>
      </c>
      <c r="AU454" s="17" t="s">
        <v>103</v>
      </c>
      <c r="AY454" s="17" t="s">
        <v>159</v>
      </c>
      <c r="BE454" s="104">
        <f>IF(U454="základní",N454,0)</f>
        <v>0</v>
      </c>
      <c r="BF454" s="104">
        <f>IF(U454="snížená",N454,0)</f>
        <v>0</v>
      </c>
      <c r="BG454" s="104">
        <f>IF(U454="zákl. přenesená",N454,0)</f>
        <v>0</v>
      </c>
      <c r="BH454" s="104">
        <f>IF(U454="sníž. přenesená",N454,0)</f>
        <v>0</v>
      </c>
      <c r="BI454" s="104">
        <f>IF(U454="nulová",N454,0)</f>
        <v>0</v>
      </c>
      <c r="BJ454" s="17" t="s">
        <v>21</v>
      </c>
      <c r="BK454" s="104">
        <f>ROUND(L454*K454,2)</f>
        <v>0</v>
      </c>
      <c r="BL454" s="17" t="s">
        <v>196</v>
      </c>
      <c r="BM454" s="17" t="s">
        <v>840</v>
      </c>
    </row>
    <row r="455" spans="2:51" s="10" customFormat="1" ht="22.5" customHeight="1">
      <c r="B455" s="165"/>
      <c r="C455" s="166"/>
      <c r="D455" s="166"/>
      <c r="E455" s="167" t="s">
        <v>3</v>
      </c>
      <c r="F455" s="271" t="s">
        <v>1012</v>
      </c>
      <c r="G455" s="272"/>
      <c r="H455" s="272"/>
      <c r="I455" s="272"/>
      <c r="J455" s="166"/>
      <c r="K455" s="168">
        <v>131.44</v>
      </c>
      <c r="L455" s="166"/>
      <c r="M455" s="166"/>
      <c r="N455" s="166"/>
      <c r="O455" s="166"/>
      <c r="P455" s="166"/>
      <c r="Q455" s="166"/>
      <c r="R455" s="169"/>
      <c r="T455" s="170"/>
      <c r="U455" s="166"/>
      <c r="V455" s="166"/>
      <c r="W455" s="166"/>
      <c r="X455" s="166"/>
      <c r="Y455" s="166"/>
      <c r="Z455" s="166"/>
      <c r="AA455" s="171"/>
      <c r="AT455" s="172" t="s">
        <v>167</v>
      </c>
      <c r="AU455" s="172" t="s">
        <v>103</v>
      </c>
      <c r="AV455" s="10" t="s">
        <v>103</v>
      </c>
      <c r="AW455" s="10" t="s">
        <v>36</v>
      </c>
      <c r="AX455" s="10" t="s">
        <v>79</v>
      </c>
      <c r="AY455" s="172" t="s">
        <v>159</v>
      </c>
    </row>
    <row r="456" spans="2:51" s="11" customFormat="1" ht="22.5" customHeight="1">
      <c r="B456" s="173"/>
      <c r="C456" s="174"/>
      <c r="D456" s="174"/>
      <c r="E456" s="175" t="s">
        <v>3</v>
      </c>
      <c r="F456" s="269" t="s">
        <v>168</v>
      </c>
      <c r="G456" s="270"/>
      <c r="H456" s="270"/>
      <c r="I456" s="270"/>
      <c r="J456" s="174"/>
      <c r="K456" s="176">
        <v>131.44</v>
      </c>
      <c r="L456" s="174"/>
      <c r="M456" s="174"/>
      <c r="N456" s="174"/>
      <c r="O456" s="174"/>
      <c r="P456" s="174"/>
      <c r="Q456" s="174"/>
      <c r="R456" s="177"/>
      <c r="T456" s="178"/>
      <c r="U456" s="174"/>
      <c r="V456" s="174"/>
      <c r="W456" s="174"/>
      <c r="X456" s="174"/>
      <c r="Y456" s="174"/>
      <c r="Z456" s="174"/>
      <c r="AA456" s="179"/>
      <c r="AT456" s="180" t="s">
        <v>167</v>
      </c>
      <c r="AU456" s="180" t="s">
        <v>103</v>
      </c>
      <c r="AV456" s="11" t="s">
        <v>164</v>
      </c>
      <c r="AW456" s="11" t="s">
        <v>36</v>
      </c>
      <c r="AX456" s="11" t="s">
        <v>21</v>
      </c>
      <c r="AY456" s="180" t="s">
        <v>159</v>
      </c>
    </row>
    <row r="457" spans="2:65" s="1" customFormat="1" ht="22.5" customHeight="1">
      <c r="B457" s="129"/>
      <c r="C457" s="158" t="s">
        <v>488</v>
      </c>
      <c r="D457" s="158" t="s">
        <v>160</v>
      </c>
      <c r="E457" s="159" t="s">
        <v>489</v>
      </c>
      <c r="F457" s="259" t="s">
        <v>490</v>
      </c>
      <c r="G457" s="260"/>
      <c r="H457" s="260"/>
      <c r="I457" s="260"/>
      <c r="J457" s="160" t="s">
        <v>206</v>
      </c>
      <c r="K457" s="161">
        <v>11</v>
      </c>
      <c r="L457" s="261">
        <v>0</v>
      </c>
      <c r="M457" s="260"/>
      <c r="N457" s="262">
        <f>ROUND(L457*K457,2)</f>
        <v>0</v>
      </c>
      <c r="O457" s="260"/>
      <c r="P457" s="260"/>
      <c r="Q457" s="260"/>
      <c r="R457" s="131"/>
      <c r="T457" s="162" t="s">
        <v>3</v>
      </c>
      <c r="U457" s="43" t="s">
        <v>44</v>
      </c>
      <c r="V457" s="35"/>
      <c r="W457" s="163">
        <f>V457*K457</f>
        <v>0</v>
      </c>
      <c r="X457" s="163">
        <v>0</v>
      </c>
      <c r="Y457" s="163">
        <f>X457*K457</f>
        <v>0</v>
      </c>
      <c r="Z457" s="163">
        <v>0.00906</v>
      </c>
      <c r="AA457" s="164">
        <f>Z457*K457</f>
        <v>0.09966</v>
      </c>
      <c r="AR457" s="17" t="s">
        <v>196</v>
      </c>
      <c r="AT457" s="17" t="s">
        <v>160</v>
      </c>
      <c r="AU457" s="17" t="s">
        <v>103</v>
      </c>
      <c r="AY457" s="17" t="s">
        <v>159</v>
      </c>
      <c r="BE457" s="104">
        <f>IF(U457="základní",N457,0)</f>
        <v>0</v>
      </c>
      <c r="BF457" s="104">
        <f>IF(U457="snížená",N457,0)</f>
        <v>0</v>
      </c>
      <c r="BG457" s="104">
        <f>IF(U457="zákl. přenesená",N457,0)</f>
        <v>0</v>
      </c>
      <c r="BH457" s="104">
        <f>IF(U457="sníž. přenesená",N457,0)</f>
        <v>0</v>
      </c>
      <c r="BI457" s="104">
        <f>IF(U457="nulová",N457,0)</f>
        <v>0</v>
      </c>
      <c r="BJ457" s="17" t="s">
        <v>21</v>
      </c>
      <c r="BK457" s="104">
        <f>ROUND(L457*K457,2)</f>
        <v>0</v>
      </c>
      <c r="BL457" s="17" t="s">
        <v>196</v>
      </c>
      <c r="BM457" s="17" t="s">
        <v>842</v>
      </c>
    </row>
    <row r="458" spans="2:51" s="10" customFormat="1" ht="22.5" customHeight="1">
      <c r="B458" s="165"/>
      <c r="C458" s="166"/>
      <c r="D458" s="166"/>
      <c r="E458" s="167" t="s">
        <v>3</v>
      </c>
      <c r="F458" s="271" t="s">
        <v>214</v>
      </c>
      <c r="G458" s="272"/>
      <c r="H458" s="272"/>
      <c r="I458" s="272"/>
      <c r="J458" s="166"/>
      <c r="K458" s="168">
        <v>11</v>
      </c>
      <c r="L458" s="166"/>
      <c r="M458" s="166"/>
      <c r="N458" s="166"/>
      <c r="O458" s="166"/>
      <c r="P458" s="166"/>
      <c r="Q458" s="166"/>
      <c r="R458" s="169"/>
      <c r="T458" s="170"/>
      <c r="U458" s="166"/>
      <c r="V458" s="166"/>
      <c r="W458" s="166"/>
      <c r="X458" s="166"/>
      <c r="Y458" s="166"/>
      <c r="Z458" s="166"/>
      <c r="AA458" s="171"/>
      <c r="AT458" s="172" t="s">
        <v>167</v>
      </c>
      <c r="AU458" s="172" t="s">
        <v>103</v>
      </c>
      <c r="AV458" s="10" t="s">
        <v>103</v>
      </c>
      <c r="AW458" s="10" t="s">
        <v>36</v>
      </c>
      <c r="AX458" s="10" t="s">
        <v>79</v>
      </c>
      <c r="AY458" s="172" t="s">
        <v>159</v>
      </c>
    </row>
    <row r="459" spans="2:51" s="11" customFormat="1" ht="22.5" customHeight="1">
      <c r="B459" s="173"/>
      <c r="C459" s="174"/>
      <c r="D459" s="174"/>
      <c r="E459" s="175" t="s">
        <v>3</v>
      </c>
      <c r="F459" s="269" t="s">
        <v>168</v>
      </c>
      <c r="G459" s="270"/>
      <c r="H459" s="270"/>
      <c r="I459" s="270"/>
      <c r="J459" s="174"/>
      <c r="K459" s="176">
        <v>11</v>
      </c>
      <c r="L459" s="174"/>
      <c r="M459" s="174"/>
      <c r="N459" s="174"/>
      <c r="O459" s="174"/>
      <c r="P459" s="174"/>
      <c r="Q459" s="174"/>
      <c r="R459" s="177"/>
      <c r="T459" s="178"/>
      <c r="U459" s="174"/>
      <c r="V459" s="174"/>
      <c r="W459" s="174"/>
      <c r="X459" s="174"/>
      <c r="Y459" s="174"/>
      <c r="Z459" s="174"/>
      <c r="AA459" s="179"/>
      <c r="AT459" s="180" t="s">
        <v>167</v>
      </c>
      <c r="AU459" s="180" t="s">
        <v>103</v>
      </c>
      <c r="AV459" s="11" t="s">
        <v>164</v>
      </c>
      <c r="AW459" s="11" t="s">
        <v>36</v>
      </c>
      <c r="AX459" s="11" t="s">
        <v>21</v>
      </c>
      <c r="AY459" s="180" t="s">
        <v>159</v>
      </c>
    </row>
    <row r="460" spans="2:65" s="1" customFormat="1" ht="31.5" customHeight="1">
      <c r="B460" s="129"/>
      <c r="C460" s="158" t="s">
        <v>492</v>
      </c>
      <c r="D460" s="158" t="s">
        <v>160</v>
      </c>
      <c r="E460" s="159" t="s">
        <v>843</v>
      </c>
      <c r="F460" s="259" t="s">
        <v>1074</v>
      </c>
      <c r="G460" s="260"/>
      <c r="H460" s="260"/>
      <c r="I460" s="260"/>
      <c r="J460" s="160" t="s">
        <v>211</v>
      </c>
      <c r="K460" s="161">
        <v>13</v>
      </c>
      <c r="L460" s="261">
        <v>0</v>
      </c>
      <c r="M460" s="260"/>
      <c r="N460" s="262">
        <f>ROUND(L460*K460,2)</f>
        <v>0</v>
      </c>
      <c r="O460" s="260"/>
      <c r="P460" s="260"/>
      <c r="Q460" s="260"/>
      <c r="R460" s="131"/>
      <c r="T460" s="162" t="s">
        <v>3</v>
      </c>
      <c r="U460" s="43" t="s">
        <v>44</v>
      </c>
      <c r="V460" s="35"/>
      <c r="W460" s="163">
        <f>V460*K460</f>
        <v>0</v>
      </c>
      <c r="X460" s="163">
        <v>0</v>
      </c>
      <c r="Y460" s="163">
        <f>X460*K460</f>
        <v>0</v>
      </c>
      <c r="Z460" s="163">
        <v>0.00191</v>
      </c>
      <c r="AA460" s="164">
        <f>Z460*K460</f>
        <v>0.02483</v>
      </c>
      <c r="AR460" s="17" t="s">
        <v>196</v>
      </c>
      <c r="AT460" s="17" t="s">
        <v>160</v>
      </c>
      <c r="AU460" s="17" t="s">
        <v>103</v>
      </c>
      <c r="AY460" s="17" t="s">
        <v>159</v>
      </c>
      <c r="BE460" s="104">
        <f>IF(U460="základní",N460,0)</f>
        <v>0</v>
      </c>
      <c r="BF460" s="104">
        <f>IF(U460="snížená",N460,0)</f>
        <v>0</v>
      </c>
      <c r="BG460" s="104">
        <f>IF(U460="zákl. přenesená",N460,0)</f>
        <v>0</v>
      </c>
      <c r="BH460" s="104">
        <f>IF(U460="sníž. přenesená",N460,0)</f>
        <v>0</v>
      </c>
      <c r="BI460" s="104">
        <f>IF(U460="nulová",N460,0)</f>
        <v>0</v>
      </c>
      <c r="BJ460" s="17" t="s">
        <v>21</v>
      </c>
      <c r="BK460" s="104">
        <f>ROUND(L460*K460,2)</f>
        <v>0</v>
      </c>
      <c r="BL460" s="17" t="s">
        <v>196</v>
      </c>
      <c r="BM460" s="17" t="s">
        <v>844</v>
      </c>
    </row>
    <row r="461" spans="2:51" s="10" customFormat="1" ht="22.5" customHeight="1">
      <c r="B461" s="165"/>
      <c r="C461" s="166"/>
      <c r="D461" s="166"/>
      <c r="E461" s="167" t="s">
        <v>3</v>
      </c>
      <c r="F461" s="271" t="s">
        <v>223</v>
      </c>
      <c r="G461" s="272"/>
      <c r="H461" s="272"/>
      <c r="I461" s="272"/>
      <c r="J461" s="166"/>
      <c r="K461" s="168">
        <v>13</v>
      </c>
      <c r="L461" s="166"/>
      <c r="M461" s="166"/>
      <c r="N461" s="166"/>
      <c r="O461" s="166"/>
      <c r="P461" s="166"/>
      <c r="Q461" s="166"/>
      <c r="R461" s="169"/>
      <c r="T461" s="170"/>
      <c r="U461" s="166"/>
      <c r="V461" s="166"/>
      <c r="W461" s="166"/>
      <c r="X461" s="166"/>
      <c r="Y461" s="166"/>
      <c r="Z461" s="166"/>
      <c r="AA461" s="171"/>
      <c r="AT461" s="172" t="s">
        <v>167</v>
      </c>
      <c r="AU461" s="172" t="s">
        <v>103</v>
      </c>
      <c r="AV461" s="10" t="s">
        <v>103</v>
      </c>
      <c r="AW461" s="10" t="s">
        <v>36</v>
      </c>
      <c r="AX461" s="10" t="s">
        <v>79</v>
      </c>
      <c r="AY461" s="172" t="s">
        <v>159</v>
      </c>
    </row>
    <row r="462" spans="2:51" s="11" customFormat="1" ht="22.5" customHeight="1">
      <c r="B462" s="173"/>
      <c r="C462" s="174"/>
      <c r="D462" s="174"/>
      <c r="E462" s="175" t="s">
        <v>3</v>
      </c>
      <c r="F462" s="269" t="s">
        <v>168</v>
      </c>
      <c r="G462" s="270"/>
      <c r="H462" s="270"/>
      <c r="I462" s="270"/>
      <c r="J462" s="174"/>
      <c r="K462" s="176">
        <v>13</v>
      </c>
      <c r="L462" s="174"/>
      <c r="M462" s="174"/>
      <c r="N462" s="174"/>
      <c r="O462" s="174"/>
      <c r="P462" s="174"/>
      <c r="Q462" s="174"/>
      <c r="R462" s="177"/>
      <c r="T462" s="178"/>
      <c r="U462" s="174"/>
      <c r="V462" s="174"/>
      <c r="W462" s="174"/>
      <c r="X462" s="174"/>
      <c r="Y462" s="174"/>
      <c r="Z462" s="174"/>
      <c r="AA462" s="179"/>
      <c r="AT462" s="180" t="s">
        <v>167</v>
      </c>
      <c r="AU462" s="180" t="s">
        <v>103</v>
      </c>
      <c r="AV462" s="11" t="s">
        <v>164</v>
      </c>
      <c r="AW462" s="11" t="s">
        <v>36</v>
      </c>
      <c r="AX462" s="11" t="s">
        <v>21</v>
      </c>
      <c r="AY462" s="180" t="s">
        <v>159</v>
      </c>
    </row>
    <row r="463" spans="2:65" s="1" customFormat="1" ht="22.5" customHeight="1">
      <c r="B463" s="129"/>
      <c r="C463" s="158" t="s">
        <v>497</v>
      </c>
      <c r="D463" s="158" t="s">
        <v>160</v>
      </c>
      <c r="E463" s="159" t="s">
        <v>493</v>
      </c>
      <c r="F463" s="259" t="s">
        <v>494</v>
      </c>
      <c r="G463" s="260"/>
      <c r="H463" s="260"/>
      <c r="I463" s="260"/>
      <c r="J463" s="160" t="s">
        <v>211</v>
      </c>
      <c r="K463" s="161">
        <v>47.23</v>
      </c>
      <c r="L463" s="261">
        <v>0</v>
      </c>
      <c r="M463" s="260"/>
      <c r="N463" s="262">
        <f>ROUND(L463*K463,2)</f>
        <v>0</v>
      </c>
      <c r="O463" s="260"/>
      <c r="P463" s="260"/>
      <c r="Q463" s="260"/>
      <c r="R463" s="131"/>
      <c r="T463" s="162" t="s">
        <v>3</v>
      </c>
      <c r="U463" s="43" t="s">
        <v>44</v>
      </c>
      <c r="V463" s="35"/>
      <c r="W463" s="163">
        <f>V463*K463</f>
        <v>0</v>
      </c>
      <c r="X463" s="163">
        <v>0</v>
      </c>
      <c r="Y463" s="163">
        <f>X463*K463</f>
        <v>0</v>
      </c>
      <c r="Z463" s="163">
        <v>0.00175</v>
      </c>
      <c r="AA463" s="164">
        <f>Z463*K463</f>
        <v>0.08265249999999999</v>
      </c>
      <c r="AR463" s="17" t="s">
        <v>196</v>
      </c>
      <c r="AT463" s="17" t="s">
        <v>160</v>
      </c>
      <c r="AU463" s="17" t="s">
        <v>103</v>
      </c>
      <c r="AY463" s="17" t="s">
        <v>159</v>
      </c>
      <c r="BE463" s="104">
        <f>IF(U463="základní",N463,0)</f>
        <v>0</v>
      </c>
      <c r="BF463" s="104">
        <f>IF(U463="snížená",N463,0)</f>
        <v>0</v>
      </c>
      <c r="BG463" s="104">
        <f>IF(U463="zákl. přenesená",N463,0)</f>
        <v>0</v>
      </c>
      <c r="BH463" s="104">
        <f>IF(U463="sníž. přenesená",N463,0)</f>
        <v>0</v>
      </c>
      <c r="BI463" s="104">
        <f>IF(U463="nulová",N463,0)</f>
        <v>0</v>
      </c>
      <c r="BJ463" s="17" t="s">
        <v>21</v>
      </c>
      <c r="BK463" s="104">
        <f>ROUND(L463*K463,2)</f>
        <v>0</v>
      </c>
      <c r="BL463" s="17" t="s">
        <v>196</v>
      </c>
      <c r="BM463" s="17" t="s">
        <v>846</v>
      </c>
    </row>
    <row r="464" spans="2:51" s="10" customFormat="1" ht="22.5" customHeight="1">
      <c r="B464" s="165"/>
      <c r="C464" s="166"/>
      <c r="D464" s="166"/>
      <c r="E464" s="167" t="s">
        <v>3</v>
      </c>
      <c r="F464" s="271" t="s">
        <v>1013</v>
      </c>
      <c r="G464" s="272"/>
      <c r="H464" s="272"/>
      <c r="I464" s="272"/>
      <c r="J464" s="166"/>
      <c r="K464" s="168">
        <v>47.23</v>
      </c>
      <c r="L464" s="166"/>
      <c r="M464" s="166"/>
      <c r="N464" s="166"/>
      <c r="O464" s="166"/>
      <c r="P464" s="166"/>
      <c r="Q464" s="166"/>
      <c r="R464" s="169"/>
      <c r="T464" s="170"/>
      <c r="U464" s="166"/>
      <c r="V464" s="166"/>
      <c r="W464" s="166"/>
      <c r="X464" s="166"/>
      <c r="Y464" s="166"/>
      <c r="Z464" s="166"/>
      <c r="AA464" s="171"/>
      <c r="AT464" s="172" t="s">
        <v>167</v>
      </c>
      <c r="AU464" s="172" t="s">
        <v>103</v>
      </c>
      <c r="AV464" s="10" t="s">
        <v>103</v>
      </c>
      <c r="AW464" s="10" t="s">
        <v>36</v>
      </c>
      <c r="AX464" s="10" t="s">
        <v>79</v>
      </c>
      <c r="AY464" s="172" t="s">
        <v>159</v>
      </c>
    </row>
    <row r="465" spans="2:51" s="11" customFormat="1" ht="22.5" customHeight="1">
      <c r="B465" s="173"/>
      <c r="C465" s="174"/>
      <c r="D465" s="174"/>
      <c r="E465" s="175" t="s">
        <v>3</v>
      </c>
      <c r="F465" s="269" t="s">
        <v>168</v>
      </c>
      <c r="G465" s="270"/>
      <c r="H465" s="270"/>
      <c r="I465" s="270"/>
      <c r="J465" s="174"/>
      <c r="K465" s="176">
        <v>47.23</v>
      </c>
      <c r="L465" s="174"/>
      <c r="M465" s="174"/>
      <c r="N465" s="174"/>
      <c r="O465" s="174"/>
      <c r="P465" s="174"/>
      <c r="Q465" s="174"/>
      <c r="R465" s="177"/>
      <c r="T465" s="178"/>
      <c r="U465" s="174"/>
      <c r="V465" s="174"/>
      <c r="W465" s="174"/>
      <c r="X465" s="174"/>
      <c r="Y465" s="174"/>
      <c r="Z465" s="174"/>
      <c r="AA465" s="179"/>
      <c r="AT465" s="180" t="s">
        <v>167</v>
      </c>
      <c r="AU465" s="180" t="s">
        <v>103</v>
      </c>
      <c r="AV465" s="11" t="s">
        <v>164</v>
      </c>
      <c r="AW465" s="11" t="s">
        <v>36</v>
      </c>
      <c r="AX465" s="11" t="s">
        <v>21</v>
      </c>
      <c r="AY465" s="180" t="s">
        <v>159</v>
      </c>
    </row>
    <row r="466" spans="2:65" s="1" customFormat="1" ht="22.5" customHeight="1">
      <c r="B466" s="129"/>
      <c r="C466" s="158" t="s">
        <v>502</v>
      </c>
      <c r="D466" s="158" t="s">
        <v>160</v>
      </c>
      <c r="E466" s="159" t="s">
        <v>503</v>
      </c>
      <c r="F466" s="259" t="s">
        <v>504</v>
      </c>
      <c r="G466" s="260"/>
      <c r="H466" s="260"/>
      <c r="I466" s="260"/>
      <c r="J466" s="160" t="s">
        <v>211</v>
      </c>
      <c r="K466" s="161">
        <v>132.4</v>
      </c>
      <c r="L466" s="261">
        <v>0</v>
      </c>
      <c r="M466" s="260"/>
      <c r="N466" s="262">
        <f>ROUND(L466*K466,2)</f>
        <v>0</v>
      </c>
      <c r="O466" s="260"/>
      <c r="P466" s="260"/>
      <c r="Q466" s="260"/>
      <c r="R466" s="131"/>
      <c r="T466" s="162" t="s">
        <v>3</v>
      </c>
      <c r="U466" s="43" t="s">
        <v>44</v>
      </c>
      <c r="V466" s="35"/>
      <c r="W466" s="163">
        <f>V466*K466</f>
        <v>0</v>
      </c>
      <c r="X466" s="163">
        <v>0</v>
      </c>
      <c r="Y466" s="163">
        <f>X466*K466</f>
        <v>0</v>
      </c>
      <c r="Z466" s="163">
        <v>0.0026</v>
      </c>
      <c r="AA466" s="164">
        <f>Z466*K466</f>
        <v>0.34424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104">
        <f>IF(U466="základní",N466,0)</f>
        <v>0</v>
      </c>
      <c r="BF466" s="104">
        <f>IF(U466="snížená",N466,0)</f>
        <v>0</v>
      </c>
      <c r="BG466" s="104">
        <f>IF(U466="zákl. přenesená",N466,0)</f>
        <v>0</v>
      </c>
      <c r="BH466" s="104">
        <f>IF(U466="sníž. přenesená",N466,0)</f>
        <v>0</v>
      </c>
      <c r="BI466" s="104">
        <f>IF(U466="nulová",N466,0)</f>
        <v>0</v>
      </c>
      <c r="BJ466" s="17" t="s">
        <v>21</v>
      </c>
      <c r="BK466" s="104">
        <f>ROUND(L466*K466,2)</f>
        <v>0</v>
      </c>
      <c r="BL466" s="17" t="s">
        <v>196</v>
      </c>
      <c r="BM466" s="17" t="s">
        <v>848</v>
      </c>
    </row>
    <row r="467" spans="2:51" s="10" customFormat="1" ht="31.5" customHeight="1">
      <c r="B467" s="165"/>
      <c r="C467" s="166"/>
      <c r="D467" s="166"/>
      <c r="E467" s="167" t="s">
        <v>3</v>
      </c>
      <c r="F467" s="271" t="s">
        <v>1014</v>
      </c>
      <c r="G467" s="272"/>
      <c r="H467" s="272"/>
      <c r="I467" s="272"/>
      <c r="J467" s="166"/>
      <c r="K467" s="168">
        <v>132.4</v>
      </c>
      <c r="L467" s="166"/>
      <c r="M467" s="166"/>
      <c r="N467" s="166"/>
      <c r="O467" s="166"/>
      <c r="P467" s="166"/>
      <c r="Q467" s="166"/>
      <c r="R467" s="169"/>
      <c r="T467" s="170"/>
      <c r="U467" s="166"/>
      <c r="V467" s="166"/>
      <c r="W467" s="166"/>
      <c r="X467" s="166"/>
      <c r="Y467" s="166"/>
      <c r="Z467" s="166"/>
      <c r="AA467" s="171"/>
      <c r="AT467" s="172" t="s">
        <v>167</v>
      </c>
      <c r="AU467" s="172" t="s">
        <v>103</v>
      </c>
      <c r="AV467" s="10" t="s">
        <v>103</v>
      </c>
      <c r="AW467" s="10" t="s">
        <v>36</v>
      </c>
      <c r="AX467" s="10" t="s">
        <v>79</v>
      </c>
      <c r="AY467" s="172" t="s">
        <v>159</v>
      </c>
    </row>
    <row r="468" spans="2:51" s="11" customFormat="1" ht="22.5" customHeight="1">
      <c r="B468" s="173"/>
      <c r="C468" s="174"/>
      <c r="D468" s="174"/>
      <c r="E468" s="175" t="s">
        <v>3</v>
      </c>
      <c r="F468" s="269" t="s">
        <v>168</v>
      </c>
      <c r="G468" s="270"/>
      <c r="H468" s="270"/>
      <c r="I468" s="270"/>
      <c r="J468" s="174"/>
      <c r="K468" s="176">
        <v>132.4</v>
      </c>
      <c r="L468" s="174"/>
      <c r="M468" s="174"/>
      <c r="N468" s="174"/>
      <c r="O468" s="174"/>
      <c r="P468" s="174"/>
      <c r="Q468" s="174"/>
      <c r="R468" s="177"/>
      <c r="T468" s="178"/>
      <c r="U468" s="174"/>
      <c r="V468" s="174"/>
      <c r="W468" s="174"/>
      <c r="X468" s="174"/>
      <c r="Y468" s="174"/>
      <c r="Z468" s="174"/>
      <c r="AA468" s="179"/>
      <c r="AT468" s="180" t="s">
        <v>167</v>
      </c>
      <c r="AU468" s="180" t="s">
        <v>103</v>
      </c>
      <c r="AV468" s="11" t="s">
        <v>164</v>
      </c>
      <c r="AW468" s="11" t="s">
        <v>36</v>
      </c>
      <c r="AX468" s="11" t="s">
        <v>21</v>
      </c>
      <c r="AY468" s="180" t="s">
        <v>159</v>
      </c>
    </row>
    <row r="469" spans="2:65" s="1" customFormat="1" ht="31.5" customHeight="1">
      <c r="B469" s="129"/>
      <c r="C469" s="158" t="s">
        <v>507</v>
      </c>
      <c r="D469" s="158" t="s">
        <v>160</v>
      </c>
      <c r="E469" s="159" t="s">
        <v>1015</v>
      </c>
      <c r="F469" s="259" t="s">
        <v>1016</v>
      </c>
      <c r="G469" s="260"/>
      <c r="H469" s="260"/>
      <c r="I469" s="260"/>
      <c r="J469" s="160" t="s">
        <v>163</v>
      </c>
      <c r="K469" s="161">
        <v>28.95</v>
      </c>
      <c r="L469" s="261">
        <v>0</v>
      </c>
      <c r="M469" s="260"/>
      <c r="N469" s="262">
        <f>ROUND(L469*K469,2)</f>
        <v>0</v>
      </c>
      <c r="O469" s="260"/>
      <c r="P469" s="260"/>
      <c r="Q469" s="260"/>
      <c r="R469" s="131"/>
      <c r="T469" s="162" t="s">
        <v>3</v>
      </c>
      <c r="U469" s="43" t="s">
        <v>44</v>
      </c>
      <c r="V469" s="35"/>
      <c r="W469" s="163">
        <f>V469*K469</f>
        <v>0</v>
      </c>
      <c r="X469" s="163">
        <v>0</v>
      </c>
      <c r="Y469" s="163">
        <f>X469*K469</f>
        <v>0</v>
      </c>
      <c r="Z469" s="163">
        <v>0</v>
      </c>
      <c r="AA469" s="164">
        <f>Z469*K469</f>
        <v>0</v>
      </c>
      <c r="AR469" s="17" t="s">
        <v>196</v>
      </c>
      <c r="AT469" s="17" t="s">
        <v>160</v>
      </c>
      <c r="AU469" s="17" t="s">
        <v>103</v>
      </c>
      <c r="AY469" s="17" t="s">
        <v>159</v>
      </c>
      <c r="BE469" s="104">
        <f>IF(U469="základní",N469,0)</f>
        <v>0</v>
      </c>
      <c r="BF469" s="104">
        <f>IF(U469="snížená",N469,0)</f>
        <v>0</v>
      </c>
      <c r="BG469" s="104">
        <f>IF(U469="zákl. přenesená",N469,0)</f>
        <v>0</v>
      </c>
      <c r="BH469" s="104">
        <f>IF(U469="sníž. přenesená",N469,0)</f>
        <v>0</v>
      </c>
      <c r="BI469" s="104">
        <f>IF(U469="nulová",N469,0)</f>
        <v>0</v>
      </c>
      <c r="BJ469" s="17" t="s">
        <v>21</v>
      </c>
      <c r="BK469" s="104">
        <f>ROUND(L469*K469,2)</f>
        <v>0</v>
      </c>
      <c r="BL469" s="17" t="s">
        <v>196</v>
      </c>
      <c r="BM469" s="17" t="s">
        <v>1017</v>
      </c>
    </row>
    <row r="470" spans="2:51" s="12" customFormat="1" ht="22.5" customHeight="1">
      <c r="B470" s="185"/>
      <c r="C470" s="186"/>
      <c r="D470" s="186"/>
      <c r="E470" s="187" t="s">
        <v>3</v>
      </c>
      <c r="F470" s="276" t="s">
        <v>948</v>
      </c>
      <c r="G470" s="277"/>
      <c r="H470" s="277"/>
      <c r="I470" s="277"/>
      <c r="J470" s="186"/>
      <c r="K470" s="188" t="s">
        <v>3</v>
      </c>
      <c r="L470" s="186"/>
      <c r="M470" s="186"/>
      <c r="N470" s="186"/>
      <c r="O470" s="186"/>
      <c r="P470" s="186"/>
      <c r="Q470" s="186"/>
      <c r="R470" s="189"/>
      <c r="T470" s="190"/>
      <c r="U470" s="186"/>
      <c r="V470" s="186"/>
      <c r="W470" s="186"/>
      <c r="X470" s="186"/>
      <c r="Y470" s="186"/>
      <c r="Z470" s="186"/>
      <c r="AA470" s="191"/>
      <c r="AT470" s="192" t="s">
        <v>167</v>
      </c>
      <c r="AU470" s="192" t="s">
        <v>103</v>
      </c>
      <c r="AV470" s="12" t="s">
        <v>21</v>
      </c>
      <c r="AW470" s="12" t="s">
        <v>36</v>
      </c>
      <c r="AX470" s="12" t="s">
        <v>79</v>
      </c>
      <c r="AY470" s="192" t="s">
        <v>159</v>
      </c>
    </row>
    <row r="471" spans="2:51" s="10" customFormat="1" ht="22.5" customHeight="1">
      <c r="B471" s="165"/>
      <c r="C471" s="166"/>
      <c r="D471" s="166"/>
      <c r="E471" s="167" t="s">
        <v>3</v>
      </c>
      <c r="F471" s="273" t="s">
        <v>949</v>
      </c>
      <c r="G471" s="272"/>
      <c r="H471" s="272"/>
      <c r="I471" s="272"/>
      <c r="J471" s="166"/>
      <c r="K471" s="168">
        <v>28.95</v>
      </c>
      <c r="L471" s="166"/>
      <c r="M471" s="166"/>
      <c r="N471" s="166"/>
      <c r="O471" s="166"/>
      <c r="P471" s="166"/>
      <c r="Q471" s="166"/>
      <c r="R471" s="169"/>
      <c r="T471" s="170"/>
      <c r="U471" s="166"/>
      <c r="V471" s="166"/>
      <c r="W471" s="166"/>
      <c r="X471" s="166"/>
      <c r="Y471" s="166"/>
      <c r="Z471" s="166"/>
      <c r="AA471" s="171"/>
      <c r="AT471" s="172" t="s">
        <v>167</v>
      </c>
      <c r="AU471" s="172" t="s">
        <v>103</v>
      </c>
      <c r="AV471" s="10" t="s">
        <v>103</v>
      </c>
      <c r="AW471" s="10" t="s">
        <v>36</v>
      </c>
      <c r="AX471" s="10" t="s">
        <v>79</v>
      </c>
      <c r="AY471" s="172" t="s">
        <v>159</v>
      </c>
    </row>
    <row r="472" spans="2:51" s="11" customFormat="1" ht="22.5" customHeight="1">
      <c r="B472" s="173"/>
      <c r="C472" s="174"/>
      <c r="D472" s="174"/>
      <c r="E472" s="175" t="s">
        <v>3</v>
      </c>
      <c r="F472" s="269" t="s">
        <v>168</v>
      </c>
      <c r="G472" s="270"/>
      <c r="H472" s="270"/>
      <c r="I472" s="270"/>
      <c r="J472" s="174"/>
      <c r="K472" s="176">
        <v>28.95</v>
      </c>
      <c r="L472" s="174"/>
      <c r="M472" s="174"/>
      <c r="N472" s="174"/>
      <c r="O472" s="174"/>
      <c r="P472" s="174"/>
      <c r="Q472" s="174"/>
      <c r="R472" s="177"/>
      <c r="T472" s="178"/>
      <c r="U472" s="174"/>
      <c r="V472" s="174"/>
      <c r="W472" s="174"/>
      <c r="X472" s="174"/>
      <c r="Y472" s="174"/>
      <c r="Z472" s="174"/>
      <c r="AA472" s="179"/>
      <c r="AT472" s="180" t="s">
        <v>167</v>
      </c>
      <c r="AU472" s="180" t="s">
        <v>103</v>
      </c>
      <c r="AV472" s="11" t="s">
        <v>164</v>
      </c>
      <c r="AW472" s="11" t="s">
        <v>36</v>
      </c>
      <c r="AX472" s="11" t="s">
        <v>21</v>
      </c>
      <c r="AY472" s="180" t="s">
        <v>159</v>
      </c>
    </row>
    <row r="473" spans="2:65" s="1" customFormat="1" ht="69" customHeight="1">
      <c r="B473" s="129"/>
      <c r="C473" s="181" t="s">
        <v>512</v>
      </c>
      <c r="D473" s="181" t="s">
        <v>262</v>
      </c>
      <c r="E473" s="182" t="s">
        <v>513</v>
      </c>
      <c r="F473" s="278" t="s">
        <v>1072</v>
      </c>
      <c r="G473" s="279"/>
      <c r="H473" s="279"/>
      <c r="I473" s="279"/>
      <c r="J473" s="183" t="s">
        <v>163</v>
      </c>
      <c r="K473" s="184">
        <v>28.95</v>
      </c>
      <c r="L473" s="280">
        <v>0</v>
      </c>
      <c r="M473" s="279"/>
      <c r="N473" s="281">
        <f>ROUND(L473*K473,2)</f>
        <v>0</v>
      </c>
      <c r="O473" s="260"/>
      <c r="P473" s="260"/>
      <c r="Q473" s="260"/>
      <c r="R473" s="131"/>
      <c r="T473" s="162" t="s">
        <v>3</v>
      </c>
      <c r="U473" s="43" t="s">
        <v>44</v>
      </c>
      <c r="V473" s="35"/>
      <c r="W473" s="163">
        <f>V473*K473</f>
        <v>0</v>
      </c>
      <c r="X473" s="163">
        <v>0</v>
      </c>
      <c r="Y473" s="163">
        <f>X473*K473</f>
        <v>0</v>
      </c>
      <c r="Z473" s="163">
        <v>0</v>
      </c>
      <c r="AA473" s="164">
        <f>Z473*K473</f>
        <v>0</v>
      </c>
      <c r="AR473" s="17" t="s">
        <v>265</v>
      </c>
      <c r="AT473" s="17" t="s">
        <v>262</v>
      </c>
      <c r="AU473" s="17" t="s">
        <v>103</v>
      </c>
      <c r="AY473" s="17" t="s">
        <v>159</v>
      </c>
      <c r="BE473" s="104">
        <f>IF(U473="základní",N473,0)</f>
        <v>0</v>
      </c>
      <c r="BF473" s="104">
        <f>IF(U473="snížená",N473,0)</f>
        <v>0</v>
      </c>
      <c r="BG473" s="104">
        <f>IF(U473="zákl. přenesená",N473,0)</f>
        <v>0</v>
      </c>
      <c r="BH473" s="104">
        <f>IF(U473="sníž. přenesená",N473,0)</f>
        <v>0</v>
      </c>
      <c r="BI473" s="104">
        <f>IF(U473="nulová",N473,0)</f>
        <v>0</v>
      </c>
      <c r="BJ473" s="17" t="s">
        <v>21</v>
      </c>
      <c r="BK473" s="104">
        <f>ROUND(L473*K473,2)</f>
        <v>0</v>
      </c>
      <c r="BL473" s="17" t="s">
        <v>196</v>
      </c>
      <c r="BM473" s="17" t="s">
        <v>1018</v>
      </c>
    </row>
    <row r="474" spans="2:51" s="12" customFormat="1" ht="22.5" customHeight="1">
      <c r="B474" s="185"/>
      <c r="C474" s="186"/>
      <c r="D474" s="186"/>
      <c r="E474" s="187" t="s">
        <v>3</v>
      </c>
      <c r="F474" s="276" t="s">
        <v>948</v>
      </c>
      <c r="G474" s="277"/>
      <c r="H474" s="277"/>
      <c r="I474" s="277"/>
      <c r="J474" s="186"/>
      <c r="K474" s="188" t="s">
        <v>3</v>
      </c>
      <c r="L474" s="186"/>
      <c r="M474" s="186"/>
      <c r="N474" s="186"/>
      <c r="O474" s="186"/>
      <c r="P474" s="186"/>
      <c r="Q474" s="186"/>
      <c r="R474" s="189"/>
      <c r="T474" s="190"/>
      <c r="U474" s="186"/>
      <c r="V474" s="186"/>
      <c r="W474" s="186"/>
      <c r="X474" s="186"/>
      <c r="Y474" s="186"/>
      <c r="Z474" s="186"/>
      <c r="AA474" s="191"/>
      <c r="AT474" s="192" t="s">
        <v>167</v>
      </c>
      <c r="AU474" s="192" t="s">
        <v>103</v>
      </c>
      <c r="AV474" s="12" t="s">
        <v>21</v>
      </c>
      <c r="AW474" s="12" t="s">
        <v>36</v>
      </c>
      <c r="AX474" s="12" t="s">
        <v>79</v>
      </c>
      <c r="AY474" s="192" t="s">
        <v>159</v>
      </c>
    </row>
    <row r="475" spans="2:51" s="10" customFormat="1" ht="22.5" customHeight="1">
      <c r="B475" s="165"/>
      <c r="C475" s="166"/>
      <c r="D475" s="166"/>
      <c r="E475" s="167" t="s">
        <v>3</v>
      </c>
      <c r="F475" s="273" t="s">
        <v>949</v>
      </c>
      <c r="G475" s="272"/>
      <c r="H475" s="272"/>
      <c r="I475" s="272"/>
      <c r="J475" s="166"/>
      <c r="K475" s="168">
        <v>28.95</v>
      </c>
      <c r="L475" s="166"/>
      <c r="M475" s="166"/>
      <c r="N475" s="166"/>
      <c r="O475" s="166"/>
      <c r="P475" s="166"/>
      <c r="Q475" s="166"/>
      <c r="R475" s="169"/>
      <c r="T475" s="170"/>
      <c r="U475" s="166"/>
      <c r="V475" s="166"/>
      <c r="W475" s="166"/>
      <c r="X475" s="166"/>
      <c r="Y475" s="166"/>
      <c r="Z475" s="166"/>
      <c r="AA475" s="171"/>
      <c r="AT475" s="172" t="s">
        <v>167</v>
      </c>
      <c r="AU475" s="172" t="s">
        <v>103</v>
      </c>
      <c r="AV475" s="10" t="s">
        <v>103</v>
      </c>
      <c r="AW475" s="10" t="s">
        <v>36</v>
      </c>
      <c r="AX475" s="10" t="s">
        <v>79</v>
      </c>
      <c r="AY475" s="172" t="s">
        <v>159</v>
      </c>
    </row>
    <row r="476" spans="2:51" s="11" customFormat="1" ht="22.5" customHeight="1">
      <c r="B476" s="173"/>
      <c r="C476" s="174"/>
      <c r="D476" s="174"/>
      <c r="E476" s="175" t="s">
        <v>3</v>
      </c>
      <c r="F476" s="269" t="s">
        <v>168</v>
      </c>
      <c r="G476" s="270"/>
      <c r="H476" s="270"/>
      <c r="I476" s="270"/>
      <c r="J476" s="174"/>
      <c r="K476" s="176">
        <v>28.95</v>
      </c>
      <c r="L476" s="174"/>
      <c r="M476" s="174"/>
      <c r="N476" s="174"/>
      <c r="O476" s="174"/>
      <c r="P476" s="174"/>
      <c r="Q476" s="174"/>
      <c r="R476" s="177"/>
      <c r="T476" s="178"/>
      <c r="U476" s="174"/>
      <c r="V476" s="174"/>
      <c r="W476" s="174"/>
      <c r="X476" s="174"/>
      <c r="Y476" s="174"/>
      <c r="Z476" s="174"/>
      <c r="AA476" s="179"/>
      <c r="AT476" s="180" t="s">
        <v>167</v>
      </c>
      <c r="AU476" s="180" t="s">
        <v>103</v>
      </c>
      <c r="AV476" s="11" t="s">
        <v>164</v>
      </c>
      <c r="AW476" s="11" t="s">
        <v>36</v>
      </c>
      <c r="AX476" s="11" t="s">
        <v>21</v>
      </c>
      <c r="AY476" s="180" t="s">
        <v>159</v>
      </c>
    </row>
    <row r="477" spans="2:65" s="1" customFormat="1" ht="31.5" customHeight="1">
      <c r="B477" s="129"/>
      <c r="C477" s="158" t="s">
        <v>515</v>
      </c>
      <c r="D477" s="158" t="s">
        <v>160</v>
      </c>
      <c r="E477" s="159" t="s">
        <v>508</v>
      </c>
      <c r="F477" s="259" t="s">
        <v>509</v>
      </c>
      <c r="G477" s="260"/>
      <c r="H477" s="260"/>
      <c r="I477" s="260"/>
      <c r="J477" s="160" t="s">
        <v>163</v>
      </c>
      <c r="K477" s="161">
        <v>681.29</v>
      </c>
      <c r="L477" s="261">
        <v>0</v>
      </c>
      <c r="M477" s="260"/>
      <c r="N477" s="262">
        <f>ROUND(L477*K477,2)</f>
        <v>0</v>
      </c>
      <c r="O477" s="260"/>
      <c r="P477" s="260"/>
      <c r="Q477" s="260"/>
      <c r="R477" s="131"/>
      <c r="T477" s="162" t="s">
        <v>3</v>
      </c>
      <c r="U477" s="43" t="s">
        <v>44</v>
      </c>
      <c r="V477" s="35"/>
      <c r="W477" s="163">
        <f>V477*K477</f>
        <v>0</v>
      </c>
      <c r="X477" s="163">
        <v>0</v>
      </c>
      <c r="Y477" s="163">
        <f>X477*K477</f>
        <v>0</v>
      </c>
      <c r="Z477" s="163">
        <v>0</v>
      </c>
      <c r="AA477" s="164">
        <f>Z477*K477</f>
        <v>0</v>
      </c>
      <c r="AR477" s="17" t="s">
        <v>196</v>
      </c>
      <c r="AT477" s="17" t="s">
        <v>160</v>
      </c>
      <c r="AU477" s="17" t="s">
        <v>103</v>
      </c>
      <c r="AY477" s="17" t="s">
        <v>159</v>
      </c>
      <c r="BE477" s="104">
        <f>IF(U477="základní",N477,0)</f>
        <v>0</v>
      </c>
      <c r="BF477" s="104">
        <f>IF(U477="snížená",N477,0)</f>
        <v>0</v>
      </c>
      <c r="BG477" s="104">
        <f>IF(U477="zákl. přenesená",N477,0)</f>
        <v>0</v>
      </c>
      <c r="BH477" s="104">
        <f>IF(U477="sníž. přenesená",N477,0)</f>
        <v>0</v>
      </c>
      <c r="BI477" s="104">
        <f>IF(U477="nulová",N477,0)</f>
        <v>0</v>
      </c>
      <c r="BJ477" s="17" t="s">
        <v>21</v>
      </c>
      <c r="BK477" s="104">
        <f>ROUND(L477*K477,2)</f>
        <v>0</v>
      </c>
      <c r="BL477" s="17" t="s">
        <v>196</v>
      </c>
      <c r="BM477" s="17" t="s">
        <v>850</v>
      </c>
    </row>
    <row r="478" spans="2:51" s="12" customFormat="1" ht="22.5" customHeight="1">
      <c r="B478" s="185"/>
      <c r="C478" s="186"/>
      <c r="D478" s="186"/>
      <c r="E478" s="187" t="s">
        <v>3</v>
      </c>
      <c r="F478" s="276" t="s">
        <v>954</v>
      </c>
      <c r="G478" s="277"/>
      <c r="H478" s="277"/>
      <c r="I478" s="277"/>
      <c r="J478" s="186"/>
      <c r="K478" s="188" t="s">
        <v>3</v>
      </c>
      <c r="L478" s="186"/>
      <c r="M478" s="186"/>
      <c r="N478" s="186"/>
      <c r="O478" s="186"/>
      <c r="P478" s="186"/>
      <c r="Q478" s="186"/>
      <c r="R478" s="189"/>
      <c r="T478" s="190"/>
      <c r="U478" s="186"/>
      <c r="V478" s="186"/>
      <c r="W478" s="186"/>
      <c r="X478" s="186"/>
      <c r="Y478" s="186"/>
      <c r="Z478" s="186"/>
      <c r="AA478" s="191"/>
      <c r="AT478" s="192" t="s">
        <v>167</v>
      </c>
      <c r="AU478" s="192" t="s">
        <v>103</v>
      </c>
      <c r="AV478" s="12" t="s">
        <v>21</v>
      </c>
      <c r="AW478" s="12" t="s">
        <v>36</v>
      </c>
      <c r="AX478" s="12" t="s">
        <v>79</v>
      </c>
      <c r="AY478" s="192" t="s">
        <v>159</v>
      </c>
    </row>
    <row r="479" spans="2:51" s="10" customFormat="1" ht="22.5" customHeight="1">
      <c r="B479" s="165"/>
      <c r="C479" s="166"/>
      <c r="D479" s="166"/>
      <c r="E479" s="167" t="s">
        <v>3</v>
      </c>
      <c r="F479" s="273" t="s">
        <v>956</v>
      </c>
      <c r="G479" s="272"/>
      <c r="H479" s="272"/>
      <c r="I479" s="272"/>
      <c r="J479" s="166"/>
      <c r="K479" s="168">
        <v>681.29</v>
      </c>
      <c r="L479" s="166"/>
      <c r="M479" s="166"/>
      <c r="N479" s="166"/>
      <c r="O479" s="166"/>
      <c r="P479" s="166"/>
      <c r="Q479" s="166"/>
      <c r="R479" s="169"/>
      <c r="T479" s="170"/>
      <c r="U479" s="166"/>
      <c r="V479" s="166"/>
      <c r="W479" s="166"/>
      <c r="X479" s="166"/>
      <c r="Y479" s="166"/>
      <c r="Z479" s="166"/>
      <c r="AA479" s="171"/>
      <c r="AT479" s="172" t="s">
        <v>167</v>
      </c>
      <c r="AU479" s="172" t="s">
        <v>103</v>
      </c>
      <c r="AV479" s="10" t="s">
        <v>103</v>
      </c>
      <c r="AW479" s="10" t="s">
        <v>36</v>
      </c>
      <c r="AX479" s="10" t="s">
        <v>79</v>
      </c>
      <c r="AY479" s="172" t="s">
        <v>159</v>
      </c>
    </row>
    <row r="480" spans="2:51" s="11" customFormat="1" ht="22.5" customHeight="1">
      <c r="B480" s="173"/>
      <c r="C480" s="174"/>
      <c r="D480" s="174"/>
      <c r="E480" s="175" t="s">
        <v>3</v>
      </c>
      <c r="F480" s="269" t="s">
        <v>168</v>
      </c>
      <c r="G480" s="270"/>
      <c r="H480" s="270"/>
      <c r="I480" s="270"/>
      <c r="J480" s="174"/>
      <c r="K480" s="176">
        <v>681.29</v>
      </c>
      <c r="L480" s="174"/>
      <c r="M480" s="174"/>
      <c r="N480" s="174"/>
      <c r="O480" s="174"/>
      <c r="P480" s="174"/>
      <c r="Q480" s="174"/>
      <c r="R480" s="177"/>
      <c r="T480" s="178"/>
      <c r="U480" s="174"/>
      <c r="V480" s="174"/>
      <c r="W480" s="174"/>
      <c r="X480" s="174"/>
      <c r="Y480" s="174"/>
      <c r="Z480" s="174"/>
      <c r="AA480" s="179"/>
      <c r="AT480" s="180" t="s">
        <v>167</v>
      </c>
      <c r="AU480" s="180" t="s">
        <v>103</v>
      </c>
      <c r="AV480" s="11" t="s">
        <v>164</v>
      </c>
      <c r="AW480" s="11" t="s">
        <v>36</v>
      </c>
      <c r="AX480" s="11" t="s">
        <v>21</v>
      </c>
      <c r="AY480" s="180" t="s">
        <v>159</v>
      </c>
    </row>
    <row r="481" spans="2:65" s="1" customFormat="1" ht="75.75" customHeight="1">
      <c r="B481" s="129"/>
      <c r="C481" s="181" t="s">
        <v>520</v>
      </c>
      <c r="D481" s="181" t="s">
        <v>262</v>
      </c>
      <c r="E481" s="182" t="s">
        <v>513</v>
      </c>
      <c r="F481" s="278" t="s">
        <v>1073</v>
      </c>
      <c r="G481" s="279"/>
      <c r="H481" s="279"/>
      <c r="I481" s="279"/>
      <c r="J481" s="183" t="s">
        <v>163</v>
      </c>
      <c r="K481" s="184">
        <v>681.29</v>
      </c>
      <c r="L481" s="280">
        <v>0</v>
      </c>
      <c r="M481" s="279"/>
      <c r="N481" s="281">
        <f>ROUND(L481*K481,2)</f>
        <v>0</v>
      </c>
      <c r="O481" s="260"/>
      <c r="P481" s="260"/>
      <c r="Q481" s="260"/>
      <c r="R481" s="131"/>
      <c r="T481" s="162" t="s">
        <v>3</v>
      </c>
      <c r="U481" s="43" t="s">
        <v>44</v>
      </c>
      <c r="V481" s="35"/>
      <c r="W481" s="163">
        <f>V481*K481</f>
        <v>0</v>
      </c>
      <c r="X481" s="163">
        <v>0</v>
      </c>
      <c r="Y481" s="163">
        <f>X481*K481</f>
        <v>0</v>
      </c>
      <c r="Z481" s="163">
        <v>0</v>
      </c>
      <c r="AA481" s="164">
        <f>Z481*K481</f>
        <v>0</v>
      </c>
      <c r="AR481" s="17" t="s">
        <v>265</v>
      </c>
      <c r="AT481" s="17" t="s">
        <v>262</v>
      </c>
      <c r="AU481" s="17" t="s">
        <v>103</v>
      </c>
      <c r="AY481" s="17" t="s">
        <v>159</v>
      </c>
      <c r="BE481" s="104">
        <f>IF(U481="základní",N481,0)</f>
        <v>0</v>
      </c>
      <c r="BF481" s="104">
        <f>IF(U481="snížená",N481,0)</f>
        <v>0</v>
      </c>
      <c r="BG481" s="104">
        <f>IF(U481="zákl. přenesená",N481,0)</f>
        <v>0</v>
      </c>
      <c r="BH481" s="104">
        <f>IF(U481="sníž. přenesená",N481,0)</f>
        <v>0</v>
      </c>
      <c r="BI481" s="104">
        <f>IF(U481="nulová",N481,0)</f>
        <v>0</v>
      </c>
      <c r="BJ481" s="17" t="s">
        <v>21</v>
      </c>
      <c r="BK481" s="104">
        <f>ROUND(L481*K481,2)</f>
        <v>0</v>
      </c>
      <c r="BL481" s="17" t="s">
        <v>196</v>
      </c>
      <c r="BM481" s="17" t="s">
        <v>852</v>
      </c>
    </row>
    <row r="482" spans="2:65" s="1" customFormat="1" ht="31.5" customHeight="1">
      <c r="B482" s="129"/>
      <c r="C482" s="158" t="s">
        <v>524</v>
      </c>
      <c r="D482" s="158" t="s">
        <v>160</v>
      </c>
      <c r="E482" s="159" t="s">
        <v>516</v>
      </c>
      <c r="F482" s="259" t="s">
        <v>517</v>
      </c>
      <c r="G482" s="260"/>
      <c r="H482" s="260"/>
      <c r="I482" s="260"/>
      <c r="J482" s="160" t="s">
        <v>206</v>
      </c>
      <c r="K482" s="161">
        <v>5</v>
      </c>
      <c r="L482" s="261">
        <v>0</v>
      </c>
      <c r="M482" s="260"/>
      <c r="N482" s="262">
        <f>ROUND(L482*K482,2)</f>
        <v>0</v>
      </c>
      <c r="O482" s="260"/>
      <c r="P482" s="260"/>
      <c r="Q482" s="260"/>
      <c r="R482" s="131"/>
      <c r="T482" s="162" t="s">
        <v>3</v>
      </c>
      <c r="U482" s="43" t="s">
        <v>44</v>
      </c>
      <c r="V482" s="35"/>
      <c r="W482" s="163">
        <f>V482*K482</f>
        <v>0</v>
      </c>
      <c r="X482" s="163">
        <v>0</v>
      </c>
      <c r="Y482" s="163">
        <f>X482*K482</f>
        <v>0</v>
      </c>
      <c r="Z482" s="163">
        <v>0</v>
      </c>
      <c r="AA482" s="164">
        <f>Z482*K482</f>
        <v>0</v>
      </c>
      <c r="AR482" s="17" t="s">
        <v>196</v>
      </c>
      <c r="AT482" s="17" t="s">
        <v>160</v>
      </c>
      <c r="AU482" s="17" t="s">
        <v>103</v>
      </c>
      <c r="AY482" s="17" t="s">
        <v>159</v>
      </c>
      <c r="BE482" s="104">
        <f>IF(U482="základní",N482,0)</f>
        <v>0</v>
      </c>
      <c r="BF482" s="104">
        <f>IF(U482="snížená",N482,0)</f>
        <v>0</v>
      </c>
      <c r="BG482" s="104">
        <f>IF(U482="zákl. přenesená",N482,0)</f>
        <v>0</v>
      </c>
      <c r="BH482" s="104">
        <f>IF(U482="sníž. přenesená",N482,0)</f>
        <v>0</v>
      </c>
      <c r="BI482" s="104">
        <f>IF(U482="nulová",N482,0)</f>
        <v>0</v>
      </c>
      <c r="BJ482" s="17" t="s">
        <v>21</v>
      </c>
      <c r="BK482" s="104">
        <f>ROUND(L482*K482,2)</f>
        <v>0</v>
      </c>
      <c r="BL482" s="17" t="s">
        <v>196</v>
      </c>
      <c r="BM482" s="17" t="s">
        <v>853</v>
      </c>
    </row>
    <row r="483" spans="2:51" s="10" customFormat="1" ht="22.5" customHeight="1">
      <c r="B483" s="165"/>
      <c r="C483" s="166"/>
      <c r="D483" s="166"/>
      <c r="E483" s="167" t="s">
        <v>3</v>
      </c>
      <c r="F483" s="271" t="s">
        <v>1019</v>
      </c>
      <c r="G483" s="272"/>
      <c r="H483" s="272"/>
      <c r="I483" s="272"/>
      <c r="J483" s="166"/>
      <c r="K483" s="168">
        <v>5</v>
      </c>
      <c r="L483" s="166"/>
      <c r="M483" s="166"/>
      <c r="N483" s="166"/>
      <c r="O483" s="166"/>
      <c r="P483" s="166"/>
      <c r="Q483" s="166"/>
      <c r="R483" s="169"/>
      <c r="T483" s="170"/>
      <c r="U483" s="166"/>
      <c r="V483" s="166"/>
      <c r="W483" s="166"/>
      <c r="X483" s="166"/>
      <c r="Y483" s="166"/>
      <c r="Z483" s="166"/>
      <c r="AA483" s="171"/>
      <c r="AT483" s="172" t="s">
        <v>167</v>
      </c>
      <c r="AU483" s="172" t="s">
        <v>103</v>
      </c>
      <c r="AV483" s="10" t="s">
        <v>103</v>
      </c>
      <c r="AW483" s="10" t="s">
        <v>36</v>
      </c>
      <c r="AX483" s="10" t="s">
        <v>79</v>
      </c>
      <c r="AY483" s="172" t="s">
        <v>159</v>
      </c>
    </row>
    <row r="484" spans="2:51" s="11" customFormat="1" ht="22.5" customHeight="1">
      <c r="B484" s="173"/>
      <c r="C484" s="174"/>
      <c r="D484" s="174"/>
      <c r="E484" s="175" t="s">
        <v>3</v>
      </c>
      <c r="F484" s="269" t="s">
        <v>168</v>
      </c>
      <c r="G484" s="270"/>
      <c r="H484" s="270"/>
      <c r="I484" s="270"/>
      <c r="J484" s="174"/>
      <c r="K484" s="176">
        <v>5</v>
      </c>
      <c r="L484" s="174"/>
      <c r="M484" s="174"/>
      <c r="N484" s="174"/>
      <c r="O484" s="174"/>
      <c r="P484" s="174"/>
      <c r="Q484" s="174"/>
      <c r="R484" s="177"/>
      <c r="T484" s="178"/>
      <c r="U484" s="174"/>
      <c r="V484" s="174"/>
      <c r="W484" s="174"/>
      <c r="X484" s="174"/>
      <c r="Y484" s="174"/>
      <c r="Z484" s="174"/>
      <c r="AA484" s="179"/>
      <c r="AT484" s="180" t="s">
        <v>167</v>
      </c>
      <c r="AU484" s="180" t="s">
        <v>103</v>
      </c>
      <c r="AV484" s="11" t="s">
        <v>164</v>
      </c>
      <c r="AW484" s="11" t="s">
        <v>36</v>
      </c>
      <c r="AX484" s="11" t="s">
        <v>21</v>
      </c>
      <c r="AY484" s="180" t="s">
        <v>159</v>
      </c>
    </row>
    <row r="485" spans="2:65" s="1" customFormat="1" ht="31.5" customHeight="1">
      <c r="B485" s="129"/>
      <c r="C485" s="181" t="s">
        <v>529</v>
      </c>
      <c r="D485" s="181" t="s">
        <v>262</v>
      </c>
      <c r="E485" s="182" t="s">
        <v>521</v>
      </c>
      <c r="F485" s="278" t="s">
        <v>522</v>
      </c>
      <c r="G485" s="279"/>
      <c r="H485" s="279"/>
      <c r="I485" s="279"/>
      <c r="J485" s="183" t="s">
        <v>206</v>
      </c>
      <c r="K485" s="184">
        <v>5</v>
      </c>
      <c r="L485" s="280">
        <v>0</v>
      </c>
      <c r="M485" s="279"/>
      <c r="N485" s="281">
        <f>ROUND(L485*K485,2)</f>
        <v>0</v>
      </c>
      <c r="O485" s="260"/>
      <c r="P485" s="260"/>
      <c r="Q485" s="260"/>
      <c r="R485" s="131"/>
      <c r="T485" s="162" t="s">
        <v>3</v>
      </c>
      <c r="U485" s="43" t="s">
        <v>44</v>
      </c>
      <c r="V485" s="35"/>
      <c r="W485" s="163">
        <f>V485*K485</f>
        <v>0</v>
      </c>
      <c r="X485" s="163">
        <v>0.009</v>
      </c>
      <c r="Y485" s="163">
        <f>X485*K485</f>
        <v>0.045</v>
      </c>
      <c r="Z485" s="163">
        <v>0</v>
      </c>
      <c r="AA485" s="164">
        <f>Z485*K485</f>
        <v>0</v>
      </c>
      <c r="AR485" s="17" t="s">
        <v>265</v>
      </c>
      <c r="AT485" s="17" t="s">
        <v>262</v>
      </c>
      <c r="AU485" s="17" t="s">
        <v>103</v>
      </c>
      <c r="AY485" s="17" t="s">
        <v>159</v>
      </c>
      <c r="BE485" s="104">
        <f>IF(U485="základní",N485,0)</f>
        <v>0</v>
      </c>
      <c r="BF485" s="104">
        <f>IF(U485="snížená",N485,0)</f>
        <v>0</v>
      </c>
      <c r="BG485" s="104">
        <f>IF(U485="zákl. přenesená",N485,0)</f>
        <v>0</v>
      </c>
      <c r="BH485" s="104">
        <f>IF(U485="sníž. přenesená",N485,0)</f>
        <v>0</v>
      </c>
      <c r="BI485" s="104">
        <f>IF(U485="nulová",N485,0)</f>
        <v>0</v>
      </c>
      <c r="BJ485" s="17" t="s">
        <v>21</v>
      </c>
      <c r="BK485" s="104">
        <f>ROUND(L485*K485,2)</f>
        <v>0</v>
      </c>
      <c r="BL485" s="17" t="s">
        <v>196</v>
      </c>
      <c r="BM485" s="17" t="s">
        <v>854</v>
      </c>
    </row>
    <row r="486" spans="2:65" s="1" customFormat="1" ht="44.25" customHeight="1">
      <c r="B486" s="129"/>
      <c r="C486" s="158" t="s">
        <v>534</v>
      </c>
      <c r="D486" s="158" t="s">
        <v>160</v>
      </c>
      <c r="E486" s="159" t="s">
        <v>525</v>
      </c>
      <c r="F486" s="259" t="s">
        <v>526</v>
      </c>
      <c r="G486" s="260"/>
      <c r="H486" s="260"/>
      <c r="I486" s="260"/>
      <c r="J486" s="160" t="s">
        <v>211</v>
      </c>
      <c r="K486" s="161">
        <v>49.93</v>
      </c>
      <c r="L486" s="261">
        <v>0</v>
      </c>
      <c r="M486" s="260"/>
      <c r="N486" s="262">
        <f>ROUND(L486*K486,2)</f>
        <v>0</v>
      </c>
      <c r="O486" s="260"/>
      <c r="P486" s="260"/>
      <c r="Q486" s="260"/>
      <c r="R486" s="131"/>
      <c r="T486" s="162" t="s">
        <v>3</v>
      </c>
      <c r="U486" s="43" t="s">
        <v>44</v>
      </c>
      <c r="V486" s="35"/>
      <c r="W486" s="163">
        <f>V486*K486</f>
        <v>0</v>
      </c>
      <c r="X486" s="163">
        <v>0.00431</v>
      </c>
      <c r="Y486" s="163">
        <f>X486*K486</f>
        <v>0.21519829999999998</v>
      </c>
      <c r="Z486" s="163">
        <v>0</v>
      </c>
      <c r="AA486" s="164">
        <f>Z486*K486</f>
        <v>0</v>
      </c>
      <c r="AR486" s="17" t="s">
        <v>196</v>
      </c>
      <c r="AT486" s="17" t="s">
        <v>160</v>
      </c>
      <c r="AU486" s="17" t="s">
        <v>103</v>
      </c>
      <c r="AY486" s="17" t="s">
        <v>159</v>
      </c>
      <c r="BE486" s="104">
        <f>IF(U486="základní",N486,0)</f>
        <v>0</v>
      </c>
      <c r="BF486" s="104">
        <f>IF(U486="snížená",N486,0)</f>
        <v>0</v>
      </c>
      <c r="BG486" s="104">
        <f>IF(U486="zákl. přenesená",N486,0)</f>
        <v>0</v>
      </c>
      <c r="BH486" s="104">
        <f>IF(U486="sníž. přenesená",N486,0)</f>
        <v>0</v>
      </c>
      <c r="BI486" s="104">
        <f>IF(U486="nulová",N486,0)</f>
        <v>0</v>
      </c>
      <c r="BJ486" s="17" t="s">
        <v>21</v>
      </c>
      <c r="BK486" s="104">
        <f>ROUND(L486*K486,2)</f>
        <v>0</v>
      </c>
      <c r="BL486" s="17" t="s">
        <v>196</v>
      </c>
      <c r="BM486" s="17" t="s">
        <v>855</v>
      </c>
    </row>
    <row r="487" spans="2:51" s="10" customFormat="1" ht="22.5" customHeight="1">
      <c r="B487" s="165"/>
      <c r="C487" s="166"/>
      <c r="D487" s="166"/>
      <c r="E487" s="167" t="s">
        <v>3</v>
      </c>
      <c r="F487" s="271" t="s">
        <v>1020</v>
      </c>
      <c r="G487" s="272"/>
      <c r="H487" s="272"/>
      <c r="I487" s="272"/>
      <c r="J487" s="166"/>
      <c r="K487" s="168">
        <v>49.93</v>
      </c>
      <c r="L487" s="166"/>
      <c r="M487" s="166"/>
      <c r="N487" s="166"/>
      <c r="O487" s="166"/>
      <c r="P487" s="166"/>
      <c r="Q487" s="166"/>
      <c r="R487" s="169"/>
      <c r="T487" s="170"/>
      <c r="U487" s="166"/>
      <c r="V487" s="166"/>
      <c r="W487" s="166"/>
      <c r="X487" s="166"/>
      <c r="Y487" s="166"/>
      <c r="Z487" s="166"/>
      <c r="AA487" s="171"/>
      <c r="AT487" s="172" t="s">
        <v>167</v>
      </c>
      <c r="AU487" s="172" t="s">
        <v>103</v>
      </c>
      <c r="AV487" s="10" t="s">
        <v>103</v>
      </c>
      <c r="AW487" s="10" t="s">
        <v>36</v>
      </c>
      <c r="AX487" s="10" t="s">
        <v>79</v>
      </c>
      <c r="AY487" s="172" t="s">
        <v>159</v>
      </c>
    </row>
    <row r="488" spans="2:51" s="11" customFormat="1" ht="22.5" customHeight="1">
      <c r="B488" s="173"/>
      <c r="C488" s="174"/>
      <c r="D488" s="174"/>
      <c r="E488" s="175" t="s">
        <v>3</v>
      </c>
      <c r="F488" s="269" t="s">
        <v>168</v>
      </c>
      <c r="G488" s="270"/>
      <c r="H488" s="270"/>
      <c r="I488" s="270"/>
      <c r="J488" s="174"/>
      <c r="K488" s="176">
        <v>49.93</v>
      </c>
      <c r="L488" s="174"/>
      <c r="M488" s="174"/>
      <c r="N488" s="174"/>
      <c r="O488" s="174"/>
      <c r="P488" s="174"/>
      <c r="Q488" s="174"/>
      <c r="R488" s="177"/>
      <c r="T488" s="178"/>
      <c r="U488" s="174"/>
      <c r="V488" s="174"/>
      <c r="W488" s="174"/>
      <c r="X488" s="174"/>
      <c r="Y488" s="174"/>
      <c r="Z488" s="174"/>
      <c r="AA488" s="179"/>
      <c r="AT488" s="180" t="s">
        <v>167</v>
      </c>
      <c r="AU488" s="180" t="s">
        <v>103</v>
      </c>
      <c r="AV488" s="11" t="s">
        <v>164</v>
      </c>
      <c r="AW488" s="11" t="s">
        <v>36</v>
      </c>
      <c r="AX488" s="11" t="s">
        <v>21</v>
      </c>
      <c r="AY488" s="180" t="s">
        <v>159</v>
      </c>
    </row>
    <row r="489" spans="2:65" s="1" customFormat="1" ht="31.5" customHeight="1">
      <c r="B489" s="129"/>
      <c r="C489" s="158" t="s">
        <v>539</v>
      </c>
      <c r="D489" s="158" t="s">
        <v>160</v>
      </c>
      <c r="E489" s="159" t="s">
        <v>530</v>
      </c>
      <c r="F489" s="259" t="s">
        <v>531</v>
      </c>
      <c r="G489" s="260"/>
      <c r="H489" s="260"/>
      <c r="I489" s="260"/>
      <c r="J489" s="160" t="s">
        <v>211</v>
      </c>
      <c r="K489" s="161">
        <v>43.26</v>
      </c>
      <c r="L489" s="261">
        <v>0</v>
      </c>
      <c r="M489" s="260"/>
      <c r="N489" s="262">
        <f>ROUND(L489*K489,2)</f>
        <v>0</v>
      </c>
      <c r="O489" s="260"/>
      <c r="P489" s="260"/>
      <c r="Q489" s="260"/>
      <c r="R489" s="131"/>
      <c r="T489" s="162" t="s">
        <v>3</v>
      </c>
      <c r="U489" s="43" t="s">
        <v>44</v>
      </c>
      <c r="V489" s="35"/>
      <c r="W489" s="163">
        <f>V489*K489</f>
        <v>0</v>
      </c>
      <c r="X489" s="163">
        <v>0.00431</v>
      </c>
      <c r="Y489" s="163">
        <f>X489*K489</f>
        <v>0.18645059999999997</v>
      </c>
      <c r="Z489" s="163">
        <v>0</v>
      </c>
      <c r="AA489" s="164">
        <f>Z489*K489</f>
        <v>0</v>
      </c>
      <c r="AR489" s="17" t="s">
        <v>196</v>
      </c>
      <c r="AT489" s="17" t="s">
        <v>160</v>
      </c>
      <c r="AU489" s="17" t="s">
        <v>103</v>
      </c>
      <c r="AY489" s="17" t="s">
        <v>159</v>
      </c>
      <c r="BE489" s="104">
        <f>IF(U489="základní",N489,0)</f>
        <v>0</v>
      </c>
      <c r="BF489" s="104">
        <f>IF(U489="snížená",N489,0)</f>
        <v>0</v>
      </c>
      <c r="BG489" s="104">
        <f>IF(U489="zákl. přenesená",N489,0)</f>
        <v>0</v>
      </c>
      <c r="BH489" s="104">
        <f>IF(U489="sníž. přenesená",N489,0)</f>
        <v>0</v>
      </c>
      <c r="BI489" s="104">
        <f>IF(U489="nulová",N489,0)</f>
        <v>0</v>
      </c>
      <c r="BJ489" s="17" t="s">
        <v>21</v>
      </c>
      <c r="BK489" s="104">
        <f>ROUND(L489*K489,2)</f>
        <v>0</v>
      </c>
      <c r="BL489" s="17" t="s">
        <v>196</v>
      </c>
      <c r="BM489" s="17" t="s">
        <v>857</v>
      </c>
    </row>
    <row r="490" spans="2:51" s="10" customFormat="1" ht="22.5" customHeight="1">
      <c r="B490" s="165"/>
      <c r="C490" s="166"/>
      <c r="D490" s="166"/>
      <c r="E490" s="167" t="s">
        <v>3</v>
      </c>
      <c r="F490" s="271" t="s">
        <v>1021</v>
      </c>
      <c r="G490" s="272"/>
      <c r="H490" s="272"/>
      <c r="I490" s="272"/>
      <c r="J490" s="166"/>
      <c r="K490" s="168">
        <v>43.26</v>
      </c>
      <c r="L490" s="166"/>
      <c r="M490" s="166"/>
      <c r="N490" s="166"/>
      <c r="O490" s="166"/>
      <c r="P490" s="166"/>
      <c r="Q490" s="166"/>
      <c r="R490" s="169"/>
      <c r="T490" s="170"/>
      <c r="U490" s="166"/>
      <c r="V490" s="166"/>
      <c r="W490" s="166"/>
      <c r="X490" s="166"/>
      <c r="Y490" s="166"/>
      <c r="Z490" s="166"/>
      <c r="AA490" s="171"/>
      <c r="AT490" s="172" t="s">
        <v>167</v>
      </c>
      <c r="AU490" s="172" t="s">
        <v>103</v>
      </c>
      <c r="AV490" s="10" t="s">
        <v>103</v>
      </c>
      <c r="AW490" s="10" t="s">
        <v>36</v>
      </c>
      <c r="AX490" s="10" t="s">
        <v>79</v>
      </c>
      <c r="AY490" s="172" t="s">
        <v>159</v>
      </c>
    </row>
    <row r="491" spans="2:51" s="11" customFormat="1" ht="22.5" customHeight="1">
      <c r="B491" s="173"/>
      <c r="C491" s="174"/>
      <c r="D491" s="174"/>
      <c r="E491" s="175" t="s">
        <v>3</v>
      </c>
      <c r="F491" s="269" t="s">
        <v>168</v>
      </c>
      <c r="G491" s="270"/>
      <c r="H491" s="270"/>
      <c r="I491" s="270"/>
      <c r="J491" s="174"/>
      <c r="K491" s="176">
        <v>43.26</v>
      </c>
      <c r="L491" s="174"/>
      <c r="M491" s="174"/>
      <c r="N491" s="174"/>
      <c r="O491" s="174"/>
      <c r="P491" s="174"/>
      <c r="Q491" s="174"/>
      <c r="R491" s="177"/>
      <c r="T491" s="178"/>
      <c r="U491" s="174"/>
      <c r="V491" s="174"/>
      <c r="W491" s="174"/>
      <c r="X491" s="174"/>
      <c r="Y491" s="174"/>
      <c r="Z491" s="174"/>
      <c r="AA491" s="179"/>
      <c r="AT491" s="180" t="s">
        <v>167</v>
      </c>
      <c r="AU491" s="180" t="s">
        <v>103</v>
      </c>
      <c r="AV491" s="11" t="s">
        <v>164</v>
      </c>
      <c r="AW491" s="11" t="s">
        <v>36</v>
      </c>
      <c r="AX491" s="11" t="s">
        <v>21</v>
      </c>
      <c r="AY491" s="180" t="s">
        <v>159</v>
      </c>
    </row>
    <row r="492" spans="2:65" s="1" customFormat="1" ht="31.5" customHeight="1">
      <c r="B492" s="129"/>
      <c r="C492" s="158" t="s">
        <v>543</v>
      </c>
      <c r="D492" s="158" t="s">
        <v>160</v>
      </c>
      <c r="E492" s="159" t="s">
        <v>535</v>
      </c>
      <c r="F492" s="259" t="s">
        <v>536</v>
      </c>
      <c r="G492" s="260"/>
      <c r="H492" s="260"/>
      <c r="I492" s="260"/>
      <c r="J492" s="160" t="s">
        <v>211</v>
      </c>
      <c r="K492" s="161">
        <v>17.98</v>
      </c>
      <c r="L492" s="261">
        <v>0</v>
      </c>
      <c r="M492" s="260"/>
      <c r="N492" s="262">
        <f>ROUND(L492*K492,2)</f>
        <v>0</v>
      </c>
      <c r="O492" s="260"/>
      <c r="P492" s="260"/>
      <c r="Q492" s="260"/>
      <c r="R492" s="131"/>
      <c r="T492" s="162" t="s">
        <v>3</v>
      </c>
      <c r="U492" s="43" t="s">
        <v>44</v>
      </c>
      <c r="V492" s="35"/>
      <c r="W492" s="163">
        <f>V492*K492</f>
        <v>0</v>
      </c>
      <c r="X492" s="163">
        <v>0.00586</v>
      </c>
      <c r="Y492" s="163">
        <f>X492*K492</f>
        <v>0.10536279999999999</v>
      </c>
      <c r="Z492" s="163">
        <v>0</v>
      </c>
      <c r="AA492" s="164">
        <f>Z492*K492</f>
        <v>0</v>
      </c>
      <c r="AR492" s="17" t="s">
        <v>196</v>
      </c>
      <c r="AT492" s="17" t="s">
        <v>160</v>
      </c>
      <c r="AU492" s="17" t="s">
        <v>103</v>
      </c>
      <c r="AY492" s="17" t="s">
        <v>159</v>
      </c>
      <c r="BE492" s="104">
        <f>IF(U492="základní",N492,0)</f>
        <v>0</v>
      </c>
      <c r="BF492" s="104">
        <f>IF(U492="snížená",N492,0)</f>
        <v>0</v>
      </c>
      <c r="BG492" s="104">
        <f>IF(U492="zákl. přenesená",N492,0)</f>
        <v>0</v>
      </c>
      <c r="BH492" s="104">
        <f>IF(U492="sníž. přenesená",N492,0)</f>
        <v>0</v>
      </c>
      <c r="BI492" s="104">
        <f>IF(U492="nulová",N492,0)</f>
        <v>0</v>
      </c>
      <c r="BJ492" s="17" t="s">
        <v>21</v>
      </c>
      <c r="BK492" s="104">
        <f>ROUND(L492*K492,2)</f>
        <v>0</v>
      </c>
      <c r="BL492" s="17" t="s">
        <v>196</v>
      </c>
      <c r="BM492" s="17" t="s">
        <v>859</v>
      </c>
    </row>
    <row r="493" spans="2:51" s="10" customFormat="1" ht="22.5" customHeight="1">
      <c r="B493" s="165"/>
      <c r="C493" s="166"/>
      <c r="D493" s="166"/>
      <c r="E493" s="167" t="s">
        <v>3</v>
      </c>
      <c r="F493" s="271" t="s">
        <v>1022</v>
      </c>
      <c r="G493" s="272"/>
      <c r="H493" s="272"/>
      <c r="I493" s="272"/>
      <c r="J493" s="166"/>
      <c r="K493" s="168">
        <v>17.98</v>
      </c>
      <c r="L493" s="166"/>
      <c r="M493" s="166"/>
      <c r="N493" s="166"/>
      <c r="O493" s="166"/>
      <c r="P493" s="166"/>
      <c r="Q493" s="166"/>
      <c r="R493" s="169"/>
      <c r="T493" s="170"/>
      <c r="U493" s="166"/>
      <c r="V493" s="166"/>
      <c r="W493" s="166"/>
      <c r="X493" s="166"/>
      <c r="Y493" s="166"/>
      <c r="Z493" s="166"/>
      <c r="AA493" s="171"/>
      <c r="AT493" s="172" t="s">
        <v>167</v>
      </c>
      <c r="AU493" s="172" t="s">
        <v>103</v>
      </c>
      <c r="AV493" s="10" t="s">
        <v>103</v>
      </c>
      <c r="AW493" s="10" t="s">
        <v>36</v>
      </c>
      <c r="AX493" s="10" t="s">
        <v>79</v>
      </c>
      <c r="AY493" s="172" t="s">
        <v>159</v>
      </c>
    </row>
    <row r="494" spans="2:51" s="11" customFormat="1" ht="22.5" customHeight="1">
      <c r="B494" s="173"/>
      <c r="C494" s="174"/>
      <c r="D494" s="174"/>
      <c r="E494" s="175" t="s">
        <v>3</v>
      </c>
      <c r="F494" s="269" t="s">
        <v>168</v>
      </c>
      <c r="G494" s="270"/>
      <c r="H494" s="270"/>
      <c r="I494" s="270"/>
      <c r="J494" s="174"/>
      <c r="K494" s="176">
        <v>17.98</v>
      </c>
      <c r="L494" s="174"/>
      <c r="M494" s="174"/>
      <c r="N494" s="174"/>
      <c r="O494" s="174"/>
      <c r="P494" s="174"/>
      <c r="Q494" s="174"/>
      <c r="R494" s="177"/>
      <c r="T494" s="178"/>
      <c r="U494" s="174"/>
      <c r="V494" s="174"/>
      <c r="W494" s="174"/>
      <c r="X494" s="174"/>
      <c r="Y494" s="174"/>
      <c r="Z494" s="174"/>
      <c r="AA494" s="179"/>
      <c r="AT494" s="180" t="s">
        <v>167</v>
      </c>
      <c r="AU494" s="180" t="s">
        <v>103</v>
      </c>
      <c r="AV494" s="11" t="s">
        <v>164</v>
      </c>
      <c r="AW494" s="11" t="s">
        <v>36</v>
      </c>
      <c r="AX494" s="11" t="s">
        <v>21</v>
      </c>
      <c r="AY494" s="180" t="s">
        <v>159</v>
      </c>
    </row>
    <row r="495" spans="2:65" s="1" customFormat="1" ht="31.5" customHeight="1">
      <c r="B495" s="129"/>
      <c r="C495" s="158" t="s">
        <v>548</v>
      </c>
      <c r="D495" s="158" t="s">
        <v>160</v>
      </c>
      <c r="E495" s="159" t="s">
        <v>540</v>
      </c>
      <c r="F495" s="259" t="s">
        <v>541</v>
      </c>
      <c r="G495" s="260"/>
      <c r="H495" s="260"/>
      <c r="I495" s="260"/>
      <c r="J495" s="160" t="s">
        <v>211</v>
      </c>
      <c r="K495" s="161">
        <v>17.98</v>
      </c>
      <c r="L495" s="261">
        <v>0</v>
      </c>
      <c r="M495" s="260"/>
      <c r="N495" s="262">
        <f>ROUND(L495*K495,2)</f>
        <v>0</v>
      </c>
      <c r="O495" s="260"/>
      <c r="P495" s="260"/>
      <c r="Q495" s="260"/>
      <c r="R495" s="131"/>
      <c r="T495" s="162" t="s">
        <v>3</v>
      </c>
      <c r="U495" s="43" t="s">
        <v>44</v>
      </c>
      <c r="V495" s="35"/>
      <c r="W495" s="163">
        <f>V495*K495</f>
        <v>0</v>
      </c>
      <c r="X495" s="163">
        <v>0.00173</v>
      </c>
      <c r="Y495" s="163">
        <f>X495*K495</f>
        <v>0.031105400000000002</v>
      </c>
      <c r="Z495" s="163">
        <v>0</v>
      </c>
      <c r="AA495" s="164">
        <f>Z495*K495</f>
        <v>0</v>
      </c>
      <c r="AR495" s="17" t="s">
        <v>196</v>
      </c>
      <c r="AT495" s="17" t="s">
        <v>160</v>
      </c>
      <c r="AU495" s="17" t="s">
        <v>103</v>
      </c>
      <c r="AY495" s="17" t="s">
        <v>159</v>
      </c>
      <c r="BE495" s="104">
        <f>IF(U495="základní",N495,0)</f>
        <v>0</v>
      </c>
      <c r="BF495" s="104">
        <f>IF(U495="snížená",N495,0)</f>
        <v>0</v>
      </c>
      <c r="BG495" s="104">
        <f>IF(U495="zákl. přenesená",N495,0)</f>
        <v>0</v>
      </c>
      <c r="BH495" s="104">
        <f>IF(U495="sníž. přenesená",N495,0)</f>
        <v>0</v>
      </c>
      <c r="BI495" s="104">
        <f>IF(U495="nulová",N495,0)</f>
        <v>0</v>
      </c>
      <c r="BJ495" s="17" t="s">
        <v>21</v>
      </c>
      <c r="BK495" s="104">
        <f>ROUND(L495*K495,2)</f>
        <v>0</v>
      </c>
      <c r="BL495" s="17" t="s">
        <v>196</v>
      </c>
      <c r="BM495" s="17" t="s">
        <v>861</v>
      </c>
    </row>
    <row r="496" spans="2:51" s="10" customFormat="1" ht="22.5" customHeight="1">
      <c r="B496" s="165"/>
      <c r="C496" s="166"/>
      <c r="D496" s="166"/>
      <c r="E496" s="167" t="s">
        <v>3</v>
      </c>
      <c r="F496" s="271" t="s">
        <v>1022</v>
      </c>
      <c r="G496" s="272"/>
      <c r="H496" s="272"/>
      <c r="I496" s="272"/>
      <c r="J496" s="166"/>
      <c r="K496" s="168">
        <v>17.98</v>
      </c>
      <c r="L496" s="166"/>
      <c r="M496" s="166"/>
      <c r="N496" s="166"/>
      <c r="O496" s="166"/>
      <c r="P496" s="166"/>
      <c r="Q496" s="166"/>
      <c r="R496" s="169"/>
      <c r="T496" s="170"/>
      <c r="U496" s="166"/>
      <c r="V496" s="166"/>
      <c r="W496" s="166"/>
      <c r="X496" s="166"/>
      <c r="Y496" s="166"/>
      <c r="Z496" s="166"/>
      <c r="AA496" s="171"/>
      <c r="AT496" s="172" t="s">
        <v>167</v>
      </c>
      <c r="AU496" s="172" t="s">
        <v>103</v>
      </c>
      <c r="AV496" s="10" t="s">
        <v>103</v>
      </c>
      <c r="AW496" s="10" t="s">
        <v>36</v>
      </c>
      <c r="AX496" s="10" t="s">
        <v>79</v>
      </c>
      <c r="AY496" s="172" t="s">
        <v>159</v>
      </c>
    </row>
    <row r="497" spans="2:51" s="11" customFormat="1" ht="22.5" customHeight="1">
      <c r="B497" s="173"/>
      <c r="C497" s="174"/>
      <c r="D497" s="174"/>
      <c r="E497" s="175" t="s">
        <v>3</v>
      </c>
      <c r="F497" s="269" t="s">
        <v>168</v>
      </c>
      <c r="G497" s="270"/>
      <c r="H497" s="270"/>
      <c r="I497" s="270"/>
      <c r="J497" s="174"/>
      <c r="K497" s="176">
        <v>17.98</v>
      </c>
      <c r="L497" s="174"/>
      <c r="M497" s="174"/>
      <c r="N497" s="174"/>
      <c r="O497" s="174"/>
      <c r="P497" s="174"/>
      <c r="Q497" s="174"/>
      <c r="R497" s="177"/>
      <c r="T497" s="178"/>
      <c r="U497" s="174"/>
      <c r="V497" s="174"/>
      <c r="W497" s="174"/>
      <c r="X497" s="174"/>
      <c r="Y497" s="174"/>
      <c r="Z497" s="174"/>
      <c r="AA497" s="179"/>
      <c r="AT497" s="180" t="s">
        <v>167</v>
      </c>
      <c r="AU497" s="180" t="s">
        <v>103</v>
      </c>
      <c r="AV497" s="11" t="s">
        <v>164</v>
      </c>
      <c r="AW497" s="11" t="s">
        <v>36</v>
      </c>
      <c r="AX497" s="11" t="s">
        <v>21</v>
      </c>
      <c r="AY497" s="180" t="s">
        <v>159</v>
      </c>
    </row>
    <row r="498" spans="2:65" s="1" customFormat="1" ht="31.5" customHeight="1">
      <c r="B498" s="129"/>
      <c r="C498" s="158" t="s">
        <v>556</v>
      </c>
      <c r="D498" s="158" t="s">
        <v>160</v>
      </c>
      <c r="E498" s="159" t="s">
        <v>862</v>
      </c>
      <c r="F498" s="259" t="s">
        <v>863</v>
      </c>
      <c r="G498" s="260"/>
      <c r="H498" s="260"/>
      <c r="I498" s="260"/>
      <c r="J498" s="160" t="s">
        <v>211</v>
      </c>
      <c r="K498" s="161">
        <v>1.02</v>
      </c>
      <c r="L498" s="261">
        <v>0</v>
      </c>
      <c r="M498" s="260"/>
      <c r="N498" s="262">
        <f>ROUND(L498*K498,2)</f>
        <v>0</v>
      </c>
      <c r="O498" s="260"/>
      <c r="P498" s="260"/>
      <c r="Q498" s="260"/>
      <c r="R498" s="131"/>
      <c r="T498" s="162" t="s">
        <v>3</v>
      </c>
      <c r="U498" s="43" t="s">
        <v>44</v>
      </c>
      <c r="V498" s="35"/>
      <c r="W498" s="163">
        <f>V498*K498</f>
        <v>0</v>
      </c>
      <c r="X498" s="163">
        <v>0.00287</v>
      </c>
      <c r="Y498" s="163">
        <f>X498*K498</f>
        <v>0.0029274</v>
      </c>
      <c r="Z498" s="163">
        <v>0</v>
      </c>
      <c r="AA498" s="164">
        <f>Z498*K498</f>
        <v>0</v>
      </c>
      <c r="AR498" s="17" t="s">
        <v>196</v>
      </c>
      <c r="AT498" s="17" t="s">
        <v>160</v>
      </c>
      <c r="AU498" s="17" t="s">
        <v>103</v>
      </c>
      <c r="AY498" s="17" t="s">
        <v>159</v>
      </c>
      <c r="BE498" s="104">
        <f>IF(U498="základní",N498,0)</f>
        <v>0</v>
      </c>
      <c r="BF498" s="104">
        <f>IF(U498="snížená",N498,0)</f>
        <v>0</v>
      </c>
      <c r="BG498" s="104">
        <f>IF(U498="zákl. přenesená",N498,0)</f>
        <v>0</v>
      </c>
      <c r="BH498" s="104">
        <f>IF(U498="sníž. přenesená",N498,0)</f>
        <v>0</v>
      </c>
      <c r="BI498" s="104">
        <f>IF(U498="nulová",N498,0)</f>
        <v>0</v>
      </c>
      <c r="BJ498" s="17" t="s">
        <v>21</v>
      </c>
      <c r="BK498" s="104">
        <f>ROUND(L498*K498,2)</f>
        <v>0</v>
      </c>
      <c r="BL498" s="17" t="s">
        <v>196</v>
      </c>
      <c r="BM498" s="17" t="s">
        <v>864</v>
      </c>
    </row>
    <row r="499" spans="2:51" s="10" customFormat="1" ht="22.5" customHeight="1">
      <c r="B499" s="165"/>
      <c r="C499" s="166"/>
      <c r="D499" s="166"/>
      <c r="E499" s="167" t="s">
        <v>3</v>
      </c>
      <c r="F499" s="271" t="s">
        <v>1023</v>
      </c>
      <c r="G499" s="272"/>
      <c r="H499" s="272"/>
      <c r="I499" s="272"/>
      <c r="J499" s="166"/>
      <c r="K499" s="168">
        <v>1.02</v>
      </c>
      <c r="L499" s="166"/>
      <c r="M499" s="166"/>
      <c r="N499" s="166"/>
      <c r="O499" s="166"/>
      <c r="P499" s="166"/>
      <c r="Q499" s="166"/>
      <c r="R499" s="169"/>
      <c r="T499" s="170"/>
      <c r="U499" s="166"/>
      <c r="V499" s="166"/>
      <c r="W499" s="166"/>
      <c r="X499" s="166"/>
      <c r="Y499" s="166"/>
      <c r="Z499" s="166"/>
      <c r="AA499" s="171"/>
      <c r="AT499" s="172" t="s">
        <v>167</v>
      </c>
      <c r="AU499" s="172" t="s">
        <v>103</v>
      </c>
      <c r="AV499" s="10" t="s">
        <v>103</v>
      </c>
      <c r="AW499" s="10" t="s">
        <v>36</v>
      </c>
      <c r="AX499" s="10" t="s">
        <v>79</v>
      </c>
      <c r="AY499" s="172" t="s">
        <v>159</v>
      </c>
    </row>
    <row r="500" spans="2:51" s="11" customFormat="1" ht="22.5" customHeight="1">
      <c r="B500" s="173"/>
      <c r="C500" s="174"/>
      <c r="D500" s="174"/>
      <c r="E500" s="175" t="s">
        <v>3</v>
      </c>
      <c r="F500" s="269" t="s">
        <v>168</v>
      </c>
      <c r="G500" s="270"/>
      <c r="H500" s="270"/>
      <c r="I500" s="270"/>
      <c r="J500" s="174"/>
      <c r="K500" s="176">
        <v>1.02</v>
      </c>
      <c r="L500" s="174"/>
      <c r="M500" s="174"/>
      <c r="N500" s="174"/>
      <c r="O500" s="174"/>
      <c r="P500" s="174"/>
      <c r="Q500" s="174"/>
      <c r="R500" s="177"/>
      <c r="T500" s="178"/>
      <c r="U500" s="174"/>
      <c r="V500" s="174"/>
      <c r="W500" s="174"/>
      <c r="X500" s="174"/>
      <c r="Y500" s="174"/>
      <c r="Z500" s="174"/>
      <c r="AA500" s="179"/>
      <c r="AT500" s="180" t="s">
        <v>167</v>
      </c>
      <c r="AU500" s="180" t="s">
        <v>103</v>
      </c>
      <c r="AV500" s="11" t="s">
        <v>164</v>
      </c>
      <c r="AW500" s="11" t="s">
        <v>36</v>
      </c>
      <c r="AX500" s="11" t="s">
        <v>21</v>
      </c>
      <c r="AY500" s="180" t="s">
        <v>159</v>
      </c>
    </row>
    <row r="501" spans="2:65" s="1" customFormat="1" ht="31.5" customHeight="1">
      <c r="B501" s="129"/>
      <c r="C501" s="158" t="s">
        <v>561</v>
      </c>
      <c r="D501" s="158" t="s">
        <v>160</v>
      </c>
      <c r="E501" s="159" t="s">
        <v>544</v>
      </c>
      <c r="F501" s="259" t="s">
        <v>545</v>
      </c>
      <c r="G501" s="260"/>
      <c r="H501" s="260"/>
      <c r="I501" s="260"/>
      <c r="J501" s="160" t="s">
        <v>211</v>
      </c>
      <c r="K501" s="161">
        <v>131.44</v>
      </c>
      <c r="L501" s="261">
        <v>0</v>
      </c>
      <c r="M501" s="260"/>
      <c r="N501" s="262">
        <f>ROUND(L501*K501,2)</f>
        <v>0</v>
      </c>
      <c r="O501" s="260"/>
      <c r="P501" s="260"/>
      <c r="Q501" s="260"/>
      <c r="R501" s="131"/>
      <c r="T501" s="162" t="s">
        <v>3</v>
      </c>
      <c r="U501" s="43" t="s">
        <v>44</v>
      </c>
      <c r="V501" s="35"/>
      <c r="W501" s="163">
        <f>V501*K501</f>
        <v>0</v>
      </c>
      <c r="X501" s="163">
        <v>0.00296</v>
      </c>
      <c r="Y501" s="163">
        <f>X501*K501</f>
        <v>0.3890624</v>
      </c>
      <c r="Z501" s="163">
        <v>0</v>
      </c>
      <c r="AA501" s="164">
        <f>Z501*K501</f>
        <v>0</v>
      </c>
      <c r="AR501" s="17" t="s">
        <v>196</v>
      </c>
      <c r="AT501" s="17" t="s">
        <v>160</v>
      </c>
      <c r="AU501" s="17" t="s">
        <v>103</v>
      </c>
      <c r="AY501" s="17" t="s">
        <v>159</v>
      </c>
      <c r="BE501" s="104">
        <f>IF(U501="základní",N501,0)</f>
        <v>0</v>
      </c>
      <c r="BF501" s="104">
        <f>IF(U501="snížená",N501,0)</f>
        <v>0</v>
      </c>
      <c r="BG501" s="104">
        <f>IF(U501="zákl. přenesená",N501,0)</f>
        <v>0</v>
      </c>
      <c r="BH501" s="104">
        <f>IF(U501="sníž. přenesená",N501,0)</f>
        <v>0</v>
      </c>
      <c r="BI501" s="104">
        <f>IF(U501="nulová",N501,0)</f>
        <v>0</v>
      </c>
      <c r="BJ501" s="17" t="s">
        <v>21</v>
      </c>
      <c r="BK501" s="104">
        <f>ROUND(L501*K501,2)</f>
        <v>0</v>
      </c>
      <c r="BL501" s="17" t="s">
        <v>196</v>
      </c>
      <c r="BM501" s="17" t="s">
        <v>866</v>
      </c>
    </row>
    <row r="502" spans="2:51" s="10" customFormat="1" ht="22.5" customHeight="1">
      <c r="B502" s="165"/>
      <c r="C502" s="166"/>
      <c r="D502" s="166"/>
      <c r="E502" s="167" t="s">
        <v>3</v>
      </c>
      <c r="F502" s="271" t="s">
        <v>1024</v>
      </c>
      <c r="G502" s="272"/>
      <c r="H502" s="272"/>
      <c r="I502" s="272"/>
      <c r="J502" s="166"/>
      <c r="K502" s="168">
        <v>131.44</v>
      </c>
      <c r="L502" s="166"/>
      <c r="M502" s="166"/>
      <c r="N502" s="166"/>
      <c r="O502" s="166"/>
      <c r="P502" s="166"/>
      <c r="Q502" s="166"/>
      <c r="R502" s="169"/>
      <c r="T502" s="170"/>
      <c r="U502" s="166"/>
      <c r="V502" s="166"/>
      <c r="W502" s="166"/>
      <c r="X502" s="166"/>
      <c r="Y502" s="166"/>
      <c r="Z502" s="166"/>
      <c r="AA502" s="171"/>
      <c r="AT502" s="172" t="s">
        <v>167</v>
      </c>
      <c r="AU502" s="172" t="s">
        <v>103</v>
      </c>
      <c r="AV502" s="10" t="s">
        <v>103</v>
      </c>
      <c r="AW502" s="10" t="s">
        <v>36</v>
      </c>
      <c r="AX502" s="10" t="s">
        <v>79</v>
      </c>
      <c r="AY502" s="172" t="s">
        <v>159</v>
      </c>
    </row>
    <row r="503" spans="2:51" s="11" customFormat="1" ht="22.5" customHeight="1">
      <c r="B503" s="173"/>
      <c r="C503" s="174"/>
      <c r="D503" s="174"/>
      <c r="E503" s="175" t="s">
        <v>3</v>
      </c>
      <c r="F503" s="269" t="s">
        <v>168</v>
      </c>
      <c r="G503" s="270"/>
      <c r="H503" s="270"/>
      <c r="I503" s="270"/>
      <c r="J503" s="174"/>
      <c r="K503" s="176">
        <v>131.44</v>
      </c>
      <c r="L503" s="174"/>
      <c r="M503" s="174"/>
      <c r="N503" s="174"/>
      <c r="O503" s="174"/>
      <c r="P503" s="174"/>
      <c r="Q503" s="174"/>
      <c r="R503" s="177"/>
      <c r="T503" s="178"/>
      <c r="U503" s="174"/>
      <c r="V503" s="174"/>
      <c r="W503" s="174"/>
      <c r="X503" s="174"/>
      <c r="Y503" s="174"/>
      <c r="Z503" s="174"/>
      <c r="AA503" s="179"/>
      <c r="AT503" s="180" t="s">
        <v>167</v>
      </c>
      <c r="AU503" s="180" t="s">
        <v>103</v>
      </c>
      <c r="AV503" s="11" t="s">
        <v>164</v>
      </c>
      <c r="AW503" s="11" t="s">
        <v>36</v>
      </c>
      <c r="AX503" s="11" t="s">
        <v>21</v>
      </c>
      <c r="AY503" s="180" t="s">
        <v>159</v>
      </c>
    </row>
    <row r="504" spans="2:65" s="1" customFormat="1" ht="31.5" customHeight="1">
      <c r="B504" s="129"/>
      <c r="C504" s="158" t="s">
        <v>566</v>
      </c>
      <c r="D504" s="158" t="s">
        <v>160</v>
      </c>
      <c r="E504" s="159" t="s">
        <v>549</v>
      </c>
      <c r="F504" s="259" t="s">
        <v>550</v>
      </c>
      <c r="G504" s="260"/>
      <c r="H504" s="260"/>
      <c r="I504" s="260"/>
      <c r="J504" s="160" t="s">
        <v>211</v>
      </c>
      <c r="K504" s="161">
        <v>114</v>
      </c>
      <c r="L504" s="261">
        <v>0</v>
      </c>
      <c r="M504" s="260"/>
      <c r="N504" s="262">
        <f>ROUND(L504*K504,2)</f>
        <v>0</v>
      </c>
      <c r="O504" s="260"/>
      <c r="P504" s="260"/>
      <c r="Q504" s="260"/>
      <c r="R504" s="131"/>
      <c r="T504" s="162" t="s">
        <v>3</v>
      </c>
      <c r="U504" s="43" t="s">
        <v>44</v>
      </c>
      <c r="V504" s="35"/>
      <c r="W504" s="163">
        <f>V504*K504</f>
        <v>0</v>
      </c>
      <c r="X504" s="163">
        <v>0.0024</v>
      </c>
      <c r="Y504" s="163">
        <f>X504*K504</f>
        <v>0.27359999999999995</v>
      </c>
      <c r="Z504" s="163">
        <v>0</v>
      </c>
      <c r="AA504" s="164">
        <f>Z504*K504</f>
        <v>0</v>
      </c>
      <c r="AR504" s="17" t="s">
        <v>196</v>
      </c>
      <c r="AT504" s="17" t="s">
        <v>160</v>
      </c>
      <c r="AU504" s="17" t="s">
        <v>103</v>
      </c>
      <c r="AY504" s="17" t="s">
        <v>159</v>
      </c>
      <c r="BE504" s="104">
        <f>IF(U504="základní",N504,0)</f>
        <v>0</v>
      </c>
      <c r="BF504" s="104">
        <f>IF(U504="snížená",N504,0)</f>
        <v>0</v>
      </c>
      <c r="BG504" s="104">
        <f>IF(U504="zákl. přenesená",N504,0)</f>
        <v>0</v>
      </c>
      <c r="BH504" s="104">
        <f>IF(U504="sníž. přenesená",N504,0)</f>
        <v>0</v>
      </c>
      <c r="BI504" s="104">
        <f>IF(U504="nulová",N504,0)</f>
        <v>0</v>
      </c>
      <c r="BJ504" s="17" t="s">
        <v>21</v>
      </c>
      <c r="BK504" s="104">
        <f>ROUND(L504*K504,2)</f>
        <v>0</v>
      </c>
      <c r="BL504" s="17" t="s">
        <v>196</v>
      </c>
      <c r="BM504" s="17" t="s">
        <v>868</v>
      </c>
    </row>
    <row r="505" spans="2:51" s="10" customFormat="1" ht="22.5" customHeight="1">
      <c r="B505" s="165"/>
      <c r="C505" s="166"/>
      <c r="D505" s="166"/>
      <c r="E505" s="167" t="s">
        <v>3</v>
      </c>
      <c r="F505" s="271" t="s">
        <v>1025</v>
      </c>
      <c r="G505" s="272"/>
      <c r="H505" s="272"/>
      <c r="I505" s="272"/>
      <c r="J505" s="166"/>
      <c r="K505" s="168">
        <v>10</v>
      </c>
      <c r="L505" s="166"/>
      <c r="M505" s="166"/>
      <c r="N505" s="166"/>
      <c r="O505" s="166"/>
      <c r="P505" s="166"/>
      <c r="Q505" s="166"/>
      <c r="R505" s="169"/>
      <c r="T505" s="170"/>
      <c r="U505" s="166"/>
      <c r="V505" s="166"/>
      <c r="W505" s="166"/>
      <c r="X505" s="166"/>
      <c r="Y505" s="166"/>
      <c r="Z505" s="166"/>
      <c r="AA505" s="171"/>
      <c r="AT505" s="172" t="s">
        <v>167</v>
      </c>
      <c r="AU505" s="172" t="s">
        <v>103</v>
      </c>
      <c r="AV505" s="10" t="s">
        <v>103</v>
      </c>
      <c r="AW505" s="10" t="s">
        <v>36</v>
      </c>
      <c r="AX505" s="10" t="s">
        <v>79</v>
      </c>
      <c r="AY505" s="172" t="s">
        <v>159</v>
      </c>
    </row>
    <row r="506" spans="2:51" s="10" customFormat="1" ht="22.5" customHeight="1">
      <c r="B506" s="165"/>
      <c r="C506" s="166"/>
      <c r="D506" s="166"/>
      <c r="E506" s="167" t="s">
        <v>3</v>
      </c>
      <c r="F506" s="273" t="s">
        <v>1026</v>
      </c>
      <c r="G506" s="272"/>
      <c r="H506" s="272"/>
      <c r="I506" s="272"/>
      <c r="J506" s="166"/>
      <c r="K506" s="168">
        <v>8</v>
      </c>
      <c r="L506" s="166"/>
      <c r="M506" s="166"/>
      <c r="N506" s="166"/>
      <c r="O506" s="166"/>
      <c r="P506" s="166"/>
      <c r="Q506" s="166"/>
      <c r="R506" s="169"/>
      <c r="T506" s="170"/>
      <c r="U506" s="166"/>
      <c r="V506" s="166"/>
      <c r="W506" s="166"/>
      <c r="X506" s="166"/>
      <c r="Y506" s="166"/>
      <c r="Z506" s="166"/>
      <c r="AA506" s="171"/>
      <c r="AT506" s="172" t="s">
        <v>167</v>
      </c>
      <c r="AU506" s="172" t="s">
        <v>103</v>
      </c>
      <c r="AV506" s="10" t="s">
        <v>103</v>
      </c>
      <c r="AW506" s="10" t="s">
        <v>36</v>
      </c>
      <c r="AX506" s="10" t="s">
        <v>79</v>
      </c>
      <c r="AY506" s="172" t="s">
        <v>159</v>
      </c>
    </row>
    <row r="507" spans="2:51" s="10" customFormat="1" ht="22.5" customHeight="1">
      <c r="B507" s="165"/>
      <c r="C507" s="166"/>
      <c r="D507" s="166"/>
      <c r="E507" s="167" t="s">
        <v>3</v>
      </c>
      <c r="F507" s="273" t="s">
        <v>1027</v>
      </c>
      <c r="G507" s="272"/>
      <c r="H507" s="272"/>
      <c r="I507" s="272"/>
      <c r="J507" s="166"/>
      <c r="K507" s="168">
        <v>17</v>
      </c>
      <c r="L507" s="166"/>
      <c r="M507" s="166"/>
      <c r="N507" s="166"/>
      <c r="O507" s="166"/>
      <c r="P507" s="166"/>
      <c r="Q507" s="166"/>
      <c r="R507" s="169"/>
      <c r="T507" s="170"/>
      <c r="U507" s="166"/>
      <c r="V507" s="166"/>
      <c r="W507" s="166"/>
      <c r="X507" s="166"/>
      <c r="Y507" s="166"/>
      <c r="Z507" s="166"/>
      <c r="AA507" s="171"/>
      <c r="AT507" s="172" t="s">
        <v>167</v>
      </c>
      <c r="AU507" s="172" t="s">
        <v>103</v>
      </c>
      <c r="AV507" s="10" t="s">
        <v>103</v>
      </c>
      <c r="AW507" s="10" t="s">
        <v>36</v>
      </c>
      <c r="AX507" s="10" t="s">
        <v>79</v>
      </c>
      <c r="AY507" s="172" t="s">
        <v>159</v>
      </c>
    </row>
    <row r="508" spans="2:51" s="10" customFormat="1" ht="22.5" customHeight="1">
      <c r="B508" s="165"/>
      <c r="C508" s="166"/>
      <c r="D508" s="166"/>
      <c r="E508" s="167" t="s">
        <v>3</v>
      </c>
      <c r="F508" s="273" t="s">
        <v>1028</v>
      </c>
      <c r="G508" s="272"/>
      <c r="H508" s="272"/>
      <c r="I508" s="272"/>
      <c r="J508" s="166"/>
      <c r="K508" s="168">
        <v>14</v>
      </c>
      <c r="L508" s="166"/>
      <c r="M508" s="166"/>
      <c r="N508" s="166"/>
      <c r="O508" s="166"/>
      <c r="P508" s="166"/>
      <c r="Q508" s="166"/>
      <c r="R508" s="169"/>
      <c r="T508" s="170"/>
      <c r="U508" s="166"/>
      <c r="V508" s="166"/>
      <c r="W508" s="166"/>
      <c r="X508" s="166"/>
      <c r="Y508" s="166"/>
      <c r="Z508" s="166"/>
      <c r="AA508" s="171"/>
      <c r="AT508" s="172" t="s">
        <v>167</v>
      </c>
      <c r="AU508" s="172" t="s">
        <v>103</v>
      </c>
      <c r="AV508" s="10" t="s">
        <v>103</v>
      </c>
      <c r="AW508" s="10" t="s">
        <v>36</v>
      </c>
      <c r="AX508" s="10" t="s">
        <v>79</v>
      </c>
      <c r="AY508" s="172" t="s">
        <v>159</v>
      </c>
    </row>
    <row r="509" spans="2:51" s="10" customFormat="1" ht="22.5" customHeight="1">
      <c r="B509" s="165"/>
      <c r="C509" s="166"/>
      <c r="D509" s="166"/>
      <c r="E509" s="167" t="s">
        <v>3</v>
      </c>
      <c r="F509" s="273" t="s">
        <v>1029</v>
      </c>
      <c r="G509" s="272"/>
      <c r="H509" s="272"/>
      <c r="I509" s="272"/>
      <c r="J509" s="166"/>
      <c r="K509" s="168">
        <v>8</v>
      </c>
      <c r="L509" s="166"/>
      <c r="M509" s="166"/>
      <c r="N509" s="166"/>
      <c r="O509" s="166"/>
      <c r="P509" s="166"/>
      <c r="Q509" s="166"/>
      <c r="R509" s="169"/>
      <c r="T509" s="170"/>
      <c r="U509" s="166"/>
      <c r="V509" s="166"/>
      <c r="W509" s="166"/>
      <c r="X509" s="166"/>
      <c r="Y509" s="166"/>
      <c r="Z509" s="166"/>
      <c r="AA509" s="171"/>
      <c r="AT509" s="172" t="s">
        <v>167</v>
      </c>
      <c r="AU509" s="172" t="s">
        <v>103</v>
      </c>
      <c r="AV509" s="10" t="s">
        <v>103</v>
      </c>
      <c r="AW509" s="10" t="s">
        <v>36</v>
      </c>
      <c r="AX509" s="10" t="s">
        <v>79</v>
      </c>
      <c r="AY509" s="172" t="s">
        <v>159</v>
      </c>
    </row>
    <row r="510" spans="2:51" s="10" customFormat="1" ht="22.5" customHeight="1">
      <c r="B510" s="165"/>
      <c r="C510" s="166"/>
      <c r="D510" s="166"/>
      <c r="E510" s="167" t="s">
        <v>3</v>
      </c>
      <c r="F510" s="273" t="s">
        <v>1030</v>
      </c>
      <c r="G510" s="272"/>
      <c r="H510" s="272"/>
      <c r="I510" s="272"/>
      <c r="J510" s="166"/>
      <c r="K510" s="168">
        <v>10</v>
      </c>
      <c r="L510" s="166"/>
      <c r="M510" s="166"/>
      <c r="N510" s="166"/>
      <c r="O510" s="166"/>
      <c r="P510" s="166"/>
      <c r="Q510" s="166"/>
      <c r="R510" s="169"/>
      <c r="T510" s="170"/>
      <c r="U510" s="166"/>
      <c r="V510" s="166"/>
      <c r="W510" s="166"/>
      <c r="X510" s="166"/>
      <c r="Y510" s="166"/>
      <c r="Z510" s="166"/>
      <c r="AA510" s="171"/>
      <c r="AT510" s="172" t="s">
        <v>167</v>
      </c>
      <c r="AU510" s="172" t="s">
        <v>103</v>
      </c>
      <c r="AV510" s="10" t="s">
        <v>103</v>
      </c>
      <c r="AW510" s="10" t="s">
        <v>36</v>
      </c>
      <c r="AX510" s="10" t="s">
        <v>79</v>
      </c>
      <c r="AY510" s="172" t="s">
        <v>159</v>
      </c>
    </row>
    <row r="511" spans="2:51" s="10" customFormat="1" ht="22.5" customHeight="1">
      <c r="B511" s="165"/>
      <c r="C511" s="166"/>
      <c r="D511" s="166"/>
      <c r="E511" s="167" t="s">
        <v>3</v>
      </c>
      <c r="F511" s="273" t="s">
        <v>1031</v>
      </c>
      <c r="G511" s="272"/>
      <c r="H511" s="272"/>
      <c r="I511" s="272"/>
      <c r="J511" s="166"/>
      <c r="K511" s="168">
        <v>21</v>
      </c>
      <c r="L511" s="166"/>
      <c r="M511" s="166"/>
      <c r="N511" s="166"/>
      <c r="O511" s="166"/>
      <c r="P511" s="166"/>
      <c r="Q511" s="166"/>
      <c r="R511" s="169"/>
      <c r="T511" s="170"/>
      <c r="U511" s="166"/>
      <c r="V511" s="166"/>
      <c r="W511" s="166"/>
      <c r="X511" s="166"/>
      <c r="Y511" s="166"/>
      <c r="Z511" s="166"/>
      <c r="AA511" s="171"/>
      <c r="AT511" s="172" t="s">
        <v>167</v>
      </c>
      <c r="AU511" s="172" t="s">
        <v>103</v>
      </c>
      <c r="AV511" s="10" t="s">
        <v>103</v>
      </c>
      <c r="AW511" s="10" t="s">
        <v>36</v>
      </c>
      <c r="AX511" s="10" t="s">
        <v>79</v>
      </c>
      <c r="AY511" s="172" t="s">
        <v>159</v>
      </c>
    </row>
    <row r="512" spans="2:51" s="10" customFormat="1" ht="22.5" customHeight="1">
      <c r="B512" s="165"/>
      <c r="C512" s="166"/>
      <c r="D512" s="166"/>
      <c r="E512" s="167" t="s">
        <v>3</v>
      </c>
      <c r="F512" s="273" t="s">
        <v>1032</v>
      </c>
      <c r="G512" s="272"/>
      <c r="H512" s="272"/>
      <c r="I512" s="272"/>
      <c r="J512" s="166"/>
      <c r="K512" s="168">
        <v>7</v>
      </c>
      <c r="L512" s="166"/>
      <c r="M512" s="166"/>
      <c r="N512" s="166"/>
      <c r="O512" s="166"/>
      <c r="P512" s="166"/>
      <c r="Q512" s="166"/>
      <c r="R512" s="169"/>
      <c r="T512" s="170"/>
      <c r="U512" s="166"/>
      <c r="V512" s="166"/>
      <c r="W512" s="166"/>
      <c r="X512" s="166"/>
      <c r="Y512" s="166"/>
      <c r="Z512" s="166"/>
      <c r="AA512" s="171"/>
      <c r="AT512" s="172" t="s">
        <v>167</v>
      </c>
      <c r="AU512" s="172" t="s">
        <v>103</v>
      </c>
      <c r="AV512" s="10" t="s">
        <v>103</v>
      </c>
      <c r="AW512" s="10" t="s">
        <v>36</v>
      </c>
      <c r="AX512" s="10" t="s">
        <v>79</v>
      </c>
      <c r="AY512" s="172" t="s">
        <v>159</v>
      </c>
    </row>
    <row r="513" spans="2:51" s="10" customFormat="1" ht="22.5" customHeight="1">
      <c r="B513" s="165"/>
      <c r="C513" s="166"/>
      <c r="D513" s="166"/>
      <c r="E513" s="167" t="s">
        <v>3</v>
      </c>
      <c r="F513" s="273" t="s">
        <v>1033</v>
      </c>
      <c r="G513" s="272"/>
      <c r="H513" s="272"/>
      <c r="I513" s="272"/>
      <c r="J513" s="166"/>
      <c r="K513" s="168">
        <v>7</v>
      </c>
      <c r="L513" s="166"/>
      <c r="M513" s="166"/>
      <c r="N513" s="166"/>
      <c r="O513" s="166"/>
      <c r="P513" s="166"/>
      <c r="Q513" s="166"/>
      <c r="R513" s="169"/>
      <c r="T513" s="170"/>
      <c r="U513" s="166"/>
      <c r="V513" s="166"/>
      <c r="W513" s="166"/>
      <c r="X513" s="166"/>
      <c r="Y513" s="166"/>
      <c r="Z513" s="166"/>
      <c r="AA513" s="171"/>
      <c r="AT513" s="172" t="s">
        <v>167</v>
      </c>
      <c r="AU513" s="172" t="s">
        <v>103</v>
      </c>
      <c r="AV513" s="10" t="s">
        <v>103</v>
      </c>
      <c r="AW513" s="10" t="s">
        <v>36</v>
      </c>
      <c r="AX513" s="10" t="s">
        <v>79</v>
      </c>
      <c r="AY513" s="172" t="s">
        <v>159</v>
      </c>
    </row>
    <row r="514" spans="2:51" s="10" customFormat="1" ht="22.5" customHeight="1">
      <c r="B514" s="165"/>
      <c r="C514" s="166"/>
      <c r="D514" s="166"/>
      <c r="E514" s="167" t="s">
        <v>3</v>
      </c>
      <c r="F514" s="273" t="s">
        <v>1034</v>
      </c>
      <c r="G514" s="272"/>
      <c r="H514" s="272"/>
      <c r="I514" s="272"/>
      <c r="J514" s="166"/>
      <c r="K514" s="168">
        <v>5</v>
      </c>
      <c r="L514" s="166"/>
      <c r="M514" s="166"/>
      <c r="N514" s="166"/>
      <c r="O514" s="166"/>
      <c r="P514" s="166"/>
      <c r="Q514" s="166"/>
      <c r="R514" s="169"/>
      <c r="T514" s="170"/>
      <c r="U514" s="166"/>
      <c r="V514" s="166"/>
      <c r="W514" s="166"/>
      <c r="X514" s="166"/>
      <c r="Y514" s="166"/>
      <c r="Z514" s="166"/>
      <c r="AA514" s="171"/>
      <c r="AT514" s="172" t="s">
        <v>167</v>
      </c>
      <c r="AU514" s="172" t="s">
        <v>103</v>
      </c>
      <c r="AV514" s="10" t="s">
        <v>103</v>
      </c>
      <c r="AW514" s="10" t="s">
        <v>36</v>
      </c>
      <c r="AX514" s="10" t="s">
        <v>79</v>
      </c>
      <c r="AY514" s="172" t="s">
        <v>159</v>
      </c>
    </row>
    <row r="515" spans="2:51" s="10" customFormat="1" ht="22.5" customHeight="1">
      <c r="B515" s="165"/>
      <c r="C515" s="166"/>
      <c r="D515" s="166"/>
      <c r="E515" s="167" t="s">
        <v>3</v>
      </c>
      <c r="F515" s="273" t="s">
        <v>1035</v>
      </c>
      <c r="G515" s="272"/>
      <c r="H515" s="272"/>
      <c r="I515" s="272"/>
      <c r="J515" s="166"/>
      <c r="K515" s="168">
        <v>7</v>
      </c>
      <c r="L515" s="166"/>
      <c r="M515" s="166"/>
      <c r="N515" s="166"/>
      <c r="O515" s="166"/>
      <c r="P515" s="166"/>
      <c r="Q515" s="166"/>
      <c r="R515" s="169"/>
      <c r="T515" s="170"/>
      <c r="U515" s="166"/>
      <c r="V515" s="166"/>
      <c r="W515" s="166"/>
      <c r="X515" s="166"/>
      <c r="Y515" s="166"/>
      <c r="Z515" s="166"/>
      <c r="AA515" s="171"/>
      <c r="AT515" s="172" t="s">
        <v>167</v>
      </c>
      <c r="AU515" s="172" t="s">
        <v>103</v>
      </c>
      <c r="AV515" s="10" t="s">
        <v>103</v>
      </c>
      <c r="AW515" s="10" t="s">
        <v>36</v>
      </c>
      <c r="AX515" s="10" t="s">
        <v>79</v>
      </c>
      <c r="AY515" s="172" t="s">
        <v>159</v>
      </c>
    </row>
    <row r="516" spans="2:51" s="11" customFormat="1" ht="22.5" customHeight="1">
      <c r="B516" s="173"/>
      <c r="C516" s="174"/>
      <c r="D516" s="174"/>
      <c r="E516" s="175" t="s">
        <v>3</v>
      </c>
      <c r="F516" s="269" t="s">
        <v>168</v>
      </c>
      <c r="G516" s="270"/>
      <c r="H516" s="270"/>
      <c r="I516" s="270"/>
      <c r="J516" s="174"/>
      <c r="K516" s="176">
        <v>114</v>
      </c>
      <c r="L516" s="174"/>
      <c r="M516" s="174"/>
      <c r="N516" s="174"/>
      <c r="O516" s="174"/>
      <c r="P516" s="174"/>
      <c r="Q516" s="174"/>
      <c r="R516" s="177"/>
      <c r="T516" s="178"/>
      <c r="U516" s="174"/>
      <c r="V516" s="174"/>
      <c r="W516" s="174"/>
      <c r="X516" s="174"/>
      <c r="Y516" s="174"/>
      <c r="Z516" s="174"/>
      <c r="AA516" s="179"/>
      <c r="AT516" s="180" t="s">
        <v>167</v>
      </c>
      <c r="AU516" s="180" t="s">
        <v>103</v>
      </c>
      <c r="AV516" s="11" t="s">
        <v>164</v>
      </c>
      <c r="AW516" s="11" t="s">
        <v>36</v>
      </c>
      <c r="AX516" s="11" t="s">
        <v>21</v>
      </c>
      <c r="AY516" s="180" t="s">
        <v>159</v>
      </c>
    </row>
    <row r="517" spans="2:65" s="1" customFormat="1" ht="31.5" customHeight="1">
      <c r="B517" s="129"/>
      <c r="C517" s="158" t="s">
        <v>572</v>
      </c>
      <c r="D517" s="158" t="s">
        <v>160</v>
      </c>
      <c r="E517" s="159" t="s">
        <v>882</v>
      </c>
      <c r="F517" s="259" t="s">
        <v>883</v>
      </c>
      <c r="G517" s="260"/>
      <c r="H517" s="260"/>
      <c r="I517" s="260"/>
      <c r="J517" s="160" t="s">
        <v>211</v>
      </c>
      <c r="K517" s="161">
        <v>13</v>
      </c>
      <c r="L517" s="261">
        <v>0</v>
      </c>
      <c r="M517" s="260"/>
      <c r="N517" s="262">
        <f>ROUND(L517*K517,2)</f>
        <v>0</v>
      </c>
      <c r="O517" s="260"/>
      <c r="P517" s="260"/>
      <c r="Q517" s="260"/>
      <c r="R517" s="131"/>
      <c r="T517" s="162" t="s">
        <v>3</v>
      </c>
      <c r="U517" s="43" t="s">
        <v>44</v>
      </c>
      <c r="V517" s="35"/>
      <c r="W517" s="163">
        <f>V517*K517</f>
        <v>0</v>
      </c>
      <c r="X517" s="163">
        <v>0.00437</v>
      </c>
      <c r="Y517" s="163">
        <f>X517*K517</f>
        <v>0.05681</v>
      </c>
      <c r="Z517" s="163">
        <v>0</v>
      </c>
      <c r="AA517" s="164">
        <f>Z517*K517</f>
        <v>0</v>
      </c>
      <c r="AR517" s="17" t="s">
        <v>196</v>
      </c>
      <c r="AT517" s="17" t="s">
        <v>160</v>
      </c>
      <c r="AU517" s="17" t="s">
        <v>103</v>
      </c>
      <c r="AY517" s="17" t="s">
        <v>159</v>
      </c>
      <c r="BE517" s="104">
        <f>IF(U517="základní",N517,0)</f>
        <v>0</v>
      </c>
      <c r="BF517" s="104">
        <f>IF(U517="snížená",N517,0)</f>
        <v>0</v>
      </c>
      <c r="BG517" s="104">
        <f>IF(U517="zákl. přenesená",N517,0)</f>
        <v>0</v>
      </c>
      <c r="BH517" s="104">
        <f>IF(U517="sníž. přenesená",N517,0)</f>
        <v>0</v>
      </c>
      <c r="BI517" s="104">
        <f>IF(U517="nulová",N517,0)</f>
        <v>0</v>
      </c>
      <c r="BJ517" s="17" t="s">
        <v>21</v>
      </c>
      <c r="BK517" s="104">
        <f>ROUND(L517*K517,2)</f>
        <v>0</v>
      </c>
      <c r="BL517" s="17" t="s">
        <v>196</v>
      </c>
      <c r="BM517" s="17" t="s">
        <v>884</v>
      </c>
    </row>
    <row r="518" spans="2:51" s="10" customFormat="1" ht="22.5" customHeight="1">
      <c r="B518" s="165"/>
      <c r="C518" s="166"/>
      <c r="D518" s="166"/>
      <c r="E518" s="167" t="s">
        <v>3</v>
      </c>
      <c r="F518" s="271" t="s">
        <v>1036</v>
      </c>
      <c r="G518" s="272"/>
      <c r="H518" s="272"/>
      <c r="I518" s="272"/>
      <c r="J518" s="166"/>
      <c r="K518" s="168">
        <v>13</v>
      </c>
      <c r="L518" s="166"/>
      <c r="M518" s="166"/>
      <c r="N518" s="166"/>
      <c r="O518" s="166"/>
      <c r="P518" s="166"/>
      <c r="Q518" s="166"/>
      <c r="R518" s="169"/>
      <c r="T518" s="170"/>
      <c r="U518" s="166"/>
      <c r="V518" s="166"/>
      <c r="W518" s="166"/>
      <c r="X518" s="166"/>
      <c r="Y518" s="166"/>
      <c r="Z518" s="166"/>
      <c r="AA518" s="171"/>
      <c r="AT518" s="172" t="s">
        <v>167</v>
      </c>
      <c r="AU518" s="172" t="s">
        <v>103</v>
      </c>
      <c r="AV518" s="10" t="s">
        <v>103</v>
      </c>
      <c r="AW518" s="10" t="s">
        <v>36</v>
      </c>
      <c r="AX518" s="10" t="s">
        <v>79</v>
      </c>
      <c r="AY518" s="172" t="s">
        <v>159</v>
      </c>
    </row>
    <row r="519" spans="2:51" s="11" customFormat="1" ht="22.5" customHeight="1">
      <c r="B519" s="173"/>
      <c r="C519" s="174"/>
      <c r="D519" s="174"/>
      <c r="E519" s="175" t="s">
        <v>3</v>
      </c>
      <c r="F519" s="269" t="s">
        <v>168</v>
      </c>
      <c r="G519" s="270"/>
      <c r="H519" s="270"/>
      <c r="I519" s="270"/>
      <c r="J519" s="174"/>
      <c r="K519" s="176">
        <v>13</v>
      </c>
      <c r="L519" s="174"/>
      <c r="M519" s="174"/>
      <c r="N519" s="174"/>
      <c r="O519" s="174"/>
      <c r="P519" s="174"/>
      <c r="Q519" s="174"/>
      <c r="R519" s="177"/>
      <c r="T519" s="178"/>
      <c r="U519" s="174"/>
      <c r="V519" s="174"/>
      <c r="W519" s="174"/>
      <c r="X519" s="174"/>
      <c r="Y519" s="174"/>
      <c r="Z519" s="174"/>
      <c r="AA519" s="179"/>
      <c r="AT519" s="180" t="s">
        <v>167</v>
      </c>
      <c r="AU519" s="180" t="s">
        <v>103</v>
      </c>
      <c r="AV519" s="11" t="s">
        <v>164</v>
      </c>
      <c r="AW519" s="11" t="s">
        <v>36</v>
      </c>
      <c r="AX519" s="11" t="s">
        <v>21</v>
      </c>
      <c r="AY519" s="180" t="s">
        <v>159</v>
      </c>
    </row>
    <row r="520" spans="2:65" s="1" customFormat="1" ht="31.5" customHeight="1">
      <c r="B520" s="129"/>
      <c r="C520" s="158" t="s">
        <v>576</v>
      </c>
      <c r="D520" s="158" t="s">
        <v>160</v>
      </c>
      <c r="E520" s="159" t="s">
        <v>557</v>
      </c>
      <c r="F520" s="259" t="s">
        <v>558</v>
      </c>
      <c r="G520" s="260"/>
      <c r="H520" s="260"/>
      <c r="I520" s="260"/>
      <c r="J520" s="160" t="s">
        <v>211</v>
      </c>
      <c r="K520" s="161">
        <v>47.23</v>
      </c>
      <c r="L520" s="261">
        <v>0</v>
      </c>
      <c r="M520" s="260"/>
      <c r="N520" s="262">
        <f>ROUND(L520*K520,2)</f>
        <v>0</v>
      </c>
      <c r="O520" s="260"/>
      <c r="P520" s="260"/>
      <c r="Q520" s="260"/>
      <c r="R520" s="131"/>
      <c r="T520" s="162" t="s">
        <v>3</v>
      </c>
      <c r="U520" s="43" t="s">
        <v>44</v>
      </c>
      <c r="V520" s="35"/>
      <c r="W520" s="163">
        <f>V520*K520</f>
        <v>0</v>
      </c>
      <c r="X520" s="163">
        <v>0.00289</v>
      </c>
      <c r="Y520" s="163">
        <f>X520*K520</f>
        <v>0.1364947</v>
      </c>
      <c r="Z520" s="163">
        <v>0</v>
      </c>
      <c r="AA520" s="164">
        <f>Z520*K520</f>
        <v>0</v>
      </c>
      <c r="AR520" s="17" t="s">
        <v>196</v>
      </c>
      <c r="AT520" s="17" t="s">
        <v>160</v>
      </c>
      <c r="AU520" s="17" t="s">
        <v>103</v>
      </c>
      <c r="AY520" s="17" t="s">
        <v>159</v>
      </c>
      <c r="BE520" s="104">
        <f>IF(U520="základní",N520,0)</f>
        <v>0</v>
      </c>
      <c r="BF520" s="104">
        <f>IF(U520="snížená",N520,0)</f>
        <v>0</v>
      </c>
      <c r="BG520" s="104">
        <f>IF(U520="zákl. přenesená",N520,0)</f>
        <v>0</v>
      </c>
      <c r="BH520" s="104">
        <f>IF(U520="sníž. přenesená",N520,0)</f>
        <v>0</v>
      </c>
      <c r="BI520" s="104">
        <f>IF(U520="nulová",N520,0)</f>
        <v>0</v>
      </c>
      <c r="BJ520" s="17" t="s">
        <v>21</v>
      </c>
      <c r="BK520" s="104">
        <f>ROUND(L520*K520,2)</f>
        <v>0</v>
      </c>
      <c r="BL520" s="17" t="s">
        <v>196</v>
      </c>
      <c r="BM520" s="17" t="s">
        <v>886</v>
      </c>
    </row>
    <row r="521" spans="2:51" s="10" customFormat="1" ht="22.5" customHeight="1">
      <c r="B521" s="165"/>
      <c r="C521" s="166"/>
      <c r="D521" s="166"/>
      <c r="E521" s="167" t="s">
        <v>3</v>
      </c>
      <c r="F521" s="271" t="s">
        <v>1037</v>
      </c>
      <c r="G521" s="272"/>
      <c r="H521" s="272"/>
      <c r="I521" s="272"/>
      <c r="J521" s="166"/>
      <c r="K521" s="168">
        <v>47.23</v>
      </c>
      <c r="L521" s="166"/>
      <c r="M521" s="166"/>
      <c r="N521" s="166"/>
      <c r="O521" s="166"/>
      <c r="P521" s="166"/>
      <c r="Q521" s="166"/>
      <c r="R521" s="169"/>
      <c r="T521" s="170"/>
      <c r="U521" s="166"/>
      <c r="V521" s="166"/>
      <c r="W521" s="166"/>
      <c r="X521" s="166"/>
      <c r="Y521" s="166"/>
      <c r="Z521" s="166"/>
      <c r="AA521" s="171"/>
      <c r="AT521" s="172" t="s">
        <v>167</v>
      </c>
      <c r="AU521" s="172" t="s">
        <v>103</v>
      </c>
      <c r="AV521" s="10" t="s">
        <v>103</v>
      </c>
      <c r="AW521" s="10" t="s">
        <v>36</v>
      </c>
      <c r="AX521" s="10" t="s">
        <v>79</v>
      </c>
      <c r="AY521" s="172" t="s">
        <v>159</v>
      </c>
    </row>
    <row r="522" spans="2:51" s="11" customFormat="1" ht="22.5" customHeight="1">
      <c r="B522" s="173"/>
      <c r="C522" s="174"/>
      <c r="D522" s="174"/>
      <c r="E522" s="175" t="s">
        <v>3</v>
      </c>
      <c r="F522" s="269" t="s">
        <v>168</v>
      </c>
      <c r="G522" s="270"/>
      <c r="H522" s="270"/>
      <c r="I522" s="270"/>
      <c r="J522" s="174"/>
      <c r="K522" s="176">
        <v>47.23</v>
      </c>
      <c r="L522" s="174"/>
      <c r="M522" s="174"/>
      <c r="N522" s="174"/>
      <c r="O522" s="174"/>
      <c r="P522" s="174"/>
      <c r="Q522" s="174"/>
      <c r="R522" s="177"/>
      <c r="T522" s="178"/>
      <c r="U522" s="174"/>
      <c r="V522" s="174"/>
      <c r="W522" s="174"/>
      <c r="X522" s="174"/>
      <c r="Y522" s="174"/>
      <c r="Z522" s="174"/>
      <c r="AA522" s="179"/>
      <c r="AT522" s="180" t="s">
        <v>167</v>
      </c>
      <c r="AU522" s="180" t="s">
        <v>103</v>
      </c>
      <c r="AV522" s="11" t="s">
        <v>164</v>
      </c>
      <c r="AW522" s="11" t="s">
        <v>36</v>
      </c>
      <c r="AX522" s="11" t="s">
        <v>21</v>
      </c>
      <c r="AY522" s="180" t="s">
        <v>159</v>
      </c>
    </row>
    <row r="523" spans="2:65" s="1" customFormat="1" ht="31.5" customHeight="1">
      <c r="B523" s="129"/>
      <c r="C523" s="158" t="s">
        <v>583</v>
      </c>
      <c r="D523" s="158" t="s">
        <v>160</v>
      </c>
      <c r="E523" s="159" t="s">
        <v>567</v>
      </c>
      <c r="F523" s="259" t="s">
        <v>568</v>
      </c>
      <c r="G523" s="260"/>
      <c r="H523" s="260"/>
      <c r="I523" s="260"/>
      <c r="J523" s="160" t="s">
        <v>206</v>
      </c>
      <c r="K523" s="161">
        <v>7</v>
      </c>
      <c r="L523" s="261">
        <v>0</v>
      </c>
      <c r="M523" s="260"/>
      <c r="N523" s="262">
        <f>ROUND(L523*K523,2)</f>
        <v>0</v>
      </c>
      <c r="O523" s="260"/>
      <c r="P523" s="260"/>
      <c r="Q523" s="260"/>
      <c r="R523" s="131"/>
      <c r="T523" s="162" t="s">
        <v>3</v>
      </c>
      <c r="U523" s="43" t="s">
        <v>44</v>
      </c>
      <c r="V523" s="35"/>
      <c r="W523" s="163">
        <f>V523*K523</f>
        <v>0</v>
      </c>
      <c r="X523" s="163">
        <v>0.00908</v>
      </c>
      <c r="Y523" s="163">
        <f>X523*K523</f>
        <v>0.06355999999999999</v>
      </c>
      <c r="Z523" s="163">
        <v>0</v>
      </c>
      <c r="AA523" s="164">
        <f>Z523*K523</f>
        <v>0</v>
      </c>
      <c r="AR523" s="17" t="s">
        <v>196</v>
      </c>
      <c r="AT523" s="17" t="s">
        <v>160</v>
      </c>
      <c r="AU523" s="17" t="s">
        <v>103</v>
      </c>
      <c r="AY523" s="17" t="s">
        <v>159</v>
      </c>
      <c r="BE523" s="104">
        <f>IF(U523="základní",N523,0)</f>
        <v>0</v>
      </c>
      <c r="BF523" s="104">
        <f>IF(U523="snížená",N523,0)</f>
        <v>0</v>
      </c>
      <c r="BG523" s="104">
        <f>IF(U523="zákl. přenesená",N523,0)</f>
        <v>0</v>
      </c>
      <c r="BH523" s="104">
        <f>IF(U523="sníž. přenesená",N523,0)</f>
        <v>0</v>
      </c>
      <c r="BI523" s="104">
        <f>IF(U523="nulová",N523,0)</f>
        <v>0</v>
      </c>
      <c r="BJ523" s="17" t="s">
        <v>21</v>
      </c>
      <c r="BK523" s="104">
        <f>ROUND(L523*K523,2)</f>
        <v>0</v>
      </c>
      <c r="BL523" s="17" t="s">
        <v>196</v>
      </c>
      <c r="BM523" s="17" t="s">
        <v>888</v>
      </c>
    </row>
    <row r="524" spans="2:51" s="10" customFormat="1" ht="31.5" customHeight="1">
      <c r="B524" s="165"/>
      <c r="C524" s="166"/>
      <c r="D524" s="166"/>
      <c r="E524" s="167" t="s">
        <v>3</v>
      </c>
      <c r="F524" s="271" t="s">
        <v>1038</v>
      </c>
      <c r="G524" s="272"/>
      <c r="H524" s="272"/>
      <c r="I524" s="272"/>
      <c r="J524" s="166"/>
      <c r="K524" s="168">
        <v>5</v>
      </c>
      <c r="L524" s="166"/>
      <c r="M524" s="166"/>
      <c r="N524" s="166"/>
      <c r="O524" s="166"/>
      <c r="P524" s="166"/>
      <c r="Q524" s="166"/>
      <c r="R524" s="169"/>
      <c r="T524" s="170"/>
      <c r="U524" s="166"/>
      <c r="V524" s="166"/>
      <c r="W524" s="166"/>
      <c r="X524" s="166"/>
      <c r="Y524" s="166"/>
      <c r="Z524" s="166"/>
      <c r="AA524" s="171"/>
      <c r="AT524" s="172" t="s">
        <v>167</v>
      </c>
      <c r="AU524" s="172" t="s">
        <v>103</v>
      </c>
      <c r="AV524" s="10" t="s">
        <v>103</v>
      </c>
      <c r="AW524" s="10" t="s">
        <v>36</v>
      </c>
      <c r="AX524" s="10" t="s">
        <v>79</v>
      </c>
      <c r="AY524" s="172" t="s">
        <v>159</v>
      </c>
    </row>
    <row r="525" spans="2:51" s="10" customFormat="1" ht="22.5" customHeight="1">
      <c r="B525" s="165"/>
      <c r="C525" s="166"/>
      <c r="D525" s="166"/>
      <c r="E525" s="167" t="s">
        <v>3</v>
      </c>
      <c r="F525" s="273" t="s">
        <v>571</v>
      </c>
      <c r="G525" s="272"/>
      <c r="H525" s="272"/>
      <c r="I525" s="272"/>
      <c r="J525" s="166"/>
      <c r="K525" s="168">
        <v>2</v>
      </c>
      <c r="L525" s="166"/>
      <c r="M525" s="166"/>
      <c r="N525" s="166"/>
      <c r="O525" s="166"/>
      <c r="P525" s="166"/>
      <c r="Q525" s="166"/>
      <c r="R525" s="169"/>
      <c r="T525" s="170"/>
      <c r="U525" s="166"/>
      <c r="V525" s="166"/>
      <c r="W525" s="166"/>
      <c r="X525" s="166"/>
      <c r="Y525" s="166"/>
      <c r="Z525" s="166"/>
      <c r="AA525" s="171"/>
      <c r="AT525" s="172" t="s">
        <v>167</v>
      </c>
      <c r="AU525" s="172" t="s">
        <v>103</v>
      </c>
      <c r="AV525" s="10" t="s">
        <v>103</v>
      </c>
      <c r="AW525" s="10" t="s">
        <v>36</v>
      </c>
      <c r="AX525" s="10" t="s">
        <v>79</v>
      </c>
      <c r="AY525" s="172" t="s">
        <v>159</v>
      </c>
    </row>
    <row r="526" spans="2:51" s="11" customFormat="1" ht="22.5" customHeight="1">
      <c r="B526" s="173"/>
      <c r="C526" s="174"/>
      <c r="D526" s="174"/>
      <c r="E526" s="175" t="s">
        <v>3</v>
      </c>
      <c r="F526" s="269" t="s">
        <v>168</v>
      </c>
      <c r="G526" s="270"/>
      <c r="H526" s="270"/>
      <c r="I526" s="270"/>
      <c r="J526" s="174"/>
      <c r="K526" s="176">
        <v>7</v>
      </c>
      <c r="L526" s="174"/>
      <c r="M526" s="174"/>
      <c r="N526" s="174"/>
      <c r="O526" s="174"/>
      <c r="P526" s="174"/>
      <c r="Q526" s="174"/>
      <c r="R526" s="177"/>
      <c r="T526" s="178"/>
      <c r="U526" s="174"/>
      <c r="V526" s="174"/>
      <c r="W526" s="174"/>
      <c r="X526" s="174"/>
      <c r="Y526" s="174"/>
      <c r="Z526" s="174"/>
      <c r="AA526" s="179"/>
      <c r="AT526" s="180" t="s">
        <v>167</v>
      </c>
      <c r="AU526" s="180" t="s">
        <v>103</v>
      </c>
      <c r="AV526" s="11" t="s">
        <v>164</v>
      </c>
      <c r="AW526" s="11" t="s">
        <v>36</v>
      </c>
      <c r="AX526" s="11" t="s">
        <v>21</v>
      </c>
      <c r="AY526" s="180" t="s">
        <v>159</v>
      </c>
    </row>
    <row r="527" spans="2:65" s="1" customFormat="1" ht="31.5" customHeight="1">
      <c r="B527" s="129"/>
      <c r="C527" s="158" t="s">
        <v>587</v>
      </c>
      <c r="D527" s="158" t="s">
        <v>160</v>
      </c>
      <c r="E527" s="159" t="s">
        <v>573</v>
      </c>
      <c r="F527" s="259" t="s">
        <v>574</v>
      </c>
      <c r="G527" s="260"/>
      <c r="H527" s="260"/>
      <c r="I527" s="260"/>
      <c r="J527" s="160" t="s">
        <v>206</v>
      </c>
      <c r="K527" s="161">
        <v>7</v>
      </c>
      <c r="L527" s="261">
        <v>0</v>
      </c>
      <c r="M527" s="260"/>
      <c r="N527" s="262">
        <f>ROUND(L527*K527,2)</f>
        <v>0</v>
      </c>
      <c r="O527" s="260"/>
      <c r="P527" s="260"/>
      <c r="Q527" s="260"/>
      <c r="R527" s="131"/>
      <c r="T527" s="162" t="s">
        <v>3</v>
      </c>
      <c r="U527" s="43" t="s">
        <v>44</v>
      </c>
      <c r="V527" s="35"/>
      <c r="W527" s="163">
        <f>V527*K527</f>
        <v>0</v>
      </c>
      <c r="X527" s="163">
        <v>0.0014</v>
      </c>
      <c r="Y527" s="163">
        <f>X527*K527</f>
        <v>0.0098</v>
      </c>
      <c r="Z527" s="163">
        <v>0</v>
      </c>
      <c r="AA527" s="164">
        <f>Z527*K527</f>
        <v>0</v>
      </c>
      <c r="AR527" s="17" t="s">
        <v>164</v>
      </c>
      <c r="AT527" s="17" t="s">
        <v>160</v>
      </c>
      <c r="AU527" s="17" t="s">
        <v>103</v>
      </c>
      <c r="AY527" s="17" t="s">
        <v>159</v>
      </c>
      <c r="BE527" s="104">
        <f>IF(U527="základní",N527,0)</f>
        <v>0</v>
      </c>
      <c r="BF527" s="104">
        <f>IF(U527="snížená",N527,0)</f>
        <v>0</v>
      </c>
      <c r="BG527" s="104">
        <f>IF(U527="zákl. přenesená",N527,0)</f>
        <v>0</v>
      </c>
      <c r="BH527" s="104">
        <f>IF(U527="sníž. přenesená",N527,0)</f>
        <v>0</v>
      </c>
      <c r="BI527" s="104">
        <f>IF(U527="nulová",N527,0)</f>
        <v>0</v>
      </c>
      <c r="BJ527" s="17" t="s">
        <v>21</v>
      </c>
      <c r="BK527" s="104">
        <f>ROUND(L527*K527,2)</f>
        <v>0</v>
      </c>
      <c r="BL527" s="17" t="s">
        <v>164</v>
      </c>
      <c r="BM527" s="17" t="s">
        <v>891</v>
      </c>
    </row>
    <row r="528" spans="2:51" s="10" customFormat="1" ht="31.5" customHeight="1">
      <c r="B528" s="165"/>
      <c r="C528" s="166"/>
      <c r="D528" s="166"/>
      <c r="E528" s="167" t="s">
        <v>3</v>
      </c>
      <c r="F528" s="271" t="s">
        <v>1038</v>
      </c>
      <c r="G528" s="272"/>
      <c r="H528" s="272"/>
      <c r="I528" s="272"/>
      <c r="J528" s="166"/>
      <c r="K528" s="168">
        <v>5</v>
      </c>
      <c r="L528" s="166"/>
      <c r="M528" s="166"/>
      <c r="N528" s="166"/>
      <c r="O528" s="166"/>
      <c r="P528" s="166"/>
      <c r="Q528" s="166"/>
      <c r="R528" s="169"/>
      <c r="T528" s="170"/>
      <c r="U528" s="166"/>
      <c r="V528" s="166"/>
      <c r="W528" s="166"/>
      <c r="X528" s="166"/>
      <c r="Y528" s="166"/>
      <c r="Z528" s="166"/>
      <c r="AA528" s="171"/>
      <c r="AT528" s="172" t="s">
        <v>167</v>
      </c>
      <c r="AU528" s="172" t="s">
        <v>103</v>
      </c>
      <c r="AV528" s="10" t="s">
        <v>103</v>
      </c>
      <c r="AW528" s="10" t="s">
        <v>36</v>
      </c>
      <c r="AX528" s="10" t="s">
        <v>79</v>
      </c>
      <c r="AY528" s="172" t="s">
        <v>159</v>
      </c>
    </row>
    <row r="529" spans="2:51" s="10" customFormat="1" ht="22.5" customHeight="1">
      <c r="B529" s="165"/>
      <c r="C529" s="166"/>
      <c r="D529" s="166"/>
      <c r="E529" s="167" t="s">
        <v>3</v>
      </c>
      <c r="F529" s="273" t="s">
        <v>571</v>
      </c>
      <c r="G529" s="272"/>
      <c r="H529" s="272"/>
      <c r="I529" s="272"/>
      <c r="J529" s="166"/>
      <c r="K529" s="168">
        <v>2</v>
      </c>
      <c r="L529" s="166"/>
      <c r="M529" s="166"/>
      <c r="N529" s="166"/>
      <c r="O529" s="166"/>
      <c r="P529" s="166"/>
      <c r="Q529" s="166"/>
      <c r="R529" s="169"/>
      <c r="T529" s="170"/>
      <c r="U529" s="166"/>
      <c r="V529" s="166"/>
      <c r="W529" s="166"/>
      <c r="X529" s="166"/>
      <c r="Y529" s="166"/>
      <c r="Z529" s="166"/>
      <c r="AA529" s="171"/>
      <c r="AT529" s="172" t="s">
        <v>167</v>
      </c>
      <c r="AU529" s="172" t="s">
        <v>103</v>
      </c>
      <c r="AV529" s="10" t="s">
        <v>103</v>
      </c>
      <c r="AW529" s="10" t="s">
        <v>36</v>
      </c>
      <c r="AX529" s="10" t="s">
        <v>79</v>
      </c>
      <c r="AY529" s="172" t="s">
        <v>159</v>
      </c>
    </row>
    <row r="530" spans="2:51" s="11" customFormat="1" ht="22.5" customHeight="1">
      <c r="B530" s="173"/>
      <c r="C530" s="174"/>
      <c r="D530" s="174"/>
      <c r="E530" s="175" t="s">
        <v>3</v>
      </c>
      <c r="F530" s="269" t="s">
        <v>168</v>
      </c>
      <c r="G530" s="270"/>
      <c r="H530" s="270"/>
      <c r="I530" s="270"/>
      <c r="J530" s="174"/>
      <c r="K530" s="176">
        <v>7</v>
      </c>
      <c r="L530" s="174"/>
      <c r="M530" s="174"/>
      <c r="N530" s="174"/>
      <c r="O530" s="174"/>
      <c r="P530" s="174"/>
      <c r="Q530" s="174"/>
      <c r="R530" s="177"/>
      <c r="T530" s="178"/>
      <c r="U530" s="174"/>
      <c r="V530" s="174"/>
      <c r="W530" s="174"/>
      <c r="X530" s="174"/>
      <c r="Y530" s="174"/>
      <c r="Z530" s="174"/>
      <c r="AA530" s="179"/>
      <c r="AT530" s="180" t="s">
        <v>167</v>
      </c>
      <c r="AU530" s="180" t="s">
        <v>103</v>
      </c>
      <c r="AV530" s="11" t="s">
        <v>164</v>
      </c>
      <c r="AW530" s="11" t="s">
        <v>36</v>
      </c>
      <c r="AX530" s="11" t="s">
        <v>21</v>
      </c>
      <c r="AY530" s="180" t="s">
        <v>159</v>
      </c>
    </row>
    <row r="531" spans="2:65" s="1" customFormat="1" ht="31.5" customHeight="1">
      <c r="B531" s="129"/>
      <c r="C531" s="158" t="s">
        <v>592</v>
      </c>
      <c r="D531" s="158" t="s">
        <v>160</v>
      </c>
      <c r="E531" s="159" t="s">
        <v>577</v>
      </c>
      <c r="F531" s="259" t="s">
        <v>578</v>
      </c>
      <c r="G531" s="260"/>
      <c r="H531" s="260"/>
      <c r="I531" s="260"/>
      <c r="J531" s="160" t="s">
        <v>211</v>
      </c>
      <c r="K531" s="161">
        <v>132.43</v>
      </c>
      <c r="L531" s="261">
        <v>0</v>
      </c>
      <c r="M531" s="260"/>
      <c r="N531" s="262">
        <f>ROUND(L531*K531,2)</f>
        <v>0</v>
      </c>
      <c r="O531" s="260"/>
      <c r="P531" s="260"/>
      <c r="Q531" s="260"/>
      <c r="R531" s="131"/>
      <c r="T531" s="162" t="s">
        <v>3</v>
      </c>
      <c r="U531" s="43" t="s">
        <v>44</v>
      </c>
      <c r="V531" s="35"/>
      <c r="W531" s="163">
        <f>V531*K531</f>
        <v>0</v>
      </c>
      <c r="X531" s="163">
        <v>0.00174</v>
      </c>
      <c r="Y531" s="163">
        <f>X531*K531</f>
        <v>0.2304282</v>
      </c>
      <c r="Z531" s="163">
        <v>0</v>
      </c>
      <c r="AA531" s="164">
        <f>Z531*K531</f>
        <v>0</v>
      </c>
      <c r="AR531" s="17" t="s">
        <v>196</v>
      </c>
      <c r="AT531" s="17" t="s">
        <v>160</v>
      </c>
      <c r="AU531" s="17" t="s">
        <v>103</v>
      </c>
      <c r="AY531" s="17" t="s">
        <v>159</v>
      </c>
      <c r="BE531" s="104">
        <f>IF(U531="základní",N531,0)</f>
        <v>0</v>
      </c>
      <c r="BF531" s="104">
        <f>IF(U531="snížená",N531,0)</f>
        <v>0</v>
      </c>
      <c r="BG531" s="104">
        <f>IF(U531="zákl. přenesená",N531,0)</f>
        <v>0</v>
      </c>
      <c r="BH531" s="104">
        <f>IF(U531="sníž. přenesená",N531,0)</f>
        <v>0</v>
      </c>
      <c r="BI531" s="104">
        <f>IF(U531="nulová",N531,0)</f>
        <v>0</v>
      </c>
      <c r="BJ531" s="17" t="s">
        <v>21</v>
      </c>
      <c r="BK531" s="104">
        <f>ROUND(L531*K531,2)</f>
        <v>0</v>
      </c>
      <c r="BL531" s="17" t="s">
        <v>196</v>
      </c>
      <c r="BM531" s="17" t="s">
        <v>892</v>
      </c>
    </row>
    <row r="532" spans="2:51" s="10" customFormat="1" ht="22.5" customHeight="1">
      <c r="B532" s="165"/>
      <c r="C532" s="166"/>
      <c r="D532" s="166"/>
      <c r="E532" s="167" t="s">
        <v>3</v>
      </c>
      <c r="F532" s="271" t="s">
        <v>1039</v>
      </c>
      <c r="G532" s="272"/>
      <c r="H532" s="272"/>
      <c r="I532" s="272"/>
      <c r="J532" s="166"/>
      <c r="K532" s="168">
        <v>28.03</v>
      </c>
      <c r="L532" s="166"/>
      <c r="M532" s="166"/>
      <c r="N532" s="166"/>
      <c r="O532" s="166"/>
      <c r="P532" s="166"/>
      <c r="Q532" s="166"/>
      <c r="R532" s="169"/>
      <c r="T532" s="170"/>
      <c r="U532" s="166"/>
      <c r="V532" s="166"/>
      <c r="W532" s="166"/>
      <c r="X532" s="166"/>
      <c r="Y532" s="166"/>
      <c r="Z532" s="166"/>
      <c r="AA532" s="171"/>
      <c r="AT532" s="172" t="s">
        <v>167</v>
      </c>
      <c r="AU532" s="172" t="s">
        <v>103</v>
      </c>
      <c r="AV532" s="10" t="s">
        <v>103</v>
      </c>
      <c r="AW532" s="10" t="s">
        <v>36</v>
      </c>
      <c r="AX532" s="10" t="s">
        <v>79</v>
      </c>
      <c r="AY532" s="172" t="s">
        <v>159</v>
      </c>
    </row>
    <row r="533" spans="2:51" s="10" customFormat="1" ht="22.5" customHeight="1">
      <c r="B533" s="165"/>
      <c r="C533" s="166"/>
      <c r="D533" s="166"/>
      <c r="E533" s="167" t="s">
        <v>3</v>
      </c>
      <c r="F533" s="273" t="s">
        <v>1040</v>
      </c>
      <c r="G533" s="272"/>
      <c r="H533" s="272"/>
      <c r="I533" s="272"/>
      <c r="J533" s="166"/>
      <c r="K533" s="168">
        <v>10.87</v>
      </c>
      <c r="L533" s="166"/>
      <c r="M533" s="166"/>
      <c r="N533" s="166"/>
      <c r="O533" s="166"/>
      <c r="P533" s="166"/>
      <c r="Q533" s="166"/>
      <c r="R533" s="169"/>
      <c r="T533" s="170"/>
      <c r="U533" s="166"/>
      <c r="V533" s="166"/>
      <c r="W533" s="166"/>
      <c r="X533" s="166"/>
      <c r="Y533" s="166"/>
      <c r="Z533" s="166"/>
      <c r="AA533" s="171"/>
      <c r="AT533" s="172" t="s">
        <v>167</v>
      </c>
      <c r="AU533" s="172" t="s">
        <v>103</v>
      </c>
      <c r="AV533" s="10" t="s">
        <v>103</v>
      </c>
      <c r="AW533" s="10" t="s">
        <v>36</v>
      </c>
      <c r="AX533" s="10" t="s">
        <v>79</v>
      </c>
      <c r="AY533" s="172" t="s">
        <v>159</v>
      </c>
    </row>
    <row r="534" spans="2:51" s="10" customFormat="1" ht="22.5" customHeight="1">
      <c r="B534" s="165"/>
      <c r="C534" s="166"/>
      <c r="D534" s="166"/>
      <c r="E534" s="167" t="s">
        <v>3</v>
      </c>
      <c r="F534" s="273" t="s">
        <v>1041</v>
      </c>
      <c r="G534" s="272"/>
      <c r="H534" s="272"/>
      <c r="I534" s="272"/>
      <c r="J534" s="166"/>
      <c r="K534" s="168">
        <v>5.08</v>
      </c>
      <c r="L534" s="166"/>
      <c r="M534" s="166"/>
      <c r="N534" s="166"/>
      <c r="O534" s="166"/>
      <c r="P534" s="166"/>
      <c r="Q534" s="166"/>
      <c r="R534" s="169"/>
      <c r="T534" s="170"/>
      <c r="U534" s="166"/>
      <c r="V534" s="166"/>
      <c r="W534" s="166"/>
      <c r="X534" s="166"/>
      <c r="Y534" s="166"/>
      <c r="Z534" s="166"/>
      <c r="AA534" s="171"/>
      <c r="AT534" s="172" t="s">
        <v>167</v>
      </c>
      <c r="AU534" s="172" t="s">
        <v>103</v>
      </c>
      <c r="AV534" s="10" t="s">
        <v>103</v>
      </c>
      <c r="AW534" s="10" t="s">
        <v>36</v>
      </c>
      <c r="AX534" s="10" t="s">
        <v>79</v>
      </c>
      <c r="AY534" s="172" t="s">
        <v>159</v>
      </c>
    </row>
    <row r="535" spans="2:51" s="10" customFormat="1" ht="22.5" customHeight="1">
      <c r="B535" s="165"/>
      <c r="C535" s="166"/>
      <c r="D535" s="166"/>
      <c r="E535" s="167" t="s">
        <v>3</v>
      </c>
      <c r="F535" s="273" t="s">
        <v>1042</v>
      </c>
      <c r="G535" s="272"/>
      <c r="H535" s="272"/>
      <c r="I535" s="272"/>
      <c r="J535" s="166"/>
      <c r="K535" s="168">
        <v>29.25</v>
      </c>
      <c r="L535" s="166"/>
      <c r="M535" s="166"/>
      <c r="N535" s="166"/>
      <c r="O535" s="166"/>
      <c r="P535" s="166"/>
      <c r="Q535" s="166"/>
      <c r="R535" s="169"/>
      <c r="T535" s="170"/>
      <c r="U535" s="166"/>
      <c r="V535" s="166"/>
      <c r="W535" s="166"/>
      <c r="X535" s="166"/>
      <c r="Y535" s="166"/>
      <c r="Z535" s="166"/>
      <c r="AA535" s="171"/>
      <c r="AT535" s="172" t="s">
        <v>167</v>
      </c>
      <c r="AU535" s="172" t="s">
        <v>103</v>
      </c>
      <c r="AV535" s="10" t="s">
        <v>103</v>
      </c>
      <c r="AW535" s="10" t="s">
        <v>36</v>
      </c>
      <c r="AX535" s="10" t="s">
        <v>79</v>
      </c>
      <c r="AY535" s="172" t="s">
        <v>159</v>
      </c>
    </row>
    <row r="536" spans="2:51" s="10" customFormat="1" ht="22.5" customHeight="1">
      <c r="B536" s="165"/>
      <c r="C536" s="166"/>
      <c r="D536" s="166"/>
      <c r="E536" s="167" t="s">
        <v>3</v>
      </c>
      <c r="F536" s="273" t="s">
        <v>1043</v>
      </c>
      <c r="G536" s="272"/>
      <c r="H536" s="272"/>
      <c r="I536" s="272"/>
      <c r="J536" s="166"/>
      <c r="K536" s="168">
        <v>5.23</v>
      </c>
      <c r="L536" s="166"/>
      <c r="M536" s="166"/>
      <c r="N536" s="166"/>
      <c r="O536" s="166"/>
      <c r="P536" s="166"/>
      <c r="Q536" s="166"/>
      <c r="R536" s="169"/>
      <c r="T536" s="170"/>
      <c r="U536" s="166"/>
      <c r="V536" s="166"/>
      <c r="W536" s="166"/>
      <c r="X536" s="166"/>
      <c r="Y536" s="166"/>
      <c r="Z536" s="166"/>
      <c r="AA536" s="171"/>
      <c r="AT536" s="172" t="s">
        <v>167</v>
      </c>
      <c r="AU536" s="172" t="s">
        <v>103</v>
      </c>
      <c r="AV536" s="10" t="s">
        <v>103</v>
      </c>
      <c r="AW536" s="10" t="s">
        <v>36</v>
      </c>
      <c r="AX536" s="10" t="s">
        <v>79</v>
      </c>
      <c r="AY536" s="172" t="s">
        <v>159</v>
      </c>
    </row>
    <row r="537" spans="2:51" s="10" customFormat="1" ht="22.5" customHeight="1">
      <c r="B537" s="165"/>
      <c r="C537" s="166"/>
      <c r="D537" s="166"/>
      <c r="E537" s="167" t="s">
        <v>3</v>
      </c>
      <c r="F537" s="273" t="s">
        <v>1044</v>
      </c>
      <c r="G537" s="272"/>
      <c r="H537" s="272"/>
      <c r="I537" s="272"/>
      <c r="J537" s="166"/>
      <c r="K537" s="168">
        <v>16.33</v>
      </c>
      <c r="L537" s="166"/>
      <c r="M537" s="166"/>
      <c r="N537" s="166"/>
      <c r="O537" s="166"/>
      <c r="P537" s="166"/>
      <c r="Q537" s="166"/>
      <c r="R537" s="169"/>
      <c r="T537" s="170"/>
      <c r="U537" s="166"/>
      <c r="V537" s="166"/>
      <c r="W537" s="166"/>
      <c r="X537" s="166"/>
      <c r="Y537" s="166"/>
      <c r="Z537" s="166"/>
      <c r="AA537" s="171"/>
      <c r="AT537" s="172" t="s">
        <v>167</v>
      </c>
      <c r="AU537" s="172" t="s">
        <v>103</v>
      </c>
      <c r="AV537" s="10" t="s">
        <v>103</v>
      </c>
      <c r="AW537" s="10" t="s">
        <v>36</v>
      </c>
      <c r="AX537" s="10" t="s">
        <v>79</v>
      </c>
      <c r="AY537" s="172" t="s">
        <v>159</v>
      </c>
    </row>
    <row r="538" spans="2:51" s="10" customFormat="1" ht="22.5" customHeight="1">
      <c r="B538" s="165"/>
      <c r="C538" s="166"/>
      <c r="D538" s="166"/>
      <c r="E538" s="167" t="s">
        <v>3</v>
      </c>
      <c r="F538" s="273" t="s">
        <v>1045</v>
      </c>
      <c r="G538" s="272"/>
      <c r="H538" s="272"/>
      <c r="I538" s="272"/>
      <c r="J538" s="166"/>
      <c r="K538" s="168">
        <v>6.8</v>
      </c>
      <c r="L538" s="166"/>
      <c r="M538" s="166"/>
      <c r="N538" s="166"/>
      <c r="O538" s="166"/>
      <c r="P538" s="166"/>
      <c r="Q538" s="166"/>
      <c r="R538" s="169"/>
      <c r="T538" s="170"/>
      <c r="U538" s="166"/>
      <c r="V538" s="166"/>
      <c r="W538" s="166"/>
      <c r="X538" s="166"/>
      <c r="Y538" s="166"/>
      <c r="Z538" s="166"/>
      <c r="AA538" s="171"/>
      <c r="AT538" s="172" t="s">
        <v>167</v>
      </c>
      <c r="AU538" s="172" t="s">
        <v>103</v>
      </c>
      <c r="AV538" s="10" t="s">
        <v>103</v>
      </c>
      <c r="AW538" s="10" t="s">
        <v>36</v>
      </c>
      <c r="AX538" s="10" t="s">
        <v>79</v>
      </c>
      <c r="AY538" s="172" t="s">
        <v>159</v>
      </c>
    </row>
    <row r="539" spans="2:51" s="10" customFormat="1" ht="22.5" customHeight="1">
      <c r="B539" s="165"/>
      <c r="C539" s="166"/>
      <c r="D539" s="166"/>
      <c r="E539" s="167" t="s">
        <v>3</v>
      </c>
      <c r="F539" s="273" t="s">
        <v>1046</v>
      </c>
      <c r="G539" s="272"/>
      <c r="H539" s="272"/>
      <c r="I539" s="272"/>
      <c r="J539" s="166"/>
      <c r="K539" s="168">
        <v>10.28</v>
      </c>
      <c r="L539" s="166"/>
      <c r="M539" s="166"/>
      <c r="N539" s="166"/>
      <c r="O539" s="166"/>
      <c r="P539" s="166"/>
      <c r="Q539" s="166"/>
      <c r="R539" s="169"/>
      <c r="T539" s="170"/>
      <c r="U539" s="166"/>
      <c r="V539" s="166"/>
      <c r="W539" s="166"/>
      <c r="X539" s="166"/>
      <c r="Y539" s="166"/>
      <c r="Z539" s="166"/>
      <c r="AA539" s="171"/>
      <c r="AT539" s="172" t="s">
        <v>167</v>
      </c>
      <c r="AU539" s="172" t="s">
        <v>103</v>
      </c>
      <c r="AV539" s="10" t="s">
        <v>103</v>
      </c>
      <c r="AW539" s="10" t="s">
        <v>36</v>
      </c>
      <c r="AX539" s="10" t="s">
        <v>79</v>
      </c>
      <c r="AY539" s="172" t="s">
        <v>159</v>
      </c>
    </row>
    <row r="540" spans="2:51" s="10" customFormat="1" ht="22.5" customHeight="1">
      <c r="B540" s="165"/>
      <c r="C540" s="166"/>
      <c r="D540" s="166"/>
      <c r="E540" s="167" t="s">
        <v>3</v>
      </c>
      <c r="F540" s="273" t="s">
        <v>1047</v>
      </c>
      <c r="G540" s="272"/>
      <c r="H540" s="272"/>
      <c r="I540" s="272"/>
      <c r="J540" s="166"/>
      <c r="K540" s="168">
        <v>10.28</v>
      </c>
      <c r="L540" s="166"/>
      <c r="M540" s="166"/>
      <c r="N540" s="166"/>
      <c r="O540" s="166"/>
      <c r="P540" s="166"/>
      <c r="Q540" s="166"/>
      <c r="R540" s="169"/>
      <c r="T540" s="170"/>
      <c r="U540" s="166"/>
      <c r="V540" s="166"/>
      <c r="W540" s="166"/>
      <c r="X540" s="166"/>
      <c r="Y540" s="166"/>
      <c r="Z540" s="166"/>
      <c r="AA540" s="171"/>
      <c r="AT540" s="172" t="s">
        <v>167</v>
      </c>
      <c r="AU540" s="172" t="s">
        <v>103</v>
      </c>
      <c r="AV540" s="10" t="s">
        <v>103</v>
      </c>
      <c r="AW540" s="10" t="s">
        <v>36</v>
      </c>
      <c r="AX540" s="10" t="s">
        <v>79</v>
      </c>
      <c r="AY540" s="172" t="s">
        <v>159</v>
      </c>
    </row>
    <row r="541" spans="2:51" s="10" customFormat="1" ht="22.5" customHeight="1">
      <c r="B541" s="165"/>
      <c r="C541" s="166"/>
      <c r="D541" s="166"/>
      <c r="E541" s="167" t="s">
        <v>3</v>
      </c>
      <c r="F541" s="273" t="s">
        <v>1048</v>
      </c>
      <c r="G541" s="272"/>
      <c r="H541" s="272"/>
      <c r="I541" s="272"/>
      <c r="J541" s="166"/>
      <c r="K541" s="168">
        <v>10.28</v>
      </c>
      <c r="L541" s="166"/>
      <c r="M541" s="166"/>
      <c r="N541" s="166"/>
      <c r="O541" s="166"/>
      <c r="P541" s="166"/>
      <c r="Q541" s="166"/>
      <c r="R541" s="169"/>
      <c r="T541" s="170"/>
      <c r="U541" s="166"/>
      <c r="V541" s="166"/>
      <c r="W541" s="166"/>
      <c r="X541" s="166"/>
      <c r="Y541" s="166"/>
      <c r="Z541" s="166"/>
      <c r="AA541" s="171"/>
      <c r="AT541" s="172" t="s">
        <v>167</v>
      </c>
      <c r="AU541" s="172" t="s">
        <v>103</v>
      </c>
      <c r="AV541" s="10" t="s">
        <v>103</v>
      </c>
      <c r="AW541" s="10" t="s">
        <v>36</v>
      </c>
      <c r="AX541" s="10" t="s">
        <v>79</v>
      </c>
      <c r="AY541" s="172" t="s">
        <v>159</v>
      </c>
    </row>
    <row r="542" spans="2:51" s="11" customFormat="1" ht="22.5" customHeight="1">
      <c r="B542" s="173"/>
      <c r="C542" s="174"/>
      <c r="D542" s="174"/>
      <c r="E542" s="175" t="s">
        <v>3</v>
      </c>
      <c r="F542" s="269" t="s">
        <v>168</v>
      </c>
      <c r="G542" s="270"/>
      <c r="H542" s="270"/>
      <c r="I542" s="270"/>
      <c r="J542" s="174"/>
      <c r="K542" s="176">
        <v>132.43</v>
      </c>
      <c r="L542" s="174"/>
      <c r="M542" s="174"/>
      <c r="N542" s="174"/>
      <c r="O542" s="174"/>
      <c r="P542" s="174"/>
      <c r="Q542" s="174"/>
      <c r="R542" s="177"/>
      <c r="T542" s="178"/>
      <c r="U542" s="174"/>
      <c r="V542" s="174"/>
      <c r="W542" s="174"/>
      <c r="X542" s="174"/>
      <c r="Y542" s="174"/>
      <c r="Z542" s="174"/>
      <c r="AA542" s="179"/>
      <c r="AT542" s="180" t="s">
        <v>167</v>
      </c>
      <c r="AU542" s="180" t="s">
        <v>103</v>
      </c>
      <c r="AV542" s="11" t="s">
        <v>164</v>
      </c>
      <c r="AW542" s="11" t="s">
        <v>36</v>
      </c>
      <c r="AX542" s="11" t="s">
        <v>21</v>
      </c>
      <c r="AY542" s="180" t="s">
        <v>159</v>
      </c>
    </row>
    <row r="543" spans="2:65" s="1" customFormat="1" ht="31.5" customHeight="1">
      <c r="B543" s="129"/>
      <c r="C543" s="158" t="s">
        <v>597</v>
      </c>
      <c r="D543" s="158" t="s">
        <v>160</v>
      </c>
      <c r="E543" s="159" t="s">
        <v>584</v>
      </c>
      <c r="F543" s="259" t="s">
        <v>585</v>
      </c>
      <c r="G543" s="260"/>
      <c r="H543" s="260"/>
      <c r="I543" s="260"/>
      <c r="J543" s="160" t="s">
        <v>206</v>
      </c>
      <c r="K543" s="161">
        <v>18</v>
      </c>
      <c r="L543" s="261">
        <v>0</v>
      </c>
      <c r="M543" s="260"/>
      <c r="N543" s="262">
        <f>ROUND(L543*K543,2)</f>
        <v>0</v>
      </c>
      <c r="O543" s="260"/>
      <c r="P543" s="260"/>
      <c r="Q543" s="260"/>
      <c r="R543" s="131"/>
      <c r="T543" s="162" t="s">
        <v>3</v>
      </c>
      <c r="U543" s="43" t="s">
        <v>44</v>
      </c>
      <c r="V543" s="35"/>
      <c r="W543" s="163">
        <f>V543*K543</f>
        <v>0</v>
      </c>
      <c r="X543" s="163">
        <v>0.00025</v>
      </c>
      <c r="Y543" s="163">
        <f>X543*K543</f>
        <v>0.0045000000000000005</v>
      </c>
      <c r="Z543" s="163">
        <v>0</v>
      </c>
      <c r="AA543" s="164">
        <f>Z543*K543</f>
        <v>0</v>
      </c>
      <c r="AR543" s="17" t="s">
        <v>196</v>
      </c>
      <c r="AT543" s="17" t="s">
        <v>160</v>
      </c>
      <c r="AU543" s="17" t="s">
        <v>103</v>
      </c>
      <c r="AY543" s="17" t="s">
        <v>159</v>
      </c>
      <c r="BE543" s="104">
        <f>IF(U543="základní",N543,0)</f>
        <v>0</v>
      </c>
      <c r="BF543" s="104">
        <f>IF(U543="snížená",N543,0)</f>
        <v>0</v>
      </c>
      <c r="BG543" s="104">
        <f>IF(U543="zákl. přenesená",N543,0)</f>
        <v>0</v>
      </c>
      <c r="BH543" s="104">
        <f>IF(U543="sníž. přenesená",N543,0)</f>
        <v>0</v>
      </c>
      <c r="BI543" s="104">
        <f>IF(U543="nulová",N543,0)</f>
        <v>0</v>
      </c>
      <c r="BJ543" s="17" t="s">
        <v>21</v>
      </c>
      <c r="BK543" s="104">
        <f>ROUND(L543*K543,2)</f>
        <v>0</v>
      </c>
      <c r="BL543" s="17" t="s">
        <v>196</v>
      </c>
      <c r="BM543" s="17" t="s">
        <v>899</v>
      </c>
    </row>
    <row r="544" spans="2:65" s="1" customFormat="1" ht="31.5" customHeight="1">
      <c r="B544" s="129"/>
      <c r="C544" s="158" t="s">
        <v>601</v>
      </c>
      <c r="D544" s="158" t="s">
        <v>160</v>
      </c>
      <c r="E544" s="159" t="s">
        <v>588</v>
      </c>
      <c r="F544" s="259" t="s">
        <v>589</v>
      </c>
      <c r="G544" s="260"/>
      <c r="H544" s="260"/>
      <c r="I544" s="260"/>
      <c r="J544" s="160" t="s">
        <v>206</v>
      </c>
      <c r="K544" s="161">
        <v>8</v>
      </c>
      <c r="L544" s="261">
        <v>0</v>
      </c>
      <c r="M544" s="260"/>
      <c r="N544" s="262">
        <f>ROUND(L544*K544,2)</f>
        <v>0</v>
      </c>
      <c r="O544" s="260"/>
      <c r="P544" s="260"/>
      <c r="Q544" s="260"/>
      <c r="R544" s="131"/>
      <c r="T544" s="162" t="s">
        <v>3</v>
      </c>
      <c r="U544" s="43" t="s">
        <v>44</v>
      </c>
      <c r="V544" s="35"/>
      <c r="W544" s="163">
        <f>V544*K544</f>
        <v>0</v>
      </c>
      <c r="X544" s="163">
        <v>0.00025</v>
      </c>
      <c r="Y544" s="163">
        <f>X544*K544</f>
        <v>0.002</v>
      </c>
      <c r="Z544" s="163">
        <v>0</v>
      </c>
      <c r="AA544" s="164">
        <f>Z544*K544</f>
        <v>0</v>
      </c>
      <c r="AR544" s="17" t="s">
        <v>196</v>
      </c>
      <c r="AT544" s="17" t="s">
        <v>160</v>
      </c>
      <c r="AU544" s="17" t="s">
        <v>103</v>
      </c>
      <c r="AY544" s="17" t="s">
        <v>159</v>
      </c>
      <c r="BE544" s="104">
        <f>IF(U544="základní",N544,0)</f>
        <v>0</v>
      </c>
      <c r="BF544" s="104">
        <f>IF(U544="snížená",N544,0)</f>
        <v>0</v>
      </c>
      <c r="BG544" s="104">
        <f>IF(U544="zákl. přenesená",N544,0)</f>
        <v>0</v>
      </c>
      <c r="BH544" s="104">
        <f>IF(U544="sníž. přenesená",N544,0)</f>
        <v>0</v>
      </c>
      <c r="BI544" s="104">
        <f>IF(U544="nulová",N544,0)</f>
        <v>0</v>
      </c>
      <c r="BJ544" s="17" t="s">
        <v>21</v>
      </c>
      <c r="BK544" s="104">
        <f>ROUND(L544*K544,2)</f>
        <v>0</v>
      </c>
      <c r="BL544" s="17" t="s">
        <v>196</v>
      </c>
      <c r="BM544" s="17" t="s">
        <v>900</v>
      </c>
    </row>
    <row r="545" spans="2:51" s="10" customFormat="1" ht="22.5" customHeight="1">
      <c r="B545" s="165"/>
      <c r="C545" s="166"/>
      <c r="D545" s="166"/>
      <c r="E545" s="167" t="s">
        <v>3</v>
      </c>
      <c r="F545" s="271" t="s">
        <v>1049</v>
      </c>
      <c r="G545" s="272"/>
      <c r="H545" s="272"/>
      <c r="I545" s="272"/>
      <c r="J545" s="166"/>
      <c r="K545" s="168">
        <v>8</v>
      </c>
      <c r="L545" s="166"/>
      <c r="M545" s="166"/>
      <c r="N545" s="166"/>
      <c r="O545" s="166"/>
      <c r="P545" s="166"/>
      <c r="Q545" s="166"/>
      <c r="R545" s="169"/>
      <c r="T545" s="170"/>
      <c r="U545" s="166"/>
      <c r="V545" s="166"/>
      <c r="W545" s="166"/>
      <c r="X545" s="166"/>
      <c r="Y545" s="166"/>
      <c r="Z545" s="166"/>
      <c r="AA545" s="171"/>
      <c r="AT545" s="172" t="s">
        <v>167</v>
      </c>
      <c r="AU545" s="172" t="s">
        <v>103</v>
      </c>
      <c r="AV545" s="10" t="s">
        <v>103</v>
      </c>
      <c r="AW545" s="10" t="s">
        <v>36</v>
      </c>
      <c r="AX545" s="10" t="s">
        <v>79</v>
      </c>
      <c r="AY545" s="172" t="s">
        <v>159</v>
      </c>
    </row>
    <row r="546" spans="2:51" s="11" customFormat="1" ht="22.5" customHeight="1">
      <c r="B546" s="173"/>
      <c r="C546" s="174"/>
      <c r="D546" s="174"/>
      <c r="E546" s="175" t="s">
        <v>3</v>
      </c>
      <c r="F546" s="269" t="s">
        <v>168</v>
      </c>
      <c r="G546" s="270"/>
      <c r="H546" s="270"/>
      <c r="I546" s="270"/>
      <c r="J546" s="174"/>
      <c r="K546" s="176">
        <v>8</v>
      </c>
      <c r="L546" s="174"/>
      <c r="M546" s="174"/>
      <c r="N546" s="174"/>
      <c r="O546" s="174"/>
      <c r="P546" s="174"/>
      <c r="Q546" s="174"/>
      <c r="R546" s="177"/>
      <c r="T546" s="178"/>
      <c r="U546" s="174"/>
      <c r="V546" s="174"/>
      <c r="W546" s="174"/>
      <c r="X546" s="174"/>
      <c r="Y546" s="174"/>
      <c r="Z546" s="174"/>
      <c r="AA546" s="179"/>
      <c r="AT546" s="180" t="s">
        <v>167</v>
      </c>
      <c r="AU546" s="180" t="s">
        <v>103</v>
      </c>
      <c r="AV546" s="11" t="s">
        <v>164</v>
      </c>
      <c r="AW546" s="11" t="s">
        <v>36</v>
      </c>
      <c r="AX546" s="11" t="s">
        <v>21</v>
      </c>
      <c r="AY546" s="180" t="s">
        <v>159</v>
      </c>
    </row>
    <row r="547" spans="2:65" s="1" customFormat="1" ht="31.5" customHeight="1">
      <c r="B547" s="129"/>
      <c r="C547" s="158" t="s">
        <v>606</v>
      </c>
      <c r="D547" s="158" t="s">
        <v>160</v>
      </c>
      <c r="E547" s="159" t="s">
        <v>593</v>
      </c>
      <c r="F547" s="259" t="s">
        <v>594</v>
      </c>
      <c r="G547" s="260"/>
      <c r="H547" s="260"/>
      <c r="I547" s="260"/>
      <c r="J547" s="160" t="s">
        <v>211</v>
      </c>
      <c r="K547" s="161">
        <v>8</v>
      </c>
      <c r="L547" s="261">
        <v>0</v>
      </c>
      <c r="M547" s="260"/>
      <c r="N547" s="262">
        <f>ROUND(L547*K547,2)</f>
        <v>0</v>
      </c>
      <c r="O547" s="260"/>
      <c r="P547" s="260"/>
      <c r="Q547" s="260"/>
      <c r="R547" s="131"/>
      <c r="T547" s="162" t="s">
        <v>3</v>
      </c>
      <c r="U547" s="43" t="s">
        <v>44</v>
      </c>
      <c r="V547" s="35"/>
      <c r="W547" s="163">
        <f>V547*K547</f>
        <v>0</v>
      </c>
      <c r="X547" s="163">
        <v>0.00212</v>
      </c>
      <c r="Y547" s="163">
        <f>X547*K547</f>
        <v>0.01696</v>
      </c>
      <c r="Z547" s="163">
        <v>0</v>
      </c>
      <c r="AA547" s="164">
        <f>Z547*K547</f>
        <v>0</v>
      </c>
      <c r="AR547" s="17" t="s">
        <v>196</v>
      </c>
      <c r="AT547" s="17" t="s">
        <v>160</v>
      </c>
      <c r="AU547" s="17" t="s">
        <v>103</v>
      </c>
      <c r="AY547" s="17" t="s">
        <v>159</v>
      </c>
      <c r="BE547" s="104">
        <f>IF(U547="základní",N547,0)</f>
        <v>0</v>
      </c>
      <c r="BF547" s="104">
        <f>IF(U547="snížená",N547,0)</f>
        <v>0</v>
      </c>
      <c r="BG547" s="104">
        <f>IF(U547="zákl. přenesená",N547,0)</f>
        <v>0</v>
      </c>
      <c r="BH547" s="104">
        <f>IF(U547="sníž. přenesená",N547,0)</f>
        <v>0</v>
      </c>
      <c r="BI547" s="104">
        <f>IF(U547="nulová",N547,0)</f>
        <v>0</v>
      </c>
      <c r="BJ547" s="17" t="s">
        <v>21</v>
      </c>
      <c r="BK547" s="104">
        <f>ROUND(L547*K547,2)</f>
        <v>0</v>
      </c>
      <c r="BL547" s="17" t="s">
        <v>196</v>
      </c>
      <c r="BM547" s="17" t="s">
        <v>902</v>
      </c>
    </row>
    <row r="548" spans="2:51" s="10" customFormat="1" ht="22.5" customHeight="1">
      <c r="B548" s="165"/>
      <c r="C548" s="166"/>
      <c r="D548" s="166"/>
      <c r="E548" s="167" t="s">
        <v>3</v>
      </c>
      <c r="F548" s="271" t="s">
        <v>1050</v>
      </c>
      <c r="G548" s="272"/>
      <c r="H548" s="272"/>
      <c r="I548" s="272"/>
      <c r="J548" s="166"/>
      <c r="K548" s="168">
        <v>8</v>
      </c>
      <c r="L548" s="166"/>
      <c r="M548" s="166"/>
      <c r="N548" s="166"/>
      <c r="O548" s="166"/>
      <c r="P548" s="166"/>
      <c r="Q548" s="166"/>
      <c r="R548" s="169"/>
      <c r="T548" s="170"/>
      <c r="U548" s="166"/>
      <c r="V548" s="166"/>
      <c r="W548" s="166"/>
      <c r="X548" s="166"/>
      <c r="Y548" s="166"/>
      <c r="Z548" s="166"/>
      <c r="AA548" s="171"/>
      <c r="AT548" s="172" t="s">
        <v>167</v>
      </c>
      <c r="AU548" s="172" t="s">
        <v>103</v>
      </c>
      <c r="AV548" s="10" t="s">
        <v>103</v>
      </c>
      <c r="AW548" s="10" t="s">
        <v>36</v>
      </c>
      <c r="AX548" s="10" t="s">
        <v>79</v>
      </c>
      <c r="AY548" s="172" t="s">
        <v>159</v>
      </c>
    </row>
    <row r="549" spans="2:51" s="11" customFormat="1" ht="22.5" customHeight="1">
      <c r="B549" s="173"/>
      <c r="C549" s="174"/>
      <c r="D549" s="174"/>
      <c r="E549" s="175" t="s">
        <v>3</v>
      </c>
      <c r="F549" s="269" t="s">
        <v>168</v>
      </c>
      <c r="G549" s="270"/>
      <c r="H549" s="270"/>
      <c r="I549" s="270"/>
      <c r="J549" s="174"/>
      <c r="K549" s="176">
        <v>8</v>
      </c>
      <c r="L549" s="174"/>
      <c r="M549" s="174"/>
      <c r="N549" s="174"/>
      <c r="O549" s="174"/>
      <c r="P549" s="174"/>
      <c r="Q549" s="174"/>
      <c r="R549" s="177"/>
      <c r="T549" s="178"/>
      <c r="U549" s="174"/>
      <c r="V549" s="174"/>
      <c r="W549" s="174"/>
      <c r="X549" s="174"/>
      <c r="Y549" s="174"/>
      <c r="Z549" s="174"/>
      <c r="AA549" s="179"/>
      <c r="AT549" s="180" t="s">
        <v>167</v>
      </c>
      <c r="AU549" s="180" t="s">
        <v>103</v>
      </c>
      <c r="AV549" s="11" t="s">
        <v>164</v>
      </c>
      <c r="AW549" s="11" t="s">
        <v>36</v>
      </c>
      <c r="AX549" s="11" t="s">
        <v>21</v>
      </c>
      <c r="AY549" s="180" t="s">
        <v>159</v>
      </c>
    </row>
    <row r="550" spans="2:65" s="1" customFormat="1" ht="31.5" customHeight="1">
      <c r="B550" s="129"/>
      <c r="C550" s="158" t="s">
        <v>610</v>
      </c>
      <c r="D550" s="158" t="s">
        <v>160</v>
      </c>
      <c r="E550" s="159" t="s">
        <v>598</v>
      </c>
      <c r="F550" s="259" t="s">
        <v>599</v>
      </c>
      <c r="G550" s="260"/>
      <c r="H550" s="260"/>
      <c r="I550" s="260"/>
      <c r="J550" s="160" t="s">
        <v>229</v>
      </c>
      <c r="K550" s="161">
        <v>1.757</v>
      </c>
      <c r="L550" s="261">
        <v>0</v>
      </c>
      <c r="M550" s="260"/>
      <c r="N550" s="262">
        <f>ROUND(L550*K550,2)</f>
        <v>0</v>
      </c>
      <c r="O550" s="260"/>
      <c r="P550" s="260"/>
      <c r="Q550" s="260"/>
      <c r="R550" s="131"/>
      <c r="T550" s="162" t="s">
        <v>3</v>
      </c>
      <c r="U550" s="43" t="s">
        <v>44</v>
      </c>
      <c r="V550" s="35"/>
      <c r="W550" s="163">
        <f>V550*K550</f>
        <v>0</v>
      </c>
      <c r="X550" s="163">
        <v>0</v>
      </c>
      <c r="Y550" s="163">
        <f>X550*K550</f>
        <v>0</v>
      </c>
      <c r="Z550" s="163">
        <v>0</v>
      </c>
      <c r="AA550" s="164">
        <f>Z550*K550</f>
        <v>0</v>
      </c>
      <c r="AR550" s="17" t="s">
        <v>196</v>
      </c>
      <c r="AT550" s="17" t="s">
        <v>160</v>
      </c>
      <c r="AU550" s="17" t="s">
        <v>103</v>
      </c>
      <c r="AY550" s="17" t="s">
        <v>159</v>
      </c>
      <c r="BE550" s="104">
        <f>IF(U550="základní",N550,0)</f>
        <v>0</v>
      </c>
      <c r="BF550" s="104">
        <f>IF(U550="snížená",N550,0)</f>
        <v>0</v>
      </c>
      <c r="BG550" s="104">
        <f>IF(U550="zákl. přenesená",N550,0)</f>
        <v>0</v>
      </c>
      <c r="BH550" s="104">
        <f>IF(U550="sníž. přenesená",N550,0)</f>
        <v>0</v>
      </c>
      <c r="BI550" s="104">
        <f>IF(U550="nulová",N550,0)</f>
        <v>0</v>
      </c>
      <c r="BJ550" s="17" t="s">
        <v>21</v>
      </c>
      <c r="BK550" s="104">
        <f>ROUND(L550*K550,2)</f>
        <v>0</v>
      </c>
      <c r="BL550" s="17" t="s">
        <v>196</v>
      </c>
      <c r="BM550" s="17" t="s">
        <v>904</v>
      </c>
    </row>
    <row r="551" spans="2:63" s="9" customFormat="1" ht="29.85" customHeight="1">
      <c r="B551" s="147"/>
      <c r="C551" s="148"/>
      <c r="D551" s="157" t="s">
        <v>127</v>
      </c>
      <c r="E551" s="157"/>
      <c r="F551" s="157"/>
      <c r="G551" s="157"/>
      <c r="H551" s="157"/>
      <c r="I551" s="157"/>
      <c r="J551" s="157"/>
      <c r="K551" s="157"/>
      <c r="L551" s="157"/>
      <c r="M551" s="157"/>
      <c r="N551" s="254">
        <f>BK551</f>
        <v>0</v>
      </c>
      <c r="O551" s="255"/>
      <c r="P551" s="255"/>
      <c r="Q551" s="255"/>
      <c r="R551" s="150"/>
      <c r="T551" s="151"/>
      <c r="U551" s="148"/>
      <c r="V551" s="148"/>
      <c r="W551" s="152">
        <f>SUM(W552:W563)</f>
        <v>0</v>
      </c>
      <c r="X551" s="148"/>
      <c r="Y551" s="152">
        <f>SUM(Y552:Y563)</f>
        <v>0.025</v>
      </c>
      <c r="Z551" s="148"/>
      <c r="AA551" s="153">
        <f>SUM(AA552:AA563)</f>
        <v>0</v>
      </c>
      <c r="AR551" s="154" t="s">
        <v>103</v>
      </c>
      <c r="AT551" s="155" t="s">
        <v>78</v>
      </c>
      <c r="AU551" s="155" t="s">
        <v>21</v>
      </c>
      <c r="AY551" s="154" t="s">
        <v>159</v>
      </c>
      <c r="BK551" s="156">
        <f>SUM(BK552:BK563)</f>
        <v>0</v>
      </c>
    </row>
    <row r="552" spans="2:65" s="1" customFormat="1" ht="31.5" customHeight="1">
      <c r="B552" s="129"/>
      <c r="C552" s="158" t="s">
        <v>615</v>
      </c>
      <c r="D552" s="158" t="s">
        <v>160</v>
      </c>
      <c r="E552" s="159" t="s">
        <v>620</v>
      </c>
      <c r="F552" s="259" t="s">
        <v>621</v>
      </c>
      <c r="G552" s="260"/>
      <c r="H552" s="260"/>
      <c r="I552" s="260"/>
      <c r="J552" s="160" t="s">
        <v>206</v>
      </c>
      <c r="K552" s="161">
        <v>5</v>
      </c>
      <c r="L552" s="261">
        <v>0</v>
      </c>
      <c r="M552" s="260"/>
      <c r="N552" s="262">
        <f>ROUND(L552*K552,2)</f>
        <v>0</v>
      </c>
      <c r="O552" s="260"/>
      <c r="P552" s="260"/>
      <c r="Q552" s="260"/>
      <c r="R552" s="131"/>
      <c r="T552" s="162" t="s">
        <v>3</v>
      </c>
      <c r="U552" s="43" t="s">
        <v>44</v>
      </c>
      <c r="V552" s="35"/>
      <c r="W552" s="163">
        <f>V552*K552</f>
        <v>0</v>
      </c>
      <c r="X552" s="163">
        <v>0</v>
      </c>
      <c r="Y552" s="163">
        <f>X552*K552</f>
        <v>0</v>
      </c>
      <c r="Z552" s="163">
        <v>0</v>
      </c>
      <c r="AA552" s="164">
        <f>Z552*K552</f>
        <v>0</v>
      </c>
      <c r="AR552" s="17" t="s">
        <v>196</v>
      </c>
      <c r="AT552" s="17" t="s">
        <v>160</v>
      </c>
      <c r="AU552" s="17" t="s">
        <v>103</v>
      </c>
      <c r="AY552" s="17" t="s">
        <v>159</v>
      </c>
      <c r="BE552" s="104">
        <f>IF(U552="základní",N552,0)</f>
        <v>0</v>
      </c>
      <c r="BF552" s="104">
        <f>IF(U552="snížená",N552,0)</f>
        <v>0</v>
      </c>
      <c r="BG552" s="104">
        <f>IF(U552="zákl. přenesená",N552,0)</f>
        <v>0</v>
      </c>
      <c r="BH552" s="104">
        <f>IF(U552="sníž. přenesená",N552,0)</f>
        <v>0</v>
      </c>
      <c r="BI552" s="104">
        <f>IF(U552="nulová",N552,0)</f>
        <v>0</v>
      </c>
      <c r="BJ552" s="17" t="s">
        <v>21</v>
      </c>
      <c r="BK552" s="104">
        <f>ROUND(L552*K552,2)</f>
        <v>0</v>
      </c>
      <c r="BL552" s="17" t="s">
        <v>196</v>
      </c>
      <c r="BM552" s="17" t="s">
        <v>905</v>
      </c>
    </row>
    <row r="553" spans="2:65" s="1" customFormat="1" ht="22.5" customHeight="1">
      <c r="B553" s="129"/>
      <c r="C553" s="181" t="s">
        <v>619</v>
      </c>
      <c r="D553" s="181" t="s">
        <v>262</v>
      </c>
      <c r="E553" s="182" t="s">
        <v>624</v>
      </c>
      <c r="F553" s="278" t="s">
        <v>625</v>
      </c>
      <c r="G553" s="279"/>
      <c r="H553" s="279"/>
      <c r="I553" s="279"/>
      <c r="J553" s="183" t="s">
        <v>179</v>
      </c>
      <c r="K553" s="184">
        <v>5</v>
      </c>
      <c r="L553" s="280">
        <v>0</v>
      </c>
      <c r="M553" s="279"/>
      <c r="N553" s="281">
        <f>ROUND(L553*K553,2)</f>
        <v>0</v>
      </c>
      <c r="O553" s="260"/>
      <c r="P553" s="260"/>
      <c r="Q553" s="260"/>
      <c r="R553" s="131"/>
      <c r="T553" s="162" t="s">
        <v>3</v>
      </c>
      <c r="U553" s="43" t="s">
        <v>44</v>
      </c>
      <c r="V553" s="35"/>
      <c r="W553" s="163">
        <f>V553*K553</f>
        <v>0</v>
      </c>
      <c r="X553" s="163">
        <v>0.005</v>
      </c>
      <c r="Y553" s="163">
        <f>X553*K553</f>
        <v>0.025</v>
      </c>
      <c r="Z553" s="163">
        <v>0</v>
      </c>
      <c r="AA553" s="164">
        <f>Z553*K553</f>
        <v>0</v>
      </c>
      <c r="AR553" s="17" t="s">
        <v>265</v>
      </c>
      <c r="AT553" s="17" t="s">
        <v>262</v>
      </c>
      <c r="AU553" s="17" t="s">
        <v>103</v>
      </c>
      <c r="AY553" s="17" t="s">
        <v>159</v>
      </c>
      <c r="BE553" s="104">
        <f>IF(U553="základní",N553,0)</f>
        <v>0</v>
      </c>
      <c r="BF553" s="104">
        <f>IF(U553="snížená",N553,0)</f>
        <v>0</v>
      </c>
      <c r="BG553" s="104">
        <f>IF(U553="zákl. přenesená",N553,0)</f>
        <v>0</v>
      </c>
      <c r="BH553" s="104">
        <f>IF(U553="sníž. přenesená",N553,0)</f>
        <v>0</v>
      </c>
      <c r="BI553" s="104">
        <f>IF(U553="nulová",N553,0)</f>
        <v>0</v>
      </c>
      <c r="BJ553" s="17" t="s">
        <v>21</v>
      </c>
      <c r="BK553" s="104">
        <f>ROUND(L553*K553,2)</f>
        <v>0</v>
      </c>
      <c r="BL553" s="17" t="s">
        <v>196</v>
      </c>
      <c r="BM553" s="17" t="s">
        <v>906</v>
      </c>
    </row>
    <row r="554" spans="2:65" s="202" customFormat="1" ht="22.5" customHeight="1">
      <c r="B554" s="129"/>
      <c r="C554" s="158" t="s">
        <v>1078</v>
      </c>
      <c r="D554" s="158" t="s">
        <v>160</v>
      </c>
      <c r="E554" s="159" t="s">
        <v>628</v>
      </c>
      <c r="F554" s="259" t="s">
        <v>629</v>
      </c>
      <c r="G554" s="260"/>
      <c r="H554" s="260"/>
      <c r="I554" s="260"/>
      <c r="J554" s="160" t="s">
        <v>291</v>
      </c>
      <c r="K554" s="161">
        <v>253</v>
      </c>
      <c r="L554" s="261">
        <v>0</v>
      </c>
      <c r="M554" s="260"/>
      <c r="N554" s="262">
        <f>ROUND(L554*K554,2)</f>
        <v>0</v>
      </c>
      <c r="O554" s="260"/>
      <c r="P554" s="260"/>
      <c r="Q554" s="260"/>
      <c r="R554" s="131"/>
      <c r="T554" s="162"/>
      <c r="U554" s="43"/>
      <c r="V554" s="203"/>
      <c r="W554" s="163"/>
      <c r="X554" s="163"/>
      <c r="Y554" s="163"/>
      <c r="Z554" s="163"/>
      <c r="AA554" s="164"/>
      <c r="AR554" s="17"/>
      <c r="AT554" s="17"/>
      <c r="AU554" s="17"/>
      <c r="AY554" s="17"/>
      <c r="BE554" s="104"/>
      <c r="BF554" s="104"/>
      <c r="BG554" s="104"/>
      <c r="BH554" s="104"/>
      <c r="BI554" s="104"/>
      <c r="BJ554" s="17"/>
      <c r="BK554" s="104">
        <f>ROUND(L554*K554,2)</f>
        <v>0</v>
      </c>
      <c r="BL554" s="17"/>
      <c r="BM554" s="17"/>
    </row>
    <row r="555" spans="2:65" s="202" customFormat="1" ht="22.5" customHeight="1">
      <c r="B555" s="129"/>
      <c r="C555" s="204"/>
      <c r="D555" s="204"/>
      <c r="E555" s="167" t="s">
        <v>3</v>
      </c>
      <c r="F555" s="271" t="s">
        <v>631</v>
      </c>
      <c r="G555" s="272"/>
      <c r="H555" s="272"/>
      <c r="I555" s="272"/>
      <c r="J555" s="204"/>
      <c r="K555" s="168">
        <v>220</v>
      </c>
      <c r="L555" s="204"/>
      <c r="M555" s="204"/>
      <c r="N555" s="204"/>
      <c r="O555" s="204"/>
      <c r="P555" s="204"/>
      <c r="Q555" s="204"/>
      <c r="R555" s="131"/>
      <c r="T555" s="162"/>
      <c r="U555" s="43"/>
      <c r="V555" s="203"/>
      <c r="W555" s="163"/>
      <c r="X555" s="163"/>
      <c r="Y555" s="163"/>
      <c r="Z555" s="163"/>
      <c r="AA555" s="164"/>
      <c r="AR555" s="17"/>
      <c r="AT555" s="17"/>
      <c r="AU555" s="17"/>
      <c r="AY555" s="17"/>
      <c r="BE555" s="104"/>
      <c r="BF555" s="104"/>
      <c r="BG555" s="104"/>
      <c r="BH555" s="104"/>
      <c r="BI555" s="104"/>
      <c r="BJ555" s="17"/>
      <c r="BK555" s="104"/>
      <c r="BL555" s="17"/>
      <c r="BM555" s="17"/>
    </row>
    <row r="556" spans="2:65" s="202" customFormat="1" ht="22.5" customHeight="1">
      <c r="B556" s="129"/>
      <c r="C556" s="204"/>
      <c r="D556" s="204"/>
      <c r="E556" s="167" t="s">
        <v>3</v>
      </c>
      <c r="F556" s="273" t="s">
        <v>632</v>
      </c>
      <c r="G556" s="272"/>
      <c r="H556" s="272"/>
      <c r="I556" s="272"/>
      <c r="J556" s="204"/>
      <c r="K556" s="168">
        <v>33</v>
      </c>
      <c r="L556" s="204"/>
      <c r="M556" s="204"/>
      <c r="N556" s="204"/>
      <c r="O556" s="204"/>
      <c r="P556" s="204"/>
      <c r="Q556" s="204"/>
      <c r="R556" s="131"/>
      <c r="T556" s="162"/>
      <c r="U556" s="43"/>
      <c r="V556" s="203"/>
      <c r="W556" s="163"/>
      <c r="X556" s="163"/>
      <c r="Y556" s="163"/>
      <c r="Z556" s="163"/>
      <c r="AA556" s="164"/>
      <c r="AR556" s="17"/>
      <c r="AT556" s="17"/>
      <c r="AU556" s="17"/>
      <c r="AY556" s="17"/>
      <c r="BE556" s="104"/>
      <c r="BF556" s="104"/>
      <c r="BG556" s="104"/>
      <c r="BH556" s="104"/>
      <c r="BI556" s="104"/>
      <c r="BJ556" s="17"/>
      <c r="BK556" s="104"/>
      <c r="BL556" s="17"/>
      <c r="BM556" s="17"/>
    </row>
    <row r="557" spans="2:65" s="202" customFormat="1" ht="22.5" customHeight="1">
      <c r="B557" s="129"/>
      <c r="C557" s="205"/>
      <c r="D557" s="205"/>
      <c r="E557" s="175" t="s">
        <v>3</v>
      </c>
      <c r="F557" s="269" t="s">
        <v>168</v>
      </c>
      <c r="G557" s="270"/>
      <c r="H557" s="270"/>
      <c r="I557" s="270"/>
      <c r="J557" s="205"/>
      <c r="K557" s="176">
        <v>253</v>
      </c>
      <c r="L557" s="205"/>
      <c r="M557" s="205"/>
      <c r="N557" s="205"/>
      <c r="O557" s="205"/>
      <c r="P557" s="205"/>
      <c r="Q557" s="205"/>
      <c r="R557" s="131"/>
      <c r="T557" s="162"/>
      <c r="U557" s="43"/>
      <c r="V557" s="203"/>
      <c r="W557" s="163"/>
      <c r="X557" s="163"/>
      <c r="Y557" s="163"/>
      <c r="Z557" s="163"/>
      <c r="AA557" s="164"/>
      <c r="AR557" s="17"/>
      <c r="AT557" s="17"/>
      <c r="AU557" s="17"/>
      <c r="AY557" s="17"/>
      <c r="BE557" s="104"/>
      <c r="BF557" s="104"/>
      <c r="BG557" s="104"/>
      <c r="BH557" s="104"/>
      <c r="BI557" s="104"/>
      <c r="BJ557" s="17"/>
      <c r="BK557" s="104"/>
      <c r="BL557" s="17"/>
      <c r="BM557" s="17"/>
    </row>
    <row r="558" spans="2:65" s="202" customFormat="1" ht="22.5" customHeight="1">
      <c r="B558" s="129"/>
      <c r="C558" s="181" t="s">
        <v>1079</v>
      </c>
      <c r="D558" s="181" t="s">
        <v>262</v>
      </c>
      <c r="E558" s="182" t="s">
        <v>634</v>
      </c>
      <c r="F558" s="278" t="s">
        <v>635</v>
      </c>
      <c r="G558" s="279"/>
      <c r="H558" s="279"/>
      <c r="I558" s="279"/>
      <c r="J558" s="183" t="s">
        <v>291</v>
      </c>
      <c r="K558" s="184">
        <v>275</v>
      </c>
      <c r="L558" s="280">
        <v>0</v>
      </c>
      <c r="M558" s="279"/>
      <c r="N558" s="281">
        <f>ROUND(L558*K558,2)</f>
        <v>0</v>
      </c>
      <c r="O558" s="260"/>
      <c r="P558" s="260"/>
      <c r="Q558" s="260"/>
      <c r="R558" s="131"/>
      <c r="T558" s="162"/>
      <c r="U558" s="43"/>
      <c r="V558" s="203"/>
      <c r="W558" s="163"/>
      <c r="X558" s="163"/>
      <c r="Y558" s="163"/>
      <c r="Z558" s="163"/>
      <c r="AA558" s="164"/>
      <c r="AR558" s="17"/>
      <c r="AT558" s="17"/>
      <c r="AU558" s="17"/>
      <c r="AY558" s="17"/>
      <c r="BE558" s="104"/>
      <c r="BF558" s="104"/>
      <c r="BG558" s="104"/>
      <c r="BH558" s="104"/>
      <c r="BI558" s="104"/>
      <c r="BJ558" s="17"/>
      <c r="BK558" s="104">
        <f>ROUND(L558*K558,2)</f>
        <v>0</v>
      </c>
      <c r="BL558" s="17"/>
      <c r="BM558" s="17"/>
    </row>
    <row r="559" spans="2:65" s="202" customFormat="1" ht="22.5" customHeight="1">
      <c r="B559" s="129"/>
      <c r="C559" s="204"/>
      <c r="D559" s="204"/>
      <c r="E559" s="167" t="s">
        <v>3</v>
      </c>
      <c r="F559" s="271" t="s">
        <v>631</v>
      </c>
      <c r="G559" s="272"/>
      <c r="H559" s="272"/>
      <c r="I559" s="272"/>
      <c r="J559" s="204"/>
      <c r="K559" s="168">
        <v>220</v>
      </c>
      <c r="L559" s="204"/>
      <c r="M559" s="204"/>
      <c r="N559" s="204"/>
      <c r="O559" s="204"/>
      <c r="P559" s="204"/>
      <c r="Q559" s="204"/>
      <c r="R559" s="131"/>
      <c r="T559" s="162"/>
      <c r="U559" s="43"/>
      <c r="V559" s="203"/>
      <c r="W559" s="163"/>
      <c r="X559" s="163"/>
      <c r="Y559" s="163"/>
      <c r="Z559" s="163"/>
      <c r="AA559" s="164"/>
      <c r="AR559" s="17"/>
      <c r="AT559" s="17"/>
      <c r="AU559" s="17"/>
      <c r="AY559" s="17"/>
      <c r="BE559" s="104"/>
      <c r="BF559" s="104"/>
      <c r="BG559" s="104"/>
      <c r="BH559" s="104"/>
      <c r="BI559" s="104"/>
      <c r="BJ559" s="17"/>
      <c r="BK559" s="104"/>
      <c r="BL559" s="17"/>
      <c r="BM559" s="17"/>
    </row>
    <row r="560" spans="2:65" s="202" customFormat="1" ht="22.5" customHeight="1">
      <c r="B560" s="129"/>
      <c r="C560" s="204"/>
      <c r="D560" s="204"/>
      <c r="E560" s="167" t="s">
        <v>3</v>
      </c>
      <c r="F560" s="273" t="s">
        <v>637</v>
      </c>
      <c r="G560" s="272"/>
      <c r="H560" s="272"/>
      <c r="I560" s="272"/>
      <c r="J560" s="204"/>
      <c r="K560" s="168">
        <v>22</v>
      </c>
      <c r="L560" s="204"/>
      <c r="M560" s="204"/>
      <c r="N560" s="204"/>
      <c r="O560" s="204"/>
      <c r="P560" s="204"/>
      <c r="Q560" s="204"/>
      <c r="R560" s="131"/>
      <c r="T560" s="162"/>
      <c r="U560" s="43"/>
      <c r="V560" s="203"/>
      <c r="W560" s="163"/>
      <c r="X560" s="163"/>
      <c r="Y560" s="163"/>
      <c r="Z560" s="163"/>
      <c r="AA560" s="164"/>
      <c r="AR560" s="17"/>
      <c r="AT560" s="17"/>
      <c r="AU560" s="17"/>
      <c r="AY560" s="17"/>
      <c r="BE560" s="104"/>
      <c r="BF560" s="104"/>
      <c r="BG560" s="104"/>
      <c r="BH560" s="104"/>
      <c r="BI560" s="104"/>
      <c r="BJ560" s="17"/>
      <c r="BK560" s="104"/>
      <c r="BL560" s="17"/>
      <c r="BM560" s="17"/>
    </row>
    <row r="561" spans="2:65" s="202" customFormat="1" ht="22.5" customHeight="1">
      <c r="B561" s="129"/>
      <c r="C561" s="204"/>
      <c r="D561" s="204"/>
      <c r="E561" s="167" t="s">
        <v>3</v>
      </c>
      <c r="F561" s="273" t="s">
        <v>632</v>
      </c>
      <c r="G561" s="272"/>
      <c r="H561" s="272"/>
      <c r="I561" s="272"/>
      <c r="J561" s="204"/>
      <c r="K561" s="168">
        <v>33</v>
      </c>
      <c r="L561" s="204"/>
      <c r="M561" s="204"/>
      <c r="N561" s="204"/>
      <c r="O561" s="204"/>
      <c r="P561" s="204"/>
      <c r="Q561" s="204"/>
      <c r="R561" s="131"/>
      <c r="T561" s="162"/>
      <c r="U561" s="43"/>
      <c r="V561" s="203"/>
      <c r="W561" s="163"/>
      <c r="X561" s="163"/>
      <c r="Y561" s="163"/>
      <c r="Z561" s="163"/>
      <c r="AA561" s="164"/>
      <c r="AR561" s="17"/>
      <c r="AT561" s="17"/>
      <c r="AU561" s="17"/>
      <c r="AY561" s="17"/>
      <c r="BE561" s="104"/>
      <c r="BF561" s="104"/>
      <c r="BG561" s="104"/>
      <c r="BH561" s="104"/>
      <c r="BI561" s="104"/>
      <c r="BJ561" s="17"/>
      <c r="BK561" s="104"/>
      <c r="BL561" s="17"/>
      <c r="BM561" s="17"/>
    </row>
    <row r="562" spans="2:65" s="202" customFormat="1" ht="22.5" customHeight="1">
      <c r="B562" s="129"/>
      <c r="C562" s="205"/>
      <c r="D562" s="205"/>
      <c r="E562" s="175" t="s">
        <v>3</v>
      </c>
      <c r="F562" s="269" t="s">
        <v>168</v>
      </c>
      <c r="G562" s="270"/>
      <c r="H562" s="270"/>
      <c r="I562" s="270"/>
      <c r="J562" s="205"/>
      <c r="K562" s="176">
        <v>275</v>
      </c>
      <c r="L562" s="205"/>
      <c r="M562" s="205"/>
      <c r="N562" s="205"/>
      <c r="O562" s="205"/>
      <c r="P562" s="205"/>
      <c r="Q562" s="205"/>
      <c r="R562" s="131"/>
      <c r="T562" s="162"/>
      <c r="U562" s="43"/>
      <c r="V562" s="203"/>
      <c r="W562" s="163"/>
      <c r="X562" s="163"/>
      <c r="Y562" s="163"/>
      <c r="Z562" s="163"/>
      <c r="AA562" s="164"/>
      <c r="AR562" s="17"/>
      <c r="AT562" s="17"/>
      <c r="AU562" s="17"/>
      <c r="AY562" s="17"/>
      <c r="BE562" s="104"/>
      <c r="BF562" s="104"/>
      <c r="BG562" s="104"/>
      <c r="BH562" s="104"/>
      <c r="BI562" s="104"/>
      <c r="BJ562" s="17"/>
      <c r="BK562" s="104"/>
      <c r="BL562" s="17"/>
      <c r="BM562" s="17"/>
    </row>
    <row r="563" spans="2:65" s="1" customFormat="1" ht="31.5" customHeight="1">
      <c r="B563" s="129"/>
      <c r="C563" s="158" t="s">
        <v>623</v>
      </c>
      <c r="D563" s="158" t="s">
        <v>160</v>
      </c>
      <c r="E563" s="159" t="s">
        <v>638</v>
      </c>
      <c r="F563" s="259" t="s">
        <v>639</v>
      </c>
      <c r="G563" s="260"/>
      <c r="H563" s="260"/>
      <c r="I563" s="260"/>
      <c r="J563" s="160" t="s">
        <v>229</v>
      </c>
      <c r="K563" s="161">
        <v>0.425</v>
      </c>
      <c r="L563" s="261">
        <v>0</v>
      </c>
      <c r="M563" s="260"/>
      <c r="N563" s="262">
        <f>ROUND(L563*K563,2)</f>
        <v>0</v>
      </c>
      <c r="O563" s="260"/>
      <c r="P563" s="260"/>
      <c r="Q563" s="260"/>
      <c r="R563" s="131"/>
      <c r="T563" s="162" t="s">
        <v>3</v>
      </c>
      <c r="U563" s="43" t="s">
        <v>44</v>
      </c>
      <c r="V563" s="35"/>
      <c r="W563" s="163">
        <f>V563*K563</f>
        <v>0</v>
      </c>
      <c r="X563" s="163">
        <v>0</v>
      </c>
      <c r="Y563" s="163">
        <f>X563*K563</f>
        <v>0</v>
      </c>
      <c r="Z563" s="163">
        <v>0</v>
      </c>
      <c r="AA563" s="164">
        <f>Z563*K563</f>
        <v>0</v>
      </c>
      <c r="AR563" s="17" t="s">
        <v>196</v>
      </c>
      <c r="AT563" s="17" t="s">
        <v>160</v>
      </c>
      <c r="AU563" s="17" t="s">
        <v>103</v>
      </c>
      <c r="AY563" s="17" t="s">
        <v>159</v>
      </c>
      <c r="BE563" s="104">
        <f>IF(U563="základní",N563,0)</f>
        <v>0</v>
      </c>
      <c r="BF563" s="104">
        <f>IF(U563="snížená",N563,0)</f>
        <v>0</v>
      </c>
      <c r="BG563" s="104">
        <f>IF(U563="zákl. přenesená",N563,0)</f>
        <v>0</v>
      </c>
      <c r="BH563" s="104">
        <f>IF(U563="sníž. přenesená",N563,0)</f>
        <v>0</v>
      </c>
      <c r="BI563" s="104">
        <f>IF(U563="nulová",N563,0)</f>
        <v>0</v>
      </c>
      <c r="BJ563" s="17" t="s">
        <v>21</v>
      </c>
      <c r="BK563" s="104">
        <f>ROUND(L563*K563,2)</f>
        <v>0</v>
      </c>
      <c r="BL563" s="17" t="s">
        <v>196</v>
      </c>
      <c r="BM563" s="17" t="s">
        <v>907</v>
      </c>
    </row>
    <row r="564" spans="2:63" s="9" customFormat="1" ht="29.85" customHeight="1">
      <c r="B564" s="147"/>
      <c r="C564" s="148"/>
      <c r="D564" s="157" t="s">
        <v>128</v>
      </c>
      <c r="E564" s="157"/>
      <c r="F564" s="157"/>
      <c r="G564" s="157"/>
      <c r="H564" s="157"/>
      <c r="I564" s="157"/>
      <c r="J564" s="157"/>
      <c r="K564" s="157"/>
      <c r="L564" s="157"/>
      <c r="M564" s="157"/>
      <c r="N564" s="254">
        <f>BK564</f>
        <v>0</v>
      </c>
      <c r="O564" s="255"/>
      <c r="P564" s="255"/>
      <c r="Q564" s="255"/>
      <c r="R564" s="150"/>
      <c r="T564" s="151"/>
      <c r="U564" s="148"/>
      <c r="V564" s="148"/>
      <c r="W564" s="152">
        <f>SUM(W565:W636)</f>
        <v>0</v>
      </c>
      <c r="X564" s="148"/>
      <c r="Y564" s="152">
        <f>SUM(Y565:Y636)</f>
        <v>0.17119971</v>
      </c>
      <c r="Z564" s="148"/>
      <c r="AA564" s="153">
        <f>SUM(AA565:AA636)</f>
        <v>0</v>
      </c>
      <c r="AR564" s="154" t="s">
        <v>103</v>
      </c>
      <c r="AT564" s="155" t="s">
        <v>78</v>
      </c>
      <c r="AU564" s="155" t="s">
        <v>21</v>
      </c>
      <c r="AY564" s="154" t="s">
        <v>159</v>
      </c>
      <c r="BK564" s="156">
        <f>SUM(BK565:BK636)</f>
        <v>0</v>
      </c>
    </row>
    <row r="565" spans="2:65" s="1" customFormat="1" ht="31.5" customHeight="1">
      <c r="B565" s="129"/>
      <c r="C565" s="158" t="s">
        <v>627</v>
      </c>
      <c r="D565" s="158" t="s">
        <v>160</v>
      </c>
      <c r="E565" s="159" t="s">
        <v>642</v>
      </c>
      <c r="F565" s="259" t="s">
        <v>643</v>
      </c>
      <c r="G565" s="260"/>
      <c r="H565" s="260"/>
      <c r="I565" s="260"/>
      <c r="J565" s="160" t="s">
        <v>163</v>
      </c>
      <c r="K565" s="161">
        <v>478.5</v>
      </c>
      <c r="L565" s="261">
        <v>0</v>
      </c>
      <c r="M565" s="260"/>
      <c r="N565" s="262">
        <f>ROUND(L565*K565,2)</f>
        <v>0</v>
      </c>
      <c r="O565" s="260"/>
      <c r="P565" s="260"/>
      <c r="Q565" s="260"/>
      <c r="R565" s="131"/>
      <c r="T565" s="162" t="s">
        <v>3</v>
      </c>
      <c r="U565" s="43" t="s">
        <v>44</v>
      </c>
      <c r="V565" s="35"/>
      <c r="W565" s="163">
        <f>V565*K565</f>
        <v>0</v>
      </c>
      <c r="X565" s="163">
        <v>0</v>
      </c>
      <c r="Y565" s="163">
        <f>X565*K565</f>
        <v>0</v>
      </c>
      <c r="Z565" s="163">
        <v>0</v>
      </c>
      <c r="AA565" s="164">
        <f>Z565*K565</f>
        <v>0</v>
      </c>
      <c r="AR565" s="17" t="s">
        <v>196</v>
      </c>
      <c r="AT565" s="17" t="s">
        <v>160</v>
      </c>
      <c r="AU565" s="17" t="s">
        <v>103</v>
      </c>
      <c r="AY565" s="17" t="s">
        <v>159</v>
      </c>
      <c r="BE565" s="104">
        <f>IF(U565="základní",N565,0)</f>
        <v>0</v>
      </c>
      <c r="BF565" s="104">
        <f>IF(U565="snížená",N565,0)</f>
        <v>0</v>
      </c>
      <c r="BG565" s="104">
        <f>IF(U565="zákl. přenesená",N565,0)</f>
        <v>0</v>
      </c>
      <c r="BH565" s="104">
        <f>IF(U565="sníž. přenesená",N565,0)</f>
        <v>0</v>
      </c>
      <c r="BI565" s="104">
        <f>IF(U565="nulová",N565,0)</f>
        <v>0</v>
      </c>
      <c r="BJ565" s="17" t="s">
        <v>21</v>
      </c>
      <c r="BK565" s="104">
        <f>ROUND(L565*K565,2)</f>
        <v>0</v>
      </c>
      <c r="BL565" s="17" t="s">
        <v>196</v>
      </c>
      <c r="BM565" s="17" t="s">
        <v>908</v>
      </c>
    </row>
    <row r="566" spans="2:51" s="10" customFormat="1" ht="22.5" customHeight="1">
      <c r="B566" s="165"/>
      <c r="C566" s="166"/>
      <c r="D566" s="166"/>
      <c r="E566" s="167" t="s">
        <v>3</v>
      </c>
      <c r="F566" s="271" t="s">
        <v>936</v>
      </c>
      <c r="G566" s="272"/>
      <c r="H566" s="272"/>
      <c r="I566" s="272"/>
      <c r="J566" s="166"/>
      <c r="K566" s="168">
        <v>478.5</v>
      </c>
      <c r="L566" s="166"/>
      <c r="M566" s="166"/>
      <c r="N566" s="166"/>
      <c r="O566" s="166"/>
      <c r="P566" s="166"/>
      <c r="Q566" s="166"/>
      <c r="R566" s="169"/>
      <c r="T566" s="170"/>
      <c r="U566" s="166"/>
      <c r="V566" s="166"/>
      <c r="W566" s="166"/>
      <c r="X566" s="166"/>
      <c r="Y566" s="166"/>
      <c r="Z566" s="166"/>
      <c r="AA566" s="171"/>
      <c r="AT566" s="172" t="s">
        <v>167</v>
      </c>
      <c r="AU566" s="172" t="s">
        <v>103</v>
      </c>
      <c r="AV566" s="10" t="s">
        <v>103</v>
      </c>
      <c r="AW566" s="10" t="s">
        <v>36</v>
      </c>
      <c r="AX566" s="10" t="s">
        <v>79</v>
      </c>
      <c r="AY566" s="172" t="s">
        <v>159</v>
      </c>
    </row>
    <row r="567" spans="2:51" s="11" customFormat="1" ht="22.5" customHeight="1">
      <c r="B567" s="173"/>
      <c r="C567" s="174"/>
      <c r="D567" s="174"/>
      <c r="E567" s="175" t="s">
        <v>3</v>
      </c>
      <c r="F567" s="269" t="s">
        <v>168</v>
      </c>
      <c r="G567" s="270"/>
      <c r="H567" s="270"/>
      <c r="I567" s="270"/>
      <c r="J567" s="174"/>
      <c r="K567" s="176">
        <v>478.5</v>
      </c>
      <c r="L567" s="174"/>
      <c r="M567" s="174"/>
      <c r="N567" s="174"/>
      <c r="O567" s="174"/>
      <c r="P567" s="174"/>
      <c r="Q567" s="174"/>
      <c r="R567" s="177"/>
      <c r="T567" s="178"/>
      <c r="U567" s="174"/>
      <c r="V567" s="174"/>
      <c r="W567" s="174"/>
      <c r="X567" s="174"/>
      <c r="Y567" s="174"/>
      <c r="Z567" s="174"/>
      <c r="AA567" s="179"/>
      <c r="AT567" s="180" t="s">
        <v>167</v>
      </c>
      <c r="AU567" s="180" t="s">
        <v>103</v>
      </c>
      <c r="AV567" s="11" t="s">
        <v>164</v>
      </c>
      <c r="AW567" s="11" t="s">
        <v>36</v>
      </c>
      <c r="AX567" s="11" t="s">
        <v>21</v>
      </c>
      <c r="AY567" s="180" t="s">
        <v>159</v>
      </c>
    </row>
    <row r="568" spans="2:65" s="1" customFormat="1" ht="22.5" customHeight="1">
      <c r="B568" s="129"/>
      <c r="C568" s="181" t="s">
        <v>633</v>
      </c>
      <c r="D568" s="181" t="s">
        <v>262</v>
      </c>
      <c r="E568" s="182" t="s">
        <v>646</v>
      </c>
      <c r="F568" s="278" t="s">
        <v>647</v>
      </c>
      <c r="G568" s="279"/>
      <c r="H568" s="279"/>
      <c r="I568" s="279"/>
      <c r="J568" s="183" t="s">
        <v>163</v>
      </c>
      <c r="K568" s="184">
        <v>502.425</v>
      </c>
      <c r="L568" s="280">
        <v>0</v>
      </c>
      <c r="M568" s="279"/>
      <c r="N568" s="281">
        <f>ROUND(L568*K568,2)</f>
        <v>0</v>
      </c>
      <c r="O568" s="260"/>
      <c r="P568" s="260"/>
      <c r="Q568" s="260"/>
      <c r="R568" s="131"/>
      <c r="T568" s="162" t="s">
        <v>3</v>
      </c>
      <c r="U568" s="43" t="s">
        <v>44</v>
      </c>
      <c r="V568" s="35"/>
      <c r="W568" s="163">
        <f>V568*K568</f>
        <v>0</v>
      </c>
      <c r="X568" s="163">
        <v>0.00011</v>
      </c>
      <c r="Y568" s="163">
        <f>X568*K568</f>
        <v>0.05526675</v>
      </c>
      <c r="Z568" s="163">
        <v>0</v>
      </c>
      <c r="AA568" s="164">
        <f>Z568*K568</f>
        <v>0</v>
      </c>
      <c r="AR568" s="17" t="s">
        <v>265</v>
      </c>
      <c r="AT568" s="17" t="s">
        <v>262</v>
      </c>
      <c r="AU568" s="17" t="s">
        <v>103</v>
      </c>
      <c r="AY568" s="17" t="s">
        <v>159</v>
      </c>
      <c r="BE568" s="104">
        <f>IF(U568="základní",N568,0)</f>
        <v>0</v>
      </c>
      <c r="BF568" s="104">
        <f>IF(U568="snížená",N568,0)</f>
        <v>0</v>
      </c>
      <c r="BG568" s="104">
        <f>IF(U568="zákl. přenesená",N568,0)</f>
        <v>0</v>
      </c>
      <c r="BH568" s="104">
        <f>IF(U568="sníž. přenesená",N568,0)</f>
        <v>0</v>
      </c>
      <c r="BI568" s="104">
        <f>IF(U568="nulová",N568,0)</f>
        <v>0</v>
      </c>
      <c r="BJ568" s="17" t="s">
        <v>21</v>
      </c>
      <c r="BK568" s="104">
        <f>ROUND(L568*K568,2)</f>
        <v>0</v>
      </c>
      <c r="BL568" s="17" t="s">
        <v>196</v>
      </c>
      <c r="BM568" s="17" t="s">
        <v>909</v>
      </c>
    </row>
    <row r="569" spans="2:65" s="1" customFormat="1" ht="31.5" customHeight="1">
      <c r="B569" s="129"/>
      <c r="C569" s="158" t="s">
        <v>27</v>
      </c>
      <c r="D569" s="158" t="s">
        <v>160</v>
      </c>
      <c r="E569" s="159" t="s">
        <v>650</v>
      </c>
      <c r="F569" s="259" t="s">
        <v>651</v>
      </c>
      <c r="G569" s="260"/>
      <c r="H569" s="260"/>
      <c r="I569" s="260"/>
      <c r="J569" s="160" t="s">
        <v>163</v>
      </c>
      <c r="K569" s="161">
        <v>483.054</v>
      </c>
      <c r="L569" s="261">
        <v>0</v>
      </c>
      <c r="M569" s="260"/>
      <c r="N569" s="262">
        <f>ROUND(L569*K569,2)</f>
        <v>0</v>
      </c>
      <c r="O569" s="260"/>
      <c r="P569" s="260"/>
      <c r="Q569" s="260"/>
      <c r="R569" s="131"/>
      <c r="T569" s="162" t="s">
        <v>3</v>
      </c>
      <c r="U569" s="43" t="s">
        <v>44</v>
      </c>
      <c r="V569" s="35"/>
      <c r="W569" s="163">
        <f>V569*K569</f>
        <v>0</v>
      </c>
      <c r="X569" s="163">
        <v>2E-05</v>
      </c>
      <c r="Y569" s="163">
        <f>X569*K569</f>
        <v>0.00966108</v>
      </c>
      <c r="Z569" s="163">
        <v>0</v>
      </c>
      <c r="AA569" s="164">
        <f>Z569*K569</f>
        <v>0</v>
      </c>
      <c r="AR569" s="17" t="s">
        <v>196</v>
      </c>
      <c r="AT569" s="17" t="s">
        <v>160</v>
      </c>
      <c r="AU569" s="17" t="s">
        <v>103</v>
      </c>
      <c r="AY569" s="17" t="s">
        <v>159</v>
      </c>
      <c r="BE569" s="104">
        <f>IF(U569="základní",N569,0)</f>
        <v>0</v>
      </c>
      <c r="BF569" s="104">
        <f>IF(U569="snížená",N569,0)</f>
        <v>0</v>
      </c>
      <c r="BG569" s="104">
        <f>IF(U569="zákl. přenesená",N569,0)</f>
        <v>0</v>
      </c>
      <c r="BH569" s="104">
        <f>IF(U569="sníž. přenesená",N569,0)</f>
        <v>0</v>
      </c>
      <c r="BI569" s="104">
        <f>IF(U569="nulová",N569,0)</f>
        <v>0</v>
      </c>
      <c r="BJ569" s="17" t="s">
        <v>21</v>
      </c>
      <c r="BK569" s="104">
        <f>ROUND(L569*K569,2)</f>
        <v>0</v>
      </c>
      <c r="BL569" s="17" t="s">
        <v>196</v>
      </c>
      <c r="BM569" s="17" t="s">
        <v>910</v>
      </c>
    </row>
    <row r="570" spans="2:51" s="12" customFormat="1" ht="22.5" customHeight="1">
      <c r="B570" s="185"/>
      <c r="C570" s="186"/>
      <c r="D570" s="186"/>
      <c r="E570" s="187" t="s">
        <v>3</v>
      </c>
      <c r="F570" s="276" t="s">
        <v>653</v>
      </c>
      <c r="G570" s="277"/>
      <c r="H570" s="277"/>
      <c r="I570" s="277"/>
      <c r="J570" s="186"/>
      <c r="K570" s="188" t="s">
        <v>3</v>
      </c>
      <c r="L570" s="186"/>
      <c r="M570" s="186"/>
      <c r="N570" s="186"/>
      <c r="O570" s="186"/>
      <c r="P570" s="186"/>
      <c r="Q570" s="186"/>
      <c r="R570" s="189"/>
      <c r="T570" s="190"/>
      <c r="U570" s="186"/>
      <c r="V570" s="186"/>
      <c r="W570" s="186"/>
      <c r="X570" s="186"/>
      <c r="Y570" s="186"/>
      <c r="Z570" s="186"/>
      <c r="AA570" s="191"/>
      <c r="AT570" s="192" t="s">
        <v>167</v>
      </c>
      <c r="AU570" s="192" t="s">
        <v>103</v>
      </c>
      <c r="AV570" s="12" t="s">
        <v>21</v>
      </c>
      <c r="AW570" s="12" t="s">
        <v>36</v>
      </c>
      <c r="AX570" s="12" t="s">
        <v>79</v>
      </c>
      <c r="AY570" s="192" t="s">
        <v>159</v>
      </c>
    </row>
    <row r="571" spans="2:51" s="12" customFormat="1" ht="22.5" customHeight="1">
      <c r="B571" s="185"/>
      <c r="C571" s="186"/>
      <c r="D571" s="186"/>
      <c r="E571" s="187" t="s">
        <v>3</v>
      </c>
      <c r="F571" s="299" t="s">
        <v>365</v>
      </c>
      <c r="G571" s="277"/>
      <c r="H571" s="277"/>
      <c r="I571" s="277"/>
      <c r="J571" s="186"/>
      <c r="K571" s="188" t="s">
        <v>3</v>
      </c>
      <c r="L571" s="186"/>
      <c r="M571" s="186"/>
      <c r="N571" s="186"/>
      <c r="O571" s="186"/>
      <c r="P571" s="186"/>
      <c r="Q571" s="186"/>
      <c r="R571" s="189"/>
      <c r="T571" s="190"/>
      <c r="U571" s="186"/>
      <c r="V571" s="186"/>
      <c r="W571" s="186"/>
      <c r="X571" s="186"/>
      <c r="Y571" s="186"/>
      <c r="Z571" s="186"/>
      <c r="AA571" s="191"/>
      <c r="AT571" s="192" t="s">
        <v>167</v>
      </c>
      <c r="AU571" s="192" t="s">
        <v>103</v>
      </c>
      <c r="AV571" s="12" t="s">
        <v>21</v>
      </c>
      <c r="AW571" s="12" t="s">
        <v>36</v>
      </c>
      <c r="AX571" s="12" t="s">
        <v>79</v>
      </c>
      <c r="AY571" s="192" t="s">
        <v>159</v>
      </c>
    </row>
    <row r="572" spans="2:51" s="12" customFormat="1" ht="22.5" customHeight="1">
      <c r="B572" s="185"/>
      <c r="C572" s="186"/>
      <c r="D572" s="186"/>
      <c r="E572" s="187" t="s">
        <v>3</v>
      </c>
      <c r="F572" s="299" t="s">
        <v>941</v>
      </c>
      <c r="G572" s="277"/>
      <c r="H572" s="277"/>
      <c r="I572" s="277"/>
      <c r="J572" s="186"/>
      <c r="K572" s="188" t="s">
        <v>3</v>
      </c>
      <c r="L572" s="186"/>
      <c r="M572" s="186"/>
      <c r="N572" s="186"/>
      <c r="O572" s="186"/>
      <c r="P572" s="186"/>
      <c r="Q572" s="186"/>
      <c r="R572" s="189"/>
      <c r="T572" s="190"/>
      <c r="U572" s="186"/>
      <c r="V572" s="186"/>
      <c r="W572" s="186"/>
      <c r="X572" s="186"/>
      <c r="Y572" s="186"/>
      <c r="Z572" s="186"/>
      <c r="AA572" s="191"/>
      <c r="AT572" s="192" t="s">
        <v>167</v>
      </c>
      <c r="AU572" s="192" t="s">
        <v>103</v>
      </c>
      <c r="AV572" s="12" t="s">
        <v>21</v>
      </c>
      <c r="AW572" s="12" t="s">
        <v>36</v>
      </c>
      <c r="AX572" s="12" t="s">
        <v>79</v>
      </c>
      <c r="AY572" s="192" t="s">
        <v>159</v>
      </c>
    </row>
    <row r="573" spans="2:51" s="10" customFormat="1" ht="22.5" customHeight="1">
      <c r="B573" s="165"/>
      <c r="C573" s="166"/>
      <c r="D573" s="166"/>
      <c r="E573" s="167" t="s">
        <v>3</v>
      </c>
      <c r="F573" s="273" t="s">
        <v>1051</v>
      </c>
      <c r="G573" s="272"/>
      <c r="H573" s="272"/>
      <c r="I573" s="272"/>
      <c r="J573" s="166"/>
      <c r="K573" s="168">
        <v>24.777</v>
      </c>
      <c r="L573" s="166"/>
      <c r="M573" s="166"/>
      <c r="N573" s="166"/>
      <c r="O573" s="166"/>
      <c r="P573" s="166"/>
      <c r="Q573" s="166"/>
      <c r="R573" s="169"/>
      <c r="T573" s="170"/>
      <c r="U573" s="166"/>
      <c r="V573" s="166"/>
      <c r="W573" s="166"/>
      <c r="X573" s="166"/>
      <c r="Y573" s="166"/>
      <c r="Z573" s="166"/>
      <c r="AA573" s="171"/>
      <c r="AT573" s="172" t="s">
        <v>167</v>
      </c>
      <c r="AU573" s="172" t="s">
        <v>103</v>
      </c>
      <c r="AV573" s="10" t="s">
        <v>103</v>
      </c>
      <c r="AW573" s="10" t="s">
        <v>36</v>
      </c>
      <c r="AX573" s="10" t="s">
        <v>79</v>
      </c>
      <c r="AY573" s="172" t="s">
        <v>159</v>
      </c>
    </row>
    <row r="574" spans="2:51" s="10" customFormat="1" ht="22.5" customHeight="1">
      <c r="B574" s="165"/>
      <c r="C574" s="166"/>
      <c r="D574" s="166"/>
      <c r="E574" s="167" t="s">
        <v>3</v>
      </c>
      <c r="F574" s="273" t="s">
        <v>1052</v>
      </c>
      <c r="G574" s="272"/>
      <c r="H574" s="272"/>
      <c r="I574" s="272"/>
      <c r="J574" s="166"/>
      <c r="K574" s="168">
        <v>183.698</v>
      </c>
      <c r="L574" s="166"/>
      <c r="M574" s="166"/>
      <c r="N574" s="166"/>
      <c r="O574" s="166"/>
      <c r="P574" s="166"/>
      <c r="Q574" s="166"/>
      <c r="R574" s="169"/>
      <c r="T574" s="170"/>
      <c r="U574" s="166"/>
      <c r="V574" s="166"/>
      <c r="W574" s="166"/>
      <c r="X574" s="166"/>
      <c r="Y574" s="166"/>
      <c r="Z574" s="166"/>
      <c r="AA574" s="171"/>
      <c r="AT574" s="172" t="s">
        <v>167</v>
      </c>
      <c r="AU574" s="172" t="s">
        <v>103</v>
      </c>
      <c r="AV574" s="10" t="s">
        <v>103</v>
      </c>
      <c r="AW574" s="10" t="s">
        <v>36</v>
      </c>
      <c r="AX574" s="10" t="s">
        <v>79</v>
      </c>
      <c r="AY574" s="172" t="s">
        <v>159</v>
      </c>
    </row>
    <row r="575" spans="2:51" s="10" customFormat="1" ht="22.5" customHeight="1">
      <c r="B575" s="165"/>
      <c r="C575" s="166"/>
      <c r="D575" s="166"/>
      <c r="E575" s="167" t="s">
        <v>3</v>
      </c>
      <c r="F575" s="273" t="s">
        <v>1053</v>
      </c>
      <c r="G575" s="272"/>
      <c r="H575" s="272"/>
      <c r="I575" s="272"/>
      <c r="J575" s="166"/>
      <c r="K575" s="168">
        <v>35.416</v>
      </c>
      <c r="L575" s="166"/>
      <c r="M575" s="166"/>
      <c r="N575" s="166"/>
      <c r="O575" s="166"/>
      <c r="P575" s="166"/>
      <c r="Q575" s="166"/>
      <c r="R575" s="169"/>
      <c r="T575" s="170"/>
      <c r="U575" s="166"/>
      <c r="V575" s="166"/>
      <c r="W575" s="166"/>
      <c r="X575" s="166"/>
      <c r="Y575" s="166"/>
      <c r="Z575" s="166"/>
      <c r="AA575" s="171"/>
      <c r="AT575" s="172" t="s">
        <v>167</v>
      </c>
      <c r="AU575" s="172" t="s">
        <v>103</v>
      </c>
      <c r="AV575" s="10" t="s">
        <v>103</v>
      </c>
      <c r="AW575" s="10" t="s">
        <v>36</v>
      </c>
      <c r="AX575" s="10" t="s">
        <v>79</v>
      </c>
      <c r="AY575" s="172" t="s">
        <v>159</v>
      </c>
    </row>
    <row r="576" spans="2:51" s="10" customFormat="1" ht="31.5" customHeight="1">
      <c r="B576" s="165"/>
      <c r="C576" s="166"/>
      <c r="D576" s="166"/>
      <c r="E576" s="167" t="s">
        <v>3</v>
      </c>
      <c r="F576" s="273" t="s">
        <v>1054</v>
      </c>
      <c r="G576" s="272"/>
      <c r="H576" s="272"/>
      <c r="I576" s="272"/>
      <c r="J576" s="166"/>
      <c r="K576" s="168">
        <v>15.956</v>
      </c>
      <c r="L576" s="166"/>
      <c r="M576" s="166"/>
      <c r="N576" s="166"/>
      <c r="O576" s="166"/>
      <c r="P576" s="166"/>
      <c r="Q576" s="166"/>
      <c r="R576" s="169"/>
      <c r="T576" s="170"/>
      <c r="U576" s="166"/>
      <c r="V576" s="166"/>
      <c r="W576" s="166"/>
      <c r="X576" s="166"/>
      <c r="Y576" s="166"/>
      <c r="Z576" s="166"/>
      <c r="AA576" s="171"/>
      <c r="AT576" s="172" t="s">
        <v>167</v>
      </c>
      <c r="AU576" s="172" t="s">
        <v>103</v>
      </c>
      <c r="AV576" s="10" t="s">
        <v>103</v>
      </c>
      <c r="AW576" s="10" t="s">
        <v>36</v>
      </c>
      <c r="AX576" s="10" t="s">
        <v>79</v>
      </c>
      <c r="AY576" s="172" t="s">
        <v>159</v>
      </c>
    </row>
    <row r="577" spans="2:51" s="10" customFormat="1" ht="31.5" customHeight="1">
      <c r="B577" s="165"/>
      <c r="C577" s="166"/>
      <c r="D577" s="166"/>
      <c r="E577" s="167" t="s">
        <v>3</v>
      </c>
      <c r="F577" s="273" t="s">
        <v>1055</v>
      </c>
      <c r="G577" s="272"/>
      <c r="H577" s="272"/>
      <c r="I577" s="272"/>
      <c r="J577" s="166"/>
      <c r="K577" s="168">
        <v>2.666</v>
      </c>
      <c r="L577" s="166"/>
      <c r="M577" s="166"/>
      <c r="N577" s="166"/>
      <c r="O577" s="166"/>
      <c r="P577" s="166"/>
      <c r="Q577" s="166"/>
      <c r="R577" s="169"/>
      <c r="T577" s="170"/>
      <c r="U577" s="166"/>
      <c r="V577" s="166"/>
      <c r="W577" s="166"/>
      <c r="X577" s="166"/>
      <c r="Y577" s="166"/>
      <c r="Z577" s="166"/>
      <c r="AA577" s="171"/>
      <c r="AT577" s="172" t="s">
        <v>167</v>
      </c>
      <c r="AU577" s="172" t="s">
        <v>103</v>
      </c>
      <c r="AV577" s="10" t="s">
        <v>103</v>
      </c>
      <c r="AW577" s="10" t="s">
        <v>36</v>
      </c>
      <c r="AX577" s="10" t="s">
        <v>79</v>
      </c>
      <c r="AY577" s="172" t="s">
        <v>159</v>
      </c>
    </row>
    <row r="578" spans="2:51" s="10" customFormat="1" ht="31.5" customHeight="1">
      <c r="B578" s="165"/>
      <c r="C578" s="166"/>
      <c r="D578" s="166"/>
      <c r="E578" s="167" t="s">
        <v>3</v>
      </c>
      <c r="F578" s="273" t="s">
        <v>1056</v>
      </c>
      <c r="G578" s="272"/>
      <c r="H578" s="272"/>
      <c r="I578" s="272"/>
      <c r="J578" s="166"/>
      <c r="K578" s="168">
        <v>7.909</v>
      </c>
      <c r="L578" s="166"/>
      <c r="M578" s="166"/>
      <c r="N578" s="166"/>
      <c r="O578" s="166"/>
      <c r="P578" s="166"/>
      <c r="Q578" s="166"/>
      <c r="R578" s="169"/>
      <c r="T578" s="170"/>
      <c r="U578" s="166"/>
      <c r="V578" s="166"/>
      <c r="W578" s="166"/>
      <c r="X578" s="166"/>
      <c r="Y578" s="166"/>
      <c r="Z578" s="166"/>
      <c r="AA578" s="171"/>
      <c r="AT578" s="172" t="s">
        <v>167</v>
      </c>
      <c r="AU578" s="172" t="s">
        <v>103</v>
      </c>
      <c r="AV578" s="10" t="s">
        <v>103</v>
      </c>
      <c r="AW578" s="10" t="s">
        <v>36</v>
      </c>
      <c r="AX578" s="10" t="s">
        <v>79</v>
      </c>
      <c r="AY578" s="172" t="s">
        <v>159</v>
      </c>
    </row>
    <row r="579" spans="2:51" s="10" customFormat="1" ht="31.5" customHeight="1">
      <c r="B579" s="165"/>
      <c r="C579" s="166"/>
      <c r="D579" s="166"/>
      <c r="E579" s="167" t="s">
        <v>3</v>
      </c>
      <c r="F579" s="273" t="s">
        <v>1057</v>
      </c>
      <c r="G579" s="272"/>
      <c r="H579" s="272"/>
      <c r="I579" s="272"/>
      <c r="J579" s="166"/>
      <c r="K579" s="168">
        <v>5.461</v>
      </c>
      <c r="L579" s="166"/>
      <c r="M579" s="166"/>
      <c r="N579" s="166"/>
      <c r="O579" s="166"/>
      <c r="P579" s="166"/>
      <c r="Q579" s="166"/>
      <c r="R579" s="169"/>
      <c r="T579" s="170"/>
      <c r="U579" s="166"/>
      <c r="V579" s="166"/>
      <c r="W579" s="166"/>
      <c r="X579" s="166"/>
      <c r="Y579" s="166"/>
      <c r="Z579" s="166"/>
      <c r="AA579" s="171"/>
      <c r="AT579" s="172" t="s">
        <v>167</v>
      </c>
      <c r="AU579" s="172" t="s">
        <v>103</v>
      </c>
      <c r="AV579" s="10" t="s">
        <v>103</v>
      </c>
      <c r="AW579" s="10" t="s">
        <v>36</v>
      </c>
      <c r="AX579" s="10" t="s">
        <v>79</v>
      </c>
      <c r="AY579" s="172" t="s">
        <v>159</v>
      </c>
    </row>
    <row r="580" spans="2:51" s="10" customFormat="1" ht="31.5" customHeight="1">
      <c r="B580" s="165"/>
      <c r="C580" s="166"/>
      <c r="D580" s="166"/>
      <c r="E580" s="167" t="s">
        <v>3</v>
      </c>
      <c r="F580" s="273" t="s">
        <v>1058</v>
      </c>
      <c r="G580" s="272"/>
      <c r="H580" s="272"/>
      <c r="I580" s="272"/>
      <c r="J580" s="166"/>
      <c r="K580" s="168">
        <v>41.636</v>
      </c>
      <c r="L580" s="166"/>
      <c r="M580" s="166"/>
      <c r="N580" s="166"/>
      <c r="O580" s="166"/>
      <c r="P580" s="166"/>
      <c r="Q580" s="166"/>
      <c r="R580" s="169"/>
      <c r="T580" s="170"/>
      <c r="U580" s="166"/>
      <c r="V580" s="166"/>
      <c r="W580" s="166"/>
      <c r="X580" s="166"/>
      <c r="Y580" s="166"/>
      <c r="Z580" s="166"/>
      <c r="AA580" s="171"/>
      <c r="AT580" s="172" t="s">
        <v>167</v>
      </c>
      <c r="AU580" s="172" t="s">
        <v>103</v>
      </c>
      <c r="AV580" s="10" t="s">
        <v>103</v>
      </c>
      <c r="AW580" s="10" t="s">
        <v>36</v>
      </c>
      <c r="AX580" s="10" t="s">
        <v>79</v>
      </c>
      <c r="AY580" s="172" t="s">
        <v>159</v>
      </c>
    </row>
    <row r="581" spans="2:51" s="10" customFormat="1" ht="22.5" customHeight="1">
      <c r="B581" s="165"/>
      <c r="C581" s="166"/>
      <c r="D581" s="166"/>
      <c r="E581" s="167" t="s">
        <v>3</v>
      </c>
      <c r="F581" s="273" t="s">
        <v>1059</v>
      </c>
      <c r="G581" s="272"/>
      <c r="H581" s="272"/>
      <c r="I581" s="272"/>
      <c r="J581" s="166"/>
      <c r="K581" s="168">
        <v>36.325</v>
      </c>
      <c r="L581" s="166"/>
      <c r="M581" s="166"/>
      <c r="N581" s="166"/>
      <c r="O581" s="166"/>
      <c r="P581" s="166"/>
      <c r="Q581" s="166"/>
      <c r="R581" s="169"/>
      <c r="T581" s="170"/>
      <c r="U581" s="166"/>
      <c r="V581" s="166"/>
      <c r="W581" s="166"/>
      <c r="X581" s="166"/>
      <c r="Y581" s="166"/>
      <c r="Z581" s="166"/>
      <c r="AA581" s="171"/>
      <c r="AT581" s="172" t="s">
        <v>167</v>
      </c>
      <c r="AU581" s="172" t="s">
        <v>103</v>
      </c>
      <c r="AV581" s="10" t="s">
        <v>103</v>
      </c>
      <c r="AW581" s="10" t="s">
        <v>36</v>
      </c>
      <c r="AX581" s="10" t="s">
        <v>79</v>
      </c>
      <c r="AY581" s="172" t="s">
        <v>159</v>
      </c>
    </row>
    <row r="582" spans="2:51" s="10" customFormat="1" ht="31.5" customHeight="1">
      <c r="B582" s="165"/>
      <c r="C582" s="166"/>
      <c r="D582" s="166"/>
      <c r="E582" s="167" t="s">
        <v>3</v>
      </c>
      <c r="F582" s="273" t="s">
        <v>1060</v>
      </c>
      <c r="G582" s="272"/>
      <c r="H582" s="272"/>
      <c r="I582" s="272"/>
      <c r="J582" s="166"/>
      <c r="K582" s="168">
        <v>45.454</v>
      </c>
      <c r="L582" s="166"/>
      <c r="M582" s="166"/>
      <c r="N582" s="166"/>
      <c r="O582" s="166"/>
      <c r="P582" s="166"/>
      <c r="Q582" s="166"/>
      <c r="R582" s="169"/>
      <c r="T582" s="170"/>
      <c r="U582" s="166"/>
      <c r="V582" s="166"/>
      <c r="W582" s="166"/>
      <c r="X582" s="166"/>
      <c r="Y582" s="166"/>
      <c r="Z582" s="166"/>
      <c r="AA582" s="171"/>
      <c r="AT582" s="172" t="s">
        <v>167</v>
      </c>
      <c r="AU582" s="172" t="s">
        <v>103</v>
      </c>
      <c r="AV582" s="10" t="s">
        <v>103</v>
      </c>
      <c r="AW582" s="10" t="s">
        <v>36</v>
      </c>
      <c r="AX582" s="10" t="s">
        <v>79</v>
      </c>
      <c r="AY582" s="172" t="s">
        <v>159</v>
      </c>
    </row>
    <row r="583" spans="2:51" s="10" customFormat="1" ht="31.5" customHeight="1">
      <c r="B583" s="165"/>
      <c r="C583" s="166"/>
      <c r="D583" s="166"/>
      <c r="E583" s="167" t="s">
        <v>3</v>
      </c>
      <c r="F583" s="273" t="s">
        <v>1061</v>
      </c>
      <c r="G583" s="272"/>
      <c r="H583" s="272"/>
      <c r="I583" s="272"/>
      <c r="J583" s="166"/>
      <c r="K583" s="168">
        <v>83.756</v>
      </c>
      <c r="L583" s="166"/>
      <c r="M583" s="166"/>
      <c r="N583" s="166"/>
      <c r="O583" s="166"/>
      <c r="P583" s="166"/>
      <c r="Q583" s="166"/>
      <c r="R583" s="169"/>
      <c r="T583" s="170"/>
      <c r="U583" s="166"/>
      <c r="V583" s="166"/>
      <c r="W583" s="166"/>
      <c r="X583" s="166"/>
      <c r="Y583" s="166"/>
      <c r="Z583" s="166"/>
      <c r="AA583" s="171"/>
      <c r="AT583" s="172" t="s">
        <v>167</v>
      </c>
      <c r="AU583" s="172" t="s">
        <v>103</v>
      </c>
      <c r="AV583" s="10" t="s">
        <v>103</v>
      </c>
      <c r="AW583" s="10" t="s">
        <v>36</v>
      </c>
      <c r="AX583" s="10" t="s">
        <v>79</v>
      </c>
      <c r="AY583" s="172" t="s">
        <v>159</v>
      </c>
    </row>
    <row r="584" spans="2:51" s="13" customFormat="1" ht="22.5" customHeight="1">
      <c r="B584" s="193"/>
      <c r="C584" s="194"/>
      <c r="D584" s="194"/>
      <c r="E584" s="195" t="s">
        <v>3</v>
      </c>
      <c r="F584" s="274" t="s">
        <v>368</v>
      </c>
      <c r="G584" s="275"/>
      <c r="H584" s="275"/>
      <c r="I584" s="275"/>
      <c r="J584" s="194"/>
      <c r="K584" s="196">
        <v>483.054</v>
      </c>
      <c r="L584" s="194"/>
      <c r="M584" s="194"/>
      <c r="N584" s="194"/>
      <c r="O584" s="194"/>
      <c r="P584" s="194"/>
      <c r="Q584" s="194"/>
      <c r="R584" s="197"/>
      <c r="T584" s="198"/>
      <c r="U584" s="194"/>
      <c r="V584" s="194"/>
      <c r="W584" s="194"/>
      <c r="X584" s="194"/>
      <c r="Y584" s="194"/>
      <c r="Z584" s="194"/>
      <c r="AA584" s="199"/>
      <c r="AT584" s="200" t="s">
        <v>167</v>
      </c>
      <c r="AU584" s="200" t="s">
        <v>103</v>
      </c>
      <c r="AV584" s="13" t="s">
        <v>173</v>
      </c>
      <c r="AW584" s="13" t="s">
        <v>36</v>
      </c>
      <c r="AX584" s="13" t="s">
        <v>79</v>
      </c>
      <c r="AY584" s="200" t="s">
        <v>159</v>
      </c>
    </row>
    <row r="585" spans="2:51" s="11" customFormat="1" ht="22.5" customHeight="1">
      <c r="B585" s="173"/>
      <c r="C585" s="174"/>
      <c r="D585" s="174"/>
      <c r="E585" s="175" t="s">
        <v>3</v>
      </c>
      <c r="F585" s="269" t="s">
        <v>168</v>
      </c>
      <c r="G585" s="270"/>
      <c r="H585" s="270"/>
      <c r="I585" s="270"/>
      <c r="J585" s="174"/>
      <c r="K585" s="176">
        <v>483.054</v>
      </c>
      <c r="L585" s="174"/>
      <c r="M585" s="174"/>
      <c r="N585" s="174"/>
      <c r="O585" s="174"/>
      <c r="P585" s="174"/>
      <c r="Q585" s="174"/>
      <c r="R585" s="177"/>
      <c r="T585" s="178"/>
      <c r="U585" s="174"/>
      <c r="V585" s="174"/>
      <c r="W585" s="174"/>
      <c r="X585" s="174"/>
      <c r="Y585" s="174"/>
      <c r="Z585" s="174"/>
      <c r="AA585" s="179"/>
      <c r="AT585" s="180" t="s">
        <v>167</v>
      </c>
      <c r="AU585" s="180" t="s">
        <v>103</v>
      </c>
      <c r="AV585" s="11" t="s">
        <v>164</v>
      </c>
      <c r="AW585" s="11" t="s">
        <v>36</v>
      </c>
      <c r="AX585" s="11" t="s">
        <v>21</v>
      </c>
      <c r="AY585" s="180" t="s">
        <v>159</v>
      </c>
    </row>
    <row r="586" spans="2:65" s="1" customFormat="1" ht="31.5" customHeight="1">
      <c r="B586" s="129"/>
      <c r="C586" s="158" t="s">
        <v>641</v>
      </c>
      <c r="D586" s="158" t="s">
        <v>160</v>
      </c>
      <c r="E586" s="159" t="s">
        <v>666</v>
      </c>
      <c r="F586" s="259" t="s">
        <v>667</v>
      </c>
      <c r="G586" s="260"/>
      <c r="H586" s="260"/>
      <c r="I586" s="260"/>
      <c r="J586" s="160" t="s">
        <v>163</v>
      </c>
      <c r="K586" s="161">
        <v>483.054</v>
      </c>
      <c r="L586" s="261">
        <v>0</v>
      </c>
      <c r="M586" s="260"/>
      <c r="N586" s="262">
        <f>ROUND(L586*K586,2)</f>
        <v>0</v>
      </c>
      <c r="O586" s="260"/>
      <c r="P586" s="260"/>
      <c r="Q586" s="260"/>
      <c r="R586" s="131"/>
      <c r="T586" s="162" t="s">
        <v>3</v>
      </c>
      <c r="U586" s="43" t="s">
        <v>44</v>
      </c>
      <c r="V586" s="35"/>
      <c r="W586" s="163">
        <f>V586*K586</f>
        <v>0</v>
      </c>
      <c r="X586" s="163">
        <v>0</v>
      </c>
      <c r="Y586" s="163">
        <f>X586*K586</f>
        <v>0</v>
      </c>
      <c r="Z586" s="163">
        <v>0</v>
      </c>
      <c r="AA586" s="164">
        <f>Z586*K586</f>
        <v>0</v>
      </c>
      <c r="AR586" s="17" t="s">
        <v>196</v>
      </c>
      <c r="AT586" s="17" t="s">
        <v>160</v>
      </c>
      <c r="AU586" s="17" t="s">
        <v>103</v>
      </c>
      <c r="AY586" s="17" t="s">
        <v>159</v>
      </c>
      <c r="BE586" s="104">
        <f>IF(U586="základní",N586,0)</f>
        <v>0</v>
      </c>
      <c r="BF586" s="104">
        <f>IF(U586="snížená",N586,0)</f>
        <v>0</v>
      </c>
      <c r="BG586" s="104">
        <f>IF(U586="zákl. přenesená",N586,0)</f>
        <v>0</v>
      </c>
      <c r="BH586" s="104">
        <f>IF(U586="sníž. přenesená",N586,0)</f>
        <v>0</v>
      </c>
      <c r="BI586" s="104">
        <f>IF(U586="nulová",N586,0)</f>
        <v>0</v>
      </c>
      <c r="BJ586" s="17" t="s">
        <v>21</v>
      </c>
      <c r="BK586" s="104">
        <f>ROUND(L586*K586,2)</f>
        <v>0</v>
      </c>
      <c r="BL586" s="17" t="s">
        <v>196</v>
      </c>
      <c r="BM586" s="17" t="s">
        <v>922</v>
      </c>
    </row>
    <row r="587" spans="2:51" s="12" customFormat="1" ht="22.5" customHeight="1">
      <c r="B587" s="185"/>
      <c r="C587" s="186"/>
      <c r="D587" s="186"/>
      <c r="E587" s="187" t="s">
        <v>3</v>
      </c>
      <c r="F587" s="276" t="s">
        <v>653</v>
      </c>
      <c r="G587" s="277"/>
      <c r="H587" s="277"/>
      <c r="I587" s="277"/>
      <c r="J587" s="186"/>
      <c r="K587" s="188" t="s">
        <v>3</v>
      </c>
      <c r="L587" s="186"/>
      <c r="M587" s="186"/>
      <c r="N587" s="186"/>
      <c r="O587" s="186"/>
      <c r="P587" s="186"/>
      <c r="Q587" s="186"/>
      <c r="R587" s="189"/>
      <c r="T587" s="190"/>
      <c r="U587" s="186"/>
      <c r="V587" s="186"/>
      <c r="W587" s="186"/>
      <c r="X587" s="186"/>
      <c r="Y587" s="186"/>
      <c r="Z587" s="186"/>
      <c r="AA587" s="191"/>
      <c r="AT587" s="192" t="s">
        <v>167</v>
      </c>
      <c r="AU587" s="192" t="s">
        <v>103</v>
      </c>
      <c r="AV587" s="12" t="s">
        <v>21</v>
      </c>
      <c r="AW587" s="12" t="s">
        <v>36</v>
      </c>
      <c r="AX587" s="12" t="s">
        <v>79</v>
      </c>
      <c r="AY587" s="192" t="s">
        <v>159</v>
      </c>
    </row>
    <row r="588" spans="2:51" s="12" customFormat="1" ht="22.5" customHeight="1">
      <c r="B588" s="185"/>
      <c r="C588" s="186"/>
      <c r="D588" s="186"/>
      <c r="E588" s="187" t="s">
        <v>3</v>
      </c>
      <c r="F588" s="299" t="s">
        <v>365</v>
      </c>
      <c r="G588" s="277"/>
      <c r="H588" s="277"/>
      <c r="I588" s="277"/>
      <c r="J588" s="186"/>
      <c r="K588" s="188" t="s">
        <v>3</v>
      </c>
      <c r="L588" s="186"/>
      <c r="M588" s="186"/>
      <c r="N588" s="186"/>
      <c r="O588" s="186"/>
      <c r="P588" s="186"/>
      <c r="Q588" s="186"/>
      <c r="R588" s="189"/>
      <c r="T588" s="190"/>
      <c r="U588" s="186"/>
      <c r="V588" s="186"/>
      <c r="W588" s="186"/>
      <c r="X588" s="186"/>
      <c r="Y588" s="186"/>
      <c r="Z588" s="186"/>
      <c r="AA588" s="191"/>
      <c r="AT588" s="192" t="s">
        <v>167</v>
      </c>
      <c r="AU588" s="192" t="s">
        <v>103</v>
      </c>
      <c r="AV588" s="12" t="s">
        <v>21</v>
      </c>
      <c r="AW588" s="12" t="s">
        <v>36</v>
      </c>
      <c r="AX588" s="12" t="s">
        <v>79</v>
      </c>
      <c r="AY588" s="192" t="s">
        <v>159</v>
      </c>
    </row>
    <row r="589" spans="2:51" s="12" customFormat="1" ht="22.5" customHeight="1">
      <c r="B589" s="185"/>
      <c r="C589" s="186"/>
      <c r="D589" s="186"/>
      <c r="E589" s="187" t="s">
        <v>3</v>
      </c>
      <c r="F589" s="299" t="s">
        <v>941</v>
      </c>
      <c r="G589" s="277"/>
      <c r="H589" s="277"/>
      <c r="I589" s="277"/>
      <c r="J589" s="186"/>
      <c r="K589" s="188" t="s">
        <v>3</v>
      </c>
      <c r="L589" s="186"/>
      <c r="M589" s="186"/>
      <c r="N589" s="186"/>
      <c r="O589" s="186"/>
      <c r="P589" s="186"/>
      <c r="Q589" s="186"/>
      <c r="R589" s="189"/>
      <c r="T589" s="190"/>
      <c r="U589" s="186"/>
      <c r="V589" s="186"/>
      <c r="W589" s="186"/>
      <c r="X589" s="186"/>
      <c r="Y589" s="186"/>
      <c r="Z589" s="186"/>
      <c r="AA589" s="191"/>
      <c r="AT589" s="192" t="s">
        <v>167</v>
      </c>
      <c r="AU589" s="192" t="s">
        <v>103</v>
      </c>
      <c r="AV589" s="12" t="s">
        <v>21</v>
      </c>
      <c r="AW589" s="12" t="s">
        <v>36</v>
      </c>
      <c r="AX589" s="12" t="s">
        <v>79</v>
      </c>
      <c r="AY589" s="192" t="s">
        <v>159</v>
      </c>
    </row>
    <row r="590" spans="2:51" s="10" customFormat="1" ht="22.5" customHeight="1">
      <c r="B590" s="165"/>
      <c r="C590" s="166"/>
      <c r="D590" s="166"/>
      <c r="E590" s="167" t="s">
        <v>3</v>
      </c>
      <c r="F590" s="273" t="s">
        <v>1051</v>
      </c>
      <c r="G590" s="272"/>
      <c r="H590" s="272"/>
      <c r="I590" s="272"/>
      <c r="J590" s="166"/>
      <c r="K590" s="168">
        <v>24.777</v>
      </c>
      <c r="L590" s="166"/>
      <c r="M590" s="166"/>
      <c r="N590" s="166"/>
      <c r="O590" s="166"/>
      <c r="P590" s="166"/>
      <c r="Q590" s="166"/>
      <c r="R590" s="169"/>
      <c r="T590" s="170"/>
      <c r="U590" s="166"/>
      <c r="V590" s="166"/>
      <c r="W590" s="166"/>
      <c r="X590" s="166"/>
      <c r="Y590" s="166"/>
      <c r="Z590" s="166"/>
      <c r="AA590" s="171"/>
      <c r="AT590" s="172" t="s">
        <v>167</v>
      </c>
      <c r="AU590" s="172" t="s">
        <v>103</v>
      </c>
      <c r="AV590" s="10" t="s">
        <v>103</v>
      </c>
      <c r="AW590" s="10" t="s">
        <v>36</v>
      </c>
      <c r="AX590" s="10" t="s">
        <v>79</v>
      </c>
      <c r="AY590" s="172" t="s">
        <v>159</v>
      </c>
    </row>
    <row r="591" spans="2:51" s="10" customFormat="1" ht="22.5" customHeight="1">
      <c r="B591" s="165"/>
      <c r="C591" s="166"/>
      <c r="D591" s="166"/>
      <c r="E591" s="167" t="s">
        <v>3</v>
      </c>
      <c r="F591" s="273" t="s">
        <v>1052</v>
      </c>
      <c r="G591" s="272"/>
      <c r="H591" s="272"/>
      <c r="I591" s="272"/>
      <c r="J591" s="166"/>
      <c r="K591" s="168">
        <v>183.698</v>
      </c>
      <c r="L591" s="166"/>
      <c r="M591" s="166"/>
      <c r="N591" s="166"/>
      <c r="O591" s="166"/>
      <c r="P591" s="166"/>
      <c r="Q591" s="166"/>
      <c r="R591" s="169"/>
      <c r="T591" s="170"/>
      <c r="U591" s="166"/>
      <c r="V591" s="166"/>
      <c r="W591" s="166"/>
      <c r="X591" s="166"/>
      <c r="Y591" s="166"/>
      <c r="Z591" s="166"/>
      <c r="AA591" s="171"/>
      <c r="AT591" s="172" t="s">
        <v>167</v>
      </c>
      <c r="AU591" s="172" t="s">
        <v>103</v>
      </c>
      <c r="AV591" s="10" t="s">
        <v>103</v>
      </c>
      <c r="AW591" s="10" t="s">
        <v>36</v>
      </c>
      <c r="AX591" s="10" t="s">
        <v>79</v>
      </c>
      <c r="AY591" s="172" t="s">
        <v>159</v>
      </c>
    </row>
    <row r="592" spans="2:51" s="10" customFormat="1" ht="22.5" customHeight="1">
      <c r="B592" s="165"/>
      <c r="C592" s="166"/>
      <c r="D592" s="166"/>
      <c r="E592" s="167" t="s">
        <v>3</v>
      </c>
      <c r="F592" s="273" t="s">
        <v>1053</v>
      </c>
      <c r="G592" s="272"/>
      <c r="H592" s="272"/>
      <c r="I592" s="272"/>
      <c r="J592" s="166"/>
      <c r="K592" s="168">
        <v>35.416</v>
      </c>
      <c r="L592" s="166"/>
      <c r="M592" s="166"/>
      <c r="N592" s="166"/>
      <c r="O592" s="166"/>
      <c r="P592" s="166"/>
      <c r="Q592" s="166"/>
      <c r="R592" s="169"/>
      <c r="T592" s="170"/>
      <c r="U592" s="166"/>
      <c r="V592" s="166"/>
      <c r="W592" s="166"/>
      <c r="X592" s="166"/>
      <c r="Y592" s="166"/>
      <c r="Z592" s="166"/>
      <c r="AA592" s="171"/>
      <c r="AT592" s="172" t="s">
        <v>167</v>
      </c>
      <c r="AU592" s="172" t="s">
        <v>103</v>
      </c>
      <c r="AV592" s="10" t="s">
        <v>103</v>
      </c>
      <c r="AW592" s="10" t="s">
        <v>36</v>
      </c>
      <c r="AX592" s="10" t="s">
        <v>79</v>
      </c>
      <c r="AY592" s="172" t="s">
        <v>159</v>
      </c>
    </row>
    <row r="593" spans="2:51" s="10" customFormat="1" ht="31.5" customHeight="1">
      <c r="B593" s="165"/>
      <c r="C593" s="166"/>
      <c r="D593" s="166"/>
      <c r="E593" s="167" t="s">
        <v>3</v>
      </c>
      <c r="F593" s="273" t="s">
        <v>1054</v>
      </c>
      <c r="G593" s="272"/>
      <c r="H593" s="272"/>
      <c r="I593" s="272"/>
      <c r="J593" s="166"/>
      <c r="K593" s="168">
        <v>15.956</v>
      </c>
      <c r="L593" s="166"/>
      <c r="M593" s="166"/>
      <c r="N593" s="166"/>
      <c r="O593" s="166"/>
      <c r="P593" s="166"/>
      <c r="Q593" s="166"/>
      <c r="R593" s="169"/>
      <c r="T593" s="170"/>
      <c r="U593" s="166"/>
      <c r="V593" s="166"/>
      <c r="W593" s="166"/>
      <c r="X593" s="166"/>
      <c r="Y593" s="166"/>
      <c r="Z593" s="166"/>
      <c r="AA593" s="171"/>
      <c r="AT593" s="172" t="s">
        <v>167</v>
      </c>
      <c r="AU593" s="172" t="s">
        <v>103</v>
      </c>
      <c r="AV593" s="10" t="s">
        <v>103</v>
      </c>
      <c r="AW593" s="10" t="s">
        <v>36</v>
      </c>
      <c r="AX593" s="10" t="s">
        <v>79</v>
      </c>
      <c r="AY593" s="172" t="s">
        <v>159</v>
      </c>
    </row>
    <row r="594" spans="2:51" s="10" customFormat="1" ht="31.5" customHeight="1">
      <c r="B594" s="165"/>
      <c r="C594" s="166"/>
      <c r="D594" s="166"/>
      <c r="E594" s="167" t="s">
        <v>3</v>
      </c>
      <c r="F594" s="273" t="s">
        <v>1055</v>
      </c>
      <c r="G594" s="272"/>
      <c r="H594" s="272"/>
      <c r="I594" s="272"/>
      <c r="J594" s="166"/>
      <c r="K594" s="168">
        <v>2.666</v>
      </c>
      <c r="L594" s="166"/>
      <c r="M594" s="166"/>
      <c r="N594" s="166"/>
      <c r="O594" s="166"/>
      <c r="P594" s="166"/>
      <c r="Q594" s="166"/>
      <c r="R594" s="169"/>
      <c r="T594" s="170"/>
      <c r="U594" s="166"/>
      <c r="V594" s="166"/>
      <c r="W594" s="166"/>
      <c r="X594" s="166"/>
      <c r="Y594" s="166"/>
      <c r="Z594" s="166"/>
      <c r="AA594" s="171"/>
      <c r="AT594" s="172" t="s">
        <v>167</v>
      </c>
      <c r="AU594" s="172" t="s">
        <v>103</v>
      </c>
      <c r="AV594" s="10" t="s">
        <v>103</v>
      </c>
      <c r="AW594" s="10" t="s">
        <v>36</v>
      </c>
      <c r="AX594" s="10" t="s">
        <v>79</v>
      </c>
      <c r="AY594" s="172" t="s">
        <v>159</v>
      </c>
    </row>
    <row r="595" spans="2:51" s="10" customFormat="1" ht="31.5" customHeight="1">
      <c r="B595" s="165"/>
      <c r="C595" s="166"/>
      <c r="D595" s="166"/>
      <c r="E595" s="167" t="s">
        <v>3</v>
      </c>
      <c r="F595" s="273" t="s">
        <v>1056</v>
      </c>
      <c r="G595" s="272"/>
      <c r="H595" s="272"/>
      <c r="I595" s="272"/>
      <c r="J595" s="166"/>
      <c r="K595" s="168">
        <v>7.909</v>
      </c>
      <c r="L595" s="166"/>
      <c r="M595" s="166"/>
      <c r="N595" s="166"/>
      <c r="O595" s="166"/>
      <c r="P595" s="166"/>
      <c r="Q595" s="166"/>
      <c r="R595" s="169"/>
      <c r="T595" s="170"/>
      <c r="U595" s="166"/>
      <c r="V595" s="166"/>
      <c r="W595" s="166"/>
      <c r="X595" s="166"/>
      <c r="Y595" s="166"/>
      <c r="Z595" s="166"/>
      <c r="AA595" s="171"/>
      <c r="AT595" s="172" t="s">
        <v>167</v>
      </c>
      <c r="AU595" s="172" t="s">
        <v>103</v>
      </c>
      <c r="AV595" s="10" t="s">
        <v>103</v>
      </c>
      <c r="AW595" s="10" t="s">
        <v>36</v>
      </c>
      <c r="AX595" s="10" t="s">
        <v>79</v>
      </c>
      <c r="AY595" s="172" t="s">
        <v>159</v>
      </c>
    </row>
    <row r="596" spans="2:51" s="10" customFormat="1" ht="31.5" customHeight="1">
      <c r="B596" s="165"/>
      <c r="C596" s="166"/>
      <c r="D596" s="166"/>
      <c r="E596" s="167" t="s">
        <v>3</v>
      </c>
      <c r="F596" s="273" t="s">
        <v>1057</v>
      </c>
      <c r="G596" s="272"/>
      <c r="H596" s="272"/>
      <c r="I596" s="272"/>
      <c r="J596" s="166"/>
      <c r="K596" s="168">
        <v>5.461</v>
      </c>
      <c r="L596" s="166"/>
      <c r="M596" s="166"/>
      <c r="N596" s="166"/>
      <c r="O596" s="166"/>
      <c r="P596" s="166"/>
      <c r="Q596" s="166"/>
      <c r="R596" s="169"/>
      <c r="T596" s="170"/>
      <c r="U596" s="166"/>
      <c r="V596" s="166"/>
      <c r="W596" s="166"/>
      <c r="X596" s="166"/>
      <c r="Y596" s="166"/>
      <c r="Z596" s="166"/>
      <c r="AA596" s="171"/>
      <c r="AT596" s="172" t="s">
        <v>167</v>
      </c>
      <c r="AU596" s="172" t="s">
        <v>103</v>
      </c>
      <c r="AV596" s="10" t="s">
        <v>103</v>
      </c>
      <c r="AW596" s="10" t="s">
        <v>36</v>
      </c>
      <c r="AX596" s="10" t="s">
        <v>79</v>
      </c>
      <c r="AY596" s="172" t="s">
        <v>159</v>
      </c>
    </row>
    <row r="597" spans="2:51" s="10" customFormat="1" ht="31.5" customHeight="1">
      <c r="B597" s="165"/>
      <c r="C597" s="166"/>
      <c r="D597" s="166"/>
      <c r="E597" s="167" t="s">
        <v>3</v>
      </c>
      <c r="F597" s="273" t="s">
        <v>1058</v>
      </c>
      <c r="G597" s="272"/>
      <c r="H597" s="272"/>
      <c r="I597" s="272"/>
      <c r="J597" s="166"/>
      <c r="K597" s="168">
        <v>41.636</v>
      </c>
      <c r="L597" s="166"/>
      <c r="M597" s="166"/>
      <c r="N597" s="166"/>
      <c r="O597" s="166"/>
      <c r="P597" s="166"/>
      <c r="Q597" s="166"/>
      <c r="R597" s="169"/>
      <c r="T597" s="170"/>
      <c r="U597" s="166"/>
      <c r="V597" s="166"/>
      <c r="W597" s="166"/>
      <c r="X597" s="166"/>
      <c r="Y597" s="166"/>
      <c r="Z597" s="166"/>
      <c r="AA597" s="171"/>
      <c r="AT597" s="172" t="s">
        <v>167</v>
      </c>
      <c r="AU597" s="172" t="s">
        <v>103</v>
      </c>
      <c r="AV597" s="10" t="s">
        <v>103</v>
      </c>
      <c r="AW597" s="10" t="s">
        <v>36</v>
      </c>
      <c r="AX597" s="10" t="s">
        <v>79</v>
      </c>
      <c r="AY597" s="172" t="s">
        <v>159</v>
      </c>
    </row>
    <row r="598" spans="2:51" s="10" customFormat="1" ht="22.5" customHeight="1">
      <c r="B598" s="165"/>
      <c r="C598" s="166"/>
      <c r="D598" s="166"/>
      <c r="E598" s="167" t="s">
        <v>3</v>
      </c>
      <c r="F598" s="273" t="s">
        <v>1059</v>
      </c>
      <c r="G598" s="272"/>
      <c r="H598" s="272"/>
      <c r="I598" s="272"/>
      <c r="J598" s="166"/>
      <c r="K598" s="168">
        <v>36.325</v>
      </c>
      <c r="L598" s="166"/>
      <c r="M598" s="166"/>
      <c r="N598" s="166"/>
      <c r="O598" s="166"/>
      <c r="P598" s="166"/>
      <c r="Q598" s="166"/>
      <c r="R598" s="169"/>
      <c r="T598" s="170"/>
      <c r="U598" s="166"/>
      <c r="V598" s="166"/>
      <c r="W598" s="166"/>
      <c r="X598" s="166"/>
      <c r="Y598" s="166"/>
      <c r="Z598" s="166"/>
      <c r="AA598" s="171"/>
      <c r="AT598" s="172" t="s">
        <v>167</v>
      </c>
      <c r="AU598" s="172" t="s">
        <v>103</v>
      </c>
      <c r="AV598" s="10" t="s">
        <v>103</v>
      </c>
      <c r="AW598" s="10" t="s">
        <v>36</v>
      </c>
      <c r="AX598" s="10" t="s">
        <v>79</v>
      </c>
      <c r="AY598" s="172" t="s">
        <v>159</v>
      </c>
    </row>
    <row r="599" spans="2:51" s="10" customFormat="1" ht="31.5" customHeight="1">
      <c r="B599" s="165"/>
      <c r="C599" s="166"/>
      <c r="D599" s="166"/>
      <c r="E599" s="167" t="s">
        <v>3</v>
      </c>
      <c r="F599" s="273" t="s">
        <v>1060</v>
      </c>
      <c r="G599" s="272"/>
      <c r="H599" s="272"/>
      <c r="I599" s="272"/>
      <c r="J599" s="166"/>
      <c r="K599" s="168">
        <v>45.454</v>
      </c>
      <c r="L599" s="166"/>
      <c r="M599" s="166"/>
      <c r="N599" s="166"/>
      <c r="O599" s="166"/>
      <c r="P599" s="166"/>
      <c r="Q599" s="166"/>
      <c r="R599" s="169"/>
      <c r="T599" s="170"/>
      <c r="U599" s="166"/>
      <c r="V599" s="166"/>
      <c r="W599" s="166"/>
      <c r="X599" s="166"/>
      <c r="Y599" s="166"/>
      <c r="Z599" s="166"/>
      <c r="AA599" s="171"/>
      <c r="AT599" s="172" t="s">
        <v>167</v>
      </c>
      <c r="AU599" s="172" t="s">
        <v>103</v>
      </c>
      <c r="AV599" s="10" t="s">
        <v>103</v>
      </c>
      <c r="AW599" s="10" t="s">
        <v>36</v>
      </c>
      <c r="AX599" s="10" t="s">
        <v>79</v>
      </c>
      <c r="AY599" s="172" t="s">
        <v>159</v>
      </c>
    </row>
    <row r="600" spans="2:51" s="10" customFormat="1" ht="31.5" customHeight="1">
      <c r="B600" s="165"/>
      <c r="C600" s="166"/>
      <c r="D600" s="166"/>
      <c r="E600" s="167" t="s">
        <v>3</v>
      </c>
      <c r="F600" s="273" t="s">
        <v>1061</v>
      </c>
      <c r="G600" s="272"/>
      <c r="H600" s="272"/>
      <c r="I600" s="272"/>
      <c r="J600" s="166"/>
      <c r="K600" s="168">
        <v>83.756</v>
      </c>
      <c r="L600" s="166"/>
      <c r="M600" s="166"/>
      <c r="N600" s="166"/>
      <c r="O600" s="166"/>
      <c r="P600" s="166"/>
      <c r="Q600" s="166"/>
      <c r="R600" s="169"/>
      <c r="T600" s="170"/>
      <c r="U600" s="166"/>
      <c r="V600" s="166"/>
      <c r="W600" s="166"/>
      <c r="X600" s="166"/>
      <c r="Y600" s="166"/>
      <c r="Z600" s="166"/>
      <c r="AA600" s="171"/>
      <c r="AT600" s="172" t="s">
        <v>167</v>
      </c>
      <c r="AU600" s="172" t="s">
        <v>103</v>
      </c>
      <c r="AV600" s="10" t="s">
        <v>103</v>
      </c>
      <c r="AW600" s="10" t="s">
        <v>36</v>
      </c>
      <c r="AX600" s="10" t="s">
        <v>79</v>
      </c>
      <c r="AY600" s="172" t="s">
        <v>159</v>
      </c>
    </row>
    <row r="601" spans="2:51" s="13" customFormat="1" ht="22.5" customHeight="1">
      <c r="B601" s="193"/>
      <c r="C601" s="194"/>
      <c r="D601" s="194"/>
      <c r="E601" s="195" t="s">
        <v>3</v>
      </c>
      <c r="F601" s="274" t="s">
        <v>368</v>
      </c>
      <c r="G601" s="275"/>
      <c r="H601" s="275"/>
      <c r="I601" s="275"/>
      <c r="J601" s="194"/>
      <c r="K601" s="196">
        <v>483.054</v>
      </c>
      <c r="L601" s="194"/>
      <c r="M601" s="194"/>
      <c r="N601" s="194"/>
      <c r="O601" s="194"/>
      <c r="P601" s="194"/>
      <c r="Q601" s="194"/>
      <c r="R601" s="197"/>
      <c r="T601" s="198"/>
      <c r="U601" s="194"/>
      <c r="V601" s="194"/>
      <c r="W601" s="194"/>
      <c r="X601" s="194"/>
      <c r="Y601" s="194"/>
      <c r="Z601" s="194"/>
      <c r="AA601" s="199"/>
      <c r="AT601" s="200" t="s">
        <v>167</v>
      </c>
      <c r="AU601" s="200" t="s">
        <v>103</v>
      </c>
      <c r="AV601" s="13" t="s">
        <v>173</v>
      </c>
      <c r="AW601" s="13" t="s">
        <v>36</v>
      </c>
      <c r="AX601" s="13" t="s">
        <v>79</v>
      </c>
      <c r="AY601" s="200" t="s">
        <v>159</v>
      </c>
    </row>
    <row r="602" spans="2:51" s="11" customFormat="1" ht="22.5" customHeight="1">
      <c r="B602" s="173"/>
      <c r="C602" s="174"/>
      <c r="D602" s="174"/>
      <c r="E602" s="175" t="s">
        <v>3</v>
      </c>
      <c r="F602" s="269" t="s">
        <v>168</v>
      </c>
      <c r="G602" s="270"/>
      <c r="H602" s="270"/>
      <c r="I602" s="270"/>
      <c r="J602" s="174"/>
      <c r="K602" s="176">
        <v>483.054</v>
      </c>
      <c r="L602" s="174"/>
      <c r="M602" s="174"/>
      <c r="N602" s="174"/>
      <c r="O602" s="174"/>
      <c r="P602" s="174"/>
      <c r="Q602" s="174"/>
      <c r="R602" s="177"/>
      <c r="T602" s="178"/>
      <c r="U602" s="174"/>
      <c r="V602" s="174"/>
      <c r="W602" s="174"/>
      <c r="X602" s="174"/>
      <c r="Y602" s="174"/>
      <c r="Z602" s="174"/>
      <c r="AA602" s="179"/>
      <c r="AT602" s="180" t="s">
        <v>167</v>
      </c>
      <c r="AU602" s="180" t="s">
        <v>103</v>
      </c>
      <c r="AV602" s="11" t="s">
        <v>164</v>
      </c>
      <c r="AW602" s="11" t="s">
        <v>36</v>
      </c>
      <c r="AX602" s="11" t="s">
        <v>21</v>
      </c>
      <c r="AY602" s="180" t="s">
        <v>159</v>
      </c>
    </row>
    <row r="603" spans="2:65" s="1" customFormat="1" ht="31.5" customHeight="1">
      <c r="B603" s="129"/>
      <c r="C603" s="158" t="s">
        <v>645</v>
      </c>
      <c r="D603" s="158" t="s">
        <v>160</v>
      </c>
      <c r="E603" s="159" t="s">
        <v>670</v>
      </c>
      <c r="F603" s="259" t="s">
        <v>671</v>
      </c>
      <c r="G603" s="260"/>
      <c r="H603" s="260"/>
      <c r="I603" s="260"/>
      <c r="J603" s="160" t="s">
        <v>163</v>
      </c>
      <c r="K603" s="161">
        <v>483.054</v>
      </c>
      <c r="L603" s="261">
        <v>0</v>
      </c>
      <c r="M603" s="260"/>
      <c r="N603" s="262">
        <f>ROUND(L603*K603,2)</f>
        <v>0</v>
      </c>
      <c r="O603" s="260"/>
      <c r="P603" s="260"/>
      <c r="Q603" s="260"/>
      <c r="R603" s="131"/>
      <c r="T603" s="162" t="s">
        <v>3</v>
      </c>
      <c r="U603" s="43" t="s">
        <v>44</v>
      </c>
      <c r="V603" s="35"/>
      <c r="W603" s="163">
        <f>V603*K603</f>
        <v>0</v>
      </c>
      <c r="X603" s="163">
        <v>0</v>
      </c>
      <c r="Y603" s="163">
        <f>X603*K603</f>
        <v>0</v>
      </c>
      <c r="Z603" s="163">
        <v>0</v>
      </c>
      <c r="AA603" s="164">
        <f>Z603*K603</f>
        <v>0</v>
      </c>
      <c r="AR603" s="17" t="s">
        <v>196</v>
      </c>
      <c r="AT603" s="17" t="s">
        <v>160</v>
      </c>
      <c r="AU603" s="17" t="s">
        <v>103</v>
      </c>
      <c r="AY603" s="17" t="s">
        <v>159</v>
      </c>
      <c r="BE603" s="104">
        <f>IF(U603="základní",N603,0)</f>
        <v>0</v>
      </c>
      <c r="BF603" s="104">
        <f>IF(U603="snížená",N603,0)</f>
        <v>0</v>
      </c>
      <c r="BG603" s="104">
        <f>IF(U603="zákl. přenesená",N603,0)</f>
        <v>0</v>
      </c>
      <c r="BH603" s="104">
        <f>IF(U603="sníž. přenesená",N603,0)</f>
        <v>0</v>
      </c>
      <c r="BI603" s="104">
        <f>IF(U603="nulová",N603,0)</f>
        <v>0</v>
      </c>
      <c r="BJ603" s="17" t="s">
        <v>21</v>
      </c>
      <c r="BK603" s="104">
        <f>ROUND(L603*K603,2)</f>
        <v>0</v>
      </c>
      <c r="BL603" s="17" t="s">
        <v>196</v>
      </c>
      <c r="BM603" s="17" t="s">
        <v>923</v>
      </c>
    </row>
    <row r="604" spans="2:51" s="12" customFormat="1" ht="22.5" customHeight="1">
      <c r="B604" s="185"/>
      <c r="C604" s="186"/>
      <c r="D604" s="186"/>
      <c r="E604" s="187" t="s">
        <v>3</v>
      </c>
      <c r="F604" s="276" t="s">
        <v>653</v>
      </c>
      <c r="G604" s="277"/>
      <c r="H604" s="277"/>
      <c r="I604" s="277"/>
      <c r="J604" s="186"/>
      <c r="K604" s="188" t="s">
        <v>3</v>
      </c>
      <c r="L604" s="186"/>
      <c r="M604" s="186"/>
      <c r="N604" s="186"/>
      <c r="O604" s="186"/>
      <c r="P604" s="186"/>
      <c r="Q604" s="186"/>
      <c r="R604" s="189"/>
      <c r="T604" s="190"/>
      <c r="U604" s="186"/>
      <c r="V604" s="186"/>
      <c r="W604" s="186"/>
      <c r="X604" s="186"/>
      <c r="Y604" s="186"/>
      <c r="Z604" s="186"/>
      <c r="AA604" s="191"/>
      <c r="AT604" s="192" t="s">
        <v>167</v>
      </c>
      <c r="AU604" s="192" t="s">
        <v>103</v>
      </c>
      <c r="AV604" s="12" t="s">
        <v>21</v>
      </c>
      <c r="AW604" s="12" t="s">
        <v>36</v>
      </c>
      <c r="AX604" s="12" t="s">
        <v>79</v>
      </c>
      <c r="AY604" s="192" t="s">
        <v>159</v>
      </c>
    </row>
    <row r="605" spans="2:51" s="12" customFormat="1" ht="22.5" customHeight="1">
      <c r="B605" s="185"/>
      <c r="C605" s="186"/>
      <c r="D605" s="186"/>
      <c r="E605" s="187" t="s">
        <v>3</v>
      </c>
      <c r="F605" s="299" t="s">
        <v>365</v>
      </c>
      <c r="G605" s="277"/>
      <c r="H605" s="277"/>
      <c r="I605" s="277"/>
      <c r="J605" s="186"/>
      <c r="K605" s="188" t="s">
        <v>3</v>
      </c>
      <c r="L605" s="186"/>
      <c r="M605" s="186"/>
      <c r="N605" s="186"/>
      <c r="O605" s="186"/>
      <c r="P605" s="186"/>
      <c r="Q605" s="186"/>
      <c r="R605" s="189"/>
      <c r="T605" s="190"/>
      <c r="U605" s="186"/>
      <c r="V605" s="186"/>
      <c r="W605" s="186"/>
      <c r="X605" s="186"/>
      <c r="Y605" s="186"/>
      <c r="Z605" s="186"/>
      <c r="AA605" s="191"/>
      <c r="AT605" s="192" t="s">
        <v>167</v>
      </c>
      <c r="AU605" s="192" t="s">
        <v>103</v>
      </c>
      <c r="AV605" s="12" t="s">
        <v>21</v>
      </c>
      <c r="AW605" s="12" t="s">
        <v>36</v>
      </c>
      <c r="AX605" s="12" t="s">
        <v>79</v>
      </c>
      <c r="AY605" s="192" t="s">
        <v>159</v>
      </c>
    </row>
    <row r="606" spans="2:51" s="12" customFormat="1" ht="22.5" customHeight="1">
      <c r="B606" s="185"/>
      <c r="C606" s="186"/>
      <c r="D606" s="186"/>
      <c r="E606" s="187" t="s">
        <v>3</v>
      </c>
      <c r="F606" s="299" t="s">
        <v>941</v>
      </c>
      <c r="G606" s="277"/>
      <c r="H606" s="277"/>
      <c r="I606" s="277"/>
      <c r="J606" s="186"/>
      <c r="K606" s="188" t="s">
        <v>3</v>
      </c>
      <c r="L606" s="186"/>
      <c r="M606" s="186"/>
      <c r="N606" s="186"/>
      <c r="O606" s="186"/>
      <c r="P606" s="186"/>
      <c r="Q606" s="186"/>
      <c r="R606" s="189"/>
      <c r="T606" s="190"/>
      <c r="U606" s="186"/>
      <c r="V606" s="186"/>
      <c r="W606" s="186"/>
      <c r="X606" s="186"/>
      <c r="Y606" s="186"/>
      <c r="Z606" s="186"/>
      <c r="AA606" s="191"/>
      <c r="AT606" s="192" t="s">
        <v>167</v>
      </c>
      <c r="AU606" s="192" t="s">
        <v>103</v>
      </c>
      <c r="AV606" s="12" t="s">
        <v>21</v>
      </c>
      <c r="AW606" s="12" t="s">
        <v>36</v>
      </c>
      <c r="AX606" s="12" t="s">
        <v>79</v>
      </c>
      <c r="AY606" s="192" t="s">
        <v>159</v>
      </c>
    </row>
    <row r="607" spans="2:51" s="10" customFormat="1" ht="22.5" customHeight="1">
      <c r="B607" s="165"/>
      <c r="C607" s="166"/>
      <c r="D607" s="166"/>
      <c r="E607" s="167" t="s">
        <v>3</v>
      </c>
      <c r="F607" s="273" t="s">
        <v>1051</v>
      </c>
      <c r="G607" s="272"/>
      <c r="H607" s="272"/>
      <c r="I607" s="272"/>
      <c r="J607" s="166"/>
      <c r="K607" s="168">
        <v>24.777</v>
      </c>
      <c r="L607" s="166"/>
      <c r="M607" s="166"/>
      <c r="N607" s="166"/>
      <c r="O607" s="166"/>
      <c r="P607" s="166"/>
      <c r="Q607" s="166"/>
      <c r="R607" s="169"/>
      <c r="T607" s="170"/>
      <c r="U607" s="166"/>
      <c r="V607" s="166"/>
      <c r="W607" s="166"/>
      <c r="X607" s="166"/>
      <c r="Y607" s="166"/>
      <c r="Z607" s="166"/>
      <c r="AA607" s="171"/>
      <c r="AT607" s="172" t="s">
        <v>167</v>
      </c>
      <c r="AU607" s="172" t="s">
        <v>103</v>
      </c>
      <c r="AV607" s="10" t="s">
        <v>103</v>
      </c>
      <c r="AW607" s="10" t="s">
        <v>36</v>
      </c>
      <c r="AX607" s="10" t="s">
        <v>79</v>
      </c>
      <c r="AY607" s="172" t="s">
        <v>159</v>
      </c>
    </row>
    <row r="608" spans="2:51" s="10" customFormat="1" ht="22.5" customHeight="1">
      <c r="B608" s="165"/>
      <c r="C608" s="166"/>
      <c r="D608" s="166"/>
      <c r="E608" s="167" t="s">
        <v>3</v>
      </c>
      <c r="F608" s="273" t="s">
        <v>1052</v>
      </c>
      <c r="G608" s="272"/>
      <c r="H608" s="272"/>
      <c r="I608" s="272"/>
      <c r="J608" s="166"/>
      <c r="K608" s="168">
        <v>183.698</v>
      </c>
      <c r="L608" s="166"/>
      <c r="M608" s="166"/>
      <c r="N608" s="166"/>
      <c r="O608" s="166"/>
      <c r="P608" s="166"/>
      <c r="Q608" s="166"/>
      <c r="R608" s="169"/>
      <c r="T608" s="170"/>
      <c r="U608" s="166"/>
      <c r="V608" s="166"/>
      <c r="W608" s="166"/>
      <c r="X608" s="166"/>
      <c r="Y608" s="166"/>
      <c r="Z608" s="166"/>
      <c r="AA608" s="171"/>
      <c r="AT608" s="172" t="s">
        <v>167</v>
      </c>
      <c r="AU608" s="172" t="s">
        <v>103</v>
      </c>
      <c r="AV608" s="10" t="s">
        <v>103</v>
      </c>
      <c r="AW608" s="10" t="s">
        <v>36</v>
      </c>
      <c r="AX608" s="10" t="s">
        <v>79</v>
      </c>
      <c r="AY608" s="172" t="s">
        <v>159</v>
      </c>
    </row>
    <row r="609" spans="2:51" s="10" customFormat="1" ht="22.5" customHeight="1">
      <c r="B609" s="165"/>
      <c r="C609" s="166"/>
      <c r="D609" s="166"/>
      <c r="E609" s="167" t="s">
        <v>3</v>
      </c>
      <c r="F609" s="273" t="s">
        <v>1053</v>
      </c>
      <c r="G609" s="272"/>
      <c r="H609" s="272"/>
      <c r="I609" s="272"/>
      <c r="J609" s="166"/>
      <c r="K609" s="168">
        <v>35.416</v>
      </c>
      <c r="L609" s="166"/>
      <c r="M609" s="166"/>
      <c r="N609" s="166"/>
      <c r="O609" s="166"/>
      <c r="P609" s="166"/>
      <c r="Q609" s="166"/>
      <c r="R609" s="169"/>
      <c r="T609" s="170"/>
      <c r="U609" s="166"/>
      <c r="V609" s="166"/>
      <c r="W609" s="166"/>
      <c r="X609" s="166"/>
      <c r="Y609" s="166"/>
      <c r="Z609" s="166"/>
      <c r="AA609" s="171"/>
      <c r="AT609" s="172" t="s">
        <v>167</v>
      </c>
      <c r="AU609" s="172" t="s">
        <v>103</v>
      </c>
      <c r="AV609" s="10" t="s">
        <v>103</v>
      </c>
      <c r="AW609" s="10" t="s">
        <v>36</v>
      </c>
      <c r="AX609" s="10" t="s">
        <v>79</v>
      </c>
      <c r="AY609" s="172" t="s">
        <v>159</v>
      </c>
    </row>
    <row r="610" spans="2:51" s="10" customFormat="1" ht="31.5" customHeight="1">
      <c r="B610" s="165"/>
      <c r="C610" s="166"/>
      <c r="D610" s="166"/>
      <c r="E610" s="167" t="s">
        <v>3</v>
      </c>
      <c r="F610" s="273" t="s">
        <v>1054</v>
      </c>
      <c r="G610" s="272"/>
      <c r="H610" s="272"/>
      <c r="I610" s="272"/>
      <c r="J610" s="166"/>
      <c r="K610" s="168">
        <v>15.956</v>
      </c>
      <c r="L610" s="166"/>
      <c r="M610" s="166"/>
      <c r="N610" s="166"/>
      <c r="O610" s="166"/>
      <c r="P610" s="166"/>
      <c r="Q610" s="166"/>
      <c r="R610" s="169"/>
      <c r="T610" s="170"/>
      <c r="U610" s="166"/>
      <c r="V610" s="166"/>
      <c r="W610" s="166"/>
      <c r="X610" s="166"/>
      <c r="Y610" s="166"/>
      <c r="Z610" s="166"/>
      <c r="AA610" s="171"/>
      <c r="AT610" s="172" t="s">
        <v>167</v>
      </c>
      <c r="AU610" s="172" t="s">
        <v>103</v>
      </c>
      <c r="AV610" s="10" t="s">
        <v>103</v>
      </c>
      <c r="AW610" s="10" t="s">
        <v>36</v>
      </c>
      <c r="AX610" s="10" t="s">
        <v>79</v>
      </c>
      <c r="AY610" s="172" t="s">
        <v>159</v>
      </c>
    </row>
    <row r="611" spans="2:51" s="10" customFormat="1" ht="31.5" customHeight="1">
      <c r="B611" s="165"/>
      <c r="C611" s="166"/>
      <c r="D611" s="166"/>
      <c r="E611" s="167" t="s">
        <v>3</v>
      </c>
      <c r="F611" s="273" t="s">
        <v>1055</v>
      </c>
      <c r="G611" s="272"/>
      <c r="H611" s="272"/>
      <c r="I611" s="272"/>
      <c r="J611" s="166"/>
      <c r="K611" s="168">
        <v>2.666</v>
      </c>
      <c r="L611" s="166"/>
      <c r="M611" s="166"/>
      <c r="N611" s="166"/>
      <c r="O611" s="166"/>
      <c r="P611" s="166"/>
      <c r="Q611" s="166"/>
      <c r="R611" s="169"/>
      <c r="T611" s="170"/>
      <c r="U611" s="166"/>
      <c r="V611" s="166"/>
      <c r="W611" s="166"/>
      <c r="X611" s="166"/>
      <c r="Y611" s="166"/>
      <c r="Z611" s="166"/>
      <c r="AA611" s="171"/>
      <c r="AT611" s="172" t="s">
        <v>167</v>
      </c>
      <c r="AU611" s="172" t="s">
        <v>103</v>
      </c>
      <c r="AV611" s="10" t="s">
        <v>103</v>
      </c>
      <c r="AW611" s="10" t="s">
        <v>36</v>
      </c>
      <c r="AX611" s="10" t="s">
        <v>79</v>
      </c>
      <c r="AY611" s="172" t="s">
        <v>159</v>
      </c>
    </row>
    <row r="612" spans="2:51" s="10" customFormat="1" ht="31.5" customHeight="1">
      <c r="B612" s="165"/>
      <c r="C612" s="166"/>
      <c r="D612" s="166"/>
      <c r="E612" s="167" t="s">
        <v>3</v>
      </c>
      <c r="F612" s="273" t="s">
        <v>1056</v>
      </c>
      <c r="G612" s="272"/>
      <c r="H612" s="272"/>
      <c r="I612" s="272"/>
      <c r="J612" s="166"/>
      <c r="K612" s="168">
        <v>7.909</v>
      </c>
      <c r="L612" s="166"/>
      <c r="M612" s="166"/>
      <c r="N612" s="166"/>
      <c r="O612" s="166"/>
      <c r="P612" s="166"/>
      <c r="Q612" s="166"/>
      <c r="R612" s="169"/>
      <c r="T612" s="170"/>
      <c r="U612" s="166"/>
      <c r="V612" s="166"/>
      <c r="W612" s="166"/>
      <c r="X612" s="166"/>
      <c r="Y612" s="166"/>
      <c r="Z612" s="166"/>
      <c r="AA612" s="171"/>
      <c r="AT612" s="172" t="s">
        <v>167</v>
      </c>
      <c r="AU612" s="172" t="s">
        <v>103</v>
      </c>
      <c r="AV612" s="10" t="s">
        <v>103</v>
      </c>
      <c r="AW612" s="10" t="s">
        <v>36</v>
      </c>
      <c r="AX612" s="10" t="s">
        <v>79</v>
      </c>
      <c r="AY612" s="172" t="s">
        <v>159</v>
      </c>
    </row>
    <row r="613" spans="2:51" s="10" customFormat="1" ht="31.5" customHeight="1">
      <c r="B613" s="165"/>
      <c r="C613" s="166"/>
      <c r="D613" s="166"/>
      <c r="E613" s="167" t="s">
        <v>3</v>
      </c>
      <c r="F613" s="273" t="s">
        <v>1057</v>
      </c>
      <c r="G613" s="272"/>
      <c r="H613" s="272"/>
      <c r="I613" s="272"/>
      <c r="J613" s="166"/>
      <c r="K613" s="168">
        <v>5.461</v>
      </c>
      <c r="L613" s="166"/>
      <c r="M613" s="166"/>
      <c r="N613" s="166"/>
      <c r="O613" s="166"/>
      <c r="P613" s="166"/>
      <c r="Q613" s="166"/>
      <c r="R613" s="169"/>
      <c r="T613" s="170"/>
      <c r="U613" s="166"/>
      <c r="V613" s="166"/>
      <c r="W613" s="166"/>
      <c r="X613" s="166"/>
      <c r="Y613" s="166"/>
      <c r="Z613" s="166"/>
      <c r="AA613" s="171"/>
      <c r="AT613" s="172" t="s">
        <v>167</v>
      </c>
      <c r="AU613" s="172" t="s">
        <v>103</v>
      </c>
      <c r="AV613" s="10" t="s">
        <v>103</v>
      </c>
      <c r="AW613" s="10" t="s">
        <v>36</v>
      </c>
      <c r="AX613" s="10" t="s">
        <v>79</v>
      </c>
      <c r="AY613" s="172" t="s">
        <v>159</v>
      </c>
    </row>
    <row r="614" spans="2:51" s="10" customFormat="1" ht="31.5" customHeight="1">
      <c r="B614" s="165"/>
      <c r="C614" s="166"/>
      <c r="D614" s="166"/>
      <c r="E614" s="167" t="s">
        <v>3</v>
      </c>
      <c r="F614" s="273" t="s">
        <v>1058</v>
      </c>
      <c r="G614" s="272"/>
      <c r="H614" s="272"/>
      <c r="I614" s="272"/>
      <c r="J614" s="166"/>
      <c r="K614" s="168">
        <v>41.636</v>
      </c>
      <c r="L614" s="166"/>
      <c r="M614" s="166"/>
      <c r="N614" s="166"/>
      <c r="O614" s="166"/>
      <c r="P614" s="166"/>
      <c r="Q614" s="166"/>
      <c r="R614" s="169"/>
      <c r="T614" s="170"/>
      <c r="U614" s="166"/>
      <c r="V614" s="166"/>
      <c r="W614" s="166"/>
      <c r="X614" s="166"/>
      <c r="Y614" s="166"/>
      <c r="Z614" s="166"/>
      <c r="AA614" s="171"/>
      <c r="AT614" s="172" t="s">
        <v>167</v>
      </c>
      <c r="AU614" s="172" t="s">
        <v>103</v>
      </c>
      <c r="AV614" s="10" t="s">
        <v>103</v>
      </c>
      <c r="AW614" s="10" t="s">
        <v>36</v>
      </c>
      <c r="AX614" s="10" t="s">
        <v>79</v>
      </c>
      <c r="AY614" s="172" t="s">
        <v>159</v>
      </c>
    </row>
    <row r="615" spans="2:51" s="10" customFormat="1" ht="22.5" customHeight="1">
      <c r="B615" s="165"/>
      <c r="C615" s="166"/>
      <c r="D615" s="166"/>
      <c r="E615" s="167" t="s">
        <v>3</v>
      </c>
      <c r="F615" s="273" t="s">
        <v>1059</v>
      </c>
      <c r="G615" s="272"/>
      <c r="H615" s="272"/>
      <c r="I615" s="272"/>
      <c r="J615" s="166"/>
      <c r="K615" s="168">
        <v>36.325</v>
      </c>
      <c r="L615" s="166"/>
      <c r="M615" s="166"/>
      <c r="N615" s="166"/>
      <c r="O615" s="166"/>
      <c r="P615" s="166"/>
      <c r="Q615" s="166"/>
      <c r="R615" s="169"/>
      <c r="T615" s="170"/>
      <c r="U615" s="166"/>
      <c r="V615" s="166"/>
      <c r="W615" s="166"/>
      <c r="X615" s="166"/>
      <c r="Y615" s="166"/>
      <c r="Z615" s="166"/>
      <c r="AA615" s="171"/>
      <c r="AT615" s="172" t="s">
        <v>167</v>
      </c>
      <c r="AU615" s="172" t="s">
        <v>103</v>
      </c>
      <c r="AV615" s="10" t="s">
        <v>103</v>
      </c>
      <c r="AW615" s="10" t="s">
        <v>36</v>
      </c>
      <c r="AX615" s="10" t="s">
        <v>79</v>
      </c>
      <c r="AY615" s="172" t="s">
        <v>159</v>
      </c>
    </row>
    <row r="616" spans="2:51" s="10" customFormat="1" ht="31.5" customHeight="1">
      <c r="B616" s="165"/>
      <c r="C616" s="166"/>
      <c r="D616" s="166"/>
      <c r="E616" s="167" t="s">
        <v>3</v>
      </c>
      <c r="F616" s="273" t="s">
        <v>1060</v>
      </c>
      <c r="G616" s="272"/>
      <c r="H616" s="272"/>
      <c r="I616" s="272"/>
      <c r="J616" s="166"/>
      <c r="K616" s="168">
        <v>45.454</v>
      </c>
      <c r="L616" s="166"/>
      <c r="M616" s="166"/>
      <c r="N616" s="166"/>
      <c r="O616" s="166"/>
      <c r="P616" s="166"/>
      <c r="Q616" s="166"/>
      <c r="R616" s="169"/>
      <c r="T616" s="170"/>
      <c r="U616" s="166"/>
      <c r="V616" s="166"/>
      <c r="W616" s="166"/>
      <c r="X616" s="166"/>
      <c r="Y616" s="166"/>
      <c r="Z616" s="166"/>
      <c r="AA616" s="171"/>
      <c r="AT616" s="172" t="s">
        <v>167</v>
      </c>
      <c r="AU616" s="172" t="s">
        <v>103</v>
      </c>
      <c r="AV616" s="10" t="s">
        <v>103</v>
      </c>
      <c r="AW616" s="10" t="s">
        <v>36</v>
      </c>
      <c r="AX616" s="10" t="s">
        <v>79</v>
      </c>
      <c r="AY616" s="172" t="s">
        <v>159</v>
      </c>
    </row>
    <row r="617" spans="2:51" s="10" customFormat="1" ht="31.5" customHeight="1">
      <c r="B617" s="165"/>
      <c r="C617" s="166"/>
      <c r="D617" s="166"/>
      <c r="E617" s="167" t="s">
        <v>3</v>
      </c>
      <c r="F617" s="273" t="s">
        <v>1061</v>
      </c>
      <c r="G617" s="272"/>
      <c r="H617" s="272"/>
      <c r="I617" s="272"/>
      <c r="J617" s="166"/>
      <c r="K617" s="168">
        <v>83.756</v>
      </c>
      <c r="L617" s="166"/>
      <c r="M617" s="166"/>
      <c r="N617" s="166"/>
      <c r="O617" s="166"/>
      <c r="P617" s="166"/>
      <c r="Q617" s="166"/>
      <c r="R617" s="169"/>
      <c r="T617" s="170"/>
      <c r="U617" s="166"/>
      <c r="V617" s="166"/>
      <c r="W617" s="166"/>
      <c r="X617" s="166"/>
      <c r="Y617" s="166"/>
      <c r="Z617" s="166"/>
      <c r="AA617" s="171"/>
      <c r="AT617" s="172" t="s">
        <v>167</v>
      </c>
      <c r="AU617" s="172" t="s">
        <v>103</v>
      </c>
      <c r="AV617" s="10" t="s">
        <v>103</v>
      </c>
      <c r="AW617" s="10" t="s">
        <v>36</v>
      </c>
      <c r="AX617" s="10" t="s">
        <v>79</v>
      </c>
      <c r="AY617" s="172" t="s">
        <v>159</v>
      </c>
    </row>
    <row r="618" spans="2:51" s="13" customFormat="1" ht="22.5" customHeight="1">
      <c r="B618" s="193"/>
      <c r="C618" s="194"/>
      <c r="D618" s="194"/>
      <c r="E618" s="195" t="s">
        <v>3</v>
      </c>
      <c r="F618" s="274" t="s">
        <v>368</v>
      </c>
      <c r="G618" s="275"/>
      <c r="H618" s="275"/>
      <c r="I618" s="275"/>
      <c r="J618" s="194"/>
      <c r="K618" s="196">
        <v>483.054</v>
      </c>
      <c r="L618" s="194"/>
      <c r="M618" s="194"/>
      <c r="N618" s="194"/>
      <c r="O618" s="194"/>
      <c r="P618" s="194"/>
      <c r="Q618" s="194"/>
      <c r="R618" s="197"/>
      <c r="T618" s="198"/>
      <c r="U618" s="194"/>
      <c r="V618" s="194"/>
      <c r="W618" s="194"/>
      <c r="X618" s="194"/>
      <c r="Y618" s="194"/>
      <c r="Z618" s="194"/>
      <c r="AA618" s="199"/>
      <c r="AT618" s="200" t="s">
        <v>167</v>
      </c>
      <c r="AU618" s="200" t="s">
        <v>103</v>
      </c>
      <c r="AV618" s="13" t="s">
        <v>173</v>
      </c>
      <c r="AW618" s="13" t="s">
        <v>36</v>
      </c>
      <c r="AX618" s="13" t="s">
        <v>79</v>
      </c>
      <c r="AY618" s="200" t="s">
        <v>159</v>
      </c>
    </row>
    <row r="619" spans="2:51" s="11" customFormat="1" ht="22.5" customHeight="1">
      <c r="B619" s="173"/>
      <c r="C619" s="174"/>
      <c r="D619" s="174"/>
      <c r="E619" s="175" t="s">
        <v>3</v>
      </c>
      <c r="F619" s="269" t="s">
        <v>168</v>
      </c>
      <c r="G619" s="270"/>
      <c r="H619" s="270"/>
      <c r="I619" s="270"/>
      <c r="J619" s="174"/>
      <c r="K619" s="176">
        <v>483.054</v>
      </c>
      <c r="L619" s="174"/>
      <c r="M619" s="174"/>
      <c r="N619" s="174"/>
      <c r="O619" s="174"/>
      <c r="P619" s="174"/>
      <c r="Q619" s="174"/>
      <c r="R619" s="177"/>
      <c r="T619" s="178"/>
      <c r="U619" s="174"/>
      <c r="V619" s="174"/>
      <c r="W619" s="174"/>
      <c r="X619" s="174"/>
      <c r="Y619" s="174"/>
      <c r="Z619" s="174"/>
      <c r="AA619" s="179"/>
      <c r="AT619" s="180" t="s">
        <v>167</v>
      </c>
      <c r="AU619" s="180" t="s">
        <v>103</v>
      </c>
      <c r="AV619" s="11" t="s">
        <v>164</v>
      </c>
      <c r="AW619" s="11" t="s">
        <v>36</v>
      </c>
      <c r="AX619" s="11" t="s">
        <v>21</v>
      </c>
      <c r="AY619" s="180" t="s">
        <v>159</v>
      </c>
    </row>
    <row r="620" spans="2:65" s="1" customFormat="1" ht="44.25" customHeight="1">
      <c r="B620" s="129"/>
      <c r="C620" s="158" t="s">
        <v>649</v>
      </c>
      <c r="D620" s="158" t="s">
        <v>160</v>
      </c>
      <c r="E620" s="159" t="s">
        <v>674</v>
      </c>
      <c r="F620" s="259" t="s">
        <v>675</v>
      </c>
      <c r="G620" s="260"/>
      <c r="H620" s="260"/>
      <c r="I620" s="260"/>
      <c r="J620" s="160" t="s">
        <v>163</v>
      </c>
      <c r="K620" s="161">
        <v>483.054</v>
      </c>
      <c r="L620" s="261">
        <v>0</v>
      </c>
      <c r="M620" s="260"/>
      <c r="N620" s="262">
        <f>ROUND(L620*K620,2)</f>
        <v>0</v>
      </c>
      <c r="O620" s="260"/>
      <c r="P620" s="260"/>
      <c r="Q620" s="260"/>
      <c r="R620" s="131"/>
      <c r="T620" s="162" t="s">
        <v>3</v>
      </c>
      <c r="U620" s="43" t="s">
        <v>44</v>
      </c>
      <c r="V620" s="35"/>
      <c r="W620" s="163">
        <f>V620*K620</f>
        <v>0</v>
      </c>
      <c r="X620" s="163">
        <v>0.00022</v>
      </c>
      <c r="Y620" s="163">
        <f>X620*K620</f>
        <v>0.10627188</v>
      </c>
      <c r="Z620" s="163">
        <v>0</v>
      </c>
      <c r="AA620" s="164">
        <f>Z620*K620</f>
        <v>0</v>
      </c>
      <c r="AR620" s="17" t="s">
        <v>196</v>
      </c>
      <c r="AT620" s="17" t="s">
        <v>160</v>
      </c>
      <c r="AU620" s="17" t="s">
        <v>103</v>
      </c>
      <c r="AY620" s="17" t="s">
        <v>159</v>
      </c>
      <c r="BE620" s="104">
        <f>IF(U620="základní",N620,0)</f>
        <v>0</v>
      </c>
      <c r="BF620" s="104">
        <f>IF(U620="snížená",N620,0)</f>
        <v>0</v>
      </c>
      <c r="BG620" s="104">
        <f>IF(U620="zákl. přenesená",N620,0)</f>
        <v>0</v>
      </c>
      <c r="BH620" s="104">
        <f>IF(U620="sníž. přenesená",N620,0)</f>
        <v>0</v>
      </c>
      <c r="BI620" s="104">
        <f>IF(U620="nulová",N620,0)</f>
        <v>0</v>
      </c>
      <c r="BJ620" s="17" t="s">
        <v>21</v>
      </c>
      <c r="BK620" s="104">
        <f>ROUND(L620*K620,2)</f>
        <v>0</v>
      </c>
      <c r="BL620" s="17" t="s">
        <v>196</v>
      </c>
      <c r="BM620" s="17" t="s">
        <v>924</v>
      </c>
    </row>
    <row r="621" spans="2:51" s="12" customFormat="1" ht="22.5" customHeight="1">
      <c r="B621" s="185"/>
      <c r="C621" s="186"/>
      <c r="D621" s="186"/>
      <c r="E621" s="187" t="s">
        <v>3</v>
      </c>
      <c r="F621" s="276" t="s">
        <v>653</v>
      </c>
      <c r="G621" s="277"/>
      <c r="H621" s="277"/>
      <c r="I621" s="277"/>
      <c r="J621" s="186"/>
      <c r="K621" s="188" t="s">
        <v>3</v>
      </c>
      <c r="L621" s="186"/>
      <c r="M621" s="186"/>
      <c r="N621" s="186"/>
      <c r="O621" s="186"/>
      <c r="P621" s="186"/>
      <c r="Q621" s="186"/>
      <c r="R621" s="189"/>
      <c r="T621" s="190"/>
      <c r="U621" s="186"/>
      <c r="V621" s="186"/>
      <c r="W621" s="186"/>
      <c r="X621" s="186"/>
      <c r="Y621" s="186"/>
      <c r="Z621" s="186"/>
      <c r="AA621" s="191"/>
      <c r="AT621" s="192" t="s">
        <v>167</v>
      </c>
      <c r="AU621" s="192" t="s">
        <v>103</v>
      </c>
      <c r="AV621" s="12" t="s">
        <v>21</v>
      </c>
      <c r="AW621" s="12" t="s">
        <v>36</v>
      </c>
      <c r="AX621" s="12" t="s">
        <v>79</v>
      </c>
      <c r="AY621" s="192" t="s">
        <v>159</v>
      </c>
    </row>
    <row r="622" spans="2:51" s="12" customFormat="1" ht="22.5" customHeight="1">
      <c r="B622" s="185"/>
      <c r="C622" s="186"/>
      <c r="D622" s="186"/>
      <c r="E622" s="187" t="s">
        <v>3</v>
      </c>
      <c r="F622" s="299" t="s">
        <v>365</v>
      </c>
      <c r="G622" s="277"/>
      <c r="H622" s="277"/>
      <c r="I622" s="277"/>
      <c r="J622" s="186"/>
      <c r="K622" s="188" t="s">
        <v>3</v>
      </c>
      <c r="L622" s="186"/>
      <c r="M622" s="186"/>
      <c r="N622" s="186"/>
      <c r="O622" s="186"/>
      <c r="P622" s="186"/>
      <c r="Q622" s="186"/>
      <c r="R622" s="189"/>
      <c r="T622" s="190"/>
      <c r="U622" s="186"/>
      <c r="V622" s="186"/>
      <c r="W622" s="186"/>
      <c r="X622" s="186"/>
      <c r="Y622" s="186"/>
      <c r="Z622" s="186"/>
      <c r="AA622" s="191"/>
      <c r="AT622" s="192" t="s">
        <v>167</v>
      </c>
      <c r="AU622" s="192" t="s">
        <v>103</v>
      </c>
      <c r="AV622" s="12" t="s">
        <v>21</v>
      </c>
      <c r="AW622" s="12" t="s">
        <v>36</v>
      </c>
      <c r="AX622" s="12" t="s">
        <v>79</v>
      </c>
      <c r="AY622" s="192" t="s">
        <v>159</v>
      </c>
    </row>
    <row r="623" spans="2:51" s="12" customFormat="1" ht="22.5" customHeight="1">
      <c r="B623" s="185"/>
      <c r="C623" s="186"/>
      <c r="D623" s="186"/>
      <c r="E623" s="187" t="s">
        <v>3</v>
      </c>
      <c r="F623" s="299" t="s">
        <v>941</v>
      </c>
      <c r="G623" s="277"/>
      <c r="H623" s="277"/>
      <c r="I623" s="277"/>
      <c r="J623" s="186"/>
      <c r="K623" s="188" t="s">
        <v>3</v>
      </c>
      <c r="L623" s="186"/>
      <c r="M623" s="186"/>
      <c r="N623" s="186"/>
      <c r="O623" s="186"/>
      <c r="P623" s="186"/>
      <c r="Q623" s="186"/>
      <c r="R623" s="189"/>
      <c r="T623" s="190"/>
      <c r="U623" s="186"/>
      <c r="V623" s="186"/>
      <c r="W623" s="186"/>
      <c r="X623" s="186"/>
      <c r="Y623" s="186"/>
      <c r="Z623" s="186"/>
      <c r="AA623" s="191"/>
      <c r="AT623" s="192" t="s">
        <v>167</v>
      </c>
      <c r="AU623" s="192" t="s">
        <v>103</v>
      </c>
      <c r="AV623" s="12" t="s">
        <v>21</v>
      </c>
      <c r="AW623" s="12" t="s">
        <v>36</v>
      </c>
      <c r="AX623" s="12" t="s">
        <v>79</v>
      </c>
      <c r="AY623" s="192" t="s">
        <v>159</v>
      </c>
    </row>
    <row r="624" spans="2:51" s="10" customFormat="1" ht="22.5" customHeight="1">
      <c r="B624" s="165"/>
      <c r="C624" s="166"/>
      <c r="D624" s="166"/>
      <c r="E624" s="167" t="s">
        <v>3</v>
      </c>
      <c r="F624" s="273" t="s">
        <v>1051</v>
      </c>
      <c r="G624" s="272"/>
      <c r="H624" s="272"/>
      <c r="I624" s="272"/>
      <c r="J624" s="166"/>
      <c r="K624" s="168">
        <v>24.777</v>
      </c>
      <c r="L624" s="166"/>
      <c r="M624" s="166"/>
      <c r="N624" s="166"/>
      <c r="O624" s="166"/>
      <c r="P624" s="166"/>
      <c r="Q624" s="166"/>
      <c r="R624" s="169"/>
      <c r="T624" s="170"/>
      <c r="U624" s="166"/>
      <c r="V624" s="166"/>
      <c r="W624" s="166"/>
      <c r="X624" s="166"/>
      <c r="Y624" s="166"/>
      <c r="Z624" s="166"/>
      <c r="AA624" s="171"/>
      <c r="AT624" s="172" t="s">
        <v>167</v>
      </c>
      <c r="AU624" s="172" t="s">
        <v>103</v>
      </c>
      <c r="AV624" s="10" t="s">
        <v>103</v>
      </c>
      <c r="AW624" s="10" t="s">
        <v>36</v>
      </c>
      <c r="AX624" s="10" t="s">
        <v>79</v>
      </c>
      <c r="AY624" s="172" t="s">
        <v>159</v>
      </c>
    </row>
    <row r="625" spans="2:51" s="10" customFormat="1" ht="22.5" customHeight="1">
      <c r="B625" s="165"/>
      <c r="C625" s="166"/>
      <c r="D625" s="166"/>
      <c r="E625" s="167" t="s">
        <v>3</v>
      </c>
      <c r="F625" s="273" t="s">
        <v>1052</v>
      </c>
      <c r="G625" s="272"/>
      <c r="H625" s="272"/>
      <c r="I625" s="272"/>
      <c r="J625" s="166"/>
      <c r="K625" s="168">
        <v>183.698</v>
      </c>
      <c r="L625" s="166"/>
      <c r="M625" s="166"/>
      <c r="N625" s="166"/>
      <c r="O625" s="166"/>
      <c r="P625" s="166"/>
      <c r="Q625" s="166"/>
      <c r="R625" s="169"/>
      <c r="T625" s="170"/>
      <c r="U625" s="166"/>
      <c r="V625" s="166"/>
      <c r="W625" s="166"/>
      <c r="X625" s="166"/>
      <c r="Y625" s="166"/>
      <c r="Z625" s="166"/>
      <c r="AA625" s="171"/>
      <c r="AT625" s="172" t="s">
        <v>167</v>
      </c>
      <c r="AU625" s="172" t="s">
        <v>103</v>
      </c>
      <c r="AV625" s="10" t="s">
        <v>103</v>
      </c>
      <c r="AW625" s="10" t="s">
        <v>36</v>
      </c>
      <c r="AX625" s="10" t="s">
        <v>79</v>
      </c>
      <c r="AY625" s="172" t="s">
        <v>159</v>
      </c>
    </row>
    <row r="626" spans="2:51" s="10" customFormat="1" ht="22.5" customHeight="1">
      <c r="B626" s="165"/>
      <c r="C626" s="166"/>
      <c r="D626" s="166"/>
      <c r="E626" s="167" t="s">
        <v>3</v>
      </c>
      <c r="F626" s="273" t="s">
        <v>1053</v>
      </c>
      <c r="G626" s="272"/>
      <c r="H626" s="272"/>
      <c r="I626" s="272"/>
      <c r="J626" s="166"/>
      <c r="K626" s="168">
        <v>35.416</v>
      </c>
      <c r="L626" s="166"/>
      <c r="M626" s="166"/>
      <c r="N626" s="166"/>
      <c r="O626" s="166"/>
      <c r="P626" s="166"/>
      <c r="Q626" s="166"/>
      <c r="R626" s="169"/>
      <c r="T626" s="170"/>
      <c r="U626" s="166"/>
      <c r="V626" s="166"/>
      <c r="W626" s="166"/>
      <c r="X626" s="166"/>
      <c r="Y626" s="166"/>
      <c r="Z626" s="166"/>
      <c r="AA626" s="171"/>
      <c r="AT626" s="172" t="s">
        <v>167</v>
      </c>
      <c r="AU626" s="172" t="s">
        <v>103</v>
      </c>
      <c r="AV626" s="10" t="s">
        <v>103</v>
      </c>
      <c r="AW626" s="10" t="s">
        <v>36</v>
      </c>
      <c r="AX626" s="10" t="s">
        <v>79</v>
      </c>
      <c r="AY626" s="172" t="s">
        <v>159</v>
      </c>
    </row>
    <row r="627" spans="2:51" s="10" customFormat="1" ht="31.5" customHeight="1">
      <c r="B627" s="165"/>
      <c r="C627" s="166"/>
      <c r="D627" s="166"/>
      <c r="E627" s="167" t="s">
        <v>3</v>
      </c>
      <c r="F627" s="273" t="s">
        <v>1054</v>
      </c>
      <c r="G627" s="272"/>
      <c r="H627" s="272"/>
      <c r="I627" s="272"/>
      <c r="J627" s="166"/>
      <c r="K627" s="168">
        <v>15.956</v>
      </c>
      <c r="L627" s="166"/>
      <c r="M627" s="166"/>
      <c r="N627" s="166"/>
      <c r="O627" s="166"/>
      <c r="P627" s="166"/>
      <c r="Q627" s="166"/>
      <c r="R627" s="169"/>
      <c r="T627" s="170"/>
      <c r="U627" s="166"/>
      <c r="V627" s="166"/>
      <c r="W627" s="166"/>
      <c r="X627" s="166"/>
      <c r="Y627" s="166"/>
      <c r="Z627" s="166"/>
      <c r="AA627" s="171"/>
      <c r="AT627" s="172" t="s">
        <v>167</v>
      </c>
      <c r="AU627" s="172" t="s">
        <v>103</v>
      </c>
      <c r="AV627" s="10" t="s">
        <v>103</v>
      </c>
      <c r="AW627" s="10" t="s">
        <v>36</v>
      </c>
      <c r="AX627" s="10" t="s">
        <v>79</v>
      </c>
      <c r="AY627" s="172" t="s">
        <v>159</v>
      </c>
    </row>
    <row r="628" spans="2:51" s="10" customFormat="1" ht="31.5" customHeight="1">
      <c r="B628" s="165"/>
      <c r="C628" s="166"/>
      <c r="D628" s="166"/>
      <c r="E628" s="167" t="s">
        <v>3</v>
      </c>
      <c r="F628" s="273" t="s">
        <v>1055</v>
      </c>
      <c r="G628" s="272"/>
      <c r="H628" s="272"/>
      <c r="I628" s="272"/>
      <c r="J628" s="166"/>
      <c r="K628" s="168">
        <v>2.666</v>
      </c>
      <c r="L628" s="166"/>
      <c r="M628" s="166"/>
      <c r="N628" s="166"/>
      <c r="O628" s="166"/>
      <c r="P628" s="166"/>
      <c r="Q628" s="166"/>
      <c r="R628" s="169"/>
      <c r="T628" s="170"/>
      <c r="U628" s="166"/>
      <c r="V628" s="166"/>
      <c r="W628" s="166"/>
      <c r="X628" s="166"/>
      <c r="Y628" s="166"/>
      <c r="Z628" s="166"/>
      <c r="AA628" s="171"/>
      <c r="AT628" s="172" t="s">
        <v>167</v>
      </c>
      <c r="AU628" s="172" t="s">
        <v>103</v>
      </c>
      <c r="AV628" s="10" t="s">
        <v>103</v>
      </c>
      <c r="AW628" s="10" t="s">
        <v>36</v>
      </c>
      <c r="AX628" s="10" t="s">
        <v>79</v>
      </c>
      <c r="AY628" s="172" t="s">
        <v>159</v>
      </c>
    </row>
    <row r="629" spans="2:51" s="10" customFormat="1" ht="31.5" customHeight="1">
      <c r="B629" s="165"/>
      <c r="C629" s="166"/>
      <c r="D629" s="166"/>
      <c r="E629" s="167" t="s">
        <v>3</v>
      </c>
      <c r="F629" s="273" t="s">
        <v>1056</v>
      </c>
      <c r="G629" s="272"/>
      <c r="H629" s="272"/>
      <c r="I629" s="272"/>
      <c r="J629" s="166"/>
      <c r="K629" s="168">
        <v>7.909</v>
      </c>
      <c r="L629" s="166"/>
      <c r="M629" s="166"/>
      <c r="N629" s="166"/>
      <c r="O629" s="166"/>
      <c r="P629" s="166"/>
      <c r="Q629" s="166"/>
      <c r="R629" s="169"/>
      <c r="T629" s="170"/>
      <c r="U629" s="166"/>
      <c r="V629" s="166"/>
      <c r="W629" s="166"/>
      <c r="X629" s="166"/>
      <c r="Y629" s="166"/>
      <c r="Z629" s="166"/>
      <c r="AA629" s="171"/>
      <c r="AT629" s="172" t="s">
        <v>167</v>
      </c>
      <c r="AU629" s="172" t="s">
        <v>103</v>
      </c>
      <c r="AV629" s="10" t="s">
        <v>103</v>
      </c>
      <c r="AW629" s="10" t="s">
        <v>36</v>
      </c>
      <c r="AX629" s="10" t="s">
        <v>79</v>
      </c>
      <c r="AY629" s="172" t="s">
        <v>159</v>
      </c>
    </row>
    <row r="630" spans="2:51" s="10" customFormat="1" ht="31.5" customHeight="1">
      <c r="B630" s="165"/>
      <c r="C630" s="166"/>
      <c r="D630" s="166"/>
      <c r="E630" s="167" t="s">
        <v>3</v>
      </c>
      <c r="F630" s="273" t="s">
        <v>1057</v>
      </c>
      <c r="G630" s="272"/>
      <c r="H630" s="272"/>
      <c r="I630" s="272"/>
      <c r="J630" s="166"/>
      <c r="K630" s="168">
        <v>5.461</v>
      </c>
      <c r="L630" s="166"/>
      <c r="M630" s="166"/>
      <c r="N630" s="166"/>
      <c r="O630" s="166"/>
      <c r="P630" s="166"/>
      <c r="Q630" s="166"/>
      <c r="R630" s="169"/>
      <c r="T630" s="170"/>
      <c r="U630" s="166"/>
      <c r="V630" s="166"/>
      <c r="W630" s="166"/>
      <c r="X630" s="166"/>
      <c r="Y630" s="166"/>
      <c r="Z630" s="166"/>
      <c r="AA630" s="171"/>
      <c r="AT630" s="172" t="s">
        <v>167</v>
      </c>
      <c r="AU630" s="172" t="s">
        <v>103</v>
      </c>
      <c r="AV630" s="10" t="s">
        <v>103</v>
      </c>
      <c r="AW630" s="10" t="s">
        <v>36</v>
      </c>
      <c r="AX630" s="10" t="s">
        <v>79</v>
      </c>
      <c r="AY630" s="172" t="s">
        <v>159</v>
      </c>
    </row>
    <row r="631" spans="2:51" s="10" customFormat="1" ht="31.5" customHeight="1">
      <c r="B631" s="165"/>
      <c r="C631" s="166"/>
      <c r="D631" s="166"/>
      <c r="E631" s="167" t="s">
        <v>3</v>
      </c>
      <c r="F631" s="273" t="s">
        <v>1058</v>
      </c>
      <c r="G631" s="272"/>
      <c r="H631" s="272"/>
      <c r="I631" s="272"/>
      <c r="J631" s="166"/>
      <c r="K631" s="168">
        <v>41.636</v>
      </c>
      <c r="L631" s="166"/>
      <c r="M631" s="166"/>
      <c r="N631" s="166"/>
      <c r="O631" s="166"/>
      <c r="P631" s="166"/>
      <c r="Q631" s="166"/>
      <c r="R631" s="169"/>
      <c r="T631" s="170"/>
      <c r="U631" s="166"/>
      <c r="V631" s="166"/>
      <c r="W631" s="166"/>
      <c r="X631" s="166"/>
      <c r="Y631" s="166"/>
      <c r="Z631" s="166"/>
      <c r="AA631" s="171"/>
      <c r="AT631" s="172" t="s">
        <v>167</v>
      </c>
      <c r="AU631" s="172" t="s">
        <v>103</v>
      </c>
      <c r="AV631" s="10" t="s">
        <v>103</v>
      </c>
      <c r="AW631" s="10" t="s">
        <v>36</v>
      </c>
      <c r="AX631" s="10" t="s">
        <v>79</v>
      </c>
      <c r="AY631" s="172" t="s">
        <v>159</v>
      </c>
    </row>
    <row r="632" spans="2:51" s="10" customFormat="1" ht="22.5" customHeight="1">
      <c r="B632" s="165"/>
      <c r="C632" s="166"/>
      <c r="D632" s="166"/>
      <c r="E632" s="167" t="s">
        <v>3</v>
      </c>
      <c r="F632" s="273" t="s">
        <v>1059</v>
      </c>
      <c r="G632" s="272"/>
      <c r="H632" s="272"/>
      <c r="I632" s="272"/>
      <c r="J632" s="166"/>
      <c r="K632" s="168">
        <v>36.325</v>
      </c>
      <c r="L632" s="166"/>
      <c r="M632" s="166"/>
      <c r="N632" s="166"/>
      <c r="O632" s="166"/>
      <c r="P632" s="166"/>
      <c r="Q632" s="166"/>
      <c r="R632" s="169"/>
      <c r="T632" s="170"/>
      <c r="U632" s="166"/>
      <c r="V632" s="166"/>
      <c r="W632" s="166"/>
      <c r="X632" s="166"/>
      <c r="Y632" s="166"/>
      <c r="Z632" s="166"/>
      <c r="AA632" s="171"/>
      <c r="AT632" s="172" t="s">
        <v>167</v>
      </c>
      <c r="AU632" s="172" t="s">
        <v>103</v>
      </c>
      <c r="AV632" s="10" t="s">
        <v>103</v>
      </c>
      <c r="AW632" s="10" t="s">
        <v>36</v>
      </c>
      <c r="AX632" s="10" t="s">
        <v>79</v>
      </c>
      <c r="AY632" s="172" t="s">
        <v>159</v>
      </c>
    </row>
    <row r="633" spans="2:51" s="10" customFormat="1" ht="31.5" customHeight="1">
      <c r="B633" s="165"/>
      <c r="C633" s="166"/>
      <c r="D633" s="166"/>
      <c r="E633" s="167" t="s">
        <v>3</v>
      </c>
      <c r="F633" s="273" t="s">
        <v>1060</v>
      </c>
      <c r="G633" s="272"/>
      <c r="H633" s="272"/>
      <c r="I633" s="272"/>
      <c r="J633" s="166"/>
      <c r="K633" s="168">
        <v>45.454</v>
      </c>
      <c r="L633" s="166"/>
      <c r="M633" s="166"/>
      <c r="N633" s="166"/>
      <c r="O633" s="166"/>
      <c r="P633" s="166"/>
      <c r="Q633" s="166"/>
      <c r="R633" s="169"/>
      <c r="T633" s="170"/>
      <c r="U633" s="166"/>
      <c r="V633" s="166"/>
      <c r="W633" s="166"/>
      <c r="X633" s="166"/>
      <c r="Y633" s="166"/>
      <c r="Z633" s="166"/>
      <c r="AA633" s="171"/>
      <c r="AT633" s="172" t="s">
        <v>167</v>
      </c>
      <c r="AU633" s="172" t="s">
        <v>103</v>
      </c>
      <c r="AV633" s="10" t="s">
        <v>103</v>
      </c>
      <c r="AW633" s="10" t="s">
        <v>36</v>
      </c>
      <c r="AX633" s="10" t="s">
        <v>79</v>
      </c>
      <c r="AY633" s="172" t="s">
        <v>159</v>
      </c>
    </row>
    <row r="634" spans="2:51" s="10" customFormat="1" ht="31.5" customHeight="1">
      <c r="B634" s="165"/>
      <c r="C634" s="166"/>
      <c r="D634" s="166"/>
      <c r="E634" s="167" t="s">
        <v>3</v>
      </c>
      <c r="F634" s="273" t="s">
        <v>1061</v>
      </c>
      <c r="G634" s="272"/>
      <c r="H634" s="272"/>
      <c r="I634" s="272"/>
      <c r="J634" s="166"/>
      <c r="K634" s="168">
        <v>83.756</v>
      </c>
      <c r="L634" s="166"/>
      <c r="M634" s="166"/>
      <c r="N634" s="166"/>
      <c r="O634" s="166"/>
      <c r="P634" s="166"/>
      <c r="Q634" s="166"/>
      <c r="R634" s="169"/>
      <c r="T634" s="170"/>
      <c r="U634" s="166"/>
      <c r="V634" s="166"/>
      <c r="W634" s="166"/>
      <c r="X634" s="166"/>
      <c r="Y634" s="166"/>
      <c r="Z634" s="166"/>
      <c r="AA634" s="171"/>
      <c r="AT634" s="172" t="s">
        <v>167</v>
      </c>
      <c r="AU634" s="172" t="s">
        <v>103</v>
      </c>
      <c r="AV634" s="10" t="s">
        <v>103</v>
      </c>
      <c r="AW634" s="10" t="s">
        <v>36</v>
      </c>
      <c r="AX634" s="10" t="s">
        <v>79</v>
      </c>
      <c r="AY634" s="172" t="s">
        <v>159</v>
      </c>
    </row>
    <row r="635" spans="2:51" s="13" customFormat="1" ht="22.5" customHeight="1">
      <c r="B635" s="193"/>
      <c r="C635" s="194"/>
      <c r="D635" s="194"/>
      <c r="E635" s="195" t="s">
        <v>3</v>
      </c>
      <c r="F635" s="274" t="s">
        <v>368</v>
      </c>
      <c r="G635" s="275"/>
      <c r="H635" s="275"/>
      <c r="I635" s="275"/>
      <c r="J635" s="194"/>
      <c r="K635" s="196">
        <v>483.054</v>
      </c>
      <c r="L635" s="194"/>
      <c r="M635" s="194"/>
      <c r="N635" s="194"/>
      <c r="O635" s="194"/>
      <c r="P635" s="194"/>
      <c r="Q635" s="194"/>
      <c r="R635" s="197"/>
      <c r="T635" s="198"/>
      <c r="U635" s="194"/>
      <c r="V635" s="194"/>
      <c r="W635" s="194"/>
      <c r="X635" s="194"/>
      <c r="Y635" s="194"/>
      <c r="Z635" s="194"/>
      <c r="AA635" s="199"/>
      <c r="AT635" s="200" t="s">
        <v>167</v>
      </c>
      <c r="AU635" s="200" t="s">
        <v>103</v>
      </c>
      <c r="AV635" s="13" t="s">
        <v>173</v>
      </c>
      <c r="AW635" s="13" t="s">
        <v>36</v>
      </c>
      <c r="AX635" s="13" t="s">
        <v>79</v>
      </c>
      <c r="AY635" s="200" t="s">
        <v>159</v>
      </c>
    </row>
    <row r="636" spans="2:51" s="11" customFormat="1" ht="22.5" customHeight="1">
      <c r="B636" s="173"/>
      <c r="C636" s="174"/>
      <c r="D636" s="174"/>
      <c r="E636" s="175" t="s">
        <v>3</v>
      </c>
      <c r="F636" s="269" t="s">
        <v>168</v>
      </c>
      <c r="G636" s="270"/>
      <c r="H636" s="270"/>
      <c r="I636" s="270"/>
      <c r="J636" s="174"/>
      <c r="K636" s="176">
        <v>483.054</v>
      </c>
      <c r="L636" s="174"/>
      <c r="M636" s="174"/>
      <c r="N636" s="174"/>
      <c r="O636" s="174"/>
      <c r="P636" s="174"/>
      <c r="Q636" s="174"/>
      <c r="R636" s="177"/>
      <c r="T636" s="178"/>
      <c r="U636" s="174"/>
      <c r="V636" s="174"/>
      <c r="W636" s="174"/>
      <c r="X636" s="174"/>
      <c r="Y636" s="174"/>
      <c r="Z636" s="174"/>
      <c r="AA636" s="179"/>
      <c r="AT636" s="180" t="s">
        <v>167</v>
      </c>
      <c r="AU636" s="180" t="s">
        <v>103</v>
      </c>
      <c r="AV636" s="11" t="s">
        <v>164</v>
      </c>
      <c r="AW636" s="11" t="s">
        <v>36</v>
      </c>
      <c r="AX636" s="11" t="s">
        <v>21</v>
      </c>
      <c r="AY636" s="180" t="s">
        <v>159</v>
      </c>
    </row>
    <row r="637" spans="2:63" s="9" customFormat="1" ht="29.85" customHeight="1">
      <c r="B637" s="147"/>
      <c r="C637" s="148"/>
      <c r="D637" s="157" t="s">
        <v>129</v>
      </c>
      <c r="E637" s="157"/>
      <c r="F637" s="157"/>
      <c r="G637" s="157"/>
      <c r="H637" s="157"/>
      <c r="I637" s="157"/>
      <c r="J637" s="157"/>
      <c r="K637" s="157"/>
      <c r="L637" s="157"/>
      <c r="M637" s="157"/>
      <c r="N637" s="267">
        <f>BK637</f>
        <v>0</v>
      </c>
      <c r="O637" s="268"/>
      <c r="P637" s="268"/>
      <c r="Q637" s="268"/>
      <c r="R637" s="150"/>
      <c r="T637" s="151"/>
      <c r="U637" s="148"/>
      <c r="V637" s="148"/>
      <c r="W637" s="152">
        <f>SUM(W638:W640)</f>
        <v>0</v>
      </c>
      <c r="X637" s="148"/>
      <c r="Y637" s="152">
        <f>SUM(Y638:Y640)</f>
        <v>0.0006000000000000001</v>
      </c>
      <c r="Z637" s="148"/>
      <c r="AA637" s="153">
        <f>SUM(AA638:AA640)</f>
        <v>0</v>
      </c>
      <c r="AR637" s="154" t="s">
        <v>103</v>
      </c>
      <c r="AT637" s="155" t="s">
        <v>78</v>
      </c>
      <c r="AU637" s="155" t="s">
        <v>21</v>
      </c>
      <c r="AY637" s="154" t="s">
        <v>159</v>
      </c>
      <c r="BK637" s="156">
        <f>SUM(BK638:BK640)</f>
        <v>0</v>
      </c>
    </row>
    <row r="638" spans="2:65" s="1" customFormat="1" ht="31.5" customHeight="1">
      <c r="B638" s="129"/>
      <c r="C638" s="158" t="s">
        <v>665</v>
      </c>
      <c r="D638" s="158" t="s">
        <v>160</v>
      </c>
      <c r="E638" s="159" t="s">
        <v>678</v>
      </c>
      <c r="F638" s="259" t="s">
        <v>679</v>
      </c>
      <c r="G638" s="260"/>
      <c r="H638" s="260"/>
      <c r="I638" s="260"/>
      <c r="J638" s="160" t="s">
        <v>163</v>
      </c>
      <c r="K638" s="161">
        <v>10</v>
      </c>
      <c r="L638" s="261">
        <v>0</v>
      </c>
      <c r="M638" s="260"/>
      <c r="N638" s="262">
        <f>ROUND(L638*K638,2)</f>
        <v>0</v>
      </c>
      <c r="O638" s="260"/>
      <c r="P638" s="260"/>
      <c r="Q638" s="260"/>
      <c r="R638" s="131"/>
      <c r="T638" s="162" t="s">
        <v>3</v>
      </c>
      <c r="U638" s="43" t="s">
        <v>44</v>
      </c>
      <c r="V638" s="35"/>
      <c r="W638" s="163">
        <f>V638*K638</f>
        <v>0</v>
      </c>
      <c r="X638" s="163">
        <v>6E-05</v>
      </c>
      <c r="Y638" s="163">
        <f>X638*K638</f>
        <v>0.0006000000000000001</v>
      </c>
      <c r="Z638" s="163">
        <v>0</v>
      </c>
      <c r="AA638" s="164">
        <f>Z638*K638</f>
        <v>0</v>
      </c>
      <c r="AR638" s="17" t="s">
        <v>196</v>
      </c>
      <c r="AT638" s="17" t="s">
        <v>160</v>
      </c>
      <c r="AU638" s="17" t="s">
        <v>103</v>
      </c>
      <c r="AY638" s="17" t="s">
        <v>159</v>
      </c>
      <c r="BE638" s="104">
        <f>IF(U638="základní",N638,0)</f>
        <v>0</v>
      </c>
      <c r="BF638" s="104">
        <f>IF(U638="snížená",N638,0)</f>
        <v>0</v>
      </c>
      <c r="BG638" s="104">
        <f>IF(U638="zákl. přenesená",N638,0)</f>
        <v>0</v>
      </c>
      <c r="BH638" s="104">
        <f>IF(U638="sníž. přenesená",N638,0)</f>
        <v>0</v>
      </c>
      <c r="BI638" s="104">
        <f>IF(U638="nulová",N638,0)</f>
        <v>0</v>
      </c>
      <c r="BJ638" s="17" t="s">
        <v>21</v>
      </c>
      <c r="BK638" s="104">
        <f>ROUND(L638*K638,2)</f>
        <v>0</v>
      </c>
      <c r="BL638" s="17" t="s">
        <v>196</v>
      </c>
      <c r="BM638" s="17" t="s">
        <v>925</v>
      </c>
    </row>
    <row r="639" spans="2:51" s="10" customFormat="1" ht="31.5" customHeight="1">
      <c r="B639" s="165"/>
      <c r="C639" s="166"/>
      <c r="D639" s="166"/>
      <c r="E639" s="167" t="s">
        <v>3</v>
      </c>
      <c r="F639" s="271" t="s">
        <v>681</v>
      </c>
      <c r="G639" s="272"/>
      <c r="H639" s="272"/>
      <c r="I639" s="272"/>
      <c r="J639" s="166"/>
      <c r="K639" s="168">
        <v>10</v>
      </c>
      <c r="L639" s="166"/>
      <c r="M639" s="166"/>
      <c r="N639" s="166"/>
      <c r="O639" s="166"/>
      <c r="P639" s="166"/>
      <c r="Q639" s="166"/>
      <c r="R639" s="169"/>
      <c r="T639" s="170"/>
      <c r="U639" s="166"/>
      <c r="V639" s="166"/>
      <c r="W639" s="166"/>
      <c r="X639" s="166"/>
      <c r="Y639" s="166"/>
      <c r="Z639" s="166"/>
      <c r="AA639" s="171"/>
      <c r="AT639" s="172" t="s">
        <v>167</v>
      </c>
      <c r="AU639" s="172" t="s">
        <v>103</v>
      </c>
      <c r="AV639" s="10" t="s">
        <v>103</v>
      </c>
      <c r="AW639" s="10" t="s">
        <v>36</v>
      </c>
      <c r="AX639" s="10" t="s">
        <v>79</v>
      </c>
      <c r="AY639" s="172" t="s">
        <v>159</v>
      </c>
    </row>
    <row r="640" spans="2:51" s="11" customFormat="1" ht="22.5" customHeight="1">
      <c r="B640" s="173"/>
      <c r="C640" s="174"/>
      <c r="D640" s="174"/>
      <c r="E640" s="175" t="s">
        <v>3</v>
      </c>
      <c r="F640" s="269" t="s">
        <v>168</v>
      </c>
      <c r="G640" s="270"/>
      <c r="H640" s="270"/>
      <c r="I640" s="270"/>
      <c r="J640" s="174"/>
      <c r="K640" s="176">
        <v>10</v>
      </c>
      <c r="L640" s="174"/>
      <c r="M640" s="174"/>
      <c r="N640" s="174"/>
      <c r="O640" s="174"/>
      <c r="P640" s="174"/>
      <c r="Q640" s="174"/>
      <c r="R640" s="177"/>
      <c r="T640" s="178"/>
      <c r="U640" s="174"/>
      <c r="V640" s="174"/>
      <c r="W640" s="174"/>
      <c r="X640" s="174"/>
      <c r="Y640" s="174"/>
      <c r="Z640" s="174"/>
      <c r="AA640" s="179"/>
      <c r="AT640" s="180" t="s">
        <v>167</v>
      </c>
      <c r="AU640" s="180" t="s">
        <v>103</v>
      </c>
      <c r="AV640" s="11" t="s">
        <v>164</v>
      </c>
      <c r="AW640" s="11" t="s">
        <v>36</v>
      </c>
      <c r="AX640" s="11" t="s">
        <v>21</v>
      </c>
      <c r="AY640" s="180" t="s">
        <v>159</v>
      </c>
    </row>
    <row r="641" spans="2:63" s="9" customFormat="1" ht="37.35" customHeight="1">
      <c r="B641" s="147"/>
      <c r="C641" s="148"/>
      <c r="D641" s="149" t="s">
        <v>130</v>
      </c>
      <c r="E641" s="149"/>
      <c r="F641" s="149"/>
      <c r="G641" s="149"/>
      <c r="H641" s="149"/>
      <c r="I641" s="149"/>
      <c r="J641" s="149"/>
      <c r="K641" s="149"/>
      <c r="L641" s="149"/>
      <c r="M641" s="149"/>
      <c r="N641" s="265">
        <f>BK641</f>
        <v>0</v>
      </c>
      <c r="O641" s="266"/>
      <c r="P641" s="266"/>
      <c r="Q641" s="266"/>
      <c r="R641" s="150"/>
      <c r="T641" s="151"/>
      <c r="U641" s="148"/>
      <c r="V641" s="148"/>
      <c r="W641" s="152">
        <f>W642+W647+W649+W651+W653</f>
        <v>0</v>
      </c>
      <c r="X641" s="148"/>
      <c r="Y641" s="152">
        <f>Y642+Y647+Y649+Y651+Y653</f>
        <v>0</v>
      </c>
      <c r="Z641" s="148"/>
      <c r="AA641" s="153">
        <f>AA642+AA647+AA649+AA651+AA653</f>
        <v>0</v>
      </c>
      <c r="AR641" s="154" t="s">
        <v>182</v>
      </c>
      <c r="AT641" s="155" t="s">
        <v>78</v>
      </c>
      <c r="AU641" s="155" t="s">
        <v>79</v>
      </c>
      <c r="AY641" s="154" t="s">
        <v>159</v>
      </c>
      <c r="BK641" s="156">
        <f>BK642+BK647+BK649+BK651+BK653</f>
        <v>0</v>
      </c>
    </row>
    <row r="642" spans="2:63" s="9" customFormat="1" ht="19.9" customHeight="1">
      <c r="B642" s="147"/>
      <c r="C642" s="148"/>
      <c r="D642" s="157" t="s">
        <v>131</v>
      </c>
      <c r="E642" s="157"/>
      <c r="F642" s="157"/>
      <c r="G642" s="157"/>
      <c r="H642" s="157"/>
      <c r="I642" s="157"/>
      <c r="J642" s="157"/>
      <c r="K642" s="157"/>
      <c r="L642" s="157"/>
      <c r="M642" s="157"/>
      <c r="N642" s="267">
        <f>BK642</f>
        <v>0</v>
      </c>
      <c r="O642" s="268"/>
      <c r="P642" s="268"/>
      <c r="Q642" s="268"/>
      <c r="R642" s="150"/>
      <c r="T642" s="151"/>
      <c r="U642" s="148"/>
      <c r="V642" s="148"/>
      <c r="W642" s="152">
        <f>SUM(W643:W646)</f>
        <v>0</v>
      </c>
      <c r="X642" s="148"/>
      <c r="Y642" s="152">
        <f>SUM(Y643:Y646)</f>
        <v>0</v>
      </c>
      <c r="Z642" s="148"/>
      <c r="AA642" s="153">
        <f>SUM(AA643:AA646)</f>
        <v>0</v>
      </c>
      <c r="AR642" s="154" t="s">
        <v>182</v>
      </c>
      <c r="AT642" s="155" t="s">
        <v>78</v>
      </c>
      <c r="AU642" s="155" t="s">
        <v>21</v>
      </c>
      <c r="AY642" s="154" t="s">
        <v>159</v>
      </c>
      <c r="BK642" s="156">
        <f>SUM(BK643:BK646)</f>
        <v>0</v>
      </c>
    </row>
    <row r="643" spans="2:65" s="1" customFormat="1" ht="44.25" customHeight="1">
      <c r="B643" s="129"/>
      <c r="C643" s="158" t="s">
        <v>669</v>
      </c>
      <c r="D643" s="158" t="s">
        <v>160</v>
      </c>
      <c r="E643" s="159" t="s">
        <v>683</v>
      </c>
      <c r="F643" s="259" t="s">
        <v>684</v>
      </c>
      <c r="G643" s="260"/>
      <c r="H643" s="260"/>
      <c r="I643" s="260"/>
      <c r="J643" s="160" t="s">
        <v>685</v>
      </c>
      <c r="K643" s="161">
        <v>1</v>
      </c>
      <c r="L643" s="261">
        <v>0</v>
      </c>
      <c r="M643" s="260"/>
      <c r="N643" s="262">
        <f>ROUND(L643*K643,2)</f>
        <v>0</v>
      </c>
      <c r="O643" s="260"/>
      <c r="P643" s="260"/>
      <c r="Q643" s="260"/>
      <c r="R643" s="131"/>
      <c r="T643" s="162" t="s">
        <v>3</v>
      </c>
      <c r="U643" s="43" t="s">
        <v>44</v>
      </c>
      <c r="V643" s="35"/>
      <c r="W643" s="163">
        <f>V643*K643</f>
        <v>0</v>
      </c>
      <c r="X643" s="163">
        <v>0</v>
      </c>
      <c r="Y643" s="163">
        <f>X643*K643</f>
        <v>0</v>
      </c>
      <c r="Z643" s="163">
        <v>0</v>
      </c>
      <c r="AA643" s="164">
        <f>Z643*K643</f>
        <v>0</v>
      </c>
      <c r="AR643" s="17" t="s">
        <v>686</v>
      </c>
      <c r="AT643" s="17" t="s">
        <v>160</v>
      </c>
      <c r="AU643" s="17" t="s">
        <v>103</v>
      </c>
      <c r="AY643" s="17" t="s">
        <v>159</v>
      </c>
      <c r="BE643" s="104">
        <f>IF(U643="základní",N643,0)</f>
        <v>0</v>
      </c>
      <c r="BF643" s="104">
        <f>IF(U643="snížená",N643,0)</f>
        <v>0</v>
      </c>
      <c r="BG643" s="104">
        <f>IF(U643="zákl. přenesená",N643,0)</f>
        <v>0</v>
      </c>
      <c r="BH643" s="104">
        <f>IF(U643="sníž. přenesená",N643,0)</f>
        <v>0</v>
      </c>
      <c r="BI643" s="104">
        <f>IF(U643="nulová",N643,0)</f>
        <v>0</v>
      </c>
      <c r="BJ643" s="17" t="s">
        <v>21</v>
      </c>
      <c r="BK643" s="104">
        <f>ROUND(L643*K643,2)</f>
        <v>0</v>
      </c>
      <c r="BL643" s="17" t="s">
        <v>686</v>
      </c>
      <c r="BM643" s="17" t="s">
        <v>926</v>
      </c>
    </row>
    <row r="644" spans="2:65" s="1" customFormat="1" ht="31.5" customHeight="1">
      <c r="B644" s="129"/>
      <c r="C644" s="158" t="s">
        <v>673</v>
      </c>
      <c r="D644" s="158" t="s">
        <v>160</v>
      </c>
      <c r="E644" s="159" t="s">
        <v>689</v>
      </c>
      <c r="F644" s="259" t="s">
        <v>690</v>
      </c>
      <c r="G644" s="260"/>
      <c r="H644" s="260"/>
      <c r="I644" s="260"/>
      <c r="J644" s="160" t="s">
        <v>685</v>
      </c>
      <c r="K644" s="161">
        <v>1</v>
      </c>
      <c r="L644" s="261">
        <v>0</v>
      </c>
      <c r="M644" s="260"/>
      <c r="N644" s="262">
        <f>ROUND(L644*K644,2)</f>
        <v>0</v>
      </c>
      <c r="O644" s="260"/>
      <c r="P644" s="260"/>
      <c r="Q644" s="260"/>
      <c r="R644" s="131"/>
      <c r="T644" s="162" t="s">
        <v>3</v>
      </c>
      <c r="U644" s="43" t="s">
        <v>44</v>
      </c>
      <c r="V644" s="35"/>
      <c r="W644" s="163">
        <f>V644*K644</f>
        <v>0</v>
      </c>
      <c r="X644" s="163">
        <v>0</v>
      </c>
      <c r="Y644" s="163">
        <f>X644*K644</f>
        <v>0</v>
      </c>
      <c r="Z644" s="163">
        <v>0</v>
      </c>
      <c r="AA644" s="164">
        <f>Z644*K644</f>
        <v>0</v>
      </c>
      <c r="AR644" s="17" t="s">
        <v>686</v>
      </c>
      <c r="AT644" s="17" t="s">
        <v>160</v>
      </c>
      <c r="AU644" s="17" t="s">
        <v>103</v>
      </c>
      <c r="AY644" s="17" t="s">
        <v>159</v>
      </c>
      <c r="BE644" s="104">
        <f>IF(U644="základní",N644,0)</f>
        <v>0</v>
      </c>
      <c r="BF644" s="104">
        <f>IF(U644="snížená",N644,0)</f>
        <v>0</v>
      </c>
      <c r="BG644" s="104">
        <f>IF(U644="zákl. přenesená",N644,0)</f>
        <v>0</v>
      </c>
      <c r="BH644" s="104">
        <f>IF(U644="sníž. přenesená",N644,0)</f>
        <v>0</v>
      </c>
      <c r="BI644" s="104">
        <f>IF(U644="nulová",N644,0)</f>
        <v>0</v>
      </c>
      <c r="BJ644" s="17" t="s">
        <v>21</v>
      </c>
      <c r="BK644" s="104">
        <f>ROUND(L644*K644,2)</f>
        <v>0</v>
      </c>
      <c r="BL644" s="17" t="s">
        <v>686</v>
      </c>
      <c r="BM644" s="17" t="s">
        <v>927</v>
      </c>
    </row>
    <row r="645" spans="2:65" s="1" customFormat="1" ht="22.5" customHeight="1">
      <c r="B645" s="129"/>
      <c r="C645" s="158" t="s">
        <v>677</v>
      </c>
      <c r="D645" s="158" t="s">
        <v>160</v>
      </c>
      <c r="E645" s="159" t="s">
        <v>693</v>
      </c>
      <c r="F645" s="259" t="s">
        <v>694</v>
      </c>
      <c r="G645" s="260"/>
      <c r="H645" s="260"/>
      <c r="I645" s="260"/>
      <c r="J645" s="160" t="s">
        <v>685</v>
      </c>
      <c r="K645" s="161">
        <v>1</v>
      </c>
      <c r="L645" s="261">
        <v>0</v>
      </c>
      <c r="M645" s="260"/>
      <c r="N645" s="262">
        <f>ROUND(L645*K645,2)</f>
        <v>0</v>
      </c>
      <c r="O645" s="260"/>
      <c r="P645" s="260"/>
      <c r="Q645" s="260"/>
      <c r="R645" s="131"/>
      <c r="T645" s="162" t="s">
        <v>3</v>
      </c>
      <c r="U645" s="43" t="s">
        <v>44</v>
      </c>
      <c r="V645" s="35"/>
      <c r="W645" s="163">
        <f>V645*K645</f>
        <v>0</v>
      </c>
      <c r="X645" s="163">
        <v>0</v>
      </c>
      <c r="Y645" s="163">
        <f>X645*K645</f>
        <v>0</v>
      </c>
      <c r="Z645" s="163">
        <v>0</v>
      </c>
      <c r="AA645" s="164">
        <f>Z645*K645</f>
        <v>0</v>
      </c>
      <c r="AR645" s="17" t="s">
        <v>686</v>
      </c>
      <c r="AT645" s="17" t="s">
        <v>160</v>
      </c>
      <c r="AU645" s="17" t="s">
        <v>103</v>
      </c>
      <c r="AY645" s="17" t="s">
        <v>159</v>
      </c>
      <c r="BE645" s="104">
        <f>IF(U645="základní",N645,0)</f>
        <v>0</v>
      </c>
      <c r="BF645" s="104">
        <f>IF(U645="snížená",N645,0)</f>
        <v>0</v>
      </c>
      <c r="BG645" s="104">
        <f>IF(U645="zákl. přenesená",N645,0)</f>
        <v>0</v>
      </c>
      <c r="BH645" s="104">
        <f>IF(U645="sníž. přenesená",N645,0)</f>
        <v>0</v>
      </c>
      <c r="BI645" s="104">
        <f>IF(U645="nulová",N645,0)</f>
        <v>0</v>
      </c>
      <c r="BJ645" s="17" t="s">
        <v>21</v>
      </c>
      <c r="BK645" s="104">
        <f>ROUND(L645*K645,2)</f>
        <v>0</v>
      </c>
      <c r="BL645" s="17" t="s">
        <v>686</v>
      </c>
      <c r="BM645" s="17" t="s">
        <v>928</v>
      </c>
    </row>
    <row r="646" spans="2:65" s="1" customFormat="1" ht="22.5" customHeight="1">
      <c r="B646" s="129"/>
      <c r="C646" s="158" t="s">
        <v>682</v>
      </c>
      <c r="D646" s="158" t="s">
        <v>160</v>
      </c>
      <c r="E646" s="159" t="s">
        <v>697</v>
      </c>
      <c r="F646" s="259" t="s">
        <v>698</v>
      </c>
      <c r="G646" s="260"/>
      <c r="H646" s="260"/>
      <c r="I646" s="260"/>
      <c r="J646" s="160" t="s">
        <v>685</v>
      </c>
      <c r="K646" s="161">
        <v>1</v>
      </c>
      <c r="L646" s="261">
        <v>0</v>
      </c>
      <c r="M646" s="260"/>
      <c r="N646" s="262">
        <f>ROUND(L646*K646,2)</f>
        <v>0</v>
      </c>
      <c r="O646" s="260"/>
      <c r="P646" s="260"/>
      <c r="Q646" s="260"/>
      <c r="R646" s="131"/>
      <c r="T646" s="162" t="s">
        <v>3</v>
      </c>
      <c r="U646" s="43" t="s">
        <v>44</v>
      </c>
      <c r="V646" s="35"/>
      <c r="W646" s="163">
        <f>V646*K646</f>
        <v>0</v>
      </c>
      <c r="X646" s="163">
        <v>0</v>
      </c>
      <c r="Y646" s="163">
        <f>X646*K646</f>
        <v>0</v>
      </c>
      <c r="Z646" s="163">
        <v>0</v>
      </c>
      <c r="AA646" s="164">
        <f>Z646*K646</f>
        <v>0</v>
      </c>
      <c r="AR646" s="17" t="s">
        <v>686</v>
      </c>
      <c r="AT646" s="17" t="s">
        <v>160</v>
      </c>
      <c r="AU646" s="17" t="s">
        <v>103</v>
      </c>
      <c r="AY646" s="17" t="s">
        <v>159</v>
      </c>
      <c r="BE646" s="104">
        <f>IF(U646="základní",N646,0)</f>
        <v>0</v>
      </c>
      <c r="BF646" s="104">
        <f>IF(U646="snížená",N646,0)</f>
        <v>0</v>
      </c>
      <c r="BG646" s="104">
        <f>IF(U646="zákl. přenesená",N646,0)</f>
        <v>0</v>
      </c>
      <c r="BH646" s="104">
        <f>IF(U646="sníž. přenesená",N646,0)</f>
        <v>0</v>
      </c>
      <c r="BI646" s="104">
        <f>IF(U646="nulová",N646,0)</f>
        <v>0</v>
      </c>
      <c r="BJ646" s="17" t="s">
        <v>21</v>
      </c>
      <c r="BK646" s="104">
        <f>ROUND(L646*K646,2)</f>
        <v>0</v>
      </c>
      <c r="BL646" s="17" t="s">
        <v>686</v>
      </c>
      <c r="BM646" s="17" t="s">
        <v>929</v>
      </c>
    </row>
    <row r="647" spans="2:63" s="9" customFormat="1" ht="29.85" customHeight="1">
      <c r="B647" s="147"/>
      <c r="C647" s="148"/>
      <c r="D647" s="157" t="s">
        <v>132</v>
      </c>
      <c r="E647" s="157"/>
      <c r="F647" s="157"/>
      <c r="G647" s="157"/>
      <c r="H647" s="157"/>
      <c r="I647" s="157"/>
      <c r="J647" s="157"/>
      <c r="K647" s="157"/>
      <c r="L647" s="157"/>
      <c r="M647" s="157"/>
      <c r="N647" s="254">
        <f>BK647</f>
        <v>0</v>
      </c>
      <c r="O647" s="255"/>
      <c r="P647" s="255"/>
      <c r="Q647" s="255"/>
      <c r="R647" s="150"/>
      <c r="T647" s="151"/>
      <c r="U647" s="148"/>
      <c r="V647" s="148"/>
      <c r="W647" s="152">
        <f>W648</f>
        <v>0</v>
      </c>
      <c r="X647" s="148"/>
      <c r="Y647" s="152">
        <f>Y648</f>
        <v>0</v>
      </c>
      <c r="Z647" s="148"/>
      <c r="AA647" s="153">
        <f>AA648</f>
        <v>0</v>
      </c>
      <c r="AR647" s="154" t="s">
        <v>182</v>
      </c>
      <c r="AT647" s="155" t="s">
        <v>78</v>
      </c>
      <c r="AU647" s="155" t="s">
        <v>21</v>
      </c>
      <c r="AY647" s="154" t="s">
        <v>159</v>
      </c>
      <c r="BK647" s="156">
        <f>BK648</f>
        <v>0</v>
      </c>
    </row>
    <row r="648" spans="2:65" s="1" customFormat="1" ht="22.5" customHeight="1">
      <c r="B648" s="129"/>
      <c r="C648" s="158" t="s">
        <v>688</v>
      </c>
      <c r="D648" s="158" t="s">
        <v>160</v>
      </c>
      <c r="E648" s="159" t="s">
        <v>701</v>
      </c>
      <c r="F648" s="259" t="s">
        <v>137</v>
      </c>
      <c r="G648" s="260"/>
      <c r="H648" s="260"/>
      <c r="I648" s="260"/>
      <c r="J648" s="160" t="s">
        <v>685</v>
      </c>
      <c r="K648" s="161">
        <v>1</v>
      </c>
      <c r="L648" s="261">
        <v>0</v>
      </c>
      <c r="M648" s="260"/>
      <c r="N648" s="262">
        <f>ROUND(L648*K648,2)</f>
        <v>0</v>
      </c>
      <c r="O648" s="260"/>
      <c r="P648" s="260"/>
      <c r="Q648" s="260"/>
      <c r="R648" s="131"/>
      <c r="T648" s="162" t="s">
        <v>3</v>
      </c>
      <c r="U648" s="43" t="s">
        <v>44</v>
      </c>
      <c r="V648" s="35"/>
      <c r="W648" s="163">
        <f>V648*K648</f>
        <v>0</v>
      </c>
      <c r="X648" s="163">
        <v>0</v>
      </c>
      <c r="Y648" s="163">
        <f>X648*K648</f>
        <v>0</v>
      </c>
      <c r="Z648" s="163">
        <v>0</v>
      </c>
      <c r="AA648" s="164">
        <f>Z648*K648</f>
        <v>0</v>
      </c>
      <c r="AR648" s="17" t="s">
        <v>686</v>
      </c>
      <c r="AT648" s="17" t="s">
        <v>160</v>
      </c>
      <c r="AU648" s="17" t="s">
        <v>103</v>
      </c>
      <c r="AY648" s="17" t="s">
        <v>159</v>
      </c>
      <c r="BE648" s="104">
        <f>IF(U648="základní",N648,0)</f>
        <v>0</v>
      </c>
      <c r="BF648" s="104">
        <f>IF(U648="snížená",N648,0)</f>
        <v>0</v>
      </c>
      <c r="BG648" s="104">
        <f>IF(U648="zákl. přenesená",N648,0)</f>
        <v>0</v>
      </c>
      <c r="BH648" s="104">
        <f>IF(U648="sníž. přenesená",N648,0)</f>
        <v>0</v>
      </c>
      <c r="BI648" s="104">
        <f>IF(U648="nulová",N648,0)</f>
        <v>0</v>
      </c>
      <c r="BJ648" s="17" t="s">
        <v>21</v>
      </c>
      <c r="BK648" s="104">
        <f>ROUND(L648*K648,2)</f>
        <v>0</v>
      </c>
      <c r="BL648" s="17" t="s">
        <v>686</v>
      </c>
      <c r="BM648" s="17" t="s">
        <v>930</v>
      </c>
    </row>
    <row r="649" spans="2:63" s="9" customFormat="1" ht="29.85" customHeight="1">
      <c r="B649" s="147"/>
      <c r="C649" s="148"/>
      <c r="D649" s="157" t="s">
        <v>133</v>
      </c>
      <c r="E649" s="157"/>
      <c r="F649" s="157"/>
      <c r="G649" s="157"/>
      <c r="H649" s="157"/>
      <c r="I649" s="157"/>
      <c r="J649" s="157"/>
      <c r="K649" s="157"/>
      <c r="L649" s="157"/>
      <c r="M649" s="157"/>
      <c r="N649" s="254">
        <f>BK649</f>
        <v>0</v>
      </c>
      <c r="O649" s="255"/>
      <c r="P649" s="255"/>
      <c r="Q649" s="255"/>
      <c r="R649" s="150"/>
      <c r="T649" s="151"/>
      <c r="U649" s="148"/>
      <c r="V649" s="148"/>
      <c r="W649" s="152">
        <f>W650</f>
        <v>0</v>
      </c>
      <c r="X649" s="148"/>
      <c r="Y649" s="152">
        <f>Y650</f>
        <v>0</v>
      </c>
      <c r="Z649" s="148"/>
      <c r="AA649" s="153">
        <f>AA650</f>
        <v>0</v>
      </c>
      <c r="AR649" s="154" t="s">
        <v>182</v>
      </c>
      <c r="AT649" s="155" t="s">
        <v>78</v>
      </c>
      <c r="AU649" s="155" t="s">
        <v>21</v>
      </c>
      <c r="AY649" s="154" t="s">
        <v>159</v>
      </c>
      <c r="BK649" s="156">
        <f>BK650</f>
        <v>0</v>
      </c>
    </row>
    <row r="650" spans="2:65" s="1" customFormat="1" ht="22.5" customHeight="1">
      <c r="B650" s="129"/>
      <c r="C650" s="158" t="s">
        <v>692</v>
      </c>
      <c r="D650" s="158" t="s">
        <v>160</v>
      </c>
      <c r="E650" s="159" t="s">
        <v>704</v>
      </c>
      <c r="F650" s="259" t="s">
        <v>143</v>
      </c>
      <c r="G650" s="260"/>
      <c r="H650" s="260"/>
      <c r="I650" s="260"/>
      <c r="J650" s="160" t="s">
        <v>685</v>
      </c>
      <c r="K650" s="161">
        <v>1</v>
      </c>
      <c r="L650" s="261">
        <v>0</v>
      </c>
      <c r="M650" s="260"/>
      <c r="N650" s="262">
        <f>ROUND(L650*K650,2)</f>
        <v>0</v>
      </c>
      <c r="O650" s="260"/>
      <c r="P650" s="260"/>
      <c r="Q650" s="260"/>
      <c r="R650" s="131"/>
      <c r="T650" s="162" t="s">
        <v>3</v>
      </c>
      <c r="U650" s="43" t="s">
        <v>44</v>
      </c>
      <c r="V650" s="35"/>
      <c r="W650" s="163">
        <f>V650*K650</f>
        <v>0</v>
      </c>
      <c r="X650" s="163">
        <v>0</v>
      </c>
      <c r="Y650" s="163">
        <f>X650*K650</f>
        <v>0</v>
      </c>
      <c r="Z650" s="163">
        <v>0</v>
      </c>
      <c r="AA650" s="164">
        <f>Z650*K650</f>
        <v>0</v>
      </c>
      <c r="AR650" s="17" t="s">
        <v>686</v>
      </c>
      <c r="AT650" s="17" t="s">
        <v>160</v>
      </c>
      <c r="AU650" s="17" t="s">
        <v>103</v>
      </c>
      <c r="AY650" s="17" t="s">
        <v>159</v>
      </c>
      <c r="BE650" s="104">
        <f>IF(U650="základní",N650,0)</f>
        <v>0</v>
      </c>
      <c r="BF650" s="104">
        <f>IF(U650="snížená",N650,0)</f>
        <v>0</v>
      </c>
      <c r="BG650" s="104">
        <f>IF(U650="zákl. přenesená",N650,0)</f>
        <v>0</v>
      </c>
      <c r="BH650" s="104">
        <f>IF(U650="sníž. přenesená",N650,0)</f>
        <v>0</v>
      </c>
      <c r="BI650" s="104">
        <f>IF(U650="nulová",N650,0)</f>
        <v>0</v>
      </c>
      <c r="BJ650" s="17" t="s">
        <v>21</v>
      </c>
      <c r="BK650" s="104">
        <f>ROUND(L650*K650,2)</f>
        <v>0</v>
      </c>
      <c r="BL650" s="17" t="s">
        <v>686</v>
      </c>
      <c r="BM650" s="17" t="s">
        <v>931</v>
      </c>
    </row>
    <row r="651" spans="2:63" s="9" customFormat="1" ht="29.85" customHeight="1">
      <c r="B651" s="147"/>
      <c r="C651" s="148"/>
      <c r="D651" s="157" t="s">
        <v>134</v>
      </c>
      <c r="E651" s="157"/>
      <c r="F651" s="157"/>
      <c r="G651" s="157"/>
      <c r="H651" s="157"/>
      <c r="I651" s="157"/>
      <c r="J651" s="157"/>
      <c r="K651" s="157"/>
      <c r="L651" s="157"/>
      <c r="M651" s="157"/>
      <c r="N651" s="254">
        <f>BK651</f>
        <v>0</v>
      </c>
      <c r="O651" s="255"/>
      <c r="P651" s="255"/>
      <c r="Q651" s="255"/>
      <c r="R651" s="150"/>
      <c r="T651" s="151"/>
      <c r="U651" s="148"/>
      <c r="V651" s="148"/>
      <c r="W651" s="152">
        <f>W652</f>
        <v>0</v>
      </c>
      <c r="X651" s="148"/>
      <c r="Y651" s="152">
        <f>Y652</f>
        <v>0</v>
      </c>
      <c r="Z651" s="148"/>
      <c r="AA651" s="153">
        <f>AA652</f>
        <v>0</v>
      </c>
      <c r="AR651" s="154" t="s">
        <v>182</v>
      </c>
      <c r="AT651" s="155" t="s">
        <v>78</v>
      </c>
      <c r="AU651" s="155" t="s">
        <v>21</v>
      </c>
      <c r="AY651" s="154" t="s">
        <v>159</v>
      </c>
      <c r="BK651" s="156">
        <f>BK652</f>
        <v>0</v>
      </c>
    </row>
    <row r="652" spans="2:65" s="1" customFormat="1" ht="22.5" customHeight="1">
      <c r="B652" s="129"/>
      <c r="C652" s="158" t="s">
        <v>696</v>
      </c>
      <c r="D652" s="158" t="s">
        <v>160</v>
      </c>
      <c r="E652" s="159" t="s">
        <v>707</v>
      </c>
      <c r="F652" s="259" t="s">
        <v>708</v>
      </c>
      <c r="G652" s="260"/>
      <c r="H652" s="260"/>
      <c r="I652" s="260"/>
      <c r="J652" s="160" t="s">
        <v>685</v>
      </c>
      <c r="K652" s="161">
        <v>1</v>
      </c>
      <c r="L652" s="261">
        <v>0</v>
      </c>
      <c r="M652" s="260"/>
      <c r="N652" s="262">
        <f>ROUND(L652*K652,2)</f>
        <v>0</v>
      </c>
      <c r="O652" s="260"/>
      <c r="P652" s="260"/>
      <c r="Q652" s="260"/>
      <c r="R652" s="131"/>
      <c r="T652" s="162" t="s">
        <v>3</v>
      </c>
      <c r="U652" s="43" t="s">
        <v>44</v>
      </c>
      <c r="V652" s="35"/>
      <c r="W652" s="163">
        <f>V652*K652</f>
        <v>0</v>
      </c>
      <c r="X652" s="163">
        <v>0</v>
      </c>
      <c r="Y652" s="163">
        <f>X652*K652</f>
        <v>0</v>
      </c>
      <c r="Z652" s="163">
        <v>0</v>
      </c>
      <c r="AA652" s="164">
        <f>Z652*K652</f>
        <v>0</v>
      </c>
      <c r="AR652" s="17" t="s">
        <v>686</v>
      </c>
      <c r="AT652" s="17" t="s">
        <v>160</v>
      </c>
      <c r="AU652" s="17" t="s">
        <v>103</v>
      </c>
      <c r="AY652" s="17" t="s">
        <v>159</v>
      </c>
      <c r="BE652" s="104">
        <f>IF(U652="základní",N652,0)</f>
        <v>0</v>
      </c>
      <c r="BF652" s="104">
        <f>IF(U652="snížená",N652,0)</f>
        <v>0</v>
      </c>
      <c r="BG652" s="104">
        <f>IF(U652="zákl. přenesená",N652,0)</f>
        <v>0</v>
      </c>
      <c r="BH652" s="104">
        <f>IF(U652="sníž. přenesená",N652,0)</f>
        <v>0</v>
      </c>
      <c r="BI652" s="104">
        <f>IF(U652="nulová",N652,0)</f>
        <v>0</v>
      </c>
      <c r="BJ652" s="17" t="s">
        <v>21</v>
      </c>
      <c r="BK652" s="104">
        <f>ROUND(L652*K652,2)</f>
        <v>0</v>
      </c>
      <c r="BL652" s="17" t="s">
        <v>686</v>
      </c>
      <c r="BM652" s="17" t="s">
        <v>932</v>
      </c>
    </row>
    <row r="653" spans="2:63" s="9" customFormat="1" ht="29.85" customHeight="1">
      <c r="B653" s="147"/>
      <c r="C653" s="148"/>
      <c r="D653" s="157" t="s">
        <v>135</v>
      </c>
      <c r="E653" s="157"/>
      <c r="F653" s="157"/>
      <c r="G653" s="157"/>
      <c r="H653" s="157"/>
      <c r="I653" s="157"/>
      <c r="J653" s="157"/>
      <c r="K653" s="157"/>
      <c r="L653" s="157"/>
      <c r="M653" s="157"/>
      <c r="N653" s="254">
        <f>BK653</f>
        <v>0</v>
      </c>
      <c r="O653" s="255"/>
      <c r="P653" s="255"/>
      <c r="Q653" s="255"/>
      <c r="R653" s="150"/>
      <c r="T653" s="151"/>
      <c r="U653" s="148"/>
      <c r="V653" s="148"/>
      <c r="W653" s="152">
        <f>W654</f>
        <v>0</v>
      </c>
      <c r="X653" s="148"/>
      <c r="Y653" s="152">
        <f>Y654</f>
        <v>0</v>
      </c>
      <c r="Z653" s="148"/>
      <c r="AA653" s="153">
        <f>AA654</f>
        <v>0</v>
      </c>
      <c r="AR653" s="154" t="s">
        <v>182</v>
      </c>
      <c r="AT653" s="155" t="s">
        <v>78</v>
      </c>
      <c r="AU653" s="155" t="s">
        <v>21</v>
      </c>
      <c r="AY653" s="154" t="s">
        <v>159</v>
      </c>
      <c r="BK653" s="156">
        <f>BK654</f>
        <v>0</v>
      </c>
    </row>
    <row r="654" spans="2:65" s="1" customFormat="1" ht="22.5" customHeight="1">
      <c r="B654" s="129"/>
      <c r="C654" s="158" t="s">
        <v>700</v>
      </c>
      <c r="D654" s="158" t="s">
        <v>160</v>
      </c>
      <c r="E654" s="159" t="s">
        <v>711</v>
      </c>
      <c r="F654" s="259" t="s">
        <v>712</v>
      </c>
      <c r="G654" s="260"/>
      <c r="H654" s="260"/>
      <c r="I654" s="260"/>
      <c r="J654" s="160" t="s">
        <v>685</v>
      </c>
      <c r="K654" s="161">
        <v>1</v>
      </c>
      <c r="L654" s="261">
        <v>0</v>
      </c>
      <c r="M654" s="260"/>
      <c r="N654" s="262">
        <f>ROUND(L654*K654,2)</f>
        <v>0</v>
      </c>
      <c r="O654" s="260"/>
      <c r="P654" s="260"/>
      <c r="Q654" s="260"/>
      <c r="R654" s="131"/>
      <c r="T654" s="162" t="s">
        <v>3</v>
      </c>
      <c r="U654" s="43" t="s">
        <v>44</v>
      </c>
      <c r="V654" s="35"/>
      <c r="W654" s="163">
        <f>V654*K654</f>
        <v>0</v>
      </c>
      <c r="X654" s="163">
        <v>0</v>
      </c>
      <c r="Y654" s="163">
        <f>X654*K654</f>
        <v>0</v>
      </c>
      <c r="Z654" s="163">
        <v>0</v>
      </c>
      <c r="AA654" s="164">
        <f>Z654*K654</f>
        <v>0</v>
      </c>
      <c r="AR654" s="17" t="s">
        <v>686</v>
      </c>
      <c r="AT654" s="17" t="s">
        <v>160</v>
      </c>
      <c r="AU654" s="17" t="s">
        <v>103</v>
      </c>
      <c r="AY654" s="17" t="s">
        <v>159</v>
      </c>
      <c r="BE654" s="104">
        <f>IF(U654="základní",N654,0)</f>
        <v>0</v>
      </c>
      <c r="BF654" s="104">
        <f>IF(U654="snížená",N654,0)</f>
        <v>0</v>
      </c>
      <c r="BG654" s="104">
        <f>IF(U654="zákl. přenesená",N654,0)</f>
        <v>0</v>
      </c>
      <c r="BH654" s="104">
        <f>IF(U654="sníž. přenesená",N654,0)</f>
        <v>0</v>
      </c>
      <c r="BI654" s="104">
        <f>IF(U654="nulová",N654,0)</f>
        <v>0</v>
      </c>
      <c r="BJ654" s="17" t="s">
        <v>21</v>
      </c>
      <c r="BK654" s="104">
        <f>ROUND(L654*K654,2)</f>
        <v>0</v>
      </c>
      <c r="BL654" s="17" t="s">
        <v>686</v>
      </c>
      <c r="BM654" s="17" t="s">
        <v>933</v>
      </c>
    </row>
    <row r="655" spans="2:63" s="1" customFormat="1" ht="49.9" customHeight="1">
      <c r="B655" s="34"/>
      <c r="C655" s="35"/>
      <c r="D655" s="149" t="s">
        <v>714</v>
      </c>
      <c r="E655" s="35"/>
      <c r="F655" s="35"/>
      <c r="G655" s="35"/>
      <c r="H655" s="35"/>
      <c r="I655" s="35"/>
      <c r="J655" s="35"/>
      <c r="K655" s="35"/>
      <c r="L655" s="35"/>
      <c r="M655" s="35"/>
      <c r="N655" s="256">
        <f>BK655</f>
        <v>0</v>
      </c>
      <c r="O655" s="257"/>
      <c r="P655" s="257"/>
      <c r="Q655" s="257"/>
      <c r="R655" s="36"/>
      <c r="T655" s="201"/>
      <c r="U655" s="55"/>
      <c r="V655" s="55"/>
      <c r="W655" s="55"/>
      <c r="X655" s="55"/>
      <c r="Y655" s="55"/>
      <c r="Z655" s="55"/>
      <c r="AA655" s="57"/>
      <c r="AT655" s="17" t="s">
        <v>78</v>
      </c>
      <c r="AU655" s="17" t="s">
        <v>79</v>
      </c>
      <c r="AY655" s="17" t="s">
        <v>715</v>
      </c>
      <c r="BK655" s="104">
        <v>0</v>
      </c>
    </row>
    <row r="656" spans="2:18" s="1" customFormat="1" ht="6.95" customHeight="1">
      <c r="B656" s="58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60"/>
    </row>
  </sheetData>
  <mergeCells count="831">
    <mergeCell ref="F559:I559"/>
    <mergeCell ref="F560:I560"/>
    <mergeCell ref="F561:I561"/>
    <mergeCell ref="F562:I562"/>
    <mergeCell ref="F554:I554"/>
    <mergeCell ref="L554:M554"/>
    <mergeCell ref="N554:Q554"/>
    <mergeCell ref="F555:I555"/>
    <mergeCell ref="F556:I556"/>
    <mergeCell ref="F557:I557"/>
    <mergeCell ref="F558:I558"/>
    <mergeCell ref="L558:M558"/>
    <mergeCell ref="N558:Q558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1:I181"/>
    <mergeCell ref="L181:M181"/>
    <mergeCell ref="N181:Q181"/>
    <mergeCell ref="F184:I184"/>
    <mergeCell ref="L184:M184"/>
    <mergeCell ref="N184:Q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5:I225"/>
    <mergeCell ref="L225:M225"/>
    <mergeCell ref="N225:Q225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L263:M263"/>
    <mergeCell ref="N263:Q263"/>
    <mergeCell ref="F264:I264"/>
    <mergeCell ref="L264:M264"/>
    <mergeCell ref="N264:Q264"/>
    <mergeCell ref="F265:I265"/>
    <mergeCell ref="F266:I266"/>
    <mergeCell ref="F267:I267"/>
    <mergeCell ref="F269:I269"/>
    <mergeCell ref="L269:M269"/>
    <mergeCell ref="N269:Q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L283:M283"/>
    <mergeCell ref="N283:Q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L353:M353"/>
    <mergeCell ref="N353:Q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F391:I391"/>
    <mergeCell ref="F392:I392"/>
    <mergeCell ref="F393:I393"/>
    <mergeCell ref="L393:M393"/>
    <mergeCell ref="N393:Q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F403:I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L423:M423"/>
    <mergeCell ref="N423:Q423"/>
    <mergeCell ref="F424:I424"/>
    <mergeCell ref="F425:I425"/>
    <mergeCell ref="F426:I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L434:M434"/>
    <mergeCell ref="N434:Q434"/>
    <mergeCell ref="F436:I436"/>
    <mergeCell ref="L436:M436"/>
    <mergeCell ref="N436:Q436"/>
    <mergeCell ref="F437:I437"/>
    <mergeCell ref="F438:I438"/>
    <mergeCell ref="F439:I439"/>
    <mergeCell ref="F440:I440"/>
    <mergeCell ref="F441:I441"/>
    <mergeCell ref="F442:I442"/>
    <mergeCell ref="L442:M442"/>
    <mergeCell ref="N442:Q442"/>
    <mergeCell ref="F443:I443"/>
    <mergeCell ref="F444:I444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L454:M454"/>
    <mergeCell ref="N454:Q454"/>
    <mergeCell ref="F455:I455"/>
    <mergeCell ref="F456:I456"/>
    <mergeCell ref="F457:I457"/>
    <mergeCell ref="L457:M457"/>
    <mergeCell ref="N457:Q457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74:I474"/>
    <mergeCell ref="F475:I475"/>
    <mergeCell ref="F476:I476"/>
    <mergeCell ref="F477:I477"/>
    <mergeCell ref="L477:M477"/>
    <mergeCell ref="N477:Q477"/>
    <mergeCell ref="F478:I478"/>
    <mergeCell ref="F479:I479"/>
    <mergeCell ref="F480:I480"/>
    <mergeCell ref="F481:I481"/>
    <mergeCell ref="L481:M481"/>
    <mergeCell ref="N481:Q481"/>
    <mergeCell ref="F482:I482"/>
    <mergeCell ref="L482:M482"/>
    <mergeCell ref="N482:Q482"/>
    <mergeCell ref="F483:I483"/>
    <mergeCell ref="F484:I484"/>
    <mergeCell ref="F485:I485"/>
    <mergeCell ref="L485:M485"/>
    <mergeCell ref="N485:Q485"/>
    <mergeCell ref="F486:I486"/>
    <mergeCell ref="L486:M486"/>
    <mergeCell ref="N486:Q486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L492:M492"/>
    <mergeCell ref="N492:Q492"/>
    <mergeCell ref="F493:I493"/>
    <mergeCell ref="F494:I494"/>
    <mergeCell ref="F495:I495"/>
    <mergeCell ref="L495:M495"/>
    <mergeCell ref="N495:Q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L517:M517"/>
    <mergeCell ref="N517:Q517"/>
    <mergeCell ref="F518:I518"/>
    <mergeCell ref="F519:I519"/>
    <mergeCell ref="F520:I520"/>
    <mergeCell ref="L520:M520"/>
    <mergeCell ref="N520:Q520"/>
    <mergeCell ref="F521:I521"/>
    <mergeCell ref="F522:I522"/>
    <mergeCell ref="F523:I523"/>
    <mergeCell ref="L523:M523"/>
    <mergeCell ref="N523:Q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L531:M531"/>
    <mergeCell ref="N531:Q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L543:M543"/>
    <mergeCell ref="N543:Q543"/>
    <mergeCell ref="F544:I544"/>
    <mergeCell ref="L544:M544"/>
    <mergeCell ref="N544:Q544"/>
    <mergeCell ref="F545:I545"/>
    <mergeCell ref="F546:I546"/>
    <mergeCell ref="F547:I547"/>
    <mergeCell ref="L547:M547"/>
    <mergeCell ref="N547:Q547"/>
    <mergeCell ref="F548:I548"/>
    <mergeCell ref="F549:I549"/>
    <mergeCell ref="F550:I550"/>
    <mergeCell ref="L550:M550"/>
    <mergeCell ref="N550:Q550"/>
    <mergeCell ref="F552:I552"/>
    <mergeCell ref="L552:M552"/>
    <mergeCell ref="N552:Q552"/>
    <mergeCell ref="F553:I553"/>
    <mergeCell ref="L553:M553"/>
    <mergeCell ref="N553:Q553"/>
    <mergeCell ref="N551:Q551"/>
    <mergeCell ref="F563:I563"/>
    <mergeCell ref="L563:M563"/>
    <mergeCell ref="N563:Q563"/>
    <mergeCell ref="F565:I565"/>
    <mergeCell ref="L565:M565"/>
    <mergeCell ref="N565:Q565"/>
    <mergeCell ref="F566:I566"/>
    <mergeCell ref="F567:I567"/>
    <mergeCell ref="F568:I568"/>
    <mergeCell ref="L568:M568"/>
    <mergeCell ref="N568:Q568"/>
    <mergeCell ref="N564:Q564"/>
    <mergeCell ref="F569:I569"/>
    <mergeCell ref="L569:M569"/>
    <mergeCell ref="N569:Q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L586:M586"/>
    <mergeCell ref="N586:Q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L603:M603"/>
    <mergeCell ref="N603:Q603"/>
    <mergeCell ref="F604:I604"/>
    <mergeCell ref="F605:I605"/>
    <mergeCell ref="F606:I606"/>
    <mergeCell ref="F607:I607"/>
    <mergeCell ref="L620:M620"/>
    <mergeCell ref="N620:Q620"/>
    <mergeCell ref="F621:I621"/>
    <mergeCell ref="F622:I622"/>
    <mergeCell ref="F623:I623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28:I628"/>
    <mergeCell ref="F629:I629"/>
    <mergeCell ref="F630:I630"/>
    <mergeCell ref="F631:I631"/>
    <mergeCell ref="F632:I632"/>
    <mergeCell ref="F617:I617"/>
    <mergeCell ref="F618:I618"/>
    <mergeCell ref="F619:I619"/>
    <mergeCell ref="F620:I620"/>
    <mergeCell ref="F624:I624"/>
    <mergeCell ref="F625:I625"/>
    <mergeCell ref="F626:I626"/>
    <mergeCell ref="F627:I627"/>
    <mergeCell ref="N641:Q641"/>
    <mergeCell ref="N642:Q642"/>
    <mergeCell ref="F646:I646"/>
    <mergeCell ref="L646:M646"/>
    <mergeCell ref="N646:Q646"/>
    <mergeCell ref="F648:I648"/>
    <mergeCell ref="L648:M648"/>
    <mergeCell ref="N648:Q648"/>
    <mergeCell ref="F650:I650"/>
    <mergeCell ref="L650:M650"/>
    <mergeCell ref="N650:Q650"/>
    <mergeCell ref="N647:Q647"/>
    <mergeCell ref="N649:Q649"/>
    <mergeCell ref="F643:I643"/>
    <mergeCell ref="L643:M643"/>
    <mergeCell ref="N643:Q643"/>
    <mergeCell ref="F644:I644"/>
    <mergeCell ref="L644:M644"/>
    <mergeCell ref="N644:Q644"/>
    <mergeCell ref="F645:I645"/>
    <mergeCell ref="L645:M645"/>
    <mergeCell ref="N645:Q645"/>
    <mergeCell ref="F633:I633"/>
    <mergeCell ref="F634:I634"/>
    <mergeCell ref="F635:I635"/>
    <mergeCell ref="F636:I636"/>
    <mergeCell ref="F638:I638"/>
    <mergeCell ref="L638:M638"/>
    <mergeCell ref="N638:Q638"/>
    <mergeCell ref="F639:I639"/>
    <mergeCell ref="F640:I640"/>
    <mergeCell ref="N637:Q637"/>
    <mergeCell ref="N651:Q651"/>
    <mergeCell ref="N653:Q653"/>
    <mergeCell ref="N655:Q655"/>
    <mergeCell ref="H1:K1"/>
    <mergeCell ref="S2:AC2"/>
    <mergeCell ref="F652:I652"/>
    <mergeCell ref="L652:M652"/>
    <mergeCell ref="N652:Q652"/>
    <mergeCell ref="F654:I654"/>
    <mergeCell ref="L654:M654"/>
    <mergeCell ref="N654:Q654"/>
    <mergeCell ref="N136:Q136"/>
    <mergeCell ref="N137:Q137"/>
    <mergeCell ref="N138:Q138"/>
    <mergeCell ref="N160:Q160"/>
    <mergeCell ref="N180:Q180"/>
    <mergeCell ref="N182:Q182"/>
    <mergeCell ref="N183:Q183"/>
    <mergeCell ref="N194:Q194"/>
    <mergeCell ref="N219:Q219"/>
    <mergeCell ref="N224:Q224"/>
    <mergeCell ref="N226:Q226"/>
    <mergeCell ref="N268:Q268"/>
    <mergeCell ref="N435:Q43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Lenovo-PC\Martin</dc:creator>
  <cp:keywords/>
  <dc:description/>
  <cp:lastModifiedBy>pilskam</cp:lastModifiedBy>
  <dcterms:created xsi:type="dcterms:W3CDTF">2017-10-09T07:13:39Z</dcterms:created>
  <dcterms:modified xsi:type="dcterms:W3CDTF">2018-02-14T15:14:37Z</dcterms:modified>
  <cp:category/>
  <cp:version/>
  <cp:contentType/>
  <cp:contentStatus/>
</cp:coreProperties>
</file>