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yrotius\Desktop\xxxxxxxxx\"/>
    </mc:Choice>
  </mc:AlternateContent>
  <bookViews>
    <workbookView xWindow="0" yWindow="0" windowWidth="24000" windowHeight="9735"/>
  </bookViews>
  <sheets>
    <sheet name="08 313508 KL" sheetId="1" r:id="rId1"/>
    <sheet name="08 313508 Rek" sheetId="2" r:id="rId2"/>
    <sheet name="08 313508 Pol" sheetId="3" r:id="rId3"/>
  </sheets>
  <definedNames>
    <definedName name="_xlnm.Print_Titles" localSheetId="2">'08 313508 Pol'!$1:$6</definedName>
    <definedName name="_xlnm.Print_Titles" localSheetId="1">'08 313508 Rek'!$1:$6</definedName>
    <definedName name="_xlnm.Print_Area" localSheetId="0">'08 313508 KL'!$A$1:$G$45</definedName>
    <definedName name="_xlnm.Print_Area" localSheetId="2">'08 313508 Pol'!$A$1:$K$52</definedName>
    <definedName name="_xlnm.Print_Area" localSheetId="1">'08 313508 Rek'!$A$1:$I$21</definedName>
    <definedName name="solver_lin" localSheetId="2" hidden="1">0</definedName>
    <definedName name="solver_num" localSheetId="2" hidden="1">0</definedName>
    <definedName name="solver_opt" localSheetId="2" hidden="1">'08 313508 Pol'!#REF!</definedName>
    <definedName name="solver_typ" localSheetId="2" hidden="1">1</definedName>
    <definedName name="solver_val" localSheetId="2" hidden="1">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51" i="3" l="1"/>
  <c r="BE52" i="3" s="1"/>
  <c r="I12" i="2" s="1"/>
  <c r="BD51" i="3"/>
  <c r="BD52" i="3" s="1"/>
  <c r="H12" i="2" s="1"/>
  <c r="BC51" i="3"/>
  <c r="BC52" i="3" s="1"/>
  <c r="G12" i="2" s="1"/>
  <c r="BB51" i="3"/>
  <c r="BB52" i="3" s="1"/>
  <c r="F12" i="2" s="1"/>
  <c r="K51" i="3"/>
  <c r="K52" i="3" s="1"/>
  <c r="I51" i="3"/>
  <c r="I52" i="3" s="1"/>
  <c r="G51" i="3"/>
  <c r="BA51" i="3" s="1"/>
  <c r="BA52" i="3" s="1"/>
  <c r="E12" i="2" s="1"/>
  <c r="BE47" i="3"/>
  <c r="BE49" i="3" s="1"/>
  <c r="I11" i="2" s="1"/>
  <c r="BD47" i="3"/>
  <c r="BD49" i="3" s="1"/>
  <c r="H11" i="2" s="1"/>
  <c r="BC47" i="3"/>
  <c r="BC49" i="3" s="1"/>
  <c r="G11" i="2" s="1"/>
  <c r="BB47" i="3"/>
  <c r="BB49" i="3" s="1"/>
  <c r="F11" i="2" s="1"/>
  <c r="K47" i="3"/>
  <c r="K49" i="3" s="1"/>
  <c r="I47" i="3"/>
  <c r="I49" i="3" s="1"/>
  <c r="G47" i="3"/>
  <c r="BA47" i="3" s="1"/>
  <c r="BA49" i="3" s="1"/>
  <c r="E11" i="2" s="1"/>
  <c r="BE44" i="3"/>
  <c r="BE45" i="3" s="1"/>
  <c r="I10" i="2" s="1"/>
  <c r="BD44" i="3"/>
  <c r="BD45" i="3" s="1"/>
  <c r="H10" i="2" s="1"/>
  <c r="BC44" i="3"/>
  <c r="BC45" i="3" s="1"/>
  <c r="G10" i="2" s="1"/>
  <c r="BB44" i="3"/>
  <c r="BB45" i="3" s="1"/>
  <c r="F10" i="2" s="1"/>
  <c r="K44" i="3"/>
  <c r="K45" i="3" s="1"/>
  <c r="I44" i="3"/>
  <c r="I45" i="3" s="1"/>
  <c r="G44" i="3"/>
  <c r="BA44" i="3" s="1"/>
  <c r="BA45" i="3" s="1"/>
  <c r="E10" i="2" s="1"/>
  <c r="BE41" i="3"/>
  <c r="BD41" i="3"/>
  <c r="BC41" i="3"/>
  <c r="BB41" i="3"/>
  <c r="K41" i="3"/>
  <c r="I41" i="3"/>
  <c r="G41" i="3"/>
  <c r="BA41" i="3" s="1"/>
  <c r="BE40" i="3"/>
  <c r="BE42" i="3" s="1"/>
  <c r="I9" i="2" s="1"/>
  <c r="BD40" i="3"/>
  <c r="BD42" i="3" s="1"/>
  <c r="H9" i="2" s="1"/>
  <c r="BC40" i="3"/>
  <c r="BC42" i="3" s="1"/>
  <c r="G9" i="2" s="1"/>
  <c r="BB40" i="3"/>
  <c r="BB42" i="3" s="1"/>
  <c r="F9" i="2" s="1"/>
  <c r="K40" i="3"/>
  <c r="K42" i="3" s="1"/>
  <c r="I40" i="3"/>
  <c r="I42" i="3" s="1"/>
  <c r="G40" i="3"/>
  <c r="BA40" i="3" s="1"/>
  <c r="BE36" i="3"/>
  <c r="BD36" i="3"/>
  <c r="BC36" i="3"/>
  <c r="BB36" i="3"/>
  <c r="K36" i="3"/>
  <c r="I36" i="3"/>
  <c r="G36" i="3"/>
  <c r="BA36" i="3" s="1"/>
  <c r="BE34" i="3"/>
  <c r="BD34" i="3"/>
  <c r="BC34" i="3"/>
  <c r="BB34" i="3"/>
  <c r="K34" i="3"/>
  <c r="I34" i="3"/>
  <c r="G34" i="3"/>
  <c r="BA34" i="3" s="1"/>
  <c r="BE32" i="3"/>
  <c r="BD32" i="3"/>
  <c r="BC32" i="3"/>
  <c r="BB32" i="3"/>
  <c r="K32" i="3"/>
  <c r="I32" i="3"/>
  <c r="G32" i="3"/>
  <c r="BA32" i="3" s="1"/>
  <c r="BE30" i="3"/>
  <c r="BD30" i="3"/>
  <c r="BC30" i="3"/>
  <c r="BB30" i="3"/>
  <c r="K30" i="3"/>
  <c r="I30" i="3"/>
  <c r="G30" i="3"/>
  <c r="BA30" i="3" s="1"/>
  <c r="BE28" i="3"/>
  <c r="BD28" i="3"/>
  <c r="BC28" i="3"/>
  <c r="BB28" i="3"/>
  <c r="K28" i="3"/>
  <c r="I28" i="3"/>
  <c r="G28" i="3"/>
  <c r="BA28" i="3" s="1"/>
  <c r="BE26" i="3"/>
  <c r="BD26" i="3"/>
  <c r="BC26" i="3"/>
  <c r="BB26" i="3"/>
  <c r="K26" i="3"/>
  <c r="I26" i="3"/>
  <c r="G26" i="3"/>
  <c r="BA26" i="3" s="1"/>
  <c r="BE24" i="3"/>
  <c r="BD24" i="3"/>
  <c r="BC24" i="3"/>
  <c r="BB24" i="3"/>
  <c r="K24" i="3"/>
  <c r="I24" i="3"/>
  <c r="G24" i="3"/>
  <c r="BA24" i="3" s="1"/>
  <c r="BE22" i="3"/>
  <c r="BD22" i="3"/>
  <c r="BC22" i="3"/>
  <c r="BB22" i="3"/>
  <c r="K22" i="3"/>
  <c r="I22" i="3"/>
  <c r="G22" i="3"/>
  <c r="BA22" i="3" s="1"/>
  <c r="BE20" i="3"/>
  <c r="BE38" i="3" s="1"/>
  <c r="I8" i="2" s="1"/>
  <c r="BD20" i="3"/>
  <c r="BD38" i="3" s="1"/>
  <c r="H8" i="2" s="1"/>
  <c r="BC20" i="3"/>
  <c r="BC38" i="3" s="1"/>
  <c r="G8" i="2" s="1"/>
  <c r="BB20" i="3"/>
  <c r="BB38" i="3" s="1"/>
  <c r="F8" i="2" s="1"/>
  <c r="K20" i="3"/>
  <c r="K38" i="3" s="1"/>
  <c r="I20" i="3"/>
  <c r="I38" i="3" s="1"/>
  <c r="G20" i="3"/>
  <c r="BA20" i="3" s="1"/>
  <c r="BE16" i="3"/>
  <c r="BD16" i="3"/>
  <c r="BC16" i="3"/>
  <c r="BB16" i="3"/>
  <c r="K16" i="3"/>
  <c r="I16" i="3"/>
  <c r="G16" i="3"/>
  <c r="BA16" i="3" s="1"/>
  <c r="BE14" i="3"/>
  <c r="BD14" i="3"/>
  <c r="BC14" i="3"/>
  <c r="BB14" i="3"/>
  <c r="K14" i="3"/>
  <c r="I14" i="3"/>
  <c r="G14" i="3"/>
  <c r="BA14" i="3" s="1"/>
  <c r="BE12" i="3"/>
  <c r="BD12" i="3"/>
  <c r="BC12" i="3"/>
  <c r="BB12" i="3"/>
  <c r="K12" i="3"/>
  <c r="I12" i="3"/>
  <c r="G12" i="3"/>
  <c r="BA12" i="3" s="1"/>
  <c r="BE10" i="3"/>
  <c r="BD10" i="3"/>
  <c r="BC10" i="3"/>
  <c r="BB10" i="3"/>
  <c r="K10" i="3"/>
  <c r="I10" i="3"/>
  <c r="G10" i="3"/>
  <c r="BA10" i="3" s="1"/>
  <c r="BE8" i="3"/>
  <c r="BE18" i="3" s="1"/>
  <c r="I7" i="2" s="1"/>
  <c r="BD8" i="3"/>
  <c r="BD18" i="3" s="1"/>
  <c r="H7" i="2" s="1"/>
  <c r="H13" i="2" s="1"/>
  <c r="C17" i="1" s="1"/>
  <c r="BC8" i="3"/>
  <c r="BC18" i="3" s="1"/>
  <c r="G7" i="2" s="1"/>
  <c r="BB8" i="3"/>
  <c r="BB18" i="3" s="1"/>
  <c r="F7" i="2" s="1"/>
  <c r="K8" i="3"/>
  <c r="K18" i="3" s="1"/>
  <c r="I8" i="3"/>
  <c r="I18" i="3" s="1"/>
  <c r="G8" i="3"/>
  <c r="BA8" i="3" s="1"/>
  <c r="E4" i="3"/>
  <c r="F3" i="3"/>
  <c r="I19" i="2"/>
  <c r="G16" i="1" s="1"/>
  <c r="I18" i="2"/>
  <c r="H20" i="2" s="1"/>
  <c r="G23" i="1" s="1"/>
  <c r="B12" i="2"/>
  <c r="A12" i="2"/>
  <c r="B11" i="2"/>
  <c r="A11" i="2"/>
  <c r="B10" i="2"/>
  <c r="A10" i="2"/>
  <c r="B9" i="2"/>
  <c r="A9" i="2"/>
  <c r="B8" i="2"/>
  <c r="A8" i="2"/>
  <c r="B7" i="2"/>
  <c r="A7" i="2"/>
  <c r="F33" i="1"/>
  <c r="C33" i="1"/>
  <c r="C31" i="1"/>
  <c r="D16" i="1"/>
  <c r="G15" i="1"/>
  <c r="D15" i="1"/>
  <c r="G7" i="1"/>
  <c r="I13" i="2" l="1"/>
  <c r="C21" i="1" s="1"/>
  <c r="BA42" i="3"/>
  <c r="E9" i="2" s="1"/>
  <c r="F13" i="2"/>
  <c r="C16" i="1" s="1"/>
  <c r="BA38" i="3"/>
  <c r="E8" i="2" s="1"/>
  <c r="BA18" i="3"/>
  <c r="E7" i="2" s="1"/>
  <c r="G13" i="2"/>
  <c r="C18" i="1" s="1"/>
  <c r="G49" i="3"/>
  <c r="G18" i="3"/>
  <c r="G38" i="3"/>
  <c r="G42" i="3"/>
  <c r="G45" i="3"/>
  <c r="G52" i="3"/>
  <c r="E13" i="2" l="1"/>
  <c r="C15" i="1" s="1"/>
  <c r="C19" i="1" s="1"/>
  <c r="C22" i="1" s="1"/>
  <c r="C23" i="1" s="1"/>
  <c r="F30" i="1" s="1"/>
  <c r="F31" i="1" l="1"/>
  <c r="F34" i="1" s="1"/>
</calcChain>
</file>

<file path=xl/sharedStrings.xml><?xml version="1.0" encoding="utf-8"?>
<sst xmlns="http://schemas.openxmlformats.org/spreadsheetml/2006/main" count="230" uniqueCount="159">
  <si>
    <t>POLOŽKOVÝ ROZPOČET</t>
  </si>
  <si>
    <t>Rozpočet</t>
  </si>
  <si>
    <t>3135/08</t>
  </si>
  <si>
    <t>Oprava MK - Chodník Výšinka - sídliště</t>
  </si>
  <si>
    <t xml:space="preserve">JKSO </t>
  </si>
  <si>
    <t>822.29</t>
  </si>
  <si>
    <t>Objekt</t>
  </si>
  <si>
    <t xml:space="preserve">SKP </t>
  </si>
  <si>
    <t>08</t>
  </si>
  <si>
    <t>Měrná jednotka</t>
  </si>
  <si>
    <t>m2</t>
  </si>
  <si>
    <t>Stavba</t>
  </si>
  <si>
    <t>Počet jednotek</t>
  </si>
  <si>
    <t>3135</t>
  </si>
  <si>
    <t>Turnov - Oprava místních komunikací a chodníků</t>
  </si>
  <si>
    <t>Náklady na m.j.</t>
  </si>
  <si>
    <t>Projektant</t>
  </si>
  <si>
    <t>Typ rozpočtu</t>
  </si>
  <si>
    <t>Zpracovatel projektu</t>
  </si>
  <si>
    <t>Objednatel</t>
  </si>
  <si>
    <t>Město TURNOV</t>
  </si>
  <si>
    <t>Dodavatel</t>
  </si>
  <si>
    <t>.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</si>
  <si>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</si>
  <si>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</si>
  <si>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</si>
  <si>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</si>
  <si>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</si>
  <si>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</si>
  <si>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</si>
  <si>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</si>
  <si>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</si>
  <si>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</si>
  <si>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</si>
  <si>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</si>
  <si>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</si>
  <si>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</si>
  <si>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</si>
  <si>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</si>
  <si>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</si>
  <si>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</si>
  <si>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</si>
  <si>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</si>
  <si>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</si>
  <si>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</si>
  <si>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</si>
  <si>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</si>
  <si>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</si>
  <si>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</si>
  <si>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</si>
  <si>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</si>
  <si>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</si>
  <si>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</si>
  <si>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</si>
  <si>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</si>
  <si>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Stavba :</t>
  </si>
  <si>
    <t>3135 Turnov - Oprava místních komunikací a chodníků</t>
  </si>
  <si>
    <t>Rozpočet :</t>
  </si>
  <si>
    <t>Objekt :</t>
  </si>
  <si>
    <t>08 Oprava MK - Chodník Výšinka - sídliště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</si>
  <si>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</si>
  <si>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</si>
  <si>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</si>
  <si>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</si>
  <si>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</si>
  <si>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</si>
  <si>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</si>
  <si>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</si>
  <si>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</si>
  <si>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</si>
  <si>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Zařízení staveniště</t>
  </si>
  <si>
    <t>Kompletační činnost (IČD)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</si>
  <si>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</si>
  <si>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</si>
  <si>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</si>
  <si>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</si>
  <si>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</si>
  <si>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</si>
  <si>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</si>
  <si>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</si>
  <si>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</si>
  <si>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</si>
  <si>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</si>
  <si>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</si>
  <si>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</si>
  <si>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</si>
  <si>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</si>
  <si>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</si>
  <si>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</si>
  <si>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122102201R00</t>
  </si>
  <si>
    <t xml:space="preserve">Odkopávky pro silnice v hor. 2 do 100 m3,STROJNĚ </t>
  </si>
  <si>
    <t>m3</t>
  </si>
  <si>
    <t>MK - Vyšinka - chodník:110,00*0,40*0,40</t>
  </si>
  <si>
    <t>162601102RX0</t>
  </si>
  <si>
    <t>Vodorovné přemístění výkopku z hor.1-7 na skládku zhotovitele</t>
  </si>
  <si>
    <t>181300010RAC</t>
  </si>
  <si>
    <t>Rozprostření ornice v rovině tloušťka 15 cm dovoz ornice ze vzdálenosti 5km, osetí trávou</t>
  </si>
  <si>
    <t>MK - Vyšinka - chodník:110,00*0,30*2+5,00*0,30*2*5</t>
  </si>
  <si>
    <t>185803511RRX</t>
  </si>
  <si>
    <t>Odstranění přerostlého drnu u cest a záhonů vč naložení dvozu na skládku zhotovitele, poplatek</t>
  </si>
  <si>
    <t>m</t>
  </si>
  <si>
    <t>MK - Vyšinka - chodník:110,00+5,00*2*5</t>
  </si>
  <si>
    <t>199000002RX0</t>
  </si>
  <si>
    <t xml:space="preserve">Poplatek za skládku horniny 1- 7 </t>
  </si>
  <si>
    <t>Celkem za</t>
  </si>
  <si>
    <t>1 Zemní práce</t>
  </si>
  <si>
    <t>5</t>
  </si>
  <si>
    <t>Komunikace</t>
  </si>
  <si>
    <t>289970111RRX</t>
  </si>
  <si>
    <t xml:space="preserve">Vrstva geotextilie 400g/m2 </t>
  </si>
  <si>
    <t>MK - Vyšinka - chodník:110,00*0,40*1,2</t>
  </si>
  <si>
    <t>564751111R00</t>
  </si>
  <si>
    <t xml:space="preserve">Podklad z kameniva drceného vel.32-63 mm,tl. 15 cm </t>
  </si>
  <si>
    <t>MK - Vyšinka - chodník:110,00*0,40</t>
  </si>
  <si>
    <t>564851111R00</t>
  </si>
  <si>
    <t xml:space="preserve">Podklad ze štěrkodrti po zhutnění tloušťky 15 cm </t>
  </si>
  <si>
    <t>565171111R00</t>
  </si>
  <si>
    <t xml:space="preserve">Podklad z obal kamen. ACP 22+, š. do 3 m, tl.10 cm </t>
  </si>
  <si>
    <t>572713112R00</t>
  </si>
  <si>
    <t xml:space="preserve">Vyrovnání povrchu krytů kamen. obaleným asfaltem </t>
  </si>
  <si>
    <t>t</t>
  </si>
  <si>
    <t>MK - Vyšinka - chodník:110,00*2,20*(0,03+0,05)/2*2,50+5,00*2,20*5*(0,02+0,4)/2*2,50</t>
  </si>
  <si>
    <t>573231111R00</t>
  </si>
  <si>
    <t xml:space="preserve">Postřik živičný spojovací z emulze 0,5-0,7 kg/m2 </t>
  </si>
  <si>
    <t>MK - Vyšinka - chodník:110,00*2,60*2+5,00*2,20*5*2</t>
  </si>
  <si>
    <t>577131211R00</t>
  </si>
  <si>
    <t xml:space="preserve">Beton asfalt. ACO 8,nebo ACO 11, do 3 m, tl. 4 cm </t>
  </si>
  <si>
    <t>MK - Vyšinka - chodník:110,00*2,60+5,00*2,20*5</t>
  </si>
  <si>
    <t>599 01-0001,RRX</t>
  </si>
  <si>
    <t xml:space="preserve">D+M vstupní rohože 600x400 mm bez odvodnění </t>
  </si>
  <si>
    <t>kus</t>
  </si>
  <si>
    <t>Součástí položky je dodávka a osazení vany z polymerbetonu, úhelníkový rám a mřížkový pororošt s oky 30/30 mm včetně vybourání původní ocelové rohože</t>
  </si>
  <si>
    <t>599 01-0002,RRX</t>
  </si>
  <si>
    <t xml:space="preserve">D+M škrabáku na obuv </t>
  </si>
  <si>
    <t>Součástí položky je dodávka a osazení nového ocelového škrabáku na obuv včetně vybourání původního ocelové škrabáku.</t>
  </si>
  <si>
    <t>5 Komunikace</t>
  </si>
  <si>
    <t>8</t>
  </si>
  <si>
    <t>Trubní vedení</t>
  </si>
  <si>
    <t>899331111R00</t>
  </si>
  <si>
    <t xml:space="preserve">Výšková úprava vstupu do 20 cm, zvýšení poklopu </t>
  </si>
  <si>
    <t>899431111R00</t>
  </si>
  <si>
    <t xml:space="preserve">Výšková úprava do 20 cm, zvýšení krytu šoupěte </t>
  </si>
  <si>
    <t>8 Trubní vedení</t>
  </si>
  <si>
    <t>91</t>
  </si>
  <si>
    <t>Doplňující práce na komunikaci</t>
  </si>
  <si>
    <t>919731122R00</t>
  </si>
  <si>
    <t xml:space="preserve">Zarovnání styčné plochy živičné tl. do 10 cm </t>
  </si>
  <si>
    <t>91 Doplňující práce na komunikaci</t>
  </si>
  <si>
    <t>93</t>
  </si>
  <si>
    <t>Dokončovací práce inženýrských staveb</t>
  </si>
  <si>
    <t>938909311R00</t>
  </si>
  <si>
    <t xml:space="preserve">Odstranění nánosu z povrchu podkladu živice/beton </t>
  </si>
  <si>
    <t>MK - Vyšinka - chodník:110,00*2,20+5,00*2,20*5</t>
  </si>
  <si>
    <t>93 Dokončovací práce inženýrských staveb</t>
  </si>
  <si>
    <t>99</t>
  </si>
  <si>
    <t>Staveništní přesun hmot</t>
  </si>
  <si>
    <t>998225311R00</t>
  </si>
  <si>
    <t xml:space="preserve">Přesun hmot, oprava komunikací, kryt živič. a bet. </t>
  </si>
  <si>
    <t>99 Staveništní přesun hmot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</si>
</sst>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\ &quot;Kč&quot;"/>
    <numFmt numFmtId="167" formatCode="0.00000"/>
  </numFmts>
  <fonts count="21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41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49" fontId="5" fillId="2" borderId="4" xfId="0" applyNumberFormat="1" applyFont="1" applyFill="1" applyBorder="1" applyAlignment="1">
      <alignment horizontal="left"/>
    </xf>
    <xf numFmtId="49" fontId="4" fillId="2" borderId="3" xfId="0" applyNumberFormat="1" applyFont="1" applyFill="1" applyBorder="1" applyAlignment="1">
      <alignment horizontal="centerContinuous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49" fontId="4" fillId="0" borderId="9" xfId="0" applyNumberFormat="1" applyFont="1" applyBorder="1"/>
    <xf numFmtId="49" fontId="4" fillId="0" borderId="8" xfId="0" applyNumberFormat="1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49" fontId="3" fillId="2" borderId="9" xfId="0" applyNumberFormat="1" applyFont="1" applyFill="1" applyBorder="1"/>
    <xf numFmtId="49" fontId="2" fillId="2" borderId="9" xfId="0" applyNumberFormat="1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2" fillId="0" borderId="0" xfId="0" applyFont="1" applyFill="1"/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49" fontId="3" fillId="2" borderId="0" xfId="0" applyNumberFormat="1" applyFont="1" applyFill="1" applyBorder="1"/>
    <xf numFmtId="49" fontId="2" fillId="2" borderId="0" xfId="0" applyNumberFormat="1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2" fillId="0" borderId="0" xfId="0" applyNumberFormat="1" applyFont="1" applyBorder="1"/>
    <xf numFmtId="0" fontId="2" fillId="0" borderId="0" xfId="0" applyNumberFormat="1" applyFont="1"/>
    <xf numFmtId="0" fontId="4" fillId="0" borderId="16" xfId="0" applyFont="1" applyBorder="1" applyAlignment="1">
      <alignment horizontal="left"/>
    </xf>
    <xf numFmtId="0" fontId="2" fillId="0" borderId="0" xfId="0" applyFont="1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2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2" fillId="0" borderId="0" xfId="0" applyNumberFormat="1" applyFon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2" fillId="0" borderId="0" xfId="0" applyFont="1" applyAlignme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49" fontId="3" fillId="0" borderId="45" xfId="1" applyNumberFormat="1" applyFont="1" applyBorder="1"/>
    <xf numFmtId="49" fontId="2" fillId="0" borderId="45" xfId="1" applyNumberFormat="1" applyFont="1" applyBorder="1"/>
    <xf numFmtId="49" fontId="2" fillId="0" borderId="45" xfId="1" applyNumberFormat="1" applyFont="1" applyBorder="1" applyAlignment="1">
      <alignment horizontal="right"/>
    </xf>
    <xf numFmtId="0" fontId="2" fillId="0" borderId="46" xfId="1" applyFont="1" applyBorder="1"/>
    <xf numFmtId="49" fontId="2" fillId="0" borderId="45" xfId="0" applyNumberFormat="1" applyFont="1" applyBorder="1" applyAlignment="1">
      <alignment horizontal="left"/>
    </xf>
    <xf numFmtId="0" fontId="2" fillId="0" borderId="47" xfId="0" applyNumberFormat="1" applyFont="1" applyBorder="1"/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49" fontId="3" fillId="0" borderId="50" xfId="1" applyNumberFormat="1" applyFont="1" applyBorder="1"/>
    <xf numFmtId="49" fontId="2" fillId="0" borderId="50" xfId="1" applyNumberFormat="1" applyFont="1" applyBorder="1"/>
    <xf numFmtId="49" fontId="2" fillId="0" borderId="50" xfId="1" applyNumberFormat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49" fontId="4" fillId="0" borderId="12" xfId="0" applyNumberFormat="1" applyFont="1" applyBorder="1"/>
    <xf numFmtId="0" fontId="4" fillId="0" borderId="0" xfId="0" applyFont="1" applyBorder="1"/>
    <xf numFmtId="3" fontId="2" fillId="0" borderId="35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9" fillId="0" borderId="0" xfId="1" applyFont="1" applyAlignment="1">
      <alignment horizontal="center"/>
    </xf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2" fillId="0" borderId="45" xfId="1" applyFont="1" applyBorder="1"/>
    <xf numFmtId="0" fontId="4" fillId="0" borderId="46" xfId="1" applyFont="1" applyBorder="1" applyAlignment="1">
      <alignment horizontal="right"/>
    </xf>
    <xf numFmtId="49" fontId="2" fillId="0" borderId="45" xfId="1" applyNumberFormat="1" applyFont="1" applyBorder="1" applyAlignment="1">
      <alignment horizontal="left"/>
    </xf>
    <xf numFmtId="0" fontId="2" fillId="0" borderId="47" xfId="1" applyFont="1" applyBorder="1"/>
    <xf numFmtId="49" fontId="2" fillId="0" borderId="48" xfId="1" applyNumberFormat="1" applyFont="1" applyBorder="1" applyAlignment="1">
      <alignment horizontal="center"/>
    </xf>
    <xf numFmtId="0" fontId="2" fillId="0" borderId="50" xfId="1" applyFont="1" applyBorder="1"/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NumberFormat="1" applyFont="1" applyBorder="1" applyAlignment="1">
      <alignment horizontal="right"/>
    </xf>
    <xf numFmtId="0" fontId="2" fillId="0" borderId="8" xfId="1" applyNumberFormat="1" applyFont="1" applyBorder="1"/>
    <xf numFmtId="0" fontId="2" fillId="0" borderId="59" xfId="1" applyNumberFormat="1" applyFont="1" applyFill="1" applyBorder="1"/>
    <xf numFmtId="0" fontId="2" fillId="0" borderId="40" xfId="1" applyNumberFormat="1" applyFont="1" applyFill="1" applyBorder="1"/>
    <xf numFmtId="0" fontId="2" fillId="0" borderId="59" xfId="1" applyFont="1" applyFill="1" applyBorder="1"/>
    <xf numFmtId="0" fontId="2" fillId="0" borderId="40" xfId="1" applyFont="1" applyFill="1" applyBorder="1"/>
    <xf numFmtId="0" fontId="12" fillId="0" borderId="0" xfId="1" applyFont="1"/>
    <xf numFmtId="0" fontId="7" fillId="0" borderId="60" xfId="1" applyFont="1" applyBorder="1" applyAlignment="1">
      <alignment horizontal="center" vertical="top"/>
    </xf>
    <xf numFmtId="49" fontId="7" fillId="0" borderId="60" xfId="1" applyNumberFormat="1" applyFont="1" applyBorder="1" applyAlignment="1">
      <alignment horizontal="left" vertical="top"/>
    </xf>
    <xf numFmtId="0" fontId="7" fillId="0" borderId="60" xfId="1" applyFont="1" applyBorder="1" applyAlignment="1">
      <alignment vertical="top" wrapText="1"/>
    </xf>
    <xf numFmtId="49" fontId="7" fillId="0" borderId="60" xfId="1" applyNumberFormat="1" applyFont="1" applyBorder="1" applyAlignment="1">
      <alignment horizontal="center" shrinkToFit="1"/>
    </xf>
    <xf numFmtId="4" fontId="7" fillId="0" borderId="60" xfId="1" applyNumberFormat="1" applyFont="1" applyBorder="1" applyAlignment="1">
      <alignment horizontal="right"/>
    </xf>
    <xf numFmtId="4" fontId="7" fillId="0" borderId="60" xfId="1" applyNumberFormat="1" applyFont="1" applyBorder="1"/>
    <xf numFmtId="167" fontId="7" fillId="0" borderId="60" xfId="1" applyNumberFormat="1" applyFont="1" applyBorder="1"/>
    <xf numFmtId="4" fontId="7" fillId="0" borderId="40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right"/>
    </xf>
    <xf numFmtId="49" fontId="13" fillId="3" borderId="61" xfId="1" applyNumberFormat="1" applyFont="1" applyFill="1" applyBorder="1" applyAlignment="1">
      <alignment horizontal="left" wrapText="1"/>
    </xf>
    <xf numFmtId="49" fontId="14" fillId="0" borderId="62" xfId="0" applyNumberFormat="1" applyFont="1" applyBorder="1" applyAlignment="1">
      <alignment horizontal="left" wrapText="1"/>
    </xf>
    <xf numFmtId="4" fontId="13" fillId="3" borderId="63" xfId="1" applyNumberFormat="1" applyFont="1" applyFill="1" applyBorder="1" applyAlignment="1">
      <alignment horizontal="right" wrapText="1"/>
    </xf>
    <xf numFmtId="0" fontId="13" fillId="3" borderId="34" xfId="1" applyFont="1" applyFill="1" applyBorder="1" applyAlignment="1">
      <alignment horizontal="left" wrapText="1"/>
    </xf>
    <xf numFmtId="0" fontId="13" fillId="0" borderId="13" xfId="0" applyFont="1" applyBorder="1" applyAlignment="1">
      <alignment horizontal="right"/>
    </xf>
    <xf numFmtId="0" fontId="2" fillId="0" borderId="34" xfId="1" applyFont="1" applyBorder="1"/>
    <xf numFmtId="4" fontId="2" fillId="0" borderId="13" xfId="1" applyNumberFormat="1" applyFont="1" applyBorder="1"/>
    <xf numFmtId="0" fontId="2" fillId="0" borderId="0" xfId="1" applyFont="1" applyBorder="1"/>
    <xf numFmtId="0" fontId="15" fillId="0" borderId="0" xfId="1" applyFont="1" applyAlignment="1">
      <alignment wrapText="1"/>
    </xf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2" fillId="2" borderId="9" xfId="1" applyFont="1" applyFill="1" applyBorder="1"/>
    <xf numFmtId="4" fontId="3" fillId="2" borderId="8" xfId="1" applyNumberFormat="1" applyFont="1" applyFill="1" applyBorder="1"/>
    <xf numFmtId="3" fontId="2" fillId="0" borderId="0" xfId="1" applyNumberFormat="1" applyFont="1"/>
    <xf numFmtId="49" fontId="4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2" fillId="0" borderId="0" xfId="1" applyFont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1"/>
  <sheetViews>
    <sheetView tabSelected="1" topLeftCell="A13" zoomScaleNormal="100" workbookViewId="0">
      <selection activeCell="J29" sqref="J29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16384" width="9.140625" style="3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1</v>
      </c>
      <c r="B2" s="5"/>
      <c r="C2" s="6" t="s">
        <v>2</v>
      </c>
      <c r="D2" s="6" t="s">
        <v>3</v>
      </c>
      <c r="E2" s="7"/>
      <c r="F2" s="8" t="s">
        <v>4</v>
      </c>
      <c r="G2" s="9" t="s">
        <v>5</v>
      </c>
    </row>
    <row r="3" spans="1:57" ht="3" hidden="1" customHeight="1" x14ac:dyDescent="0.2">
      <c r="A3" s="10"/>
      <c r="B3" s="11"/>
      <c r="C3" s="12"/>
      <c r="D3" s="12"/>
      <c r="E3" s="13"/>
      <c r="F3" s="14"/>
      <c r="G3" s="15"/>
    </row>
    <row r="4" spans="1:57" ht="12" customHeight="1" x14ac:dyDescent="0.2">
      <c r="A4" s="16" t="s">
        <v>6</v>
      </c>
      <c r="B4" s="11"/>
      <c r="C4" s="12"/>
      <c r="D4" s="12"/>
      <c r="E4" s="13"/>
      <c r="F4" s="14" t="s">
        <v>7</v>
      </c>
      <c r="G4" s="17"/>
    </row>
    <row r="5" spans="1:57" ht="12.95" customHeight="1" x14ac:dyDescent="0.2">
      <c r="A5" s="18" t="s">
        <v>8</v>
      </c>
      <c r="B5" s="19"/>
      <c r="C5" s="20" t="s">
        <v>3</v>
      </c>
      <c r="D5" s="21"/>
      <c r="E5" s="19"/>
      <c r="F5" s="14" t="s">
        <v>9</v>
      </c>
      <c r="G5" s="15" t="s">
        <v>10</v>
      </c>
    </row>
    <row r="6" spans="1:57" ht="12.95" customHeight="1" x14ac:dyDescent="0.2">
      <c r="A6" s="16" t="s">
        <v>11</v>
      </c>
      <c r="B6" s="11"/>
      <c r="C6" s="12"/>
      <c r="D6" s="12"/>
      <c r="E6" s="13"/>
      <c r="F6" s="22" t="s">
        <v>12</v>
      </c>
      <c r="G6" s="23">
        <v>0</v>
      </c>
      <c r="O6" s="24"/>
    </row>
    <row r="7" spans="1:57" ht="12.95" customHeight="1" x14ac:dyDescent="0.2">
      <c r="A7" s="25" t="s">
        <v>13</v>
      </c>
      <c r="B7" s="26"/>
      <c r="C7" s="27" t="s">
        <v>14</v>
      </c>
      <c r="D7" s="28"/>
      <c r="E7" s="28"/>
      <c r="F7" s="29" t="s">
        <v>15</v>
      </c>
      <c r="G7" s="23">
        <f>IF(G6=0,,ROUND((F30+F32)/G6,1))</f>
        <v>0</v>
      </c>
    </row>
    <row r="8" spans="1:57" x14ac:dyDescent="0.2">
      <c r="A8" s="30" t="s">
        <v>16</v>
      </c>
      <c r="B8" s="14"/>
      <c r="C8" s="31"/>
      <c r="D8" s="31"/>
      <c r="E8" s="32"/>
      <c r="F8" s="33" t="s">
        <v>17</v>
      </c>
      <c r="G8" s="34"/>
      <c r="H8" s="35"/>
      <c r="I8" s="36"/>
    </row>
    <row r="9" spans="1:57" x14ac:dyDescent="0.2">
      <c r="A9" s="30" t="s">
        <v>18</v>
      </c>
      <c r="B9" s="14"/>
      <c r="C9" s="31"/>
      <c r="D9" s="31"/>
      <c r="E9" s="32"/>
      <c r="F9" s="14"/>
      <c r="G9" s="37"/>
      <c r="H9" s="38"/>
    </row>
    <row r="10" spans="1:57" x14ac:dyDescent="0.2">
      <c r="A10" s="30" t="s">
        <v>19</v>
      </c>
      <c r="B10" s="14"/>
      <c r="C10" s="31" t="s">
        <v>20</v>
      </c>
      <c r="D10" s="31"/>
      <c r="E10" s="31"/>
      <c r="F10" s="39"/>
      <c r="G10" s="40"/>
      <c r="H10" s="41"/>
    </row>
    <row r="11" spans="1:57" ht="13.5" customHeight="1" x14ac:dyDescent="0.2">
      <c r="A11" s="30" t="s">
        <v>21</v>
      </c>
      <c r="B11" s="14"/>
      <c r="C11" s="31" t="s">
        <v>22</v>
      </c>
      <c r="D11" s="31"/>
      <c r="E11" s="31"/>
      <c r="F11" s="42" t="s">
        <v>23</v>
      </c>
      <c r="G11" s="43"/>
      <c r="H11" s="38"/>
      <c r="BA11" s="44"/>
      <c r="BB11" s="44"/>
      <c r="BC11" s="44"/>
      <c r="BD11" s="44"/>
      <c r="BE11" s="44"/>
    </row>
    <row r="12" spans="1:57" ht="12.75" customHeight="1" x14ac:dyDescent="0.2">
      <c r="A12" s="45" t="s">
        <v>24</v>
      </c>
      <c r="B12" s="11"/>
      <c r="C12" s="46"/>
      <c r="D12" s="46"/>
      <c r="E12" s="46"/>
      <c r="F12" s="47" t="s">
        <v>25</v>
      </c>
      <c r="G12" s="48"/>
      <c r="H12" s="38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8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>
        <f>'08 313508 Rek'!E13</f>
        <v>0</v>
      </c>
      <c r="D15" s="61" t="str">
        <f>'08 313508 Rek'!A18</f>
        <v>Zařízení staveniště</v>
      </c>
      <c r="E15" s="62"/>
      <c r="F15" s="63"/>
      <c r="G15" s="60">
        <f>'08 313508 Rek'!I18</f>
        <v>0</v>
      </c>
    </row>
    <row r="16" spans="1:57" ht="15.95" customHeight="1" x14ac:dyDescent="0.2">
      <c r="A16" s="58" t="s">
        <v>30</v>
      </c>
      <c r="B16" s="59" t="s">
        <v>31</v>
      </c>
      <c r="C16" s="60">
        <f>'08 313508 Rek'!F13</f>
        <v>0</v>
      </c>
      <c r="D16" s="10" t="str">
        <f>'08 313508 Rek'!A19</f>
        <v>Kompletační činnost (IČD)</v>
      </c>
      <c r="E16" s="64"/>
      <c r="F16" s="65"/>
      <c r="G16" s="60">
        <f>'08 313508 Rek'!I19</f>
        <v>0</v>
      </c>
    </row>
    <row r="17" spans="1:7" ht="15.95" customHeight="1" x14ac:dyDescent="0.2">
      <c r="A17" s="58" t="s">
        <v>32</v>
      </c>
      <c r="B17" s="59" t="s">
        <v>33</v>
      </c>
      <c r="C17" s="60">
        <f>'08 313508 Rek'!H13</f>
        <v>0</v>
      </c>
      <c r="D17" s="10"/>
      <c r="E17" s="64"/>
      <c r="F17" s="65"/>
      <c r="G17" s="60"/>
    </row>
    <row r="18" spans="1:7" ht="15.95" customHeight="1" x14ac:dyDescent="0.2">
      <c r="A18" s="66" t="s">
        <v>34</v>
      </c>
      <c r="B18" s="67" t="s">
        <v>35</v>
      </c>
      <c r="C18" s="60">
        <f>'08 313508 Rek'!G13</f>
        <v>0</v>
      </c>
      <c r="D18" s="10"/>
      <c r="E18" s="64"/>
      <c r="F18" s="65"/>
      <c r="G18" s="60"/>
    </row>
    <row r="19" spans="1:7" ht="15.95" customHeight="1" x14ac:dyDescent="0.2">
      <c r="A19" s="68" t="s">
        <v>36</v>
      </c>
      <c r="B19" s="59"/>
      <c r="C19" s="60">
        <f>SUM(C15:C18)</f>
        <v>0</v>
      </c>
      <c r="D19" s="10"/>
      <c r="E19" s="64"/>
      <c r="F19" s="65"/>
      <c r="G19" s="60"/>
    </row>
    <row r="20" spans="1:7" ht="15.95" customHeight="1" x14ac:dyDescent="0.2">
      <c r="A20" s="68"/>
      <c r="B20" s="59"/>
      <c r="C20" s="60"/>
      <c r="D20" s="10"/>
      <c r="E20" s="64"/>
      <c r="F20" s="65"/>
      <c r="G20" s="60"/>
    </row>
    <row r="21" spans="1:7" ht="15.95" customHeight="1" x14ac:dyDescent="0.2">
      <c r="A21" s="68" t="s">
        <v>37</v>
      </c>
      <c r="B21" s="59"/>
      <c r="C21" s="60">
        <f>'08 313508 Rek'!I13</f>
        <v>0</v>
      </c>
      <c r="D21" s="10"/>
      <c r="E21" s="64"/>
      <c r="F21" s="65"/>
      <c r="G21" s="60"/>
    </row>
    <row r="22" spans="1:7" ht="15.95" customHeight="1" x14ac:dyDescent="0.2">
      <c r="A22" s="69" t="s">
        <v>38</v>
      </c>
      <c r="B22" s="38"/>
      <c r="C22" s="60">
        <f>C19+C21</f>
        <v>0</v>
      </c>
      <c r="D22" s="10"/>
      <c r="E22" s="64"/>
      <c r="F22" s="65"/>
      <c r="G22" s="60"/>
    </row>
    <row r="23" spans="1:7" ht="15.95" customHeight="1" thickBot="1" x14ac:dyDescent="0.25">
      <c r="A23" s="70" t="s">
        <v>39</v>
      </c>
      <c r="B23" s="71"/>
      <c r="C23" s="72">
        <f>C22+G23</f>
        <v>0</v>
      </c>
      <c r="D23" s="73" t="s">
        <v>40</v>
      </c>
      <c r="E23" s="74"/>
      <c r="F23" s="75"/>
      <c r="G23" s="60">
        <f>'08 313508 Rek'!H20</f>
        <v>0</v>
      </c>
    </row>
    <row r="24" spans="1:7" x14ac:dyDescent="0.2">
      <c r="A24" s="76" t="s">
        <v>41</v>
      </c>
      <c r="B24" s="77"/>
      <c r="C24" s="78"/>
      <c r="D24" s="77" t="s">
        <v>42</v>
      </c>
      <c r="E24" s="77"/>
      <c r="F24" s="79" t="s">
        <v>43</v>
      </c>
      <c r="G24" s="80"/>
    </row>
    <row r="25" spans="1:7" x14ac:dyDescent="0.2">
      <c r="A25" s="69" t="s">
        <v>44</v>
      </c>
      <c r="B25" s="38"/>
      <c r="C25" s="81"/>
      <c r="D25" s="38" t="s">
        <v>44</v>
      </c>
      <c r="F25" s="82" t="s">
        <v>44</v>
      </c>
      <c r="G25" s="83"/>
    </row>
    <row r="26" spans="1:7" ht="37.5" customHeight="1" x14ac:dyDescent="0.2">
      <c r="A26" s="69" t="s">
        <v>45</v>
      </c>
      <c r="B26" s="84"/>
      <c r="C26" s="81"/>
      <c r="D26" s="38" t="s">
        <v>45</v>
      </c>
      <c r="F26" s="82" t="s">
        <v>45</v>
      </c>
      <c r="G26" s="83"/>
    </row>
    <row r="27" spans="1:7" x14ac:dyDescent="0.2">
      <c r="A27" s="69"/>
      <c r="B27" s="85"/>
      <c r="C27" s="81"/>
      <c r="D27" s="38"/>
      <c r="F27" s="82"/>
      <c r="G27" s="83"/>
    </row>
    <row r="28" spans="1:7" x14ac:dyDescent="0.2">
      <c r="A28" s="69" t="s">
        <v>46</v>
      </c>
      <c r="B28" s="38"/>
      <c r="C28" s="81"/>
      <c r="D28" s="82" t="s">
        <v>47</v>
      </c>
      <c r="E28" s="81"/>
      <c r="F28" s="86" t="s">
        <v>47</v>
      </c>
      <c r="G28" s="83"/>
    </row>
    <row r="29" spans="1:7" ht="69" customHeight="1" x14ac:dyDescent="0.2">
      <c r="A29" s="69"/>
      <c r="B29" s="38"/>
      <c r="C29" s="87"/>
      <c r="D29" s="88"/>
      <c r="E29" s="87"/>
      <c r="F29" s="38"/>
      <c r="G29" s="83"/>
    </row>
    <row r="30" spans="1:7" x14ac:dyDescent="0.2">
      <c r="A30" s="89" t="s">
        <v>48</v>
      </c>
      <c r="B30" s="90"/>
      <c r="C30" s="91">
        <v>21</v>
      </c>
      <c r="D30" s="90" t="s">
        <v>49</v>
      </c>
      <c r="E30" s="92"/>
      <c r="F30" s="93">
        <f>C23-F32</f>
        <v>0</v>
      </c>
      <c r="G30" s="94"/>
    </row>
    <row r="31" spans="1:7" x14ac:dyDescent="0.2">
      <c r="A31" s="89" t="s">
        <v>50</v>
      </c>
      <c r="B31" s="90"/>
      <c r="C31" s="91">
        <f>C30</f>
        <v>21</v>
      </c>
      <c r="D31" s="90" t="s">
        <v>51</v>
      </c>
      <c r="E31" s="92"/>
      <c r="F31" s="93">
        <f>ROUND(PRODUCT(F30,C31/100),0)</f>
        <v>0</v>
      </c>
      <c r="G31" s="94"/>
    </row>
    <row r="32" spans="1:7" x14ac:dyDescent="0.2">
      <c r="A32" s="89" t="s">
        <v>48</v>
      </c>
      <c r="B32" s="90"/>
      <c r="C32" s="91">
        <v>0</v>
      </c>
      <c r="D32" s="90" t="s">
        <v>51</v>
      </c>
      <c r="E32" s="92"/>
      <c r="F32" s="93">
        <v>0</v>
      </c>
      <c r="G32" s="94"/>
    </row>
    <row r="33" spans="1:8" x14ac:dyDescent="0.2">
      <c r="A33" s="89" t="s">
        <v>50</v>
      </c>
      <c r="B33" s="95"/>
      <c r="C33" s="96">
        <f>C32</f>
        <v>0</v>
      </c>
      <c r="D33" s="90" t="s">
        <v>51</v>
      </c>
      <c r="E33" s="65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52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53</v>
      </c>
      <c r="B36" s="103"/>
      <c r="C36" s="103"/>
      <c r="D36" s="103"/>
      <c r="E36" s="103"/>
      <c r="F36" s="103"/>
      <c r="G36" s="103"/>
      <c r="H36" s="3" t="s">
        <v>54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s="3" t="s">
        <v>54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s="3" t="s">
        <v>54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s="3" t="s">
        <v>54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s="3" t="s">
        <v>54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s="3" t="s">
        <v>54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s="3" t="s">
        <v>54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s="3" t="s">
        <v>54</v>
      </c>
    </row>
    <row r="44" spans="1:8" ht="12.75" customHeight="1" x14ac:dyDescent="0.2">
      <c r="A44" s="105"/>
      <c r="B44" s="104"/>
      <c r="C44" s="104"/>
      <c r="D44" s="104"/>
      <c r="E44" s="104"/>
      <c r="F44" s="104"/>
      <c r="G44" s="104"/>
      <c r="H44" s="3" t="s">
        <v>54</v>
      </c>
    </row>
    <row r="45" spans="1:8" ht="12.75" customHeight="1" x14ac:dyDescent="0.2">
      <c r="A45" s="105"/>
      <c r="B45" s="104"/>
      <c r="C45" s="104"/>
      <c r="D45" s="104"/>
      <c r="E45" s="104"/>
      <c r="F45" s="104"/>
      <c r="G45" s="104"/>
      <c r="H45" s="3" t="s">
        <v>54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71"/>
  <sheetViews>
    <sheetView workbookViewId="0">
      <selection activeCell="J29" sqref="J29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16384" width="9.140625" style="3"/>
  </cols>
  <sheetData>
    <row r="1" spans="1:57" ht="13.5" thickTop="1" x14ac:dyDescent="0.2">
      <c r="A1" s="107" t="s">
        <v>55</v>
      </c>
      <c r="B1" s="108"/>
      <c r="C1" s="109" t="s">
        <v>56</v>
      </c>
      <c r="D1" s="110"/>
      <c r="E1" s="111"/>
      <c r="F1" s="110"/>
      <c r="G1" s="112" t="s">
        <v>57</v>
      </c>
      <c r="H1" s="113" t="s">
        <v>2</v>
      </c>
      <c r="I1" s="114"/>
    </row>
    <row r="2" spans="1:57" ht="13.5" thickBot="1" x14ac:dyDescent="0.25">
      <c r="A2" s="115" t="s">
        <v>58</v>
      </c>
      <c r="B2" s="116"/>
      <c r="C2" s="117" t="s">
        <v>59</v>
      </c>
      <c r="D2" s="118"/>
      <c r="E2" s="119"/>
      <c r="F2" s="118"/>
      <c r="G2" s="120" t="s">
        <v>3</v>
      </c>
      <c r="H2" s="121"/>
      <c r="I2" s="122"/>
    </row>
    <row r="3" spans="1:57" ht="13.5" thickTop="1" x14ac:dyDescent="0.2">
      <c r="F3" s="38"/>
    </row>
    <row r="4" spans="1:57" ht="19.5" customHeight="1" x14ac:dyDescent="0.25">
      <c r="A4" s="123" t="s">
        <v>60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 x14ac:dyDescent="0.25"/>
    <row r="6" spans="1:57" s="38" customFormat="1" ht="13.5" thickBot="1" x14ac:dyDescent="0.25">
      <c r="A6" s="126"/>
      <c r="B6" s="127" t="s">
        <v>61</v>
      </c>
      <c r="C6" s="127"/>
      <c r="D6" s="128"/>
      <c r="E6" s="129" t="s">
        <v>62</v>
      </c>
      <c r="F6" s="130" t="s">
        <v>63</v>
      </c>
      <c r="G6" s="130" t="s">
        <v>64</v>
      </c>
      <c r="H6" s="130" t="s">
        <v>65</v>
      </c>
      <c r="I6" s="131" t="s">
        <v>37</v>
      </c>
    </row>
    <row r="7" spans="1:57" s="38" customFormat="1" x14ac:dyDescent="0.2">
      <c r="A7" s="132" t="str">
        <f>'08 313508 Pol'!B7</f>
        <v>1</v>
      </c>
      <c r="B7" s="133" t="str">
        <f>'08 313508 Pol'!C7</f>
        <v>Zemní práce</v>
      </c>
      <c r="D7" s="134"/>
      <c r="E7" s="135">
        <f>'08 313508 Pol'!BA18</f>
        <v>0</v>
      </c>
      <c r="F7" s="136">
        <f>'08 313508 Pol'!BB18</f>
        <v>0</v>
      </c>
      <c r="G7" s="136">
        <f>'08 313508 Pol'!BC18</f>
        <v>0</v>
      </c>
      <c r="H7" s="136">
        <f>'08 313508 Pol'!BD18</f>
        <v>0</v>
      </c>
      <c r="I7" s="137">
        <f>'08 313508 Pol'!BE18</f>
        <v>0</v>
      </c>
    </row>
    <row r="8" spans="1:57" s="38" customFormat="1" x14ac:dyDescent="0.2">
      <c r="A8" s="132" t="str">
        <f>'08 313508 Pol'!B19</f>
        <v>5</v>
      </c>
      <c r="B8" s="133" t="str">
        <f>'08 313508 Pol'!C19</f>
        <v>Komunikace</v>
      </c>
      <c r="D8" s="134"/>
      <c r="E8" s="135">
        <f>'08 313508 Pol'!BA38</f>
        <v>0</v>
      </c>
      <c r="F8" s="136">
        <f>'08 313508 Pol'!BB38</f>
        <v>0</v>
      </c>
      <c r="G8" s="136">
        <f>'08 313508 Pol'!BC38</f>
        <v>0</v>
      </c>
      <c r="H8" s="136">
        <f>'08 313508 Pol'!BD38</f>
        <v>0</v>
      </c>
      <c r="I8" s="137">
        <f>'08 313508 Pol'!BE38</f>
        <v>0</v>
      </c>
    </row>
    <row r="9" spans="1:57" s="38" customFormat="1" x14ac:dyDescent="0.2">
      <c r="A9" s="132" t="str">
        <f>'08 313508 Pol'!B39</f>
        <v>8</v>
      </c>
      <c r="B9" s="133" t="str">
        <f>'08 313508 Pol'!C39</f>
        <v>Trubní vedení</v>
      </c>
      <c r="D9" s="134"/>
      <c r="E9" s="135">
        <f>'08 313508 Pol'!BA42</f>
        <v>0</v>
      </c>
      <c r="F9" s="136">
        <f>'08 313508 Pol'!BB42</f>
        <v>0</v>
      </c>
      <c r="G9" s="136">
        <f>'08 313508 Pol'!BC42</f>
        <v>0</v>
      </c>
      <c r="H9" s="136">
        <f>'08 313508 Pol'!BD42</f>
        <v>0</v>
      </c>
      <c r="I9" s="137">
        <f>'08 313508 Pol'!BE42</f>
        <v>0</v>
      </c>
    </row>
    <row r="10" spans="1:57" s="38" customFormat="1" x14ac:dyDescent="0.2">
      <c r="A10" s="132" t="str">
        <f>'08 313508 Pol'!B43</f>
        <v>91</v>
      </c>
      <c r="B10" s="133" t="str">
        <f>'08 313508 Pol'!C43</f>
        <v>Doplňující práce na komunikaci</v>
      </c>
      <c r="D10" s="134"/>
      <c r="E10" s="135">
        <f>'08 313508 Pol'!BA45</f>
        <v>0</v>
      </c>
      <c r="F10" s="136">
        <f>'08 313508 Pol'!BB45</f>
        <v>0</v>
      </c>
      <c r="G10" s="136">
        <f>'08 313508 Pol'!BC45</f>
        <v>0</v>
      </c>
      <c r="H10" s="136">
        <f>'08 313508 Pol'!BD45</f>
        <v>0</v>
      </c>
      <c r="I10" s="137">
        <f>'08 313508 Pol'!BE45</f>
        <v>0</v>
      </c>
    </row>
    <row r="11" spans="1:57" s="38" customFormat="1" x14ac:dyDescent="0.2">
      <c r="A11" s="132" t="str">
        <f>'08 313508 Pol'!B46</f>
        <v>93</v>
      </c>
      <c r="B11" s="133" t="str">
        <f>'08 313508 Pol'!C46</f>
        <v>Dokončovací práce inženýrských staveb</v>
      </c>
      <c r="D11" s="134"/>
      <c r="E11" s="135">
        <f>'08 313508 Pol'!BA49</f>
        <v>0</v>
      </c>
      <c r="F11" s="136">
        <f>'08 313508 Pol'!BB49</f>
        <v>0</v>
      </c>
      <c r="G11" s="136">
        <f>'08 313508 Pol'!BC49</f>
        <v>0</v>
      </c>
      <c r="H11" s="136">
        <f>'08 313508 Pol'!BD49</f>
        <v>0</v>
      </c>
      <c r="I11" s="137">
        <f>'08 313508 Pol'!BE49</f>
        <v>0</v>
      </c>
    </row>
    <row r="12" spans="1:57" s="38" customFormat="1" ht="13.5" thickBot="1" x14ac:dyDescent="0.25">
      <c r="A12" s="132" t="str">
        <f>'08 313508 Pol'!B50</f>
        <v>99</v>
      </c>
      <c r="B12" s="133" t="str">
        <f>'08 313508 Pol'!C50</f>
        <v>Staveništní přesun hmot</v>
      </c>
      <c r="D12" s="134"/>
      <c r="E12" s="135">
        <f>'08 313508 Pol'!BA52</f>
        <v>0</v>
      </c>
      <c r="F12" s="136">
        <f>'08 313508 Pol'!BB52</f>
        <v>0</v>
      </c>
      <c r="G12" s="136">
        <f>'08 313508 Pol'!BC52</f>
        <v>0</v>
      </c>
      <c r="H12" s="136">
        <f>'08 313508 Pol'!BD52</f>
        <v>0</v>
      </c>
      <c r="I12" s="137">
        <f>'08 313508 Pol'!BE52</f>
        <v>0</v>
      </c>
    </row>
    <row r="13" spans="1:57" s="144" customFormat="1" ht="13.5" thickBot="1" x14ac:dyDescent="0.25">
      <c r="A13" s="138"/>
      <c r="B13" s="139" t="s">
        <v>66</v>
      </c>
      <c r="C13" s="139"/>
      <c r="D13" s="140"/>
      <c r="E13" s="141">
        <f>SUM(E7:E12)</f>
        <v>0</v>
      </c>
      <c r="F13" s="142">
        <f>SUM(F7:F12)</f>
        <v>0</v>
      </c>
      <c r="G13" s="142">
        <f>SUM(G7:G12)</f>
        <v>0</v>
      </c>
      <c r="H13" s="142">
        <f>SUM(H7:H12)</f>
        <v>0</v>
      </c>
      <c r="I13" s="143">
        <f>SUM(I7:I12)</f>
        <v>0</v>
      </c>
    </row>
    <row r="14" spans="1:57" x14ac:dyDescent="0.2">
      <c r="A14" s="38"/>
      <c r="B14" s="38"/>
      <c r="C14" s="38"/>
      <c r="D14" s="38"/>
      <c r="E14" s="38"/>
      <c r="F14" s="38"/>
      <c r="G14" s="38"/>
      <c r="H14" s="38"/>
      <c r="I14" s="38"/>
    </row>
    <row r="15" spans="1:57" ht="19.5" customHeight="1" x14ac:dyDescent="0.25">
      <c r="A15" s="124" t="s">
        <v>67</v>
      </c>
      <c r="B15" s="124"/>
      <c r="C15" s="124"/>
      <c r="D15" s="124"/>
      <c r="E15" s="124"/>
      <c r="F15" s="124"/>
      <c r="G15" s="145"/>
      <c r="H15" s="124"/>
      <c r="I15" s="124"/>
      <c r="BA15" s="44"/>
      <c r="BB15" s="44"/>
      <c r="BC15" s="44"/>
      <c r="BD15" s="44"/>
      <c r="BE15" s="44"/>
    </row>
    <row r="16" spans="1:57" ht="13.5" thickBot="1" x14ac:dyDescent="0.25"/>
    <row r="17" spans="1:53" x14ac:dyDescent="0.2">
      <c r="A17" s="76" t="s">
        <v>68</v>
      </c>
      <c r="B17" s="77"/>
      <c r="C17" s="77"/>
      <c r="D17" s="146"/>
      <c r="E17" s="147" t="s">
        <v>69</v>
      </c>
      <c r="F17" s="148"/>
      <c r="G17" s="149"/>
      <c r="H17" s="150"/>
      <c r="I17" s="151" t="s">
        <v>69</v>
      </c>
    </row>
    <row r="18" spans="1:53" x14ac:dyDescent="0.2">
      <c r="A18" s="68" t="s">
        <v>70</v>
      </c>
      <c r="B18" s="59"/>
      <c r="C18" s="59"/>
      <c r="D18" s="152"/>
      <c r="E18" s="153">
        <v>0</v>
      </c>
      <c r="F18" s="154"/>
      <c r="G18" s="155"/>
      <c r="H18" s="156"/>
      <c r="I18" s="157">
        <f>E18+F18*G18/100</f>
        <v>0</v>
      </c>
      <c r="BA18" s="3">
        <v>2</v>
      </c>
    </row>
    <row r="19" spans="1:53" x14ac:dyDescent="0.2">
      <c r="A19" s="68" t="s">
        <v>71</v>
      </c>
      <c r="B19" s="59"/>
      <c r="C19" s="59"/>
      <c r="D19" s="152"/>
      <c r="E19" s="153">
        <v>0</v>
      </c>
      <c r="F19" s="154"/>
      <c r="G19" s="155"/>
      <c r="H19" s="156"/>
      <c r="I19" s="157">
        <f>E19+F19*G19/100</f>
        <v>0</v>
      </c>
      <c r="BA19" s="3">
        <v>2</v>
      </c>
    </row>
    <row r="20" spans="1:53" ht="13.5" thickBot="1" x14ac:dyDescent="0.25">
      <c r="A20" s="158"/>
      <c r="B20" s="159" t="s">
        <v>72</v>
      </c>
      <c r="C20" s="160"/>
      <c r="D20" s="161"/>
      <c r="E20" s="162"/>
      <c r="F20" s="163"/>
      <c r="G20" s="163"/>
      <c r="H20" s="164">
        <f>SUM(I18:I19)</f>
        <v>0</v>
      </c>
      <c r="I20" s="165"/>
    </row>
    <row r="22" spans="1:53" x14ac:dyDescent="0.2">
      <c r="B22" s="144"/>
      <c r="F22" s="166"/>
      <c r="G22" s="167"/>
      <c r="H22" s="167"/>
      <c r="I22" s="168"/>
    </row>
    <row r="23" spans="1:53" x14ac:dyDescent="0.2">
      <c r="F23" s="166"/>
      <c r="G23" s="167"/>
      <c r="H23" s="167"/>
      <c r="I23" s="168"/>
    </row>
    <row r="24" spans="1:53" x14ac:dyDescent="0.2">
      <c r="F24" s="166"/>
      <c r="G24" s="167"/>
      <c r="H24" s="167"/>
      <c r="I24" s="168"/>
    </row>
    <row r="25" spans="1:53" x14ac:dyDescent="0.2">
      <c r="F25" s="166"/>
      <c r="G25" s="167"/>
      <c r="H25" s="167"/>
      <c r="I25" s="168"/>
    </row>
    <row r="26" spans="1:53" x14ac:dyDescent="0.2">
      <c r="F26" s="166"/>
      <c r="G26" s="167"/>
      <c r="H26" s="167"/>
      <c r="I26" s="168"/>
    </row>
    <row r="27" spans="1:53" x14ac:dyDescent="0.2">
      <c r="F27" s="166"/>
      <c r="G27" s="167"/>
      <c r="H27" s="167"/>
      <c r="I27" s="168"/>
    </row>
    <row r="28" spans="1:53" x14ac:dyDescent="0.2">
      <c r="F28" s="166"/>
      <c r="G28" s="167"/>
      <c r="H28" s="167"/>
      <c r="I28" s="168"/>
    </row>
    <row r="29" spans="1:53" x14ac:dyDescent="0.2">
      <c r="F29" s="166"/>
      <c r="G29" s="167"/>
      <c r="H29" s="167"/>
      <c r="I29" s="168"/>
    </row>
    <row r="30" spans="1:53" x14ac:dyDescent="0.2">
      <c r="F30" s="166"/>
      <c r="G30" s="167"/>
      <c r="H30" s="167"/>
      <c r="I30" s="168"/>
    </row>
    <row r="31" spans="1:53" x14ac:dyDescent="0.2">
      <c r="F31" s="166"/>
      <c r="G31" s="167"/>
      <c r="H31" s="167"/>
      <c r="I31" s="168"/>
    </row>
    <row r="32" spans="1:53" x14ac:dyDescent="0.2">
      <c r="F32" s="166"/>
      <c r="G32" s="167"/>
      <c r="H32" s="167"/>
      <c r="I32" s="168"/>
    </row>
    <row r="33" spans="6:9" x14ac:dyDescent="0.2">
      <c r="F33" s="166"/>
      <c r="G33" s="167"/>
      <c r="H33" s="167"/>
      <c r="I33" s="168"/>
    </row>
    <row r="34" spans="6:9" x14ac:dyDescent="0.2">
      <c r="F34" s="166"/>
      <c r="G34" s="167"/>
      <c r="H34" s="167"/>
      <c r="I34" s="168"/>
    </row>
    <row r="35" spans="6:9" x14ac:dyDescent="0.2">
      <c r="F35" s="166"/>
      <c r="G35" s="167"/>
      <c r="H35" s="167"/>
      <c r="I35" s="168"/>
    </row>
    <row r="36" spans="6:9" x14ac:dyDescent="0.2">
      <c r="F36" s="166"/>
      <c r="G36" s="167"/>
      <c r="H36" s="167"/>
      <c r="I36" s="168"/>
    </row>
    <row r="37" spans="6:9" x14ac:dyDescent="0.2">
      <c r="F37" s="166"/>
      <c r="G37" s="167"/>
      <c r="H37" s="167"/>
      <c r="I37" s="168"/>
    </row>
    <row r="38" spans="6:9" x14ac:dyDescent="0.2">
      <c r="F38" s="166"/>
      <c r="G38" s="167"/>
      <c r="H38" s="167"/>
      <c r="I38" s="168"/>
    </row>
    <row r="39" spans="6:9" x14ac:dyDescent="0.2">
      <c r="F39" s="166"/>
      <c r="G39" s="167"/>
      <c r="H39" s="167"/>
      <c r="I39" s="168"/>
    </row>
    <row r="40" spans="6:9" x14ac:dyDescent="0.2">
      <c r="F40" s="166"/>
      <c r="G40" s="167"/>
      <c r="H40" s="167"/>
      <c r="I40" s="168"/>
    </row>
    <row r="41" spans="6:9" x14ac:dyDescent="0.2">
      <c r="F41" s="166"/>
      <c r="G41" s="167"/>
      <c r="H41" s="167"/>
      <c r="I41" s="168"/>
    </row>
    <row r="42" spans="6:9" x14ac:dyDescent="0.2">
      <c r="F42" s="166"/>
      <c r="G42" s="167"/>
      <c r="H42" s="167"/>
      <c r="I42" s="168"/>
    </row>
    <row r="43" spans="6:9" x14ac:dyDescent="0.2">
      <c r="F43" s="166"/>
      <c r="G43" s="167"/>
      <c r="H43" s="167"/>
      <c r="I43" s="168"/>
    </row>
    <row r="44" spans="6:9" x14ac:dyDescent="0.2">
      <c r="F44" s="166"/>
      <c r="G44" s="167"/>
      <c r="H44" s="167"/>
      <c r="I44" s="168"/>
    </row>
    <row r="45" spans="6:9" x14ac:dyDescent="0.2">
      <c r="F45" s="166"/>
      <c r="G45" s="167"/>
      <c r="H45" s="167"/>
      <c r="I45" s="168"/>
    </row>
    <row r="46" spans="6:9" x14ac:dyDescent="0.2">
      <c r="F46" s="166"/>
      <c r="G46" s="167"/>
      <c r="H46" s="167"/>
      <c r="I46" s="168"/>
    </row>
    <row r="47" spans="6:9" x14ac:dyDescent="0.2">
      <c r="F47" s="166"/>
      <c r="G47" s="167"/>
      <c r="H47" s="167"/>
      <c r="I47" s="168"/>
    </row>
    <row r="48" spans="6:9" x14ac:dyDescent="0.2">
      <c r="F48" s="166"/>
      <c r="G48" s="167"/>
      <c r="H48" s="167"/>
      <c r="I48" s="168"/>
    </row>
    <row r="49" spans="6:9" x14ac:dyDescent="0.2">
      <c r="F49" s="166"/>
      <c r="G49" s="167"/>
      <c r="H49" s="167"/>
      <c r="I49" s="168"/>
    </row>
    <row r="50" spans="6:9" x14ac:dyDescent="0.2">
      <c r="F50" s="166"/>
      <c r="G50" s="167"/>
      <c r="H50" s="167"/>
      <c r="I50" s="168"/>
    </row>
    <row r="51" spans="6:9" x14ac:dyDescent="0.2">
      <c r="F51" s="166"/>
      <c r="G51" s="167"/>
      <c r="H51" s="167"/>
      <c r="I51" s="168"/>
    </row>
    <row r="52" spans="6:9" x14ac:dyDescent="0.2">
      <c r="F52" s="166"/>
      <c r="G52" s="167"/>
      <c r="H52" s="167"/>
      <c r="I52" s="168"/>
    </row>
    <row r="53" spans="6:9" x14ac:dyDescent="0.2">
      <c r="F53" s="166"/>
      <c r="G53" s="167"/>
      <c r="H53" s="167"/>
      <c r="I53" s="168"/>
    </row>
    <row r="54" spans="6:9" x14ac:dyDescent="0.2">
      <c r="F54" s="166"/>
      <c r="G54" s="167"/>
      <c r="H54" s="167"/>
      <c r="I54" s="168"/>
    </row>
    <row r="55" spans="6:9" x14ac:dyDescent="0.2">
      <c r="F55" s="166"/>
      <c r="G55" s="167"/>
      <c r="H55" s="167"/>
      <c r="I55" s="168"/>
    </row>
    <row r="56" spans="6:9" x14ac:dyDescent="0.2">
      <c r="F56" s="166"/>
      <c r="G56" s="167"/>
      <c r="H56" s="167"/>
      <c r="I56" s="168"/>
    </row>
    <row r="57" spans="6:9" x14ac:dyDescent="0.2">
      <c r="F57" s="166"/>
      <c r="G57" s="167"/>
      <c r="H57" s="167"/>
      <c r="I57" s="168"/>
    </row>
    <row r="58" spans="6:9" x14ac:dyDescent="0.2">
      <c r="F58" s="166"/>
      <c r="G58" s="167"/>
      <c r="H58" s="167"/>
      <c r="I58" s="168"/>
    </row>
    <row r="59" spans="6:9" x14ac:dyDescent="0.2">
      <c r="F59" s="166"/>
      <c r="G59" s="167"/>
      <c r="H59" s="167"/>
      <c r="I59" s="168"/>
    </row>
    <row r="60" spans="6:9" x14ac:dyDescent="0.2">
      <c r="F60" s="166"/>
      <c r="G60" s="167"/>
      <c r="H60" s="167"/>
      <c r="I60" s="168"/>
    </row>
    <row r="61" spans="6:9" x14ac:dyDescent="0.2">
      <c r="F61" s="166"/>
      <c r="G61" s="167"/>
      <c r="H61" s="167"/>
      <c r="I61" s="168"/>
    </row>
    <row r="62" spans="6:9" x14ac:dyDescent="0.2">
      <c r="F62" s="166"/>
      <c r="G62" s="167"/>
      <c r="H62" s="167"/>
      <c r="I62" s="168"/>
    </row>
    <row r="63" spans="6:9" x14ac:dyDescent="0.2">
      <c r="F63" s="166"/>
      <c r="G63" s="167"/>
      <c r="H63" s="167"/>
      <c r="I63" s="168"/>
    </row>
    <row r="64" spans="6:9" x14ac:dyDescent="0.2">
      <c r="F64" s="166"/>
      <c r="G64" s="167"/>
      <c r="H64" s="167"/>
      <c r="I64" s="168"/>
    </row>
    <row r="65" spans="6:9" x14ac:dyDescent="0.2">
      <c r="F65" s="166"/>
      <c r="G65" s="167"/>
      <c r="H65" s="167"/>
      <c r="I65" s="168"/>
    </row>
    <row r="66" spans="6:9" x14ac:dyDescent="0.2">
      <c r="F66" s="166"/>
      <c r="G66" s="167"/>
      <c r="H66" s="167"/>
      <c r="I66" s="168"/>
    </row>
    <row r="67" spans="6:9" x14ac:dyDescent="0.2">
      <c r="F67" s="166"/>
      <c r="G67" s="167"/>
      <c r="H67" s="167"/>
      <c r="I67" s="168"/>
    </row>
    <row r="68" spans="6:9" x14ac:dyDescent="0.2">
      <c r="F68" s="166"/>
      <c r="G68" s="167"/>
      <c r="H68" s="167"/>
      <c r="I68" s="168"/>
    </row>
    <row r="69" spans="6:9" x14ac:dyDescent="0.2">
      <c r="F69" s="166"/>
      <c r="G69" s="167"/>
      <c r="H69" s="167"/>
      <c r="I69" s="168"/>
    </row>
    <row r="70" spans="6:9" x14ac:dyDescent="0.2">
      <c r="F70" s="166"/>
      <c r="G70" s="167"/>
      <c r="H70" s="167"/>
      <c r="I70" s="168"/>
    </row>
    <row r="71" spans="6:9" x14ac:dyDescent="0.2">
      <c r="F71" s="166"/>
      <c r="G71" s="167"/>
      <c r="H71" s="167"/>
      <c r="I71" s="168"/>
    </row>
  </sheetData>
  <mergeCells count="4">
    <mergeCell ref="A1:B1"/>
    <mergeCell ref="A2:B2"/>
    <mergeCell ref="G2:I2"/>
    <mergeCell ref="H20:I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25"/>
  <sheetViews>
    <sheetView showGridLines="0" showZeros="0" zoomScaleNormal="100" zoomScaleSheetLayoutView="100" workbookViewId="0">
      <pane ySplit="6" topLeftCell="A25" activePane="bottomLeft" state="frozen"/>
      <selection activeCell="J29" sqref="J29"/>
      <selection pane="bottomLeft" activeCell="J29" sqref="J29"/>
    </sheetView>
  </sheetViews>
  <sheetFormatPr defaultRowHeight="12.75" x14ac:dyDescent="0.2"/>
  <cols>
    <col min="1" max="1" width="4.42578125" style="170" customWidth="1"/>
    <col min="2" max="2" width="11.5703125" style="170" customWidth="1"/>
    <col min="3" max="3" width="40.42578125" style="170" customWidth="1"/>
    <col min="4" max="4" width="5.5703125" style="170" customWidth="1"/>
    <col min="5" max="5" width="8.5703125" style="184" customWidth="1"/>
    <col min="6" max="6" width="9.85546875" style="170" customWidth="1"/>
    <col min="7" max="7" width="13.85546875" style="170" customWidth="1"/>
    <col min="8" max="8" width="11.7109375" style="170" hidden="1" customWidth="1"/>
    <col min="9" max="9" width="11.5703125" style="170" hidden="1" customWidth="1"/>
    <col min="10" max="10" width="11" style="170" hidden="1" customWidth="1"/>
    <col min="11" max="11" width="10.42578125" style="170" hidden="1" customWidth="1"/>
    <col min="12" max="12" width="75.42578125" style="170" customWidth="1"/>
    <col min="13" max="13" width="45.28515625" style="170" customWidth="1"/>
    <col min="14" max="16384" width="9.140625" style="170"/>
  </cols>
  <sheetData>
    <row r="1" spans="1:80" ht="15.75" x14ac:dyDescent="0.25">
      <c r="A1" s="169" t="s">
        <v>73</v>
      </c>
      <c r="B1" s="169"/>
      <c r="C1" s="169"/>
      <c r="D1" s="169"/>
      <c r="E1" s="169"/>
      <c r="F1" s="169"/>
      <c r="G1" s="169"/>
    </row>
    <row r="2" spans="1:80" ht="14.25" customHeight="1" thickBot="1" x14ac:dyDescent="0.25">
      <c r="B2" s="171"/>
      <c r="C2" s="172"/>
      <c r="D2" s="172"/>
      <c r="E2" s="173"/>
      <c r="F2" s="172"/>
      <c r="G2" s="172"/>
    </row>
    <row r="3" spans="1:80" ht="13.5" thickTop="1" x14ac:dyDescent="0.2">
      <c r="A3" s="107" t="s">
        <v>55</v>
      </c>
      <c r="B3" s="108"/>
      <c r="C3" s="109" t="s">
        <v>56</v>
      </c>
      <c r="D3" s="174"/>
      <c r="E3" s="175" t="s">
        <v>74</v>
      </c>
      <c r="F3" s="176" t="str">
        <f>'08 313508 Rek'!H1</f>
        <v>3135/08</v>
      </c>
      <c r="G3" s="177"/>
    </row>
    <row r="4" spans="1:80" ht="13.5" thickBot="1" x14ac:dyDescent="0.25">
      <c r="A4" s="178" t="s">
        <v>58</v>
      </c>
      <c r="B4" s="116"/>
      <c r="C4" s="117" t="s">
        <v>59</v>
      </c>
      <c r="D4" s="179"/>
      <c r="E4" s="180" t="str">
        <f>'08 313508 Rek'!G2</f>
        <v>Oprava MK - Chodník Výšinka - sídliště</v>
      </c>
      <c r="F4" s="181"/>
      <c r="G4" s="182"/>
    </row>
    <row r="5" spans="1:80" ht="13.5" thickTop="1" x14ac:dyDescent="0.2">
      <c r="A5" s="183"/>
      <c r="G5" s="185"/>
    </row>
    <row r="6" spans="1:80" ht="27" customHeight="1" x14ac:dyDescent="0.2">
      <c r="A6" s="186" t="s">
        <v>75</v>
      </c>
      <c r="B6" s="187" t="s">
        <v>76</v>
      </c>
      <c r="C6" s="187" t="s">
        <v>77</v>
      </c>
      <c r="D6" s="187" t="s">
        <v>78</v>
      </c>
      <c r="E6" s="188" t="s">
        <v>79</v>
      </c>
      <c r="F6" s="187" t="s">
        <v>80</v>
      </c>
      <c r="G6" s="189" t="s">
        <v>81</v>
      </c>
      <c r="H6" s="190" t="s">
        <v>82</v>
      </c>
      <c r="I6" s="190" t="s">
        <v>83</v>
      </c>
      <c r="J6" s="190" t="s">
        <v>84</v>
      </c>
      <c r="K6" s="190" t="s">
        <v>85</v>
      </c>
    </row>
    <row r="7" spans="1:80" x14ac:dyDescent="0.2">
      <c r="A7" s="191" t="s">
        <v>86</v>
      </c>
      <c r="B7" s="192" t="s">
        <v>87</v>
      </c>
      <c r="C7" s="193" t="s">
        <v>88</v>
      </c>
      <c r="D7" s="194"/>
      <c r="E7" s="195"/>
      <c r="F7" s="195"/>
      <c r="G7" s="196"/>
      <c r="H7" s="197"/>
      <c r="I7" s="198"/>
      <c r="J7" s="199"/>
      <c r="K7" s="200"/>
      <c r="O7" s="201">
        <v>1</v>
      </c>
    </row>
    <row r="8" spans="1:80" x14ac:dyDescent="0.2">
      <c r="A8" s="202">
        <v>1</v>
      </c>
      <c r="B8" s="203" t="s">
        <v>89</v>
      </c>
      <c r="C8" s="204" t="s">
        <v>90</v>
      </c>
      <c r="D8" s="205" t="s">
        <v>91</v>
      </c>
      <c r="E8" s="206">
        <v>17.600000000000001</v>
      </c>
      <c r="F8" s="206"/>
      <c r="G8" s="207">
        <f>E8*F8</f>
        <v>0</v>
      </c>
      <c r="H8" s="208">
        <v>0</v>
      </c>
      <c r="I8" s="209">
        <f>E8*H8</f>
        <v>0</v>
      </c>
      <c r="J8" s="208">
        <v>0</v>
      </c>
      <c r="K8" s="209">
        <f>E8*J8</f>
        <v>0</v>
      </c>
      <c r="O8" s="201">
        <v>2</v>
      </c>
      <c r="AA8" s="170">
        <v>1</v>
      </c>
      <c r="AB8" s="170">
        <v>1</v>
      </c>
      <c r="AC8" s="170">
        <v>1</v>
      </c>
      <c r="AZ8" s="170">
        <v>1</v>
      </c>
      <c r="BA8" s="170">
        <f>IF(AZ8=1,G8,0)</f>
        <v>0</v>
      </c>
      <c r="BB8" s="170">
        <f>IF(AZ8=2,G8,0)</f>
        <v>0</v>
      </c>
      <c r="BC8" s="170">
        <f>IF(AZ8=3,G8,0)</f>
        <v>0</v>
      </c>
      <c r="BD8" s="170">
        <f>IF(AZ8=4,G8,0)</f>
        <v>0</v>
      </c>
      <c r="BE8" s="170">
        <f>IF(AZ8=5,G8,0)</f>
        <v>0</v>
      </c>
      <c r="CA8" s="201">
        <v>1</v>
      </c>
      <c r="CB8" s="201">
        <v>1</v>
      </c>
    </row>
    <row r="9" spans="1:80" x14ac:dyDescent="0.2">
      <c r="A9" s="210"/>
      <c r="B9" s="211"/>
      <c r="C9" s="212" t="s">
        <v>92</v>
      </c>
      <c r="D9" s="213"/>
      <c r="E9" s="214">
        <v>17.600000000000001</v>
      </c>
      <c r="F9" s="215"/>
      <c r="G9" s="216"/>
      <c r="H9" s="217"/>
      <c r="I9" s="218"/>
      <c r="J9" s="219"/>
      <c r="K9" s="218"/>
      <c r="M9" s="220" t="s">
        <v>92</v>
      </c>
      <c r="O9" s="201"/>
    </row>
    <row r="10" spans="1:80" ht="22.5" x14ac:dyDescent="0.2">
      <c r="A10" s="202">
        <v>2</v>
      </c>
      <c r="B10" s="203" t="s">
        <v>93</v>
      </c>
      <c r="C10" s="204" t="s">
        <v>94</v>
      </c>
      <c r="D10" s="205" t="s">
        <v>91</v>
      </c>
      <c r="E10" s="206">
        <v>17.600000000000001</v>
      </c>
      <c r="F10" s="206"/>
      <c r="G10" s="207">
        <f>E10*F10</f>
        <v>0</v>
      </c>
      <c r="H10" s="208">
        <v>0</v>
      </c>
      <c r="I10" s="209">
        <f>E10*H10</f>
        <v>0</v>
      </c>
      <c r="J10" s="208">
        <v>0</v>
      </c>
      <c r="K10" s="209">
        <f>E10*J10</f>
        <v>0</v>
      </c>
      <c r="O10" s="201">
        <v>2</v>
      </c>
      <c r="AA10" s="170">
        <v>1</v>
      </c>
      <c r="AB10" s="170">
        <v>1</v>
      </c>
      <c r="AC10" s="170">
        <v>1</v>
      </c>
      <c r="AZ10" s="170">
        <v>1</v>
      </c>
      <c r="BA10" s="170">
        <f>IF(AZ10=1,G10,0)</f>
        <v>0</v>
      </c>
      <c r="BB10" s="170">
        <f>IF(AZ10=2,G10,0)</f>
        <v>0</v>
      </c>
      <c r="BC10" s="170">
        <f>IF(AZ10=3,G10,0)</f>
        <v>0</v>
      </c>
      <c r="BD10" s="170">
        <f>IF(AZ10=4,G10,0)</f>
        <v>0</v>
      </c>
      <c r="BE10" s="170">
        <f>IF(AZ10=5,G10,0)</f>
        <v>0</v>
      </c>
      <c r="CA10" s="201">
        <v>1</v>
      </c>
      <c r="CB10" s="201">
        <v>1</v>
      </c>
    </row>
    <row r="11" spans="1:80" x14ac:dyDescent="0.2">
      <c r="A11" s="210"/>
      <c r="B11" s="211"/>
      <c r="C11" s="212" t="s">
        <v>92</v>
      </c>
      <c r="D11" s="213"/>
      <c r="E11" s="214">
        <v>17.600000000000001</v>
      </c>
      <c r="F11" s="215"/>
      <c r="G11" s="216"/>
      <c r="H11" s="217"/>
      <c r="I11" s="218"/>
      <c r="J11" s="219"/>
      <c r="K11" s="218"/>
      <c r="M11" s="220" t="s">
        <v>92</v>
      </c>
      <c r="O11" s="201"/>
    </row>
    <row r="12" spans="1:80" ht="22.5" x14ac:dyDescent="0.2">
      <c r="A12" s="202">
        <v>3</v>
      </c>
      <c r="B12" s="203" t="s">
        <v>95</v>
      </c>
      <c r="C12" s="204" t="s">
        <v>96</v>
      </c>
      <c r="D12" s="205" t="s">
        <v>10</v>
      </c>
      <c r="E12" s="206">
        <v>81</v>
      </c>
      <c r="F12" s="206"/>
      <c r="G12" s="207">
        <f>E12*F12</f>
        <v>0</v>
      </c>
      <c r="H12" s="208">
        <v>3.0000000000000001E-5</v>
      </c>
      <c r="I12" s="209">
        <f>E12*H12</f>
        <v>2.4299999999999999E-3</v>
      </c>
      <c r="J12" s="208">
        <v>0</v>
      </c>
      <c r="K12" s="209">
        <f>E12*J12</f>
        <v>0</v>
      </c>
      <c r="O12" s="201">
        <v>2</v>
      </c>
      <c r="AA12" s="170">
        <v>1</v>
      </c>
      <c r="AB12" s="170">
        <v>1</v>
      </c>
      <c r="AC12" s="170">
        <v>1</v>
      </c>
      <c r="AZ12" s="170">
        <v>1</v>
      </c>
      <c r="BA12" s="170">
        <f>IF(AZ12=1,G12,0)</f>
        <v>0</v>
      </c>
      <c r="BB12" s="170">
        <f>IF(AZ12=2,G12,0)</f>
        <v>0</v>
      </c>
      <c r="BC12" s="170">
        <f>IF(AZ12=3,G12,0)</f>
        <v>0</v>
      </c>
      <c r="BD12" s="170">
        <f>IF(AZ12=4,G12,0)</f>
        <v>0</v>
      </c>
      <c r="BE12" s="170">
        <f>IF(AZ12=5,G12,0)</f>
        <v>0</v>
      </c>
      <c r="CA12" s="201">
        <v>1</v>
      </c>
      <c r="CB12" s="201">
        <v>1</v>
      </c>
    </row>
    <row r="13" spans="1:80" x14ac:dyDescent="0.2">
      <c r="A13" s="210"/>
      <c r="B13" s="211"/>
      <c r="C13" s="212" t="s">
        <v>97</v>
      </c>
      <c r="D13" s="213"/>
      <c r="E13" s="214">
        <v>81</v>
      </c>
      <c r="F13" s="215"/>
      <c r="G13" s="216"/>
      <c r="H13" s="217"/>
      <c r="I13" s="218"/>
      <c r="J13" s="219"/>
      <c r="K13" s="218"/>
      <c r="M13" s="220" t="s">
        <v>97</v>
      </c>
      <c r="O13" s="201"/>
    </row>
    <row r="14" spans="1:80" ht="22.5" x14ac:dyDescent="0.2">
      <c r="A14" s="202">
        <v>4</v>
      </c>
      <c r="B14" s="203" t="s">
        <v>98</v>
      </c>
      <c r="C14" s="204" t="s">
        <v>99</v>
      </c>
      <c r="D14" s="205" t="s">
        <v>100</v>
      </c>
      <c r="E14" s="206">
        <v>160</v>
      </c>
      <c r="F14" s="206"/>
      <c r="G14" s="207">
        <f>E14*F14</f>
        <v>0</v>
      </c>
      <c r="H14" s="208">
        <v>0</v>
      </c>
      <c r="I14" s="209">
        <f>E14*H14</f>
        <v>0</v>
      </c>
      <c r="J14" s="208">
        <v>0</v>
      </c>
      <c r="K14" s="209">
        <f>E14*J14</f>
        <v>0</v>
      </c>
      <c r="O14" s="201">
        <v>2</v>
      </c>
      <c r="AA14" s="170">
        <v>1</v>
      </c>
      <c r="AB14" s="170">
        <v>1</v>
      </c>
      <c r="AC14" s="170">
        <v>1</v>
      </c>
      <c r="AZ14" s="170">
        <v>1</v>
      </c>
      <c r="BA14" s="170">
        <f>IF(AZ14=1,G14,0)</f>
        <v>0</v>
      </c>
      <c r="BB14" s="170">
        <f>IF(AZ14=2,G14,0)</f>
        <v>0</v>
      </c>
      <c r="BC14" s="170">
        <f>IF(AZ14=3,G14,0)</f>
        <v>0</v>
      </c>
      <c r="BD14" s="170">
        <f>IF(AZ14=4,G14,0)</f>
        <v>0</v>
      </c>
      <c r="BE14" s="170">
        <f>IF(AZ14=5,G14,0)</f>
        <v>0</v>
      </c>
      <c r="CA14" s="201">
        <v>1</v>
      </c>
      <c r="CB14" s="201">
        <v>1</v>
      </c>
    </row>
    <row r="15" spans="1:80" x14ac:dyDescent="0.2">
      <c r="A15" s="210"/>
      <c r="B15" s="211"/>
      <c r="C15" s="212" t="s">
        <v>101</v>
      </c>
      <c r="D15" s="213"/>
      <c r="E15" s="214">
        <v>160</v>
      </c>
      <c r="F15" s="215"/>
      <c r="G15" s="216"/>
      <c r="H15" s="217"/>
      <c r="I15" s="218"/>
      <c r="J15" s="219"/>
      <c r="K15" s="218"/>
      <c r="M15" s="220" t="s">
        <v>101</v>
      </c>
      <c r="O15" s="201"/>
    </row>
    <row r="16" spans="1:80" x14ac:dyDescent="0.2">
      <c r="A16" s="202">
        <v>5</v>
      </c>
      <c r="B16" s="203" t="s">
        <v>102</v>
      </c>
      <c r="C16" s="204" t="s">
        <v>103</v>
      </c>
      <c r="D16" s="205" t="s">
        <v>91</v>
      </c>
      <c r="E16" s="206">
        <v>17.600000000000001</v>
      </c>
      <c r="F16" s="206"/>
      <c r="G16" s="207">
        <f>E16*F16</f>
        <v>0</v>
      </c>
      <c r="H16" s="208">
        <v>0</v>
      </c>
      <c r="I16" s="209">
        <f>E16*H16</f>
        <v>0</v>
      </c>
      <c r="J16" s="208">
        <v>0</v>
      </c>
      <c r="K16" s="209">
        <f>E16*J16</f>
        <v>0</v>
      </c>
      <c r="O16" s="201">
        <v>2</v>
      </c>
      <c r="AA16" s="170">
        <v>1</v>
      </c>
      <c r="AB16" s="170">
        <v>1</v>
      </c>
      <c r="AC16" s="170">
        <v>1</v>
      </c>
      <c r="AZ16" s="170">
        <v>1</v>
      </c>
      <c r="BA16" s="170">
        <f>IF(AZ16=1,G16,0)</f>
        <v>0</v>
      </c>
      <c r="BB16" s="170">
        <f>IF(AZ16=2,G16,0)</f>
        <v>0</v>
      </c>
      <c r="BC16" s="170">
        <f>IF(AZ16=3,G16,0)</f>
        <v>0</v>
      </c>
      <c r="BD16" s="170">
        <f>IF(AZ16=4,G16,0)</f>
        <v>0</v>
      </c>
      <c r="BE16" s="170">
        <f>IF(AZ16=5,G16,0)</f>
        <v>0</v>
      </c>
      <c r="CA16" s="201">
        <v>1</v>
      </c>
      <c r="CB16" s="201">
        <v>1</v>
      </c>
    </row>
    <row r="17" spans="1:80" x14ac:dyDescent="0.2">
      <c r="A17" s="210"/>
      <c r="B17" s="211"/>
      <c r="C17" s="212" t="s">
        <v>92</v>
      </c>
      <c r="D17" s="213"/>
      <c r="E17" s="214">
        <v>17.600000000000001</v>
      </c>
      <c r="F17" s="215"/>
      <c r="G17" s="216"/>
      <c r="H17" s="217"/>
      <c r="I17" s="218"/>
      <c r="J17" s="219"/>
      <c r="K17" s="218"/>
      <c r="M17" s="220" t="s">
        <v>92</v>
      </c>
      <c r="O17" s="201"/>
    </row>
    <row r="18" spans="1:80" x14ac:dyDescent="0.2">
      <c r="A18" s="221"/>
      <c r="B18" s="222" t="s">
        <v>104</v>
      </c>
      <c r="C18" s="223" t="s">
        <v>105</v>
      </c>
      <c r="D18" s="224"/>
      <c r="E18" s="225"/>
      <c r="F18" s="226"/>
      <c r="G18" s="227">
        <f>SUM(G7:G17)</f>
        <v>0</v>
      </c>
      <c r="H18" s="228"/>
      <c r="I18" s="229">
        <f>SUM(I7:I17)</f>
        <v>2.4299999999999999E-3</v>
      </c>
      <c r="J18" s="228"/>
      <c r="K18" s="229">
        <f>SUM(K7:K17)</f>
        <v>0</v>
      </c>
      <c r="O18" s="201">
        <v>4</v>
      </c>
      <c r="BA18" s="230">
        <f>SUM(BA7:BA17)</f>
        <v>0</v>
      </c>
      <c r="BB18" s="230">
        <f>SUM(BB7:BB17)</f>
        <v>0</v>
      </c>
      <c r="BC18" s="230">
        <f>SUM(BC7:BC17)</f>
        <v>0</v>
      </c>
      <c r="BD18" s="230">
        <f>SUM(BD7:BD17)</f>
        <v>0</v>
      </c>
      <c r="BE18" s="230">
        <f>SUM(BE7:BE17)</f>
        <v>0</v>
      </c>
    </row>
    <row r="19" spans="1:80" x14ac:dyDescent="0.2">
      <c r="A19" s="191" t="s">
        <v>86</v>
      </c>
      <c r="B19" s="192" t="s">
        <v>106</v>
      </c>
      <c r="C19" s="193" t="s">
        <v>107</v>
      </c>
      <c r="D19" s="194"/>
      <c r="E19" s="195"/>
      <c r="F19" s="195"/>
      <c r="G19" s="196"/>
      <c r="H19" s="197"/>
      <c r="I19" s="198"/>
      <c r="J19" s="199"/>
      <c r="K19" s="200"/>
      <c r="O19" s="201">
        <v>1</v>
      </c>
    </row>
    <row r="20" spans="1:80" x14ac:dyDescent="0.2">
      <c r="A20" s="202">
        <v>6</v>
      </c>
      <c r="B20" s="203" t="s">
        <v>108</v>
      </c>
      <c r="C20" s="204" t="s">
        <v>109</v>
      </c>
      <c r="D20" s="205" t="s">
        <v>10</v>
      </c>
      <c r="E20" s="206">
        <v>52.8</v>
      </c>
      <c r="F20" s="206"/>
      <c r="G20" s="207">
        <f>E20*F20</f>
        <v>0</v>
      </c>
      <c r="H20" s="208">
        <v>5.0000000000000001E-4</v>
      </c>
      <c r="I20" s="209">
        <f>E20*H20</f>
        <v>2.64E-2</v>
      </c>
      <c r="J20" s="208">
        <v>0</v>
      </c>
      <c r="K20" s="209">
        <f>E20*J20</f>
        <v>0</v>
      </c>
      <c r="O20" s="201">
        <v>2</v>
      </c>
      <c r="AA20" s="170">
        <v>1</v>
      </c>
      <c r="AB20" s="170">
        <v>1</v>
      </c>
      <c r="AC20" s="170">
        <v>1</v>
      </c>
      <c r="AZ20" s="170">
        <v>1</v>
      </c>
      <c r="BA20" s="170">
        <f>IF(AZ20=1,G20,0)</f>
        <v>0</v>
      </c>
      <c r="BB20" s="170">
        <f>IF(AZ20=2,G20,0)</f>
        <v>0</v>
      </c>
      <c r="BC20" s="170">
        <f>IF(AZ20=3,G20,0)</f>
        <v>0</v>
      </c>
      <c r="BD20" s="170">
        <f>IF(AZ20=4,G20,0)</f>
        <v>0</v>
      </c>
      <c r="BE20" s="170">
        <f>IF(AZ20=5,G20,0)</f>
        <v>0</v>
      </c>
      <c r="CA20" s="201">
        <v>1</v>
      </c>
      <c r="CB20" s="201">
        <v>1</v>
      </c>
    </row>
    <row r="21" spans="1:80" x14ac:dyDescent="0.2">
      <c r="A21" s="210"/>
      <c r="B21" s="211"/>
      <c r="C21" s="212" t="s">
        <v>110</v>
      </c>
      <c r="D21" s="213"/>
      <c r="E21" s="214">
        <v>52.8</v>
      </c>
      <c r="F21" s="215"/>
      <c r="G21" s="216"/>
      <c r="H21" s="217"/>
      <c r="I21" s="218"/>
      <c r="J21" s="219"/>
      <c r="K21" s="218"/>
      <c r="M21" s="220" t="s">
        <v>110</v>
      </c>
      <c r="O21" s="201"/>
    </row>
    <row r="22" spans="1:80" x14ac:dyDescent="0.2">
      <c r="A22" s="202">
        <v>7</v>
      </c>
      <c r="B22" s="203" t="s">
        <v>111</v>
      </c>
      <c r="C22" s="204" t="s">
        <v>112</v>
      </c>
      <c r="D22" s="205" t="s">
        <v>10</v>
      </c>
      <c r="E22" s="206">
        <v>44</v>
      </c>
      <c r="F22" s="206"/>
      <c r="G22" s="207">
        <f>E22*F22</f>
        <v>0</v>
      </c>
      <c r="H22" s="208">
        <v>0.29160000000000003</v>
      </c>
      <c r="I22" s="209">
        <f>E22*H22</f>
        <v>12.830400000000001</v>
      </c>
      <c r="J22" s="208">
        <v>0</v>
      </c>
      <c r="K22" s="209">
        <f>E22*J22</f>
        <v>0</v>
      </c>
      <c r="O22" s="201">
        <v>2</v>
      </c>
      <c r="AA22" s="170">
        <v>1</v>
      </c>
      <c r="AB22" s="170">
        <v>1</v>
      </c>
      <c r="AC22" s="170">
        <v>1</v>
      </c>
      <c r="AZ22" s="170">
        <v>1</v>
      </c>
      <c r="BA22" s="170">
        <f>IF(AZ22=1,G22,0)</f>
        <v>0</v>
      </c>
      <c r="BB22" s="170">
        <f>IF(AZ22=2,G22,0)</f>
        <v>0</v>
      </c>
      <c r="BC22" s="170">
        <f>IF(AZ22=3,G22,0)</f>
        <v>0</v>
      </c>
      <c r="BD22" s="170">
        <f>IF(AZ22=4,G22,0)</f>
        <v>0</v>
      </c>
      <c r="BE22" s="170">
        <f>IF(AZ22=5,G22,0)</f>
        <v>0</v>
      </c>
      <c r="CA22" s="201">
        <v>1</v>
      </c>
      <c r="CB22" s="201">
        <v>1</v>
      </c>
    </row>
    <row r="23" spans="1:80" x14ac:dyDescent="0.2">
      <c r="A23" s="210"/>
      <c r="B23" s="211"/>
      <c r="C23" s="212" t="s">
        <v>113</v>
      </c>
      <c r="D23" s="213"/>
      <c r="E23" s="214">
        <v>44</v>
      </c>
      <c r="F23" s="215"/>
      <c r="G23" s="216"/>
      <c r="H23" s="217"/>
      <c r="I23" s="218"/>
      <c r="J23" s="219"/>
      <c r="K23" s="218"/>
      <c r="M23" s="220" t="s">
        <v>113</v>
      </c>
      <c r="O23" s="201"/>
    </row>
    <row r="24" spans="1:80" x14ac:dyDescent="0.2">
      <c r="A24" s="202">
        <v>8</v>
      </c>
      <c r="B24" s="203" t="s">
        <v>114</v>
      </c>
      <c r="C24" s="204" t="s">
        <v>115</v>
      </c>
      <c r="D24" s="205" t="s">
        <v>10</v>
      </c>
      <c r="E24" s="206">
        <v>44</v>
      </c>
      <c r="F24" s="206"/>
      <c r="G24" s="207">
        <f>E24*F24</f>
        <v>0</v>
      </c>
      <c r="H24" s="208">
        <v>0.27994000000000002</v>
      </c>
      <c r="I24" s="209">
        <f>E24*H24</f>
        <v>12.317360000000001</v>
      </c>
      <c r="J24" s="208">
        <v>0</v>
      </c>
      <c r="K24" s="209">
        <f>E24*J24</f>
        <v>0</v>
      </c>
      <c r="O24" s="201">
        <v>2</v>
      </c>
      <c r="AA24" s="170">
        <v>1</v>
      </c>
      <c r="AB24" s="170">
        <v>1</v>
      </c>
      <c r="AC24" s="170">
        <v>1</v>
      </c>
      <c r="AZ24" s="170">
        <v>1</v>
      </c>
      <c r="BA24" s="170">
        <f>IF(AZ24=1,G24,0)</f>
        <v>0</v>
      </c>
      <c r="BB24" s="170">
        <f>IF(AZ24=2,G24,0)</f>
        <v>0</v>
      </c>
      <c r="BC24" s="170">
        <f>IF(AZ24=3,G24,0)</f>
        <v>0</v>
      </c>
      <c r="BD24" s="170">
        <f>IF(AZ24=4,G24,0)</f>
        <v>0</v>
      </c>
      <c r="BE24" s="170">
        <f>IF(AZ24=5,G24,0)</f>
        <v>0</v>
      </c>
      <c r="CA24" s="201">
        <v>1</v>
      </c>
      <c r="CB24" s="201">
        <v>1</v>
      </c>
    </row>
    <row r="25" spans="1:80" x14ac:dyDescent="0.2">
      <c r="A25" s="210"/>
      <c r="B25" s="211"/>
      <c r="C25" s="212" t="s">
        <v>113</v>
      </c>
      <c r="D25" s="213"/>
      <c r="E25" s="214">
        <v>44</v>
      </c>
      <c r="F25" s="215"/>
      <c r="G25" s="216"/>
      <c r="H25" s="217"/>
      <c r="I25" s="218"/>
      <c r="J25" s="219"/>
      <c r="K25" s="218"/>
      <c r="M25" s="220" t="s">
        <v>113</v>
      </c>
      <c r="O25" s="201"/>
    </row>
    <row r="26" spans="1:80" x14ac:dyDescent="0.2">
      <c r="A26" s="202">
        <v>9</v>
      </c>
      <c r="B26" s="203" t="s">
        <v>116</v>
      </c>
      <c r="C26" s="204" t="s">
        <v>117</v>
      </c>
      <c r="D26" s="205" t="s">
        <v>10</v>
      </c>
      <c r="E26" s="206">
        <v>44</v>
      </c>
      <c r="F26" s="206"/>
      <c r="G26" s="207">
        <f>E26*F26</f>
        <v>0</v>
      </c>
      <c r="H26" s="208">
        <v>0.26375999999999999</v>
      </c>
      <c r="I26" s="209">
        <f>E26*H26</f>
        <v>11.60544</v>
      </c>
      <c r="J26" s="208">
        <v>0</v>
      </c>
      <c r="K26" s="209">
        <f>E26*J26</f>
        <v>0</v>
      </c>
      <c r="O26" s="201">
        <v>2</v>
      </c>
      <c r="AA26" s="170">
        <v>1</v>
      </c>
      <c r="AB26" s="170">
        <v>1</v>
      </c>
      <c r="AC26" s="170">
        <v>1</v>
      </c>
      <c r="AZ26" s="170">
        <v>1</v>
      </c>
      <c r="BA26" s="170">
        <f>IF(AZ26=1,G26,0)</f>
        <v>0</v>
      </c>
      <c r="BB26" s="170">
        <f>IF(AZ26=2,G26,0)</f>
        <v>0</v>
      </c>
      <c r="BC26" s="170">
        <f>IF(AZ26=3,G26,0)</f>
        <v>0</v>
      </c>
      <c r="BD26" s="170">
        <f>IF(AZ26=4,G26,0)</f>
        <v>0</v>
      </c>
      <c r="BE26" s="170">
        <f>IF(AZ26=5,G26,0)</f>
        <v>0</v>
      </c>
      <c r="CA26" s="201">
        <v>1</v>
      </c>
      <c r="CB26" s="201">
        <v>1</v>
      </c>
    </row>
    <row r="27" spans="1:80" x14ac:dyDescent="0.2">
      <c r="A27" s="210"/>
      <c r="B27" s="211"/>
      <c r="C27" s="212" t="s">
        <v>113</v>
      </c>
      <c r="D27" s="213"/>
      <c r="E27" s="214">
        <v>44</v>
      </c>
      <c r="F27" s="215"/>
      <c r="G27" s="216"/>
      <c r="H27" s="217"/>
      <c r="I27" s="218"/>
      <c r="J27" s="219"/>
      <c r="K27" s="218"/>
      <c r="M27" s="220" t="s">
        <v>113</v>
      </c>
      <c r="O27" s="201"/>
    </row>
    <row r="28" spans="1:80" x14ac:dyDescent="0.2">
      <c r="A28" s="202">
        <v>10</v>
      </c>
      <c r="B28" s="203" t="s">
        <v>118</v>
      </c>
      <c r="C28" s="204" t="s">
        <v>119</v>
      </c>
      <c r="D28" s="205" t="s">
        <v>120</v>
      </c>
      <c r="E28" s="206">
        <v>53.075000000000003</v>
      </c>
      <c r="F28" s="206"/>
      <c r="G28" s="207">
        <f>E28*F28</f>
        <v>0</v>
      </c>
      <c r="H28" s="208">
        <v>1</v>
      </c>
      <c r="I28" s="209">
        <f>E28*H28</f>
        <v>53.075000000000003</v>
      </c>
      <c r="J28" s="208">
        <v>0</v>
      </c>
      <c r="K28" s="209">
        <f>E28*J28</f>
        <v>0</v>
      </c>
      <c r="O28" s="201">
        <v>2</v>
      </c>
      <c r="AA28" s="170">
        <v>1</v>
      </c>
      <c r="AB28" s="170">
        <v>1</v>
      </c>
      <c r="AC28" s="170">
        <v>1</v>
      </c>
      <c r="AZ28" s="170">
        <v>1</v>
      </c>
      <c r="BA28" s="170">
        <f>IF(AZ28=1,G28,0)</f>
        <v>0</v>
      </c>
      <c r="BB28" s="170">
        <f>IF(AZ28=2,G28,0)</f>
        <v>0</v>
      </c>
      <c r="BC28" s="170">
        <f>IF(AZ28=3,G28,0)</f>
        <v>0</v>
      </c>
      <c r="BD28" s="170">
        <f>IF(AZ28=4,G28,0)</f>
        <v>0</v>
      </c>
      <c r="BE28" s="170">
        <f>IF(AZ28=5,G28,0)</f>
        <v>0</v>
      </c>
      <c r="CA28" s="201">
        <v>1</v>
      </c>
      <c r="CB28" s="201">
        <v>1</v>
      </c>
    </row>
    <row r="29" spans="1:80" ht="33.75" x14ac:dyDescent="0.2">
      <c r="A29" s="210"/>
      <c r="B29" s="211"/>
      <c r="C29" s="212" t="s">
        <v>121</v>
      </c>
      <c r="D29" s="213"/>
      <c r="E29" s="214">
        <v>53.075000000000003</v>
      </c>
      <c r="F29" s="215"/>
      <c r="G29" s="216"/>
      <c r="H29" s="217"/>
      <c r="I29" s="218"/>
      <c r="J29" s="219"/>
      <c r="K29" s="218"/>
      <c r="M29" s="220" t="s">
        <v>121</v>
      </c>
      <c r="O29" s="201"/>
    </row>
    <row r="30" spans="1:80" x14ac:dyDescent="0.2">
      <c r="A30" s="202">
        <v>11</v>
      </c>
      <c r="B30" s="203" t="s">
        <v>122</v>
      </c>
      <c r="C30" s="204" t="s">
        <v>123</v>
      </c>
      <c r="D30" s="205" t="s">
        <v>10</v>
      </c>
      <c r="E30" s="206">
        <v>682</v>
      </c>
      <c r="F30" s="206"/>
      <c r="G30" s="207">
        <f>E30*F30</f>
        <v>0</v>
      </c>
      <c r="H30" s="208">
        <v>7.1000000000000002E-4</v>
      </c>
      <c r="I30" s="209">
        <f>E30*H30</f>
        <v>0.48422000000000004</v>
      </c>
      <c r="J30" s="208">
        <v>0</v>
      </c>
      <c r="K30" s="209">
        <f>E30*J30</f>
        <v>0</v>
      </c>
      <c r="O30" s="201">
        <v>2</v>
      </c>
      <c r="AA30" s="170">
        <v>1</v>
      </c>
      <c r="AB30" s="170">
        <v>1</v>
      </c>
      <c r="AC30" s="170">
        <v>1</v>
      </c>
      <c r="AZ30" s="170">
        <v>1</v>
      </c>
      <c r="BA30" s="170">
        <f>IF(AZ30=1,G30,0)</f>
        <v>0</v>
      </c>
      <c r="BB30" s="170">
        <f>IF(AZ30=2,G30,0)</f>
        <v>0</v>
      </c>
      <c r="BC30" s="170">
        <f>IF(AZ30=3,G30,0)</f>
        <v>0</v>
      </c>
      <c r="BD30" s="170">
        <f>IF(AZ30=4,G30,0)</f>
        <v>0</v>
      </c>
      <c r="BE30" s="170">
        <f>IF(AZ30=5,G30,0)</f>
        <v>0</v>
      </c>
      <c r="CA30" s="201">
        <v>1</v>
      </c>
      <c r="CB30" s="201">
        <v>1</v>
      </c>
    </row>
    <row r="31" spans="1:80" x14ac:dyDescent="0.2">
      <c r="A31" s="210"/>
      <c r="B31" s="211"/>
      <c r="C31" s="212" t="s">
        <v>124</v>
      </c>
      <c r="D31" s="213"/>
      <c r="E31" s="214">
        <v>682</v>
      </c>
      <c r="F31" s="215"/>
      <c r="G31" s="216"/>
      <c r="H31" s="217"/>
      <c r="I31" s="218"/>
      <c r="J31" s="219"/>
      <c r="K31" s="218"/>
      <c r="M31" s="220" t="s">
        <v>124</v>
      </c>
      <c r="O31" s="201"/>
    </row>
    <row r="32" spans="1:80" x14ac:dyDescent="0.2">
      <c r="A32" s="202">
        <v>12</v>
      </c>
      <c r="B32" s="203" t="s">
        <v>125</v>
      </c>
      <c r="C32" s="204" t="s">
        <v>126</v>
      </c>
      <c r="D32" s="205" t="s">
        <v>10</v>
      </c>
      <c r="E32" s="206">
        <v>341</v>
      </c>
      <c r="F32" s="206"/>
      <c r="G32" s="207">
        <f>E32*F32</f>
        <v>0</v>
      </c>
      <c r="H32" s="208">
        <v>0.10141</v>
      </c>
      <c r="I32" s="209">
        <f>E32*H32</f>
        <v>34.58081</v>
      </c>
      <c r="J32" s="208">
        <v>0</v>
      </c>
      <c r="K32" s="209">
        <f>E32*J32</f>
        <v>0</v>
      </c>
      <c r="O32" s="201">
        <v>2</v>
      </c>
      <c r="AA32" s="170">
        <v>1</v>
      </c>
      <c r="AB32" s="170">
        <v>1</v>
      </c>
      <c r="AC32" s="170">
        <v>1</v>
      </c>
      <c r="AZ32" s="170">
        <v>1</v>
      </c>
      <c r="BA32" s="170">
        <f>IF(AZ32=1,G32,0)</f>
        <v>0</v>
      </c>
      <c r="BB32" s="170">
        <f>IF(AZ32=2,G32,0)</f>
        <v>0</v>
      </c>
      <c r="BC32" s="170">
        <f>IF(AZ32=3,G32,0)</f>
        <v>0</v>
      </c>
      <c r="BD32" s="170">
        <f>IF(AZ32=4,G32,0)</f>
        <v>0</v>
      </c>
      <c r="BE32" s="170">
        <f>IF(AZ32=5,G32,0)</f>
        <v>0</v>
      </c>
      <c r="CA32" s="201">
        <v>1</v>
      </c>
      <c r="CB32" s="201">
        <v>1</v>
      </c>
    </row>
    <row r="33" spans="1:80" x14ac:dyDescent="0.2">
      <c r="A33" s="210"/>
      <c r="B33" s="211"/>
      <c r="C33" s="212" t="s">
        <v>127</v>
      </c>
      <c r="D33" s="213"/>
      <c r="E33" s="214">
        <v>341</v>
      </c>
      <c r="F33" s="215"/>
      <c r="G33" s="216"/>
      <c r="H33" s="217"/>
      <c r="I33" s="218"/>
      <c r="J33" s="219"/>
      <c r="K33" s="218"/>
      <c r="M33" s="220" t="s">
        <v>127</v>
      </c>
      <c r="O33" s="201"/>
    </row>
    <row r="34" spans="1:80" x14ac:dyDescent="0.2">
      <c r="A34" s="202">
        <v>13</v>
      </c>
      <c r="B34" s="203" t="s">
        <v>128</v>
      </c>
      <c r="C34" s="204" t="s">
        <v>129</v>
      </c>
      <c r="D34" s="205" t="s">
        <v>130</v>
      </c>
      <c r="E34" s="206">
        <v>5</v>
      </c>
      <c r="F34" s="206"/>
      <c r="G34" s="207">
        <f>E34*F34</f>
        <v>0</v>
      </c>
      <c r="H34" s="208">
        <v>0</v>
      </c>
      <c r="I34" s="209">
        <f>E34*H34</f>
        <v>0</v>
      </c>
      <c r="J34" s="208"/>
      <c r="K34" s="209">
        <f>E34*J34</f>
        <v>0</v>
      </c>
      <c r="O34" s="201">
        <v>2</v>
      </c>
      <c r="AA34" s="170">
        <v>12</v>
      </c>
      <c r="AB34" s="170">
        <v>0</v>
      </c>
      <c r="AC34" s="170">
        <v>19</v>
      </c>
      <c r="AZ34" s="170">
        <v>1</v>
      </c>
      <c r="BA34" s="170">
        <f>IF(AZ34=1,G34,0)</f>
        <v>0</v>
      </c>
      <c r="BB34" s="170">
        <f>IF(AZ34=2,G34,0)</f>
        <v>0</v>
      </c>
      <c r="BC34" s="170">
        <f>IF(AZ34=3,G34,0)</f>
        <v>0</v>
      </c>
      <c r="BD34" s="170">
        <f>IF(AZ34=4,G34,0)</f>
        <v>0</v>
      </c>
      <c r="BE34" s="170">
        <f>IF(AZ34=5,G34,0)</f>
        <v>0</v>
      </c>
      <c r="CA34" s="201">
        <v>12</v>
      </c>
      <c r="CB34" s="201">
        <v>0</v>
      </c>
    </row>
    <row r="35" spans="1:80" ht="22.5" x14ac:dyDescent="0.2">
      <c r="A35" s="210"/>
      <c r="B35" s="231"/>
      <c r="C35" s="232" t="s">
        <v>131</v>
      </c>
      <c r="D35" s="233"/>
      <c r="E35" s="233"/>
      <c r="F35" s="233"/>
      <c r="G35" s="234"/>
      <c r="I35" s="218"/>
      <c r="K35" s="218"/>
      <c r="L35" s="220" t="s">
        <v>131</v>
      </c>
      <c r="O35" s="201">
        <v>3</v>
      </c>
    </row>
    <row r="36" spans="1:80" x14ac:dyDescent="0.2">
      <c r="A36" s="202">
        <v>14</v>
      </c>
      <c r="B36" s="203" t="s">
        <v>132</v>
      </c>
      <c r="C36" s="204" t="s">
        <v>133</v>
      </c>
      <c r="D36" s="205" t="s">
        <v>130</v>
      </c>
      <c r="E36" s="206">
        <v>5</v>
      </c>
      <c r="F36" s="206"/>
      <c r="G36" s="207">
        <f>E36*F36</f>
        <v>0</v>
      </c>
      <c r="H36" s="208">
        <v>0</v>
      </c>
      <c r="I36" s="209">
        <f>E36*H36</f>
        <v>0</v>
      </c>
      <c r="J36" s="208"/>
      <c r="K36" s="209">
        <f>E36*J36</f>
        <v>0</v>
      </c>
      <c r="O36" s="201">
        <v>2</v>
      </c>
      <c r="AA36" s="170">
        <v>12</v>
      </c>
      <c r="AB36" s="170">
        <v>0</v>
      </c>
      <c r="AC36" s="170">
        <v>20</v>
      </c>
      <c r="AZ36" s="170">
        <v>1</v>
      </c>
      <c r="BA36" s="170">
        <f>IF(AZ36=1,G36,0)</f>
        <v>0</v>
      </c>
      <c r="BB36" s="170">
        <f>IF(AZ36=2,G36,0)</f>
        <v>0</v>
      </c>
      <c r="BC36" s="170">
        <f>IF(AZ36=3,G36,0)</f>
        <v>0</v>
      </c>
      <c r="BD36" s="170">
        <f>IF(AZ36=4,G36,0)</f>
        <v>0</v>
      </c>
      <c r="BE36" s="170">
        <f>IF(AZ36=5,G36,0)</f>
        <v>0</v>
      </c>
      <c r="CA36" s="201">
        <v>12</v>
      </c>
      <c r="CB36" s="201">
        <v>0</v>
      </c>
    </row>
    <row r="37" spans="1:80" ht="22.5" x14ac:dyDescent="0.2">
      <c r="A37" s="210"/>
      <c r="B37" s="231"/>
      <c r="C37" s="232" t="s">
        <v>134</v>
      </c>
      <c r="D37" s="233"/>
      <c r="E37" s="233"/>
      <c r="F37" s="233"/>
      <c r="G37" s="234"/>
      <c r="I37" s="218"/>
      <c r="K37" s="218"/>
      <c r="L37" s="220" t="s">
        <v>134</v>
      </c>
      <c r="O37" s="201">
        <v>3</v>
      </c>
    </row>
    <row r="38" spans="1:80" x14ac:dyDescent="0.2">
      <c r="A38" s="221"/>
      <c r="B38" s="222" t="s">
        <v>104</v>
      </c>
      <c r="C38" s="223" t="s">
        <v>135</v>
      </c>
      <c r="D38" s="224"/>
      <c r="E38" s="225"/>
      <c r="F38" s="226"/>
      <c r="G38" s="227">
        <f>SUM(G19:G37)</f>
        <v>0</v>
      </c>
      <c r="H38" s="228"/>
      <c r="I38" s="229">
        <f>SUM(I19:I37)</f>
        <v>124.91963</v>
      </c>
      <c r="J38" s="228"/>
      <c r="K38" s="229">
        <f>SUM(K19:K37)</f>
        <v>0</v>
      </c>
      <c r="O38" s="201">
        <v>4</v>
      </c>
      <c r="BA38" s="230">
        <f>SUM(BA19:BA37)</f>
        <v>0</v>
      </c>
      <c r="BB38" s="230">
        <f>SUM(BB19:BB37)</f>
        <v>0</v>
      </c>
      <c r="BC38" s="230">
        <f>SUM(BC19:BC37)</f>
        <v>0</v>
      </c>
      <c r="BD38" s="230">
        <f>SUM(BD19:BD37)</f>
        <v>0</v>
      </c>
      <c r="BE38" s="230">
        <f>SUM(BE19:BE37)</f>
        <v>0</v>
      </c>
    </row>
    <row r="39" spans="1:80" x14ac:dyDescent="0.2">
      <c r="A39" s="191" t="s">
        <v>86</v>
      </c>
      <c r="B39" s="192" t="s">
        <v>136</v>
      </c>
      <c r="C39" s="193" t="s">
        <v>137</v>
      </c>
      <c r="D39" s="194"/>
      <c r="E39" s="195"/>
      <c r="F39" s="195"/>
      <c r="G39" s="196"/>
      <c r="H39" s="197"/>
      <c r="I39" s="198"/>
      <c r="J39" s="199"/>
      <c r="K39" s="200"/>
      <c r="O39" s="201">
        <v>1</v>
      </c>
    </row>
    <row r="40" spans="1:80" x14ac:dyDescent="0.2">
      <c r="A40" s="202">
        <v>15</v>
      </c>
      <c r="B40" s="203" t="s">
        <v>138</v>
      </c>
      <c r="C40" s="204" t="s">
        <v>139</v>
      </c>
      <c r="D40" s="205" t="s">
        <v>130</v>
      </c>
      <c r="E40" s="206">
        <v>8</v>
      </c>
      <c r="F40" s="206"/>
      <c r="G40" s="207">
        <f>E40*F40</f>
        <v>0</v>
      </c>
      <c r="H40" s="208">
        <v>0.43093999999999999</v>
      </c>
      <c r="I40" s="209">
        <f>E40*H40</f>
        <v>3.4475199999999999</v>
      </c>
      <c r="J40" s="208">
        <v>0</v>
      </c>
      <c r="K40" s="209">
        <f>E40*J40</f>
        <v>0</v>
      </c>
      <c r="O40" s="201">
        <v>2</v>
      </c>
      <c r="AA40" s="170">
        <v>1</v>
      </c>
      <c r="AB40" s="170">
        <v>1</v>
      </c>
      <c r="AC40" s="170">
        <v>1</v>
      </c>
      <c r="AZ40" s="170">
        <v>1</v>
      </c>
      <c r="BA40" s="170">
        <f>IF(AZ40=1,G40,0)</f>
        <v>0</v>
      </c>
      <c r="BB40" s="170">
        <f>IF(AZ40=2,G40,0)</f>
        <v>0</v>
      </c>
      <c r="BC40" s="170">
        <f>IF(AZ40=3,G40,0)</f>
        <v>0</v>
      </c>
      <c r="BD40" s="170">
        <f>IF(AZ40=4,G40,0)</f>
        <v>0</v>
      </c>
      <c r="BE40" s="170">
        <f>IF(AZ40=5,G40,0)</f>
        <v>0</v>
      </c>
      <c r="CA40" s="201">
        <v>1</v>
      </c>
      <c r="CB40" s="201">
        <v>1</v>
      </c>
    </row>
    <row r="41" spans="1:80" x14ac:dyDescent="0.2">
      <c r="A41" s="202">
        <v>16</v>
      </c>
      <c r="B41" s="203" t="s">
        <v>140</v>
      </c>
      <c r="C41" s="204" t="s">
        <v>141</v>
      </c>
      <c r="D41" s="205" t="s">
        <v>130</v>
      </c>
      <c r="E41" s="206">
        <v>5</v>
      </c>
      <c r="F41" s="206"/>
      <c r="G41" s="207">
        <f>E41*F41</f>
        <v>0</v>
      </c>
      <c r="H41" s="208">
        <v>0.31590000000000001</v>
      </c>
      <c r="I41" s="209">
        <f>E41*H41</f>
        <v>1.5795000000000001</v>
      </c>
      <c r="J41" s="208">
        <v>0</v>
      </c>
      <c r="K41" s="209">
        <f>E41*J41</f>
        <v>0</v>
      </c>
      <c r="O41" s="201">
        <v>2</v>
      </c>
      <c r="AA41" s="170">
        <v>1</v>
      </c>
      <c r="AB41" s="170">
        <v>1</v>
      </c>
      <c r="AC41" s="170">
        <v>1</v>
      </c>
      <c r="AZ41" s="170">
        <v>1</v>
      </c>
      <c r="BA41" s="170">
        <f>IF(AZ41=1,G41,0)</f>
        <v>0</v>
      </c>
      <c r="BB41" s="170">
        <f>IF(AZ41=2,G41,0)</f>
        <v>0</v>
      </c>
      <c r="BC41" s="170">
        <f>IF(AZ41=3,G41,0)</f>
        <v>0</v>
      </c>
      <c r="BD41" s="170">
        <f>IF(AZ41=4,G41,0)</f>
        <v>0</v>
      </c>
      <c r="BE41" s="170">
        <f>IF(AZ41=5,G41,0)</f>
        <v>0</v>
      </c>
      <c r="CA41" s="201">
        <v>1</v>
      </c>
      <c r="CB41" s="201">
        <v>1</v>
      </c>
    </row>
    <row r="42" spans="1:80" x14ac:dyDescent="0.2">
      <c r="A42" s="221"/>
      <c r="B42" s="222" t="s">
        <v>104</v>
      </c>
      <c r="C42" s="223" t="s">
        <v>142</v>
      </c>
      <c r="D42" s="224"/>
      <c r="E42" s="225"/>
      <c r="F42" s="226"/>
      <c r="G42" s="227">
        <f>SUM(G39:G41)</f>
        <v>0</v>
      </c>
      <c r="H42" s="228"/>
      <c r="I42" s="229">
        <f>SUM(I39:I41)</f>
        <v>5.0270200000000003</v>
      </c>
      <c r="J42" s="228"/>
      <c r="K42" s="229">
        <f>SUM(K39:K41)</f>
        <v>0</v>
      </c>
      <c r="O42" s="201">
        <v>4</v>
      </c>
      <c r="BA42" s="230">
        <f>SUM(BA39:BA41)</f>
        <v>0</v>
      </c>
      <c r="BB42" s="230">
        <f>SUM(BB39:BB41)</f>
        <v>0</v>
      </c>
      <c r="BC42" s="230">
        <f>SUM(BC39:BC41)</f>
        <v>0</v>
      </c>
      <c r="BD42" s="230">
        <f>SUM(BD39:BD41)</f>
        <v>0</v>
      </c>
      <c r="BE42" s="230">
        <f>SUM(BE39:BE41)</f>
        <v>0</v>
      </c>
    </row>
    <row r="43" spans="1:80" x14ac:dyDescent="0.2">
      <c r="A43" s="191" t="s">
        <v>86</v>
      </c>
      <c r="B43" s="192" t="s">
        <v>143</v>
      </c>
      <c r="C43" s="193" t="s">
        <v>144</v>
      </c>
      <c r="D43" s="194"/>
      <c r="E43" s="195"/>
      <c r="F43" s="195"/>
      <c r="G43" s="196"/>
      <c r="H43" s="197"/>
      <c r="I43" s="198"/>
      <c r="J43" s="199"/>
      <c r="K43" s="200"/>
      <c r="O43" s="201">
        <v>1</v>
      </c>
    </row>
    <row r="44" spans="1:80" x14ac:dyDescent="0.2">
      <c r="A44" s="202">
        <v>17</v>
      </c>
      <c r="B44" s="203" t="s">
        <v>145</v>
      </c>
      <c r="C44" s="204" t="s">
        <v>146</v>
      </c>
      <c r="D44" s="205" t="s">
        <v>100</v>
      </c>
      <c r="E44" s="206">
        <v>12</v>
      </c>
      <c r="F44" s="206"/>
      <c r="G44" s="207">
        <f>E44*F44</f>
        <v>0</v>
      </c>
      <c r="H44" s="208">
        <v>0</v>
      </c>
      <c r="I44" s="209">
        <f>E44*H44</f>
        <v>0</v>
      </c>
      <c r="J44" s="208">
        <v>0</v>
      </c>
      <c r="K44" s="209">
        <f>E44*J44</f>
        <v>0</v>
      </c>
      <c r="O44" s="201">
        <v>2</v>
      </c>
      <c r="AA44" s="170">
        <v>1</v>
      </c>
      <c r="AB44" s="170">
        <v>1</v>
      </c>
      <c r="AC44" s="170">
        <v>1</v>
      </c>
      <c r="AZ44" s="170">
        <v>1</v>
      </c>
      <c r="BA44" s="170">
        <f>IF(AZ44=1,G44,0)</f>
        <v>0</v>
      </c>
      <c r="BB44" s="170">
        <f>IF(AZ44=2,G44,0)</f>
        <v>0</v>
      </c>
      <c r="BC44" s="170">
        <f>IF(AZ44=3,G44,0)</f>
        <v>0</v>
      </c>
      <c r="BD44" s="170">
        <f>IF(AZ44=4,G44,0)</f>
        <v>0</v>
      </c>
      <c r="BE44" s="170">
        <f>IF(AZ44=5,G44,0)</f>
        <v>0</v>
      </c>
      <c r="CA44" s="201">
        <v>1</v>
      </c>
      <c r="CB44" s="201">
        <v>1</v>
      </c>
    </row>
    <row r="45" spans="1:80" x14ac:dyDescent="0.2">
      <c r="A45" s="221"/>
      <c r="B45" s="222" t="s">
        <v>104</v>
      </c>
      <c r="C45" s="223" t="s">
        <v>147</v>
      </c>
      <c r="D45" s="224"/>
      <c r="E45" s="225"/>
      <c r="F45" s="226"/>
      <c r="G45" s="227">
        <f>SUM(G43:G44)</f>
        <v>0</v>
      </c>
      <c r="H45" s="228"/>
      <c r="I45" s="229">
        <f>SUM(I43:I44)</f>
        <v>0</v>
      </c>
      <c r="J45" s="228"/>
      <c r="K45" s="229">
        <f>SUM(K43:K44)</f>
        <v>0</v>
      </c>
      <c r="O45" s="201">
        <v>4</v>
      </c>
      <c r="BA45" s="230">
        <f>SUM(BA43:BA44)</f>
        <v>0</v>
      </c>
      <c r="BB45" s="230">
        <f>SUM(BB43:BB44)</f>
        <v>0</v>
      </c>
      <c r="BC45" s="230">
        <f>SUM(BC43:BC44)</f>
        <v>0</v>
      </c>
      <c r="BD45" s="230">
        <f>SUM(BD43:BD44)</f>
        <v>0</v>
      </c>
      <c r="BE45" s="230">
        <f>SUM(BE43:BE44)</f>
        <v>0</v>
      </c>
    </row>
    <row r="46" spans="1:80" x14ac:dyDescent="0.2">
      <c r="A46" s="191" t="s">
        <v>86</v>
      </c>
      <c r="B46" s="192" t="s">
        <v>148</v>
      </c>
      <c r="C46" s="193" t="s">
        <v>149</v>
      </c>
      <c r="D46" s="194"/>
      <c r="E46" s="195"/>
      <c r="F46" s="195"/>
      <c r="G46" s="196"/>
      <c r="H46" s="197"/>
      <c r="I46" s="198"/>
      <c r="J46" s="199"/>
      <c r="K46" s="200"/>
      <c r="O46" s="201">
        <v>1</v>
      </c>
    </row>
    <row r="47" spans="1:80" x14ac:dyDescent="0.2">
      <c r="A47" s="202">
        <v>18</v>
      </c>
      <c r="B47" s="203" t="s">
        <v>150</v>
      </c>
      <c r="C47" s="204" t="s">
        <v>151</v>
      </c>
      <c r="D47" s="205" t="s">
        <v>10</v>
      </c>
      <c r="E47" s="206">
        <v>297</v>
      </c>
      <c r="F47" s="206"/>
      <c r="G47" s="207">
        <f>E47*F47</f>
        <v>0</v>
      </c>
      <c r="H47" s="208">
        <v>0</v>
      </c>
      <c r="I47" s="209">
        <f>E47*H47</f>
        <v>0</v>
      </c>
      <c r="J47" s="208">
        <v>0</v>
      </c>
      <c r="K47" s="209">
        <f>E47*J47</f>
        <v>0</v>
      </c>
      <c r="O47" s="201">
        <v>2</v>
      </c>
      <c r="AA47" s="170">
        <v>1</v>
      </c>
      <c r="AB47" s="170">
        <v>1</v>
      </c>
      <c r="AC47" s="170">
        <v>1</v>
      </c>
      <c r="AZ47" s="170">
        <v>1</v>
      </c>
      <c r="BA47" s="170">
        <f>IF(AZ47=1,G47,0)</f>
        <v>0</v>
      </c>
      <c r="BB47" s="170">
        <f>IF(AZ47=2,G47,0)</f>
        <v>0</v>
      </c>
      <c r="BC47" s="170">
        <f>IF(AZ47=3,G47,0)</f>
        <v>0</v>
      </c>
      <c r="BD47" s="170">
        <f>IF(AZ47=4,G47,0)</f>
        <v>0</v>
      </c>
      <c r="BE47" s="170">
        <f>IF(AZ47=5,G47,0)</f>
        <v>0</v>
      </c>
      <c r="CA47" s="201">
        <v>1</v>
      </c>
      <c r="CB47" s="201">
        <v>1</v>
      </c>
    </row>
    <row r="48" spans="1:80" x14ac:dyDescent="0.2">
      <c r="A48" s="210"/>
      <c r="B48" s="211"/>
      <c r="C48" s="212" t="s">
        <v>152</v>
      </c>
      <c r="D48" s="213"/>
      <c r="E48" s="214">
        <v>297</v>
      </c>
      <c r="F48" s="215"/>
      <c r="G48" s="216"/>
      <c r="H48" s="217"/>
      <c r="I48" s="218"/>
      <c r="J48" s="219"/>
      <c r="K48" s="218"/>
      <c r="M48" s="220" t="s">
        <v>152</v>
      </c>
      <c r="O48" s="201"/>
    </row>
    <row r="49" spans="1:80" x14ac:dyDescent="0.2">
      <c r="A49" s="221"/>
      <c r="B49" s="222" t="s">
        <v>104</v>
      </c>
      <c r="C49" s="223" t="s">
        <v>153</v>
      </c>
      <c r="D49" s="224"/>
      <c r="E49" s="225"/>
      <c r="F49" s="226"/>
      <c r="G49" s="227">
        <f>SUM(G46:G48)</f>
        <v>0</v>
      </c>
      <c r="H49" s="228"/>
      <c r="I49" s="229">
        <f>SUM(I46:I48)</f>
        <v>0</v>
      </c>
      <c r="J49" s="228"/>
      <c r="K49" s="229">
        <f>SUM(K46:K48)</f>
        <v>0</v>
      </c>
      <c r="O49" s="201">
        <v>4</v>
      </c>
      <c r="BA49" s="230">
        <f>SUM(BA46:BA48)</f>
        <v>0</v>
      </c>
      <c r="BB49" s="230">
        <f>SUM(BB46:BB48)</f>
        <v>0</v>
      </c>
      <c r="BC49" s="230">
        <f>SUM(BC46:BC48)</f>
        <v>0</v>
      </c>
      <c r="BD49" s="230">
        <f>SUM(BD46:BD48)</f>
        <v>0</v>
      </c>
      <c r="BE49" s="230">
        <f>SUM(BE46:BE48)</f>
        <v>0</v>
      </c>
    </row>
    <row r="50" spans="1:80" x14ac:dyDescent="0.2">
      <c r="A50" s="191" t="s">
        <v>86</v>
      </c>
      <c r="B50" s="192" t="s">
        <v>154</v>
      </c>
      <c r="C50" s="193" t="s">
        <v>155</v>
      </c>
      <c r="D50" s="194"/>
      <c r="E50" s="195"/>
      <c r="F50" s="195"/>
      <c r="G50" s="196"/>
      <c r="H50" s="197"/>
      <c r="I50" s="198"/>
      <c r="J50" s="199"/>
      <c r="K50" s="200"/>
      <c r="O50" s="201">
        <v>1</v>
      </c>
    </row>
    <row r="51" spans="1:80" x14ac:dyDescent="0.2">
      <c r="A51" s="202">
        <v>19</v>
      </c>
      <c r="B51" s="203" t="s">
        <v>156</v>
      </c>
      <c r="C51" s="204" t="s">
        <v>157</v>
      </c>
      <c r="D51" s="205" t="s">
        <v>120</v>
      </c>
      <c r="E51" s="206">
        <v>129.94908000000001</v>
      </c>
      <c r="F51" s="206"/>
      <c r="G51" s="207">
        <f>E51*F51</f>
        <v>0</v>
      </c>
      <c r="H51" s="208">
        <v>0</v>
      </c>
      <c r="I51" s="209">
        <f>E51*H51</f>
        <v>0</v>
      </c>
      <c r="J51" s="208"/>
      <c r="K51" s="209">
        <f>E51*J51</f>
        <v>0</v>
      </c>
      <c r="O51" s="201">
        <v>2</v>
      </c>
      <c r="AA51" s="170">
        <v>7</v>
      </c>
      <c r="AB51" s="170">
        <v>1</v>
      </c>
      <c r="AC51" s="170">
        <v>2</v>
      </c>
      <c r="AZ51" s="170">
        <v>1</v>
      </c>
      <c r="BA51" s="170">
        <f>IF(AZ51=1,G51,0)</f>
        <v>0</v>
      </c>
      <c r="BB51" s="170">
        <f>IF(AZ51=2,G51,0)</f>
        <v>0</v>
      </c>
      <c r="BC51" s="170">
        <f>IF(AZ51=3,G51,0)</f>
        <v>0</v>
      </c>
      <c r="BD51" s="170">
        <f>IF(AZ51=4,G51,0)</f>
        <v>0</v>
      </c>
      <c r="BE51" s="170">
        <f>IF(AZ51=5,G51,0)</f>
        <v>0</v>
      </c>
      <c r="CA51" s="201">
        <v>7</v>
      </c>
      <c r="CB51" s="201">
        <v>1</v>
      </c>
    </row>
    <row r="52" spans="1:80" x14ac:dyDescent="0.2">
      <c r="A52" s="221"/>
      <c r="B52" s="222" t="s">
        <v>104</v>
      </c>
      <c r="C52" s="223" t="s">
        <v>158</v>
      </c>
      <c r="D52" s="224"/>
      <c r="E52" s="225"/>
      <c r="F52" s="226"/>
      <c r="G52" s="227">
        <f>SUM(G50:G51)</f>
        <v>0</v>
      </c>
      <c r="H52" s="228"/>
      <c r="I52" s="229">
        <f>SUM(I50:I51)</f>
        <v>0</v>
      </c>
      <c r="J52" s="228"/>
      <c r="K52" s="229">
        <f>SUM(K50:K51)</f>
        <v>0</v>
      </c>
      <c r="O52" s="201">
        <v>4</v>
      </c>
      <c r="BA52" s="230">
        <f>SUM(BA50:BA51)</f>
        <v>0</v>
      </c>
      <c r="BB52" s="230">
        <f>SUM(BB50:BB51)</f>
        <v>0</v>
      </c>
      <c r="BC52" s="230">
        <f>SUM(BC50:BC51)</f>
        <v>0</v>
      </c>
      <c r="BD52" s="230">
        <f>SUM(BD50:BD51)</f>
        <v>0</v>
      </c>
      <c r="BE52" s="230">
        <f>SUM(BE50:BE51)</f>
        <v>0</v>
      </c>
    </row>
    <row r="53" spans="1:80" x14ac:dyDescent="0.2">
      <c r="E53" s="170"/>
    </row>
    <row r="54" spans="1:80" x14ac:dyDescent="0.2">
      <c r="E54" s="170"/>
    </row>
    <row r="55" spans="1:80" x14ac:dyDescent="0.2">
      <c r="E55" s="170"/>
    </row>
    <row r="56" spans="1:80" x14ac:dyDescent="0.2">
      <c r="E56" s="170"/>
    </row>
    <row r="57" spans="1:80" x14ac:dyDescent="0.2">
      <c r="E57" s="170"/>
    </row>
    <row r="58" spans="1:80" x14ac:dyDescent="0.2">
      <c r="E58" s="170"/>
    </row>
    <row r="59" spans="1:80" x14ac:dyDescent="0.2">
      <c r="E59" s="170"/>
    </row>
    <row r="60" spans="1:80" x14ac:dyDescent="0.2">
      <c r="E60" s="170"/>
    </row>
    <row r="61" spans="1:80" x14ac:dyDescent="0.2">
      <c r="E61" s="170"/>
    </row>
    <row r="62" spans="1:80" x14ac:dyDescent="0.2">
      <c r="E62" s="170"/>
    </row>
    <row r="63" spans="1:80" x14ac:dyDescent="0.2">
      <c r="E63" s="170"/>
    </row>
    <row r="64" spans="1:80" x14ac:dyDescent="0.2">
      <c r="E64" s="170"/>
    </row>
    <row r="65" spans="1:7" x14ac:dyDescent="0.2">
      <c r="E65" s="170"/>
    </row>
    <row r="66" spans="1:7" x14ac:dyDescent="0.2">
      <c r="E66" s="170"/>
    </row>
    <row r="67" spans="1:7" x14ac:dyDescent="0.2">
      <c r="E67" s="170"/>
    </row>
    <row r="68" spans="1:7" x14ac:dyDescent="0.2">
      <c r="E68" s="170"/>
    </row>
    <row r="69" spans="1:7" x14ac:dyDescent="0.2">
      <c r="E69" s="170"/>
    </row>
    <row r="70" spans="1:7" x14ac:dyDescent="0.2">
      <c r="E70" s="170"/>
    </row>
    <row r="71" spans="1:7" x14ac:dyDescent="0.2">
      <c r="E71" s="170"/>
    </row>
    <row r="72" spans="1:7" x14ac:dyDescent="0.2">
      <c r="E72" s="170"/>
    </row>
    <row r="73" spans="1:7" x14ac:dyDescent="0.2">
      <c r="E73" s="170"/>
    </row>
    <row r="74" spans="1:7" x14ac:dyDescent="0.2">
      <c r="E74" s="170"/>
    </row>
    <row r="75" spans="1:7" x14ac:dyDescent="0.2">
      <c r="E75" s="170"/>
    </row>
    <row r="76" spans="1:7" x14ac:dyDescent="0.2">
      <c r="A76" s="219"/>
      <c r="B76" s="219"/>
      <c r="C76" s="219"/>
      <c r="D76" s="219"/>
      <c r="E76" s="219"/>
      <c r="F76" s="219"/>
      <c r="G76" s="219"/>
    </row>
    <row r="77" spans="1:7" x14ac:dyDescent="0.2">
      <c r="A77" s="219"/>
      <c r="B77" s="219"/>
      <c r="C77" s="219"/>
      <c r="D77" s="219"/>
      <c r="E77" s="219"/>
      <c r="F77" s="219"/>
      <c r="G77" s="219"/>
    </row>
    <row r="78" spans="1:7" x14ac:dyDescent="0.2">
      <c r="A78" s="219"/>
      <c r="B78" s="219"/>
      <c r="C78" s="219"/>
      <c r="D78" s="219"/>
      <c r="E78" s="219"/>
      <c r="F78" s="219"/>
      <c r="G78" s="219"/>
    </row>
    <row r="79" spans="1:7" x14ac:dyDescent="0.2">
      <c r="A79" s="219"/>
      <c r="B79" s="219"/>
      <c r="C79" s="219"/>
      <c r="D79" s="219"/>
      <c r="E79" s="219"/>
      <c r="F79" s="219"/>
      <c r="G79" s="219"/>
    </row>
    <row r="80" spans="1:7" x14ac:dyDescent="0.2">
      <c r="E80" s="170"/>
    </row>
    <row r="81" spans="5:5" x14ac:dyDescent="0.2">
      <c r="E81" s="170"/>
    </row>
    <row r="82" spans="5:5" x14ac:dyDescent="0.2">
      <c r="E82" s="170"/>
    </row>
    <row r="83" spans="5:5" x14ac:dyDescent="0.2">
      <c r="E83" s="170"/>
    </row>
    <row r="84" spans="5:5" x14ac:dyDescent="0.2">
      <c r="E84" s="170"/>
    </row>
    <row r="85" spans="5:5" x14ac:dyDescent="0.2">
      <c r="E85" s="170"/>
    </row>
    <row r="86" spans="5:5" x14ac:dyDescent="0.2">
      <c r="E86" s="170"/>
    </row>
    <row r="87" spans="5:5" x14ac:dyDescent="0.2">
      <c r="E87" s="170"/>
    </row>
    <row r="88" spans="5:5" x14ac:dyDescent="0.2">
      <c r="E88" s="170"/>
    </row>
    <row r="89" spans="5:5" x14ac:dyDescent="0.2">
      <c r="E89" s="170"/>
    </row>
    <row r="90" spans="5:5" x14ac:dyDescent="0.2">
      <c r="E90" s="170"/>
    </row>
    <row r="91" spans="5:5" x14ac:dyDescent="0.2">
      <c r="E91" s="170"/>
    </row>
    <row r="92" spans="5:5" x14ac:dyDescent="0.2">
      <c r="E92" s="170"/>
    </row>
    <row r="93" spans="5:5" x14ac:dyDescent="0.2">
      <c r="E93" s="170"/>
    </row>
    <row r="94" spans="5:5" x14ac:dyDescent="0.2">
      <c r="E94" s="170"/>
    </row>
    <row r="95" spans="5:5" x14ac:dyDescent="0.2">
      <c r="E95" s="170"/>
    </row>
    <row r="96" spans="5:5" x14ac:dyDescent="0.2">
      <c r="E96" s="170"/>
    </row>
    <row r="97" spans="1:7" x14ac:dyDescent="0.2">
      <c r="E97" s="170"/>
    </row>
    <row r="98" spans="1:7" x14ac:dyDescent="0.2">
      <c r="E98" s="170"/>
    </row>
    <row r="99" spans="1:7" x14ac:dyDescent="0.2">
      <c r="E99" s="170"/>
    </row>
    <row r="100" spans="1:7" x14ac:dyDescent="0.2">
      <c r="E100" s="170"/>
    </row>
    <row r="101" spans="1:7" x14ac:dyDescent="0.2">
      <c r="E101" s="170"/>
    </row>
    <row r="102" spans="1:7" x14ac:dyDescent="0.2">
      <c r="E102" s="170"/>
    </row>
    <row r="103" spans="1:7" x14ac:dyDescent="0.2">
      <c r="E103" s="170"/>
    </row>
    <row r="104" spans="1:7" x14ac:dyDescent="0.2">
      <c r="E104" s="170"/>
    </row>
    <row r="105" spans="1:7" x14ac:dyDescent="0.2">
      <c r="E105" s="170"/>
    </row>
    <row r="106" spans="1:7" x14ac:dyDescent="0.2">
      <c r="E106" s="170"/>
    </row>
    <row r="107" spans="1:7" x14ac:dyDescent="0.2">
      <c r="E107" s="170"/>
    </row>
    <row r="108" spans="1:7" x14ac:dyDescent="0.2">
      <c r="E108" s="170"/>
    </row>
    <row r="109" spans="1:7" x14ac:dyDescent="0.2">
      <c r="E109" s="170"/>
    </row>
    <row r="110" spans="1:7" x14ac:dyDescent="0.2">
      <c r="E110" s="170"/>
    </row>
    <row r="111" spans="1:7" x14ac:dyDescent="0.2">
      <c r="A111" s="235"/>
      <c r="B111" s="235"/>
    </row>
    <row r="112" spans="1:7" x14ac:dyDescent="0.2">
      <c r="A112" s="219"/>
      <c r="B112" s="219"/>
      <c r="C112" s="236"/>
      <c r="D112" s="236"/>
      <c r="E112" s="237"/>
      <c r="F112" s="236"/>
      <c r="G112" s="238"/>
    </row>
    <row r="113" spans="1:7" x14ac:dyDescent="0.2">
      <c r="A113" s="239"/>
      <c r="B113" s="239"/>
      <c r="C113" s="219"/>
      <c r="D113" s="219"/>
      <c r="E113" s="240"/>
      <c r="F113" s="219"/>
      <c r="G113" s="219"/>
    </row>
    <row r="114" spans="1:7" x14ac:dyDescent="0.2">
      <c r="A114" s="219"/>
      <c r="B114" s="219"/>
      <c r="C114" s="219"/>
      <c r="D114" s="219"/>
      <c r="E114" s="240"/>
      <c r="F114" s="219"/>
      <c r="G114" s="219"/>
    </row>
    <row r="115" spans="1:7" x14ac:dyDescent="0.2">
      <c r="A115" s="219"/>
      <c r="B115" s="219"/>
      <c r="C115" s="219"/>
      <c r="D115" s="219"/>
      <c r="E115" s="240"/>
      <c r="F115" s="219"/>
      <c r="G115" s="219"/>
    </row>
    <row r="116" spans="1:7" x14ac:dyDescent="0.2">
      <c r="A116" s="219"/>
      <c r="B116" s="219"/>
      <c r="C116" s="219"/>
      <c r="D116" s="219"/>
      <c r="E116" s="240"/>
      <c r="F116" s="219"/>
      <c r="G116" s="219"/>
    </row>
    <row r="117" spans="1:7" x14ac:dyDescent="0.2">
      <c r="A117" s="219"/>
      <c r="B117" s="219"/>
      <c r="C117" s="219"/>
      <c r="D117" s="219"/>
      <c r="E117" s="240"/>
      <c r="F117" s="219"/>
      <c r="G117" s="219"/>
    </row>
    <row r="118" spans="1:7" x14ac:dyDescent="0.2">
      <c r="A118" s="219"/>
      <c r="B118" s="219"/>
      <c r="C118" s="219"/>
      <c r="D118" s="219"/>
      <c r="E118" s="240"/>
      <c r="F118" s="219"/>
      <c r="G118" s="219"/>
    </row>
    <row r="119" spans="1:7" x14ac:dyDescent="0.2">
      <c r="A119" s="219"/>
      <c r="B119" s="219"/>
      <c r="C119" s="219"/>
      <c r="D119" s="219"/>
      <c r="E119" s="240"/>
      <c r="F119" s="219"/>
      <c r="G119" s="219"/>
    </row>
    <row r="120" spans="1:7" x14ac:dyDescent="0.2">
      <c r="A120" s="219"/>
      <c r="B120" s="219"/>
      <c r="C120" s="219"/>
      <c r="D120" s="219"/>
      <c r="E120" s="240"/>
      <c r="F120" s="219"/>
      <c r="G120" s="219"/>
    </row>
    <row r="121" spans="1:7" x14ac:dyDescent="0.2">
      <c r="A121" s="219"/>
      <c r="B121" s="219"/>
      <c r="C121" s="219"/>
      <c r="D121" s="219"/>
      <c r="E121" s="240"/>
      <c r="F121" s="219"/>
      <c r="G121" s="219"/>
    </row>
    <row r="122" spans="1:7" x14ac:dyDescent="0.2">
      <c r="A122" s="219"/>
      <c r="B122" s="219"/>
      <c r="C122" s="219"/>
      <c r="D122" s="219"/>
      <c r="E122" s="240"/>
      <c r="F122" s="219"/>
      <c r="G122" s="219"/>
    </row>
    <row r="123" spans="1:7" x14ac:dyDescent="0.2">
      <c r="A123" s="219"/>
      <c r="B123" s="219"/>
      <c r="C123" s="219"/>
      <c r="D123" s="219"/>
      <c r="E123" s="240"/>
      <c r="F123" s="219"/>
      <c r="G123" s="219"/>
    </row>
    <row r="124" spans="1:7" x14ac:dyDescent="0.2">
      <c r="A124" s="219"/>
      <c r="B124" s="219"/>
      <c r="C124" s="219"/>
      <c r="D124" s="219"/>
      <c r="E124" s="240"/>
      <c r="F124" s="219"/>
      <c r="G124" s="219"/>
    </row>
    <row r="125" spans="1:7" x14ac:dyDescent="0.2">
      <c r="A125" s="219"/>
      <c r="B125" s="219"/>
      <c r="C125" s="219"/>
      <c r="D125" s="219"/>
      <c r="E125" s="240"/>
      <c r="F125" s="219"/>
      <c r="G125" s="219"/>
    </row>
  </sheetData>
  <mergeCells count="19">
    <mergeCell ref="C48:D48"/>
    <mergeCell ref="C27:D27"/>
    <mergeCell ref="C29:D29"/>
    <mergeCell ref="C31:D31"/>
    <mergeCell ref="C33:D33"/>
    <mergeCell ref="C35:G35"/>
    <mergeCell ref="C37:G37"/>
    <mergeCell ref="C13:D13"/>
    <mergeCell ref="C15:D15"/>
    <mergeCell ref="C17:D17"/>
    <mergeCell ref="C21:D21"/>
    <mergeCell ref="C23:D23"/>
    <mergeCell ref="C25:D25"/>
    <mergeCell ref="A1:G1"/>
    <mergeCell ref="A3:B3"/>
    <mergeCell ref="A4:B4"/>
    <mergeCell ref="E4:G4"/>
    <mergeCell ref="C9:D9"/>
    <mergeCell ref="C11:D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08 313508 KL</vt:lpstr>
      <vt:lpstr>08 313508 Rek</vt:lpstr>
      <vt:lpstr>08 313508 Pol</vt:lpstr>
      <vt:lpstr>'08 313508 Pol'!Názvy_tisku</vt:lpstr>
      <vt:lpstr>'08 313508 Rek'!Názvy_tisku</vt:lpstr>
      <vt:lpstr>'08 313508 KL'!Oblast_tisku</vt:lpstr>
      <vt:lpstr>'08 313508 Pol'!Oblast_tisku</vt:lpstr>
      <vt:lpstr>'08 313508 Rek'!Oblast_tisku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syrotius</dc:creator>
  <cp:lastModifiedBy>syrotius</cp:lastModifiedBy>
  <dcterms:created xsi:type="dcterms:W3CDTF">2018-02-15T09:10:09Z</dcterms:created>
  <dcterms:modified xsi:type="dcterms:W3CDTF">2018-02-15T09:10:22Z</dcterms:modified>
</cp:coreProperties>
</file>