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el\Desktop\Modernizace bytu Bezručova Turnov\"/>
    </mc:Choice>
  </mc:AlternateContent>
  <bookViews>
    <workbookView xWindow="0" yWindow="0" windowWidth="28800" windowHeight="12435"/>
  </bookViews>
  <sheets>
    <sheet name="Stavba" sheetId="1" r:id="rId1"/>
    <sheet name="SO 01 1 KL" sheetId="2" state="hidden" r:id="rId2"/>
    <sheet name="SO 01 1 Rek" sheetId="3" state="hidden" r:id="rId3"/>
    <sheet name="SO 01 1 Pol" sheetId="4" r:id="rId4"/>
    <sheet name="SO 02 1 KL" sheetId="5" state="hidden" r:id="rId5"/>
    <sheet name="SO 02 1 Rek" sheetId="6" state="hidden" r:id="rId6"/>
    <sheet name="SO 01 1 Pol ZTI" sheetId="8" r:id="rId7"/>
    <sheet name="SO 01 1 Pol Plyn" sheetId="9" r:id="rId8"/>
    <sheet name="SO 01 1 Pol Elektro" sheetId="10" r:id="rId9"/>
    <sheet name="SO 02 1 Pol" sheetId="7" r:id="rId10"/>
  </sheet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1 Pol'!$1:$6</definedName>
    <definedName name="_xlnm.Print_Titles" localSheetId="2">'SO 01 1 Rek'!$1:$6</definedName>
    <definedName name="_xlnm.Print_Titles" localSheetId="9">'SO 02 1 Pol'!$1:$6</definedName>
    <definedName name="_xlnm.Print_Titles" localSheetId="5">'SO 02 1 Rek'!$1:$6</definedName>
    <definedName name="Objednatel" localSheetId="0">Stavba!$D$11</definedName>
    <definedName name="Objekt" localSheetId="0">Stavba!$B$29</definedName>
    <definedName name="_xlnm.Print_Area" localSheetId="1">'SO 01 1 KL'!$A$1:$G$45</definedName>
    <definedName name="_xlnm.Print_Area" localSheetId="3">'SO 01 1 Pol'!$A$1:$K$205</definedName>
    <definedName name="_xlnm.Print_Area" localSheetId="2">'SO 01 1 Rek'!$A$1:$I$33</definedName>
    <definedName name="_xlnm.Print_Area" localSheetId="4">'SO 02 1 KL'!$A$1:$G$45</definedName>
    <definedName name="_xlnm.Print_Area" localSheetId="9">'SO 02 1 Pol'!$A$1:$K$11</definedName>
    <definedName name="_xlnm.Print_Area" localSheetId="5">'SO 02 1 Rek'!$A$1:$I$14</definedName>
    <definedName name="_xlnm.Print_Area" localSheetId="0">Stavba!$B$1:$J$109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9" hidden="1">0</definedName>
    <definedName name="solver_num" localSheetId="3" hidden="1">0</definedName>
    <definedName name="solver_num" localSheetId="9" hidden="1">0</definedName>
    <definedName name="solver_opt" localSheetId="3" hidden="1">'SO 01 1 Pol'!#REF!</definedName>
    <definedName name="solver_opt" localSheetId="9" hidden="1">'SO 02 1 Pol'!#REF!</definedName>
    <definedName name="solver_typ" localSheetId="3" hidden="1">1</definedName>
    <definedName name="solver_typ" localSheetId="9" hidden="1">1</definedName>
    <definedName name="solver_val" localSheetId="3" hidden="1">0</definedName>
    <definedName name="solver_val" localSheetId="9" hidden="1">0</definedName>
    <definedName name="SoucetDilu" localSheetId="0">Stavba!$F$70:$J$70</definedName>
    <definedName name="StavbaCelkem" localSheetId="0">Stavba!$H$32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0" l="1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82" i="10" l="1"/>
  <c r="F83" i="10"/>
  <c r="F84" i="10"/>
  <c r="F85" i="10"/>
  <c r="F86" i="10"/>
  <c r="F87" i="10"/>
  <c r="F88" i="10"/>
  <c r="F89" i="10"/>
  <c r="F81" i="10"/>
  <c r="F90" i="10" l="1"/>
  <c r="F102" i="10" s="1"/>
  <c r="F94" i="10"/>
  <c r="F95" i="10" s="1"/>
  <c r="F103" i="10" s="1"/>
  <c r="F59" i="10"/>
  <c r="F11" i="10"/>
  <c r="F18" i="9"/>
  <c r="F17" i="9"/>
  <c r="A17" i="9"/>
  <c r="A18" i="9" s="1"/>
  <c r="F16" i="9"/>
  <c r="F14" i="9"/>
  <c r="F13" i="9"/>
  <c r="F11" i="9"/>
  <c r="F10" i="9"/>
  <c r="F9" i="9"/>
  <c r="F8" i="9" s="1"/>
  <c r="F15" i="9" l="1"/>
  <c r="F55" i="10"/>
  <c r="F100" i="10" s="1"/>
  <c r="F77" i="10"/>
  <c r="F101" i="10" s="1"/>
  <c r="F12" i="9"/>
  <c r="F104" i="10" l="1"/>
  <c r="F7" i="9"/>
  <c r="F5" i="9" s="1"/>
  <c r="F44" i="8"/>
  <c r="F43" i="8"/>
  <c r="F42" i="8"/>
  <c r="F41" i="8"/>
  <c r="F39" i="8" s="1"/>
  <c r="A41" i="8"/>
  <c r="F40" i="8"/>
  <c r="F37" i="8"/>
  <c r="F36" i="8"/>
  <c r="A36" i="8"/>
  <c r="A37" i="8" s="1"/>
  <c r="F35" i="8"/>
  <c r="F33" i="8"/>
  <c r="F32" i="8"/>
  <c r="F31" i="8"/>
  <c r="F30" i="8"/>
  <c r="F29" i="8"/>
  <c r="F28" i="8"/>
  <c r="F27" i="8" s="1"/>
  <c r="F26" i="8"/>
  <c r="A26" i="8"/>
  <c r="F25" i="8"/>
  <c r="F24" i="8"/>
  <c r="A24" i="8"/>
  <c r="F23" i="8"/>
  <c r="F22" i="8"/>
  <c r="A22" i="8"/>
  <c r="F21" i="8"/>
  <c r="F17" i="8"/>
  <c r="F16" i="8"/>
  <c r="F14" i="8" s="1"/>
  <c r="A16" i="8"/>
  <c r="A17" i="8" s="1"/>
  <c r="F15" i="8"/>
  <c r="F13" i="8"/>
  <c r="F12" i="8"/>
  <c r="F11" i="8"/>
  <c r="F10" i="8"/>
  <c r="F9" i="8"/>
  <c r="F8" i="8" l="1"/>
  <c r="F7" i="8"/>
  <c r="F34" i="8"/>
  <c r="F20" i="8"/>
  <c r="F19" i="8" s="1"/>
  <c r="F5" i="8" l="1"/>
  <c r="BE10" i="7"/>
  <c r="BD10" i="7"/>
  <c r="BC10" i="7"/>
  <c r="BB10" i="7"/>
  <c r="K10" i="7"/>
  <c r="I10" i="7"/>
  <c r="G10" i="7"/>
  <c r="BA10" i="7" s="1"/>
  <c r="BE9" i="7"/>
  <c r="BD9" i="7"/>
  <c r="BC9" i="7"/>
  <c r="BB9" i="7"/>
  <c r="K9" i="7"/>
  <c r="K11" i="7" s="1"/>
  <c r="I9" i="7"/>
  <c r="I11" i="7" s="1"/>
  <c r="G9" i="7"/>
  <c r="BA9" i="7" s="1"/>
  <c r="BE8" i="7"/>
  <c r="BD8" i="7"/>
  <c r="BC8" i="7"/>
  <c r="BB8" i="7"/>
  <c r="BB11" i="7" s="1"/>
  <c r="F7" i="6" s="1"/>
  <c r="F8" i="6" s="1"/>
  <c r="C16" i="5" s="1"/>
  <c r="K8" i="7"/>
  <c r="I8" i="7"/>
  <c r="G8" i="7"/>
  <c r="BA8" i="7" s="1"/>
  <c r="B7" i="6"/>
  <c r="A7" i="6"/>
  <c r="E4" i="7"/>
  <c r="F3" i="7"/>
  <c r="G13" i="6"/>
  <c r="I13" i="6" s="1"/>
  <c r="H14" i="6" s="1"/>
  <c r="G23" i="5" s="1"/>
  <c r="G22" i="5" s="1"/>
  <c r="C33" i="5"/>
  <c r="F33" i="5" s="1"/>
  <c r="C31" i="5"/>
  <c r="G15" i="5"/>
  <c r="D15" i="5"/>
  <c r="G7" i="5"/>
  <c r="BE204" i="4"/>
  <c r="BD204" i="4"/>
  <c r="BC204" i="4"/>
  <c r="BB204" i="4"/>
  <c r="K204" i="4"/>
  <c r="I204" i="4"/>
  <c r="G204" i="4"/>
  <c r="BA204" i="4" s="1"/>
  <c r="BE203" i="4"/>
  <c r="BD203" i="4"/>
  <c r="BC203" i="4"/>
  <c r="BB203" i="4"/>
  <c r="K203" i="4"/>
  <c r="I203" i="4"/>
  <c r="G203" i="4"/>
  <c r="BA203" i="4" s="1"/>
  <c r="BE202" i="4"/>
  <c r="BD202" i="4"/>
  <c r="BC202" i="4"/>
  <c r="BB202" i="4"/>
  <c r="K202" i="4"/>
  <c r="I202" i="4"/>
  <c r="G202" i="4"/>
  <c r="BA202" i="4" s="1"/>
  <c r="BE201" i="4"/>
  <c r="BE205" i="4" s="1"/>
  <c r="I26" i="3" s="1"/>
  <c r="BD201" i="4"/>
  <c r="BC201" i="4"/>
  <c r="BB201" i="4"/>
  <c r="K201" i="4"/>
  <c r="K205" i="4" s="1"/>
  <c r="I201" i="4"/>
  <c r="I205" i="4" s="1"/>
  <c r="G201" i="4"/>
  <c r="BA201" i="4" s="1"/>
  <c r="BE200" i="4"/>
  <c r="BD200" i="4"/>
  <c r="BC200" i="4"/>
  <c r="BB200" i="4"/>
  <c r="K200" i="4"/>
  <c r="I200" i="4"/>
  <c r="G200" i="4"/>
  <c r="BA200" i="4" s="1"/>
  <c r="BE199" i="4"/>
  <c r="BD199" i="4"/>
  <c r="BC199" i="4"/>
  <c r="BC205" i="4" s="1"/>
  <c r="G26" i="3" s="1"/>
  <c r="BB199" i="4"/>
  <c r="K199" i="4"/>
  <c r="I199" i="4"/>
  <c r="G199" i="4"/>
  <c r="BA199" i="4" s="1"/>
  <c r="B26" i="3"/>
  <c r="A26" i="3"/>
  <c r="BE196" i="4"/>
  <c r="BE197" i="4" s="1"/>
  <c r="I25" i="3" s="1"/>
  <c r="BC196" i="4"/>
  <c r="BB196" i="4"/>
  <c r="BB197" i="4" s="1"/>
  <c r="F25" i="3" s="1"/>
  <c r="BA196" i="4"/>
  <c r="BA197" i="4" s="1"/>
  <c r="E25" i="3" s="1"/>
  <c r="K196" i="4"/>
  <c r="I196" i="4"/>
  <c r="G196" i="4"/>
  <c r="BD196" i="4" s="1"/>
  <c r="BD197" i="4" s="1"/>
  <c r="H25" i="3" s="1"/>
  <c r="B25" i="3"/>
  <c r="A25" i="3"/>
  <c r="BC197" i="4"/>
  <c r="G25" i="3" s="1"/>
  <c r="K197" i="4"/>
  <c r="I197" i="4"/>
  <c r="BE192" i="4"/>
  <c r="BD192" i="4"/>
  <c r="BD194" i="4" s="1"/>
  <c r="H24" i="3" s="1"/>
  <c r="BC192" i="4"/>
  <c r="BC194" i="4" s="1"/>
  <c r="G24" i="3" s="1"/>
  <c r="BA192" i="4"/>
  <c r="K192" i="4"/>
  <c r="I192" i="4"/>
  <c r="I194" i="4" s="1"/>
  <c r="G192" i="4"/>
  <c r="BB192" i="4" s="1"/>
  <c r="BE187" i="4"/>
  <c r="BD187" i="4"/>
  <c r="BC187" i="4"/>
  <c r="BA187" i="4"/>
  <c r="K187" i="4"/>
  <c r="I187" i="4"/>
  <c r="G187" i="4"/>
  <c r="BB187" i="4" s="1"/>
  <c r="BE182" i="4"/>
  <c r="BE194" i="4" s="1"/>
  <c r="I24" i="3" s="1"/>
  <c r="BD182" i="4"/>
  <c r="BC182" i="4"/>
  <c r="BA182" i="4"/>
  <c r="BA194" i="4" s="1"/>
  <c r="E24" i="3" s="1"/>
  <c r="K182" i="4"/>
  <c r="K194" i="4" s="1"/>
  <c r="I182" i="4"/>
  <c r="G182" i="4"/>
  <c r="B24" i="3"/>
  <c r="A24" i="3"/>
  <c r="BE179" i="4"/>
  <c r="BD179" i="4"/>
  <c r="BC179" i="4"/>
  <c r="BA179" i="4"/>
  <c r="K179" i="4"/>
  <c r="I179" i="4"/>
  <c r="G179" i="4"/>
  <c r="BB179" i="4" s="1"/>
  <c r="BE174" i="4"/>
  <c r="BD174" i="4"/>
  <c r="BC174" i="4"/>
  <c r="BA174" i="4"/>
  <c r="K174" i="4"/>
  <c r="I174" i="4"/>
  <c r="G174" i="4"/>
  <c r="BB174" i="4" s="1"/>
  <c r="BE171" i="4"/>
  <c r="BD171" i="4"/>
  <c r="BC171" i="4"/>
  <c r="BA171" i="4"/>
  <c r="K171" i="4"/>
  <c r="I171" i="4"/>
  <c r="G171" i="4"/>
  <c r="BB171" i="4" s="1"/>
  <c r="BE168" i="4"/>
  <c r="BD168" i="4"/>
  <c r="BC168" i="4"/>
  <c r="BA168" i="4"/>
  <c r="K168" i="4"/>
  <c r="I168" i="4"/>
  <c r="G168" i="4"/>
  <c r="BB168" i="4" s="1"/>
  <c r="BE165" i="4"/>
  <c r="BD165" i="4"/>
  <c r="BC165" i="4"/>
  <c r="BA165" i="4"/>
  <c r="K165" i="4"/>
  <c r="I165" i="4"/>
  <c r="G165" i="4"/>
  <c r="BB165" i="4" s="1"/>
  <c r="BE162" i="4"/>
  <c r="BD162" i="4"/>
  <c r="BC162" i="4"/>
  <c r="BC180" i="4" s="1"/>
  <c r="G23" i="3" s="1"/>
  <c r="BA162" i="4"/>
  <c r="K162" i="4"/>
  <c r="K180" i="4" s="1"/>
  <c r="I162" i="4"/>
  <c r="I180" i="4" s="1"/>
  <c r="G162" i="4"/>
  <c r="BB162" i="4" s="1"/>
  <c r="B23" i="3"/>
  <c r="A23" i="3"/>
  <c r="BE159" i="4"/>
  <c r="BE160" i="4" s="1"/>
  <c r="I22" i="3" s="1"/>
  <c r="BD159" i="4"/>
  <c r="BC159" i="4"/>
  <c r="BA159" i="4"/>
  <c r="K159" i="4"/>
  <c r="I159" i="4"/>
  <c r="G159" i="4"/>
  <c r="BB159" i="4" s="1"/>
  <c r="BE157" i="4"/>
  <c r="BD157" i="4"/>
  <c r="BC157" i="4"/>
  <c r="BA157" i="4"/>
  <c r="K157" i="4"/>
  <c r="I157" i="4"/>
  <c r="G157" i="4"/>
  <c r="BB157" i="4" s="1"/>
  <c r="BE153" i="4"/>
  <c r="BD153" i="4"/>
  <c r="BC153" i="4"/>
  <c r="BA153" i="4"/>
  <c r="BA160" i="4" s="1"/>
  <c r="E22" i="3" s="1"/>
  <c r="K153" i="4"/>
  <c r="I153" i="4"/>
  <c r="I160" i="4" s="1"/>
  <c r="G153" i="4"/>
  <c r="BB153" i="4" s="1"/>
  <c r="B22" i="3"/>
  <c r="A22" i="3"/>
  <c r="K160" i="4"/>
  <c r="BE150" i="4"/>
  <c r="BD150" i="4"/>
  <c r="BC150" i="4"/>
  <c r="BA150" i="4"/>
  <c r="K150" i="4"/>
  <c r="I150" i="4"/>
  <c r="G150" i="4"/>
  <c r="BB150" i="4" s="1"/>
  <c r="BE147" i="4"/>
  <c r="BD147" i="4"/>
  <c r="BC147" i="4"/>
  <c r="BA147" i="4"/>
  <c r="K147" i="4"/>
  <c r="I147" i="4"/>
  <c r="G147" i="4"/>
  <c r="BB147" i="4" s="1"/>
  <c r="BE144" i="4"/>
  <c r="BD144" i="4"/>
  <c r="BC144" i="4"/>
  <c r="BA144" i="4"/>
  <c r="K144" i="4"/>
  <c r="I144" i="4"/>
  <c r="G144" i="4"/>
  <c r="BB144" i="4" s="1"/>
  <c r="BE142" i="4"/>
  <c r="BD142" i="4"/>
  <c r="BD151" i="4" s="1"/>
  <c r="H21" i="3" s="1"/>
  <c r="BC142" i="4"/>
  <c r="BA142" i="4"/>
  <c r="K142" i="4"/>
  <c r="K151" i="4" s="1"/>
  <c r="I142" i="4"/>
  <c r="G142" i="4"/>
  <c r="BB142" i="4" s="1"/>
  <c r="BE140" i="4"/>
  <c r="BD140" i="4"/>
  <c r="BC140" i="4"/>
  <c r="BA140" i="4"/>
  <c r="K140" i="4"/>
  <c r="I140" i="4"/>
  <c r="G140" i="4"/>
  <c r="BB140" i="4" s="1"/>
  <c r="BE138" i="4"/>
  <c r="BD138" i="4"/>
  <c r="BC138" i="4"/>
  <c r="BA138" i="4"/>
  <c r="K138" i="4"/>
  <c r="I138" i="4"/>
  <c r="G138" i="4"/>
  <c r="BB138" i="4" s="1"/>
  <c r="B21" i="3"/>
  <c r="A21" i="3"/>
  <c r="I151" i="4"/>
  <c r="BE133" i="4"/>
  <c r="BD133" i="4"/>
  <c r="BD136" i="4" s="1"/>
  <c r="H20" i="3" s="1"/>
  <c r="BC133" i="4"/>
  <c r="BA133" i="4"/>
  <c r="K133" i="4"/>
  <c r="I133" i="4"/>
  <c r="I136" i="4" s="1"/>
  <c r="G133" i="4"/>
  <c r="BB133" i="4" s="1"/>
  <c r="BE130" i="4"/>
  <c r="BD130" i="4"/>
  <c r="BC130" i="4"/>
  <c r="BA130" i="4"/>
  <c r="K130" i="4"/>
  <c r="I130" i="4"/>
  <c r="G130" i="4"/>
  <c r="BB130" i="4" s="1"/>
  <c r="BE127" i="4"/>
  <c r="BD127" i="4"/>
  <c r="BC127" i="4"/>
  <c r="BA127" i="4"/>
  <c r="BA136" i="4" s="1"/>
  <c r="E20" i="3" s="1"/>
  <c r="K127" i="4"/>
  <c r="K136" i="4" s="1"/>
  <c r="I127" i="4"/>
  <c r="G127" i="4"/>
  <c r="BB127" i="4" s="1"/>
  <c r="B20" i="3"/>
  <c r="A20" i="3"/>
  <c r="BE124" i="4"/>
  <c r="BD124" i="4"/>
  <c r="BC124" i="4"/>
  <c r="BA124" i="4"/>
  <c r="K124" i="4"/>
  <c r="I124" i="4"/>
  <c r="G124" i="4"/>
  <c r="BB124" i="4" s="1"/>
  <c r="BE122" i="4"/>
  <c r="BD122" i="4"/>
  <c r="BC122" i="4"/>
  <c r="BA122" i="4"/>
  <c r="K122" i="4"/>
  <c r="I122" i="4"/>
  <c r="G122" i="4"/>
  <c r="BB122" i="4" s="1"/>
  <c r="BE120" i="4"/>
  <c r="BD120" i="4"/>
  <c r="BC120" i="4"/>
  <c r="BA120" i="4"/>
  <c r="K120" i="4"/>
  <c r="I120" i="4"/>
  <c r="G120" i="4"/>
  <c r="BB120" i="4" s="1"/>
  <c r="BE117" i="4"/>
  <c r="BD117" i="4"/>
  <c r="BC117" i="4"/>
  <c r="BA117" i="4"/>
  <c r="K117" i="4"/>
  <c r="I117" i="4"/>
  <c r="G117" i="4"/>
  <c r="BB117" i="4" s="1"/>
  <c r="BE115" i="4"/>
  <c r="BD115" i="4"/>
  <c r="BC115" i="4"/>
  <c r="BA115" i="4"/>
  <c r="K115" i="4"/>
  <c r="K125" i="4" s="1"/>
  <c r="I115" i="4"/>
  <c r="G115" i="4"/>
  <c r="BB115" i="4" s="1"/>
  <c r="BE113" i="4"/>
  <c r="BD113" i="4"/>
  <c r="BD125" i="4" s="1"/>
  <c r="H19" i="3" s="1"/>
  <c r="BC113" i="4"/>
  <c r="BA113" i="4"/>
  <c r="K113" i="4"/>
  <c r="I113" i="4"/>
  <c r="G113" i="4"/>
  <c r="BB113" i="4" s="1"/>
  <c r="BE111" i="4"/>
  <c r="BD111" i="4"/>
  <c r="BC111" i="4"/>
  <c r="BA111" i="4"/>
  <c r="K111" i="4"/>
  <c r="I111" i="4"/>
  <c r="G111" i="4"/>
  <c r="BB111" i="4" s="1"/>
  <c r="B19" i="3"/>
  <c r="A19" i="3"/>
  <c r="I125" i="4"/>
  <c r="BE108" i="4"/>
  <c r="BD108" i="4"/>
  <c r="BC108" i="4"/>
  <c r="BA108" i="4"/>
  <c r="K108" i="4"/>
  <c r="I108" i="4"/>
  <c r="G108" i="4"/>
  <c r="BB108" i="4" s="1"/>
  <c r="BE107" i="4"/>
  <c r="BE109" i="4" s="1"/>
  <c r="I18" i="3" s="1"/>
  <c r="BD107" i="4"/>
  <c r="BC107" i="4"/>
  <c r="BA107" i="4"/>
  <c r="K107" i="4"/>
  <c r="I107" i="4"/>
  <c r="G107" i="4"/>
  <c r="BB107" i="4" s="1"/>
  <c r="BE106" i="4"/>
  <c r="BD106" i="4"/>
  <c r="BC106" i="4"/>
  <c r="BA106" i="4"/>
  <c r="K106" i="4"/>
  <c r="I106" i="4"/>
  <c r="G106" i="4"/>
  <c r="BB106" i="4" s="1"/>
  <c r="BE105" i="4"/>
  <c r="BD105" i="4"/>
  <c r="BC105" i="4"/>
  <c r="BA105" i="4"/>
  <c r="K105" i="4"/>
  <c r="I105" i="4"/>
  <c r="I109" i="4" s="1"/>
  <c r="G105" i="4"/>
  <c r="BB105" i="4" s="1"/>
  <c r="B18" i="3"/>
  <c r="A18" i="3"/>
  <c r="K109" i="4"/>
  <c r="BE102" i="4"/>
  <c r="BE103" i="4" s="1"/>
  <c r="I17" i="3" s="1"/>
  <c r="BD102" i="4"/>
  <c r="BD103" i="4" s="1"/>
  <c r="H17" i="3" s="1"/>
  <c r="BC102" i="4"/>
  <c r="BA102" i="4"/>
  <c r="K102" i="4"/>
  <c r="I102" i="4"/>
  <c r="I103" i="4" s="1"/>
  <c r="G102" i="4"/>
  <c r="BB102" i="4" s="1"/>
  <c r="BB103" i="4" s="1"/>
  <c r="F17" i="3" s="1"/>
  <c r="B17" i="3"/>
  <c r="A17" i="3"/>
  <c r="BC103" i="4"/>
  <c r="G17" i="3" s="1"/>
  <c r="BA103" i="4"/>
  <c r="E17" i="3" s="1"/>
  <c r="K103" i="4"/>
  <c r="G103" i="4"/>
  <c r="BE99" i="4"/>
  <c r="BD99" i="4"/>
  <c r="BD100" i="4" s="1"/>
  <c r="H16" i="3" s="1"/>
  <c r="BC99" i="4"/>
  <c r="BA99" i="4"/>
  <c r="K99" i="4"/>
  <c r="I99" i="4"/>
  <c r="I100" i="4" s="1"/>
  <c r="G99" i="4"/>
  <c r="BB99" i="4" s="1"/>
  <c r="BB100" i="4" s="1"/>
  <c r="F16" i="3" s="1"/>
  <c r="B16" i="3"/>
  <c r="A16" i="3"/>
  <c r="BE100" i="4"/>
  <c r="I16" i="3" s="1"/>
  <c r="BC100" i="4"/>
  <c r="G16" i="3" s="1"/>
  <c r="BA100" i="4"/>
  <c r="E16" i="3" s="1"/>
  <c r="K100" i="4"/>
  <c r="BE96" i="4"/>
  <c r="BD96" i="4"/>
  <c r="BC96" i="4"/>
  <c r="BA96" i="4"/>
  <c r="BA97" i="4" s="1"/>
  <c r="E15" i="3" s="1"/>
  <c r="K96" i="4"/>
  <c r="I96" i="4"/>
  <c r="G96" i="4"/>
  <c r="BB96" i="4" s="1"/>
  <c r="BE94" i="4"/>
  <c r="BD94" i="4"/>
  <c r="BD97" i="4" s="1"/>
  <c r="H15" i="3" s="1"/>
  <c r="BC94" i="4"/>
  <c r="BC97" i="4" s="1"/>
  <c r="G15" i="3" s="1"/>
  <c r="BA94" i="4"/>
  <c r="K94" i="4"/>
  <c r="I94" i="4"/>
  <c r="G94" i="4"/>
  <c r="BB94" i="4" s="1"/>
  <c r="BB97" i="4" s="1"/>
  <c r="F15" i="3" s="1"/>
  <c r="B15" i="3"/>
  <c r="A15" i="3"/>
  <c r="BE97" i="4"/>
  <c r="I15" i="3" s="1"/>
  <c r="K97" i="4"/>
  <c r="I97" i="4"/>
  <c r="BE91" i="4"/>
  <c r="BD91" i="4"/>
  <c r="BC91" i="4"/>
  <c r="BA91" i="4"/>
  <c r="K91" i="4"/>
  <c r="I91" i="4"/>
  <c r="G91" i="4"/>
  <c r="BB91" i="4" s="1"/>
  <c r="BE89" i="4"/>
  <c r="BE92" i="4" s="1"/>
  <c r="I14" i="3" s="1"/>
  <c r="BD89" i="4"/>
  <c r="BC89" i="4"/>
  <c r="BA89" i="4"/>
  <c r="K89" i="4"/>
  <c r="I89" i="4"/>
  <c r="G89" i="4"/>
  <c r="BB89" i="4" s="1"/>
  <c r="B14" i="3"/>
  <c r="A14" i="3"/>
  <c r="BD92" i="4"/>
  <c r="H14" i="3" s="1"/>
  <c r="BC92" i="4"/>
  <c r="G14" i="3" s="1"/>
  <c r="K92" i="4"/>
  <c r="I92" i="4"/>
  <c r="BE86" i="4"/>
  <c r="BD86" i="4"/>
  <c r="BD87" i="4" s="1"/>
  <c r="H13" i="3" s="1"/>
  <c r="BC86" i="4"/>
  <c r="BB86" i="4"/>
  <c r="BB87" i="4" s="1"/>
  <c r="F13" i="3" s="1"/>
  <c r="K86" i="4"/>
  <c r="I86" i="4"/>
  <c r="G86" i="4"/>
  <c r="BA86" i="4" s="1"/>
  <c r="BA87" i="4" s="1"/>
  <c r="E13" i="3" s="1"/>
  <c r="B13" i="3"/>
  <c r="A13" i="3"/>
  <c r="BE87" i="4"/>
  <c r="I13" i="3" s="1"/>
  <c r="BC87" i="4"/>
  <c r="G13" i="3" s="1"/>
  <c r="K87" i="4"/>
  <c r="I87" i="4"/>
  <c r="G87" i="4"/>
  <c r="BE78" i="4"/>
  <c r="BD78" i="4"/>
  <c r="BC78" i="4"/>
  <c r="BC84" i="4" s="1"/>
  <c r="G12" i="3" s="1"/>
  <c r="BB78" i="4"/>
  <c r="BB84" i="4" s="1"/>
  <c r="F12" i="3" s="1"/>
  <c r="K78" i="4"/>
  <c r="I78" i="4"/>
  <c r="G78" i="4"/>
  <c r="BA78" i="4" s="1"/>
  <c r="BA84" i="4" s="1"/>
  <c r="E12" i="3" s="1"/>
  <c r="B12" i="3"/>
  <c r="A12" i="3"/>
  <c r="BE84" i="4"/>
  <c r="I12" i="3" s="1"/>
  <c r="BD84" i="4"/>
  <c r="H12" i="3" s="1"/>
  <c r="K84" i="4"/>
  <c r="I84" i="4"/>
  <c r="G84" i="4"/>
  <c r="BE74" i="4"/>
  <c r="BD74" i="4"/>
  <c r="BC74" i="4"/>
  <c r="BB74" i="4"/>
  <c r="K74" i="4"/>
  <c r="I74" i="4"/>
  <c r="G74" i="4"/>
  <c r="BA74" i="4" s="1"/>
  <c r="BE73" i="4"/>
  <c r="BD73" i="4"/>
  <c r="BC73" i="4"/>
  <c r="BB73" i="4"/>
  <c r="K73" i="4"/>
  <c r="I73" i="4"/>
  <c r="G73" i="4"/>
  <c r="BA73" i="4" s="1"/>
  <c r="BE71" i="4"/>
  <c r="BD71" i="4"/>
  <c r="BC71" i="4"/>
  <c r="BB71" i="4"/>
  <c r="K71" i="4"/>
  <c r="I71" i="4"/>
  <c r="G71" i="4"/>
  <c r="BA71" i="4" s="1"/>
  <c r="BE69" i="4"/>
  <c r="BD69" i="4"/>
  <c r="BC69" i="4"/>
  <c r="BC76" i="4" s="1"/>
  <c r="G11" i="3" s="1"/>
  <c r="BB69" i="4"/>
  <c r="K69" i="4"/>
  <c r="I69" i="4"/>
  <c r="I76" i="4" s="1"/>
  <c r="G69" i="4"/>
  <c r="BA69" i="4" s="1"/>
  <c r="BE66" i="4"/>
  <c r="BD66" i="4"/>
  <c r="BC66" i="4"/>
  <c r="BB66" i="4"/>
  <c r="K66" i="4"/>
  <c r="I66" i="4"/>
  <c r="G66" i="4"/>
  <c r="BA66" i="4" s="1"/>
  <c r="BE64" i="4"/>
  <c r="BE76" i="4" s="1"/>
  <c r="I11" i="3" s="1"/>
  <c r="BD64" i="4"/>
  <c r="BC64" i="4"/>
  <c r="BB64" i="4"/>
  <c r="BB76" i="4" s="1"/>
  <c r="F11" i="3" s="1"/>
  <c r="K64" i="4"/>
  <c r="K76" i="4" s="1"/>
  <c r="I64" i="4"/>
  <c r="G64" i="4"/>
  <c r="BA64" i="4" s="1"/>
  <c r="B11" i="3"/>
  <c r="A11" i="3"/>
  <c r="BE61" i="4"/>
  <c r="BD61" i="4"/>
  <c r="BC61" i="4"/>
  <c r="BB61" i="4"/>
  <c r="K61" i="4"/>
  <c r="I61" i="4"/>
  <c r="G61" i="4"/>
  <c r="BA61" i="4" s="1"/>
  <c r="BE58" i="4"/>
  <c r="BD58" i="4"/>
  <c r="BC58" i="4"/>
  <c r="BB58" i="4"/>
  <c r="K58" i="4"/>
  <c r="I58" i="4"/>
  <c r="G58" i="4"/>
  <c r="BA58" i="4" s="1"/>
  <c r="BE55" i="4"/>
  <c r="BE62" i="4" s="1"/>
  <c r="I10" i="3" s="1"/>
  <c r="BD55" i="4"/>
  <c r="BC55" i="4"/>
  <c r="BB55" i="4"/>
  <c r="BB62" i="4" s="1"/>
  <c r="F10" i="3" s="1"/>
  <c r="K55" i="4"/>
  <c r="I55" i="4"/>
  <c r="I62" i="4" s="1"/>
  <c r="G55" i="4"/>
  <c r="BA55" i="4" s="1"/>
  <c r="B10" i="3"/>
  <c r="A10" i="3"/>
  <c r="K62" i="4"/>
  <c r="G62" i="4"/>
  <c r="BE50" i="4"/>
  <c r="BD50" i="4"/>
  <c r="BD53" i="4" s="1"/>
  <c r="H9" i="3" s="1"/>
  <c r="BC50" i="4"/>
  <c r="BB50" i="4"/>
  <c r="K50" i="4"/>
  <c r="I50" i="4"/>
  <c r="I53" i="4" s="1"/>
  <c r="G50" i="4"/>
  <c r="BA50" i="4" s="1"/>
  <c r="BA53" i="4" s="1"/>
  <c r="E9" i="3" s="1"/>
  <c r="B9" i="3"/>
  <c r="A9" i="3"/>
  <c r="BE53" i="4"/>
  <c r="I9" i="3" s="1"/>
  <c r="BC53" i="4"/>
  <c r="G9" i="3" s="1"/>
  <c r="BB53" i="4"/>
  <c r="F9" i="3" s="1"/>
  <c r="K53" i="4"/>
  <c r="BE46" i="4"/>
  <c r="BD46" i="4"/>
  <c r="BC46" i="4"/>
  <c r="BB46" i="4"/>
  <c r="K46" i="4"/>
  <c r="I46" i="4"/>
  <c r="G46" i="4"/>
  <c r="BA46" i="4" s="1"/>
  <c r="BE40" i="4"/>
  <c r="BD40" i="4"/>
  <c r="BC40" i="4"/>
  <c r="BB40" i="4"/>
  <c r="K40" i="4"/>
  <c r="I40" i="4"/>
  <c r="G40" i="4"/>
  <c r="BA40" i="4" s="1"/>
  <c r="BE38" i="4"/>
  <c r="BD38" i="4"/>
  <c r="BC38" i="4"/>
  <c r="BB38" i="4"/>
  <c r="K38" i="4"/>
  <c r="I38" i="4"/>
  <c r="G38" i="4"/>
  <c r="BA38" i="4" s="1"/>
  <c r="BE32" i="4"/>
  <c r="BE48" i="4" s="1"/>
  <c r="I8" i="3" s="1"/>
  <c r="BD32" i="4"/>
  <c r="BC32" i="4"/>
  <c r="BB32" i="4"/>
  <c r="K32" i="4"/>
  <c r="I32" i="4"/>
  <c r="G32" i="4"/>
  <c r="BA32" i="4" s="1"/>
  <c r="BE30" i="4"/>
  <c r="BD30" i="4"/>
  <c r="BC30" i="4"/>
  <c r="BB30" i="4"/>
  <c r="K30" i="4"/>
  <c r="I30" i="4"/>
  <c r="G30" i="4"/>
  <c r="BA30" i="4" s="1"/>
  <c r="BE24" i="4"/>
  <c r="BD24" i="4"/>
  <c r="BC24" i="4"/>
  <c r="BC48" i="4" s="1"/>
  <c r="G8" i="3" s="1"/>
  <c r="BB24" i="4"/>
  <c r="K24" i="4"/>
  <c r="I24" i="4"/>
  <c r="G24" i="4"/>
  <c r="BA24" i="4" s="1"/>
  <c r="B8" i="3"/>
  <c r="A8" i="3"/>
  <c r="BD48" i="4"/>
  <c r="H8" i="3" s="1"/>
  <c r="K48" i="4"/>
  <c r="I48" i="4"/>
  <c r="BE20" i="4"/>
  <c r="BD20" i="4"/>
  <c r="BC20" i="4"/>
  <c r="BB20" i="4"/>
  <c r="K20" i="4"/>
  <c r="I20" i="4"/>
  <c r="G20" i="4"/>
  <c r="BA20" i="4" s="1"/>
  <c r="BE18" i="4"/>
  <c r="BD18" i="4"/>
  <c r="BC18" i="4"/>
  <c r="BB18" i="4"/>
  <c r="K18" i="4"/>
  <c r="I18" i="4"/>
  <c r="G18" i="4"/>
  <c r="BA18" i="4" s="1"/>
  <c r="BE16" i="4"/>
  <c r="BD16" i="4"/>
  <c r="BC16" i="4"/>
  <c r="BB16" i="4"/>
  <c r="K16" i="4"/>
  <c r="I16" i="4"/>
  <c r="G16" i="4"/>
  <c r="BA16" i="4" s="1"/>
  <c r="BE14" i="4"/>
  <c r="BD14" i="4"/>
  <c r="BC14" i="4"/>
  <c r="BB14" i="4"/>
  <c r="K14" i="4"/>
  <c r="I14" i="4"/>
  <c r="G14" i="4"/>
  <c r="BA14" i="4" s="1"/>
  <c r="BE12" i="4"/>
  <c r="BD12" i="4"/>
  <c r="BC12" i="4"/>
  <c r="BB12" i="4"/>
  <c r="K12" i="4"/>
  <c r="I12" i="4"/>
  <c r="I22" i="4" s="1"/>
  <c r="G12" i="4"/>
  <c r="BA12" i="4" s="1"/>
  <c r="BE10" i="4"/>
  <c r="BD10" i="4"/>
  <c r="BC10" i="4"/>
  <c r="BB10" i="4"/>
  <c r="K10" i="4"/>
  <c r="I10" i="4"/>
  <c r="G10" i="4"/>
  <c r="BA10" i="4" s="1"/>
  <c r="BE8" i="4"/>
  <c r="BD8" i="4"/>
  <c r="BC8" i="4"/>
  <c r="BB8" i="4"/>
  <c r="BB22" i="4" s="1"/>
  <c r="F7" i="3" s="1"/>
  <c r="K8" i="4"/>
  <c r="K22" i="4" s="1"/>
  <c r="I8" i="4"/>
  <c r="G8" i="4"/>
  <c r="BA8" i="4" s="1"/>
  <c r="B7" i="3"/>
  <c r="A7" i="3"/>
  <c r="E4" i="4"/>
  <c r="F3" i="4"/>
  <c r="G32" i="3"/>
  <c r="I32" i="3" s="1"/>
  <c r="H33" i="3" s="1"/>
  <c r="G23" i="2" s="1"/>
  <c r="G22" i="2" s="1"/>
  <c r="C33" i="2"/>
  <c r="F33" i="2" s="1"/>
  <c r="C31" i="2"/>
  <c r="G15" i="2"/>
  <c r="D15" i="2"/>
  <c r="G7" i="2"/>
  <c r="J70" i="1"/>
  <c r="I70" i="1"/>
  <c r="H70" i="1"/>
  <c r="G70" i="1"/>
  <c r="F70" i="1"/>
  <c r="H41" i="1"/>
  <c r="G41" i="1"/>
  <c r="I40" i="1"/>
  <c r="F40" i="1" s="1"/>
  <c r="I39" i="1"/>
  <c r="F39" i="1" s="1"/>
  <c r="H38" i="1"/>
  <c r="G38" i="1"/>
  <c r="H32" i="1"/>
  <c r="I21" i="1" s="1"/>
  <c r="I22" i="1" s="1"/>
  <c r="H29" i="1"/>
  <c r="G29" i="1"/>
  <c r="D22" i="1"/>
  <c r="D20" i="1"/>
  <c r="BC11" i="7" l="1"/>
  <c r="G7" i="6" s="1"/>
  <c r="G8" i="6" s="1"/>
  <c r="C18" i="5" s="1"/>
  <c r="BE11" i="7"/>
  <c r="I7" i="6" s="1"/>
  <c r="I8" i="6" s="1"/>
  <c r="C21" i="5" s="1"/>
  <c r="G205" i="4"/>
  <c r="BA92" i="4"/>
  <c r="E14" i="3" s="1"/>
  <c r="BC125" i="4"/>
  <c r="G19" i="3" s="1"/>
  <c r="BC160" i="4"/>
  <c r="G22" i="3" s="1"/>
  <c r="BB180" i="4"/>
  <c r="F23" i="3" s="1"/>
  <c r="G53" i="4"/>
  <c r="BC62" i="4"/>
  <c r="G10" i="3" s="1"/>
  <c r="G92" i="4"/>
  <c r="BD109" i="4"/>
  <c r="H18" i="3" s="1"/>
  <c r="BA109" i="4"/>
  <c r="E18" i="3" s="1"/>
  <c r="BA125" i="4"/>
  <c r="E19" i="3" s="1"/>
  <c r="BB151" i="4"/>
  <c r="F21" i="3" s="1"/>
  <c r="BC151" i="4"/>
  <c r="G21" i="3" s="1"/>
  <c r="BE151" i="4"/>
  <c r="I21" i="3" s="1"/>
  <c r="BD160" i="4"/>
  <c r="H22" i="3" s="1"/>
  <c r="BD22" i="4"/>
  <c r="H7" i="3" s="1"/>
  <c r="BD76" i="4"/>
  <c r="H11" i="3" s="1"/>
  <c r="G100" i="4"/>
  <c r="BB125" i="4"/>
  <c r="F19" i="3" s="1"/>
  <c r="BE125" i="4"/>
  <c r="I19" i="3" s="1"/>
  <c r="BB160" i="4"/>
  <c r="F22" i="3" s="1"/>
  <c r="BD180" i="4"/>
  <c r="H23" i="3" s="1"/>
  <c r="BE22" i="4"/>
  <c r="I7" i="3" s="1"/>
  <c r="BC22" i="4"/>
  <c r="G7" i="3" s="1"/>
  <c r="G27" i="3" s="1"/>
  <c r="C18" i="2" s="1"/>
  <c r="BB48" i="4"/>
  <c r="F8" i="3" s="1"/>
  <c r="BD62" i="4"/>
  <c r="H10" i="3" s="1"/>
  <c r="BC109" i="4"/>
  <c r="G18" i="3" s="1"/>
  <c r="BE136" i="4"/>
  <c r="I20" i="3" s="1"/>
  <c r="BC136" i="4"/>
  <c r="G20" i="3" s="1"/>
  <c r="BA151" i="4"/>
  <c r="E21" i="3" s="1"/>
  <c r="BB205" i="4"/>
  <c r="F26" i="3" s="1"/>
  <c r="BD205" i="4"/>
  <c r="H26" i="3" s="1"/>
  <c r="BA48" i="4"/>
  <c r="E8" i="3" s="1"/>
  <c r="G11" i="7"/>
  <c r="G109" i="4"/>
  <c r="G160" i="4"/>
  <c r="BE180" i="4"/>
  <c r="I23" i="3" s="1"/>
  <c r="G194" i="4"/>
  <c r="BD11" i="7"/>
  <c r="H7" i="6" s="1"/>
  <c r="H8" i="6" s="1"/>
  <c r="C17" i="5" s="1"/>
  <c r="G22" i="4"/>
  <c r="G76" i="4"/>
  <c r="G136" i="4"/>
  <c r="G180" i="4"/>
  <c r="BA11" i="7"/>
  <c r="E7" i="6" s="1"/>
  <c r="E8" i="6" s="1"/>
  <c r="C15" i="5" s="1"/>
  <c r="C19" i="5" s="1"/>
  <c r="C22" i="5" s="1"/>
  <c r="C23" i="5" s="1"/>
  <c r="F30" i="5" s="1"/>
  <c r="G31" i="1" s="1"/>
  <c r="I31" i="1" s="1"/>
  <c r="F31" i="1" s="1"/>
  <c r="G48" i="4"/>
  <c r="G97" i="4"/>
  <c r="G125" i="4"/>
  <c r="G151" i="4"/>
  <c r="BA180" i="4"/>
  <c r="E23" i="3" s="1"/>
  <c r="G197" i="4"/>
  <c r="E56" i="1"/>
  <c r="E64" i="1"/>
  <c r="E68" i="1"/>
  <c r="E66" i="1"/>
  <c r="E58" i="1"/>
  <c r="E52" i="1"/>
  <c r="E60" i="1"/>
  <c r="E51" i="1"/>
  <c r="E54" i="1"/>
  <c r="E62" i="1"/>
  <c r="E63" i="1"/>
  <c r="E67" i="1"/>
  <c r="E55" i="1"/>
  <c r="E59" i="1"/>
  <c r="E69" i="1"/>
  <c r="E50" i="1"/>
  <c r="E65" i="1"/>
  <c r="E53" i="1"/>
  <c r="E57" i="1"/>
  <c r="E61" i="1"/>
  <c r="E49" i="1"/>
  <c r="F41" i="1"/>
  <c r="I41" i="1"/>
  <c r="BB92" i="4"/>
  <c r="F14" i="3" s="1"/>
  <c r="BA205" i="4"/>
  <c r="E26" i="3" s="1"/>
  <c r="BA22" i="4"/>
  <c r="E7" i="3" s="1"/>
  <c r="BA76" i="4"/>
  <c r="E11" i="3" s="1"/>
  <c r="BB136" i="4"/>
  <c r="F20" i="3" s="1"/>
  <c r="BA62" i="4"/>
  <c r="E10" i="3" s="1"/>
  <c r="BB109" i="4"/>
  <c r="F18" i="3" s="1"/>
  <c r="E70" i="1"/>
  <c r="BB182" i="4"/>
  <c r="BB194" i="4" s="1"/>
  <c r="F24" i="3" s="1"/>
  <c r="H27" i="3" l="1"/>
  <c r="C17" i="2" s="1"/>
  <c r="I27" i="3"/>
  <c r="C21" i="2" s="1"/>
  <c r="F27" i="3"/>
  <c r="C16" i="2" s="1"/>
  <c r="F31" i="5"/>
  <c r="F34" i="5" s="1"/>
  <c r="E27" i="3"/>
  <c r="C15" i="2" s="1"/>
  <c r="C19" i="2" l="1"/>
  <c r="C22" i="2" s="1"/>
  <c r="C23" i="2" s="1"/>
  <c r="F30" i="2" s="1"/>
  <c r="G30" i="1" s="1"/>
  <c r="I30" i="1" s="1"/>
  <c r="F31" i="2"/>
  <c r="F34" i="2" s="1"/>
  <c r="G32" i="1" l="1"/>
  <c r="I19" i="1" s="1"/>
  <c r="I20" i="1" s="1"/>
  <c r="I23" i="1" s="1"/>
  <c r="F30" i="1"/>
  <c r="F32" i="1" s="1"/>
  <c r="I32" i="1"/>
  <c r="J32" i="1" l="1"/>
  <c r="J41" i="1"/>
  <c r="J30" i="1"/>
  <c r="J39" i="1"/>
  <c r="J31" i="1"/>
  <c r="J40" i="1"/>
</calcChain>
</file>

<file path=xl/sharedStrings.xml><?xml version="1.0" encoding="utf-8"?>
<sst xmlns="http://schemas.openxmlformats.org/spreadsheetml/2006/main" count="1118" uniqueCount="526">
  <si>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</si>
  <si>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</si>
  <si>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</si>
  <si>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</si>
  <si>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</si>
  <si>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</si>
  <si>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</si>
  <si>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</si>
  <si>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</si>
  <si>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</si>
  <si>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</si>
  <si>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</si>
  <si>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</si>
  <si>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</si>
  <si>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</si>
  <si>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</si>
  <si>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</si>
  <si>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</si>
  <si>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</si>
  <si>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</si>
  <si>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</si>
  <si>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</si>
  <si>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</si>
  <si>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</si>
  <si>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</si>
  <si>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</si>
  <si>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</si>
  <si>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</si>
  <si>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</si>
  <si>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</si>
  <si>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</si>
  <si>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</si>
  <si>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</si>
  <si>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</si>
  <si>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</si>
  <si>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</si>
  <si>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</si>
  <si>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</si>
  <si>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</si>
  <si>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</si>
  <si>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</si>
  <si>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</si>
  <si>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</si>
  <si>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</si>
  <si>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</si>
  <si>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</si>
  <si>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</si>
  <si>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</si>
  <si>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</si>
  <si>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</si>
  <si>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</si>
  <si>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</si>
  <si>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</si>
  <si>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</si>
  <si>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</si>
  <si>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</si>
  <si>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</si>
  <si>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</si>
  <si>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</si>
  <si>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</si>
  <si>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</si>
  <si>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</si>
  <si>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</si>
  <si>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</si>
  <si>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</si>
  <si>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</si>
  <si>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</si>
  <si>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</si>
  <si>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</si>
  <si>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</si>
  <si>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</si>
  <si>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</si>
  <si>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</si>
  <si>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</si>
  <si>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</si>
  <si>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</si>
  <si>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</si>
  <si>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</si>
  <si>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</si>
  <si>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</si>
  <si>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</si>
  <si>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</si>
  <si>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</si>
  <si>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</si>
  <si>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</si>
  <si>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</si>
  <si>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</si>
  <si>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</si>
  <si>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</si>
  <si>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</si>
  <si>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</si>
  <si>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</si>
  <si>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</si>
  <si>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</si>
  <si>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</si>
  <si>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</si>
  <si>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</si>
  <si>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</si>
  <si>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</si>
  <si>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</si>
  <si>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ks</t>
  </si>
  <si>
    <t>Celkem za</t>
  </si>
  <si>
    <t>575</t>
  </si>
  <si>
    <t>Modernizace bytu Bezručova 1055, turnov</t>
  </si>
  <si>
    <t>575 Modernizace bytu Bezručova 1055, turnov</t>
  </si>
  <si>
    <t>SO 01</t>
  </si>
  <si>
    <t>Architektonicko-stavební řešení</t>
  </si>
  <si>
    <t>SO 01 Architektonicko-stavební řešení</t>
  </si>
  <si>
    <t>3</t>
  </si>
  <si>
    <t>Svislé a kompletní konstrukce</t>
  </si>
  <si>
    <t>3 Svislé a kompletní konstrukce</t>
  </si>
  <si>
    <t>342255024R00</t>
  </si>
  <si>
    <t xml:space="preserve">Příčky z desek porobeton tl. 10 cm </t>
  </si>
  <si>
    <t>m2</t>
  </si>
  <si>
    <t>šatní kout:0,4*2,25+0,65*0,9</t>
  </si>
  <si>
    <t>342261112RS3</t>
  </si>
  <si>
    <t>Příčka sádrokarton. ocel.kce, 1x oplášť. tl.100 mm desky standard impreg.tl.12,5 mm, minerál tl. 6 cm</t>
  </si>
  <si>
    <t>koupelna:(2+1,6)*2,75-0,7*2</t>
  </si>
  <si>
    <t>342264051RT1</t>
  </si>
  <si>
    <t>Podhled sádrokartonový na zavěšenou ocel. konstr. desky standard tl. 12,5 mm, bez izolace</t>
  </si>
  <si>
    <t>m.č. 1,2,3,5:5,3+17,81+1,06+0,9</t>
  </si>
  <si>
    <t>342264051RT3</t>
  </si>
  <si>
    <t>Podhled sádrokartonový na zavěšenou ocel. konstr. desky standard impreg. tl. 12,5 mm, bez izolace</t>
  </si>
  <si>
    <t>m.č. 4:3,04</t>
  </si>
  <si>
    <t>342264098RT1</t>
  </si>
  <si>
    <t>Příplatek k podhledu sádrokart. za plochu do 10 m2 pro plochy do 2 m2</t>
  </si>
  <si>
    <t>1,06+0,9</t>
  </si>
  <si>
    <t>342264098RT2</t>
  </si>
  <si>
    <t>Příplatek k podhledu sádrokart. za plochu do 10 m2 pro plochy 2 - 5 m2</t>
  </si>
  <si>
    <t>342264098RT3</t>
  </si>
  <si>
    <t>Příplatek k podhledu sádrokart. za plochu do 10 m2 pro plochy 5 - 10 m2</t>
  </si>
  <si>
    <t>5,3</t>
  </si>
  <si>
    <t>61</t>
  </si>
  <si>
    <t>Upravy povrchů vnitřní</t>
  </si>
  <si>
    <t>61 Upravy povrchů vnitřní</t>
  </si>
  <si>
    <t>602001121T00</t>
  </si>
  <si>
    <t xml:space="preserve">Penetrace vnitřní stěna, standart </t>
  </si>
  <si>
    <t>m.č. 1,2,3:4,064*2*2,75</t>
  </si>
  <si>
    <t>(3,7+4,3+1,8+3,9)*2,75</t>
  </si>
  <si>
    <t>1*3*2,75</t>
  </si>
  <si>
    <t>4:(1,9+1,6)*1</t>
  </si>
  <si>
    <t>5:(1,081+0,873)*2*1</t>
  </si>
  <si>
    <t>602011141RT3</t>
  </si>
  <si>
    <t>Štuk na stěnách vnitřní, ručně tloušťka vrstvy 4 mm</t>
  </si>
  <si>
    <t>šatní kout:0,4*2,25*2+0,65*0,9</t>
  </si>
  <si>
    <t>602021163RT4</t>
  </si>
  <si>
    <t>Omítka stěn vápenosádrová, ručně tloušťka vrstvy 4 mm</t>
  </si>
  <si>
    <t>610991111R00</t>
  </si>
  <si>
    <t xml:space="preserve">Zakrývání výplní vnitřních otvorů </t>
  </si>
  <si>
    <t>okno:4</t>
  </si>
  <si>
    <t>612421321R00</t>
  </si>
  <si>
    <t xml:space="preserve">Oprava vápen.omítek stěn do 30 % pl. - hladkých </t>
  </si>
  <si>
    <t>612481211RT2</t>
  </si>
  <si>
    <t>Montáž výztužné sítě (perlinky) do stěrky-stěny včetně výztužné sítě a stěrkového tmelu</t>
  </si>
  <si>
    <t>94</t>
  </si>
  <si>
    <t>Lešení a stavební výtahy</t>
  </si>
  <si>
    <t>94 Lešení a stavební výtahy</t>
  </si>
  <si>
    <t>941955001R00</t>
  </si>
  <si>
    <t xml:space="preserve">Lešení lehké pomocné, výška podlahy do 1,2 m </t>
  </si>
  <si>
    <t>95</t>
  </si>
  <si>
    <t>Dokončovací konstrukce na pozemních stavbách</t>
  </si>
  <si>
    <t>95 Dokončovací konstrukce na pozemních stavbách</t>
  </si>
  <si>
    <t>952901111R00</t>
  </si>
  <si>
    <t xml:space="preserve">Vyčištění budov o výšce podlaží do 4 m </t>
  </si>
  <si>
    <t>952902110R00</t>
  </si>
  <si>
    <t xml:space="preserve">Čištění zametáním v místnostech a chodbách </t>
  </si>
  <si>
    <t>959990099R00</t>
  </si>
  <si>
    <t xml:space="preserve">Poplatek za odvoz a likvidaci odpadů stavby </t>
  </si>
  <si>
    <t>kpl</t>
  </si>
  <si>
    <t>96</t>
  </si>
  <si>
    <t>Bourání konstrukcí</t>
  </si>
  <si>
    <t>96 Bourání konstrukcí</t>
  </si>
  <si>
    <t>962031132R00</t>
  </si>
  <si>
    <t xml:space="preserve">Bourání příček cihelných tl. 10 cm </t>
  </si>
  <si>
    <t>šatní kout:1,113*2,25-0,6*2</t>
  </si>
  <si>
    <t>965048515R00</t>
  </si>
  <si>
    <t xml:space="preserve">Broušení betonových povrchů do tl. 5 mm </t>
  </si>
  <si>
    <t>vyrovnání betonového podkladu:</t>
  </si>
  <si>
    <t>m.č. 1,3,5:5,3+1,06+0,9</t>
  </si>
  <si>
    <t>965082933RT1</t>
  </si>
  <si>
    <t>Odstranění násypu tl. do 20 cm, plocha nad 2 m2 tl. násypu 10 - 15 cm, plocha nad 2 m2</t>
  </si>
  <si>
    <t>m3</t>
  </si>
  <si>
    <t>dle výkresu bourání:21,17*0,12</t>
  </si>
  <si>
    <t>968024551R00</t>
  </si>
  <si>
    <t xml:space="preserve">Vybourání kamenných dveřních zárubní pl. do 2 m2 </t>
  </si>
  <si>
    <t>dle výkresu bourání:0,95*2*1</t>
  </si>
  <si>
    <t>968061125R00</t>
  </si>
  <si>
    <t xml:space="preserve">Vyvěšení dřevěných dveřních křídel pl. do 2 m2 </t>
  </si>
  <si>
    <t>kus</t>
  </si>
  <si>
    <t>968072455R00</t>
  </si>
  <si>
    <t xml:space="preserve">Vybourání kovových dveřních zárubní pl. do 2 m2 </t>
  </si>
  <si>
    <t>dle výkresu bourání:0,6*2*2+0,9*2*1</t>
  </si>
  <si>
    <t>97</t>
  </si>
  <si>
    <t>Prorážení otvorů</t>
  </si>
  <si>
    <t>97 Prorážení otvorů</t>
  </si>
  <si>
    <t>978013141R00</t>
  </si>
  <si>
    <t xml:space="preserve">Otlučení omítek vnitřních stěn v rozsahu do 30 % </t>
  </si>
  <si>
    <t>99</t>
  </si>
  <si>
    <t>Staveništní přesun hmot</t>
  </si>
  <si>
    <t>99 Staveništní přesun hmot</t>
  </si>
  <si>
    <t>999281108R00</t>
  </si>
  <si>
    <t xml:space="preserve">Přesun hmot pro opravy a údržbu do výšky 12 m </t>
  </si>
  <si>
    <t>t</t>
  </si>
  <si>
    <t>711</t>
  </si>
  <si>
    <t>Izolace proti vodě</t>
  </si>
  <si>
    <t>711 Izolace proti vodě</t>
  </si>
  <si>
    <t>711212002RT1</t>
  </si>
  <si>
    <t>Hydroizolační povlak - nátěr nebo stěrka proti vlhkosti, tl. 2mm</t>
  </si>
  <si>
    <t>m.č. 4:3,04+(1,9+1,6)*2*2-0,7*2</t>
  </si>
  <si>
    <t>998711102R00</t>
  </si>
  <si>
    <t xml:space="preserve">Přesun hmot pro izolace proti vodě, výšky do 12 m </t>
  </si>
  <si>
    <t>713</t>
  </si>
  <si>
    <t>Izolace tepelné</t>
  </si>
  <si>
    <t>713 Izolace tepelné</t>
  </si>
  <si>
    <t>713121111RV5</t>
  </si>
  <si>
    <t>Izolace tepelná podlah na sucho, jednovrstvá včetně dodávky polystyren tl. 100 mm</t>
  </si>
  <si>
    <t>plocha m.č. 2,4:21,17</t>
  </si>
  <si>
    <t>998713102R00</t>
  </si>
  <si>
    <t xml:space="preserve">Přesun hmot pro izolace tepelné, výšky do 12 m </t>
  </si>
  <si>
    <t>720</t>
  </si>
  <si>
    <t>Zdravotechnická instalace</t>
  </si>
  <si>
    <t>720 Zdravotechnická instalace</t>
  </si>
  <si>
    <t>720RR00</t>
  </si>
  <si>
    <t>D+M ZTI dle samostatného soupisu</t>
  </si>
  <si>
    <t>723</t>
  </si>
  <si>
    <t>Vnitřní plynovod</t>
  </si>
  <si>
    <t>723 Vnitřní plynovod</t>
  </si>
  <si>
    <t>723RR00</t>
  </si>
  <si>
    <t>D+M plynu dle samostatného soupisu</t>
  </si>
  <si>
    <t>725</t>
  </si>
  <si>
    <t>Zařizovací předměty</t>
  </si>
  <si>
    <t>725 Zařizovací předměty</t>
  </si>
  <si>
    <t>725290010RA0</t>
  </si>
  <si>
    <t xml:space="preserve">Demontáž klozetu včetně splachovací nádrže </t>
  </si>
  <si>
    <t>725290020RA0</t>
  </si>
  <si>
    <t xml:space="preserve">Demontáž umyvadla včetně baterie a konzol </t>
  </si>
  <si>
    <t>725290031RA0</t>
  </si>
  <si>
    <t>Demontáž sprchové vaničky včetně baterie</t>
  </si>
  <si>
    <t>725530823R00</t>
  </si>
  <si>
    <t xml:space="preserve">Demontáž, zásobník elektrický </t>
  </si>
  <si>
    <t>soubor</t>
  </si>
  <si>
    <t>762</t>
  </si>
  <si>
    <t>Konstrukce tesařské</t>
  </si>
  <si>
    <t>762 Konstrukce tesařské</t>
  </si>
  <si>
    <t>762512245R00</t>
  </si>
  <si>
    <t xml:space="preserve">Položení podlah pod PVC šroubováním </t>
  </si>
  <si>
    <t>762522811R00</t>
  </si>
  <si>
    <t xml:space="preserve">Demontáž podlah s polštáři z prken tl. do 32 mm </t>
  </si>
  <si>
    <t>dle výkresu bourání:21,17</t>
  </si>
  <si>
    <t>762526110RT4</t>
  </si>
  <si>
    <t>Položení polštářů pod podlahy rozteče do 65 cm včetně dodávky řeziva, polštáře 100 x 60 mm</t>
  </si>
  <si>
    <t>762595000R00</t>
  </si>
  <si>
    <t xml:space="preserve">Spojovací a ochranné prostředky k položení podlah </t>
  </si>
  <si>
    <t>plocha m.č. 2,4 - OSB:21,17*0,025</t>
  </si>
  <si>
    <t>plocha m.č. 2,4 - polštáře:21,17*0,011</t>
  </si>
  <si>
    <t>775542022R00</t>
  </si>
  <si>
    <t xml:space="preserve">Podložka tlumící 3 mm pod lamelové podlahy </t>
  </si>
  <si>
    <t>plocha m.č. 2,4:21,17*0,15</t>
  </si>
  <si>
    <t>607250361</t>
  </si>
  <si>
    <t>Deska dřevoštěpková OSB ECO 3 N tl. 25 mm</t>
  </si>
  <si>
    <t>plocha m.č. 2,4:21,17*1,05</t>
  </si>
  <si>
    <t>998762102R00</t>
  </si>
  <si>
    <t xml:space="preserve">Přesun hmot pro tesařské konstrukce, výšky do 12 m </t>
  </si>
  <si>
    <t>766</t>
  </si>
  <si>
    <t>Konstrukce truhlářské</t>
  </si>
  <si>
    <t>766 Konstrukce truhlářské</t>
  </si>
  <si>
    <t>766661RR00</t>
  </si>
  <si>
    <t>Dodávka a montáž dveří dřevěných vstupních požární odolnost EW 30 DP3 - 900/2000 mm</t>
  </si>
  <si>
    <t>včetně obložkové zárubně, kování, bezpečnostního zámku :</t>
  </si>
  <si>
    <t>1P:1</t>
  </si>
  <si>
    <t>766662RR00</t>
  </si>
  <si>
    <t>Dodávka a montáž dveří dřevěných vnitřnícj plných - 600/2000 mm</t>
  </si>
  <si>
    <t>včetně obložkové zárubně, kování, zámku :</t>
  </si>
  <si>
    <t>2L:1</t>
  </si>
  <si>
    <t>766663RR00</t>
  </si>
  <si>
    <t>Dodávka a montáž dveří dřevěných vnitřnícj prosklených z 1/3 - 700/2000 mm</t>
  </si>
  <si>
    <t>3L:1</t>
  </si>
  <si>
    <t>771</t>
  </si>
  <si>
    <t>Podlahy z dlaždic a obklady</t>
  </si>
  <si>
    <t>771 Podlahy z dlaždic a obklady</t>
  </si>
  <si>
    <t>771101210RT1</t>
  </si>
  <si>
    <t>Penetrace podkladu pod dlažby penetrační nátěr standart</t>
  </si>
  <si>
    <t>m.č. 4,5:3,04+0,9</t>
  </si>
  <si>
    <t>771575109R00</t>
  </si>
  <si>
    <t xml:space="preserve">Montáž podlah keram.,hladké, tmel, 30x30 cm </t>
  </si>
  <si>
    <t>771579791R00</t>
  </si>
  <si>
    <t xml:space="preserve">Příplatek za plochu podlah keram. do 5 m2 jednotl. </t>
  </si>
  <si>
    <t>771100010RAB</t>
  </si>
  <si>
    <t>Vyrovnání podk.samoniv.hmotou  inter. nivelační hmota tl. 6 mm, penetrace</t>
  </si>
  <si>
    <t>59764204121</t>
  </si>
  <si>
    <t>Dlažba standart 300/300/9 mm</t>
  </si>
  <si>
    <t>10 %:3,94*0,1</t>
  </si>
  <si>
    <t>998771102R00</t>
  </si>
  <si>
    <t xml:space="preserve">Přesun hmot pro podlahy z dlaždic, výšky do 12 m </t>
  </si>
  <si>
    <t>776</t>
  </si>
  <si>
    <t>Podlahy povlakové</t>
  </si>
  <si>
    <t>776 Podlahy povlakové</t>
  </si>
  <si>
    <t>776421100RU2</t>
  </si>
  <si>
    <t>Lepení podlahových soklíků z PVC a vinylu včetně dodávky soklíku vinyl</t>
  </si>
  <si>
    <t>m</t>
  </si>
  <si>
    <t>m.č. 1,2,3:4,064*2</t>
  </si>
  <si>
    <t>3,7+4,3+5,7+2</t>
  </si>
  <si>
    <t>1*3</t>
  </si>
  <si>
    <t>776521200RS7</t>
  </si>
  <si>
    <t>Lepení povlak.podlah, dílce  vinyl, Chemopren včetně vinylové podlahy</t>
  </si>
  <si>
    <t>m.č. 1,2,3:5,3+17,81+1,06</t>
  </si>
  <si>
    <t>998776102R00</t>
  </si>
  <si>
    <t xml:space="preserve">Přesun hmot pro podlahy povlakové, výšky do 12 m </t>
  </si>
  <si>
    <t>781</t>
  </si>
  <si>
    <t>Obklady keramické</t>
  </si>
  <si>
    <t>781 Obklady keramické</t>
  </si>
  <si>
    <t>781101210R00</t>
  </si>
  <si>
    <t xml:space="preserve">Penetrace podkladu pod obklady </t>
  </si>
  <si>
    <t>m.č. 4:(1,9+1,6)*2*2-0,7*2</t>
  </si>
  <si>
    <t>m.č. 5:(1,081+0,83)*2*2-0,6*2</t>
  </si>
  <si>
    <t>781419711R00</t>
  </si>
  <si>
    <t xml:space="preserve">Příplatek k obkladu stěn za plochu do 10 m2 jedntl </t>
  </si>
  <si>
    <t>781475115R00</t>
  </si>
  <si>
    <t xml:space="preserve">Obklad vnitřní stěn keramický, do tmele, 25x25 cm </t>
  </si>
  <si>
    <t>781497911R00</t>
  </si>
  <si>
    <t xml:space="preserve">Profil koutový k obkladům </t>
  </si>
  <si>
    <t>m.č. 4:2*4</t>
  </si>
  <si>
    <t>m.č. 5:2*4</t>
  </si>
  <si>
    <t>5978152651</t>
  </si>
  <si>
    <t>Obklad 25x25 cm standart</t>
  </si>
  <si>
    <t>Mezisoučet</t>
  </si>
  <si>
    <t>10 %:19,044*0,1</t>
  </si>
  <si>
    <t>998781102R00</t>
  </si>
  <si>
    <t xml:space="preserve">Přesun hmot pro obklady keramické, výšky do 12 m </t>
  </si>
  <si>
    <t>784</t>
  </si>
  <si>
    <t>Malby</t>
  </si>
  <si>
    <t>784 Malby</t>
  </si>
  <si>
    <t>784161401R00</t>
  </si>
  <si>
    <t xml:space="preserve">Penetrace podkladu nátěrem 1 x </t>
  </si>
  <si>
    <t>omítky:75,685+2,385</t>
  </si>
  <si>
    <t>podhled:25,07+3,04</t>
  </si>
  <si>
    <t>příčka SDK:(2+1,6)*2,75</t>
  </si>
  <si>
    <t>(1,9+1,6)*1</t>
  </si>
  <si>
    <t>784165512R00</t>
  </si>
  <si>
    <t xml:space="preserve">Malba tekutá, bílá, bez penetrace, 2 x </t>
  </si>
  <si>
    <t>784900010RAB</t>
  </si>
  <si>
    <t>Odstranění stávajících maleb oškrábáním</t>
  </si>
  <si>
    <t>omítky:75,685</t>
  </si>
  <si>
    <t>M21</t>
  </si>
  <si>
    <t>Elektromontáže</t>
  </si>
  <si>
    <t>M21 Elektromontáže</t>
  </si>
  <si>
    <t>M21000000RR0</t>
  </si>
  <si>
    <t>D+M vnitřní elektroinstalace dle samostatného soupisu</t>
  </si>
  <si>
    <t>D96</t>
  </si>
  <si>
    <t>Přesuny suti a vybouraných hmot</t>
  </si>
  <si>
    <t>D96 Přesuny suti a vybouraných hmot</t>
  </si>
  <si>
    <t>979011211R00</t>
  </si>
  <si>
    <t xml:space="preserve">Svislá doprava suti a vybour. hmot za 2.NP nošením </t>
  </si>
  <si>
    <t>979011219R00</t>
  </si>
  <si>
    <t xml:space="preserve">Přípl.k svislé dopr.suti za každé další NP nošením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</si>
  <si>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</si>
  <si>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</si>
  <si>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</si>
  <si>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</si>
  <si>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</si>
  <si>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</si>
  <si>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979990001R00</t>
  </si>
  <si>
    <t xml:space="preserve">Poplatek za skládku stavební suti </t>
  </si>
  <si>
    <t>Město Turnov</t>
  </si>
  <si>
    <t>F + H Projekce</t>
  </si>
  <si>
    <t>1 Architektonicko-stavební řešení</t>
  </si>
  <si>
    <t>SO 02</t>
  </si>
  <si>
    <t>Vedlejší náklady</t>
  </si>
  <si>
    <t>SO 02 Vedlejší náklady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</si>
  <si>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</si>
  <si>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</si>
  <si>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</si>
  <si>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</si>
  <si>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02</t>
  </si>
  <si>
    <t>Zkoušky a revize- Náklady zhotovitele na provádění zkoušek a revizí nezbytných k provedení díla</t>
  </si>
  <si>
    <t>05</t>
  </si>
  <si>
    <t>Mimostaveništní doprava - mimořádné náklady spojené s dopravou materiálů na staveniště</t>
  </si>
  <si>
    <t>1 Vedlejší náklady</t>
  </si>
  <si>
    <t>Antonína Dvořáka 335</t>
  </si>
  <si>
    <t>Turnov</t>
  </si>
  <si>
    <t>51101</t>
  </si>
  <si>
    <t>00276227</t>
  </si>
  <si>
    <t>CZ00276227</t>
  </si>
  <si>
    <t>Soupis prací</t>
  </si>
  <si>
    <t xml:space="preserve">Soupis prací </t>
  </si>
  <si>
    <t>Soupis vypracoval:</t>
  </si>
  <si>
    <t>PASAPO s.r.o.</t>
  </si>
  <si>
    <t>Pavel Šafář</t>
  </si>
  <si>
    <t>Cenová soustava RTS DATA</t>
  </si>
  <si>
    <t>Cenová úroveň RTS 16/II</t>
  </si>
  <si>
    <t>MODERNIZACE BYTU BEZRUČOVA č.p. 1055, TURNOV</t>
  </si>
  <si>
    <t>D.1.4e - Zařízení zdravotně technických instalací</t>
  </si>
  <si>
    <t>Poř.</t>
  </si>
  <si>
    <t>Popis</t>
  </si>
  <si>
    <t>jednotková cena</t>
  </si>
  <si>
    <t>Celkem cena za příslušnou profesi</t>
  </si>
  <si>
    <t>ZTI - Vnitřní kanalizace splašková</t>
  </si>
  <si>
    <t>1.1</t>
  </si>
  <si>
    <t>Odpadní a připojovací potrubí</t>
  </si>
  <si>
    <t>Potrubí kanalizační hrdlové PP - HT ø 50</t>
  </si>
  <si>
    <t>Potrubí kanalizační hrdlové PP - HT ø 75</t>
  </si>
  <si>
    <t>Potrubí kanalizační hrdlové PP - HT ø 110</t>
  </si>
  <si>
    <t>1.2</t>
  </si>
  <si>
    <t>Tvarovky</t>
  </si>
  <si>
    <t>Napojení na stávající potrubí ve světlíku</t>
  </si>
  <si>
    <t>1.3</t>
  </si>
  <si>
    <t>Ostatní</t>
  </si>
  <si>
    <t>Stavební přípomoce a práce</t>
  </si>
  <si>
    <t>komplet</t>
  </si>
  <si>
    <t>Komplexní zkoušky, zkušební provoz</t>
  </si>
  <si>
    <t>Dokumentace skutečného provedení</t>
  </si>
  <si>
    <t>ZTI - Vnitřní vodovod</t>
  </si>
  <si>
    <t>2.1</t>
  </si>
  <si>
    <t>Potrubí</t>
  </si>
  <si>
    <t>Potrubí PPR3, pro pitnou vodu, PN 16 - 20x2,8</t>
  </si>
  <si>
    <t>Potrubí PPR3, pro pitnou vodu, PN 16 - 25x3,5</t>
  </si>
  <si>
    <t>Izolace návleková tl. 5 mm pro potrubí d 20 mm - v drážce</t>
  </si>
  <si>
    <t>Izolace návleková tl. 5 mm pro potrubí d 25 mm - v drážce</t>
  </si>
  <si>
    <t>Izolace návleková tl. 9 mm pro potrubí d 20 mm - v drážce</t>
  </si>
  <si>
    <t>Izolace návleková tl. 13 mm pro potrubí d 25 mm - v drážce</t>
  </si>
  <si>
    <t>2.2</t>
  </si>
  <si>
    <t>Armatury</t>
  </si>
  <si>
    <t>Zásobník TUV SE SHZ 80 LCD - objem 80 L</t>
  </si>
  <si>
    <t>Kulový kohout pro pitnou vodu DN 20</t>
  </si>
  <si>
    <t>Zpětná klapka DN 20</t>
  </si>
  <si>
    <t>Pojistný ventil 1/2"</t>
  </si>
  <si>
    <t>Pračkový ventil 1/2" - myčka</t>
  </si>
  <si>
    <t>Napojení na stávající vodovod</t>
  </si>
  <si>
    <t>2.3</t>
  </si>
  <si>
    <t>ZTI - Zařizovací předměty</t>
  </si>
  <si>
    <r>
      <rPr>
        <b/>
        <sz val="9"/>
        <rFont val="Tahoma"/>
        <family val="2"/>
        <charset val="238"/>
      </rPr>
      <t>U</t>
    </r>
    <r>
      <rPr>
        <sz val="9"/>
        <rFont val="Tahoma"/>
        <family val="2"/>
        <charset val="238"/>
      </rPr>
      <t xml:space="preserve"> - Umyvadlo keramické, baterie páková stojánková umyvadlová, sifon umyvadlový, 2x rohový ventil 1/2''-3/8''</t>
    </r>
  </si>
  <si>
    <r>
      <rPr>
        <b/>
        <sz val="9"/>
        <rFont val="Tahoma"/>
        <family val="2"/>
        <charset val="238"/>
      </rPr>
      <t>D</t>
    </r>
    <r>
      <rPr>
        <sz val="9"/>
        <rFont val="Tahoma"/>
        <family val="2"/>
        <charset val="238"/>
      </rPr>
      <t xml:space="preserve"> - Dřez není dodávkou ZTI, dřezový sifon DN 50, dřezová baterie, 2x rohový ventil 1/2''-3/8''</t>
    </r>
  </si>
  <si>
    <r>
      <rPr>
        <b/>
        <sz val="9"/>
        <rFont val="Tahoma"/>
        <family val="2"/>
        <charset val="238"/>
      </rPr>
      <t>SK</t>
    </r>
    <r>
      <rPr>
        <sz val="9"/>
        <rFont val="Tahoma"/>
        <family val="2"/>
        <charset val="238"/>
      </rPr>
      <t xml:space="preserve"> - Sprchová vanička, sprchový sifon DN 50, sprchová baterie, sprchový set</t>
    </r>
  </si>
  <si>
    <r>
      <rPr>
        <b/>
        <sz val="9"/>
        <rFont val="Tahoma"/>
        <family val="2"/>
        <charset val="238"/>
      </rPr>
      <t>WC</t>
    </r>
    <r>
      <rPr>
        <sz val="9"/>
        <rFont val="Tahoma"/>
        <family val="2"/>
        <charset val="238"/>
      </rPr>
      <t xml:space="preserve"> - klozet keramický kombi se zadním vodorovným odpadem, splachovací nádržka, rohový ventil s připojovací hadicí</t>
    </r>
  </si>
  <si>
    <r>
      <rPr>
        <b/>
        <sz val="9"/>
        <rFont val="Tahoma"/>
        <family val="2"/>
        <charset val="238"/>
      </rPr>
      <t>AP</t>
    </r>
    <r>
      <rPr>
        <sz val="9"/>
        <rFont val="Tahoma"/>
        <family val="2"/>
        <charset val="238"/>
      </rPr>
      <t xml:space="preserve"> - pračkový kohout 1/2" - kulový</t>
    </r>
  </si>
  <si>
    <t>D.1.4f - Plynová zařízení</t>
  </si>
  <si>
    <t>Trubní rozvody</t>
  </si>
  <si>
    <t>Potrubí ocelové černé bezešvé se zar. svařitelností dle ČSN 051310 1/2"</t>
  </si>
  <si>
    <t>Potrubí ocelové černé bezešvé se zar. svařitelností dle ČSN 051310 3/4"</t>
  </si>
  <si>
    <t>Demontáž stávajícího ocelového potrubí - ocel 3/4"</t>
  </si>
  <si>
    <t xml:space="preserve">Napojení na stávající potrubí </t>
  </si>
  <si>
    <t>Přípojení stávající vytápěcí jednotky</t>
  </si>
  <si>
    <t>Komplexní zkoušky, zkušební provoz, revize</t>
  </si>
  <si>
    <r>
      <t xml:space="preserve">Modernizace bytu - </t>
    </r>
    <r>
      <rPr>
        <sz val="12"/>
        <rFont val="Times New Roman CE"/>
        <charset val="238"/>
      </rPr>
      <t>Bezručova ulice</t>
    </r>
  </si>
  <si>
    <t>Město Turnov, Antonína Dvořáka 335, 511 01 Turnov</t>
  </si>
  <si>
    <t>Elektroinstalace</t>
  </si>
  <si>
    <t>d.2</t>
  </si>
  <si>
    <t>Soupis položek</t>
  </si>
  <si>
    <t>p.č.</t>
  </si>
  <si>
    <t>popis položky</t>
  </si>
  <si>
    <t>mj.</t>
  </si>
  <si>
    <t>cena/mj.</t>
  </si>
  <si>
    <t>cena celkem</t>
  </si>
  <si>
    <t>Materiál elektromontážní</t>
  </si>
  <si>
    <t>trubka ohebná PVC lpflex 2316</t>
  </si>
  <si>
    <t>krabice přístrojová KP67/1</t>
  </si>
  <si>
    <t>krabice univerz/rozvodka KU68-1903 vč.KO68 +S66</t>
  </si>
  <si>
    <t>krabicová rozvodka KR97/5 vč.KO97V +SP96</t>
  </si>
  <si>
    <t>bezpečnostní tabulka plast</t>
  </si>
  <si>
    <t>vodič CY 4  /H07V-U/</t>
  </si>
  <si>
    <t>kabel CYKY 2x1,5</t>
  </si>
  <si>
    <t>kabel CYKY 3x1,5</t>
  </si>
  <si>
    <t>kabel CYKY 3x2,5</t>
  </si>
  <si>
    <t>kabel CYKY 5x1,5</t>
  </si>
  <si>
    <t>SESTAVA  spínač 1pól Tango 10A/250Vstř řaz.1</t>
  </si>
  <si>
    <t>spínač/strojek 10A/250Vstř 3558-A01340 řaz. 1,1So</t>
  </si>
  <si>
    <t>kryt spínače 1-duchý 3558A-A651 pro ř.1,6,7,1/0</t>
  </si>
  <si>
    <t>rámeček pro 1 přístroj Tango 3901A-B10</t>
  </si>
  <si>
    <t>SESTAVA  přepínač sériový Tango 10A/250Vstř řaz.5</t>
  </si>
  <si>
    <t>přepínač/strojek 10A/250Vstř 3558-A05340 řazení 5</t>
  </si>
  <si>
    <t>kryt spínače dělený 3558A-A652 pro ř.5,6+6,1/0+1/0</t>
  </si>
  <si>
    <t>SESTAVA  přepín střídavý Tango 10A/250Vstř řaz.6</t>
  </si>
  <si>
    <t>přepínač/strojek 10A/250Vstř 3558-A06340 řaz.6,6So</t>
  </si>
  <si>
    <t>SESTAVA  přepín stříd 2-tý Tango 10A/250Vstř ř.6+6</t>
  </si>
  <si>
    <t>přepínač/strojek 10A/250Vstř 3558-A52340 řaz.6+6</t>
  </si>
  <si>
    <t>SESTAVA  přepínač křížový Tango 10A/250Vstř ř.7</t>
  </si>
  <si>
    <t>přepínač/strojek 10A/250Vstř 3558-A07340 řaz.7,7So</t>
  </si>
  <si>
    <t>zásuvka 16A/250Vstř Tango 5518A-A2359 clonky</t>
  </si>
  <si>
    <t>zásuvka 16A/250Vstř Tango s přepěť. Ochranou</t>
  </si>
  <si>
    <t xml:space="preserve">zásuvka televizní Tango </t>
  </si>
  <si>
    <t>ventilátor /čas.spínač</t>
  </si>
  <si>
    <t>svorka zemnící Bernard/ZSA16</t>
  </si>
  <si>
    <t>pásek Cu ke svorce Bernard</t>
  </si>
  <si>
    <t>svítidlo zářivkové bytové přisazené stropní/1 zdroj</t>
  </si>
  <si>
    <t>svítidlo zářivkové bytové přisazené stropní/2 zdroje</t>
  </si>
  <si>
    <t>svítidlo zářivkové bytové stropní/3 zdroje</t>
  </si>
  <si>
    <t>požární hlásič a detektor kouře</t>
  </si>
  <si>
    <t>úprava stáv. rozv ER</t>
  </si>
  <si>
    <t>hod</t>
  </si>
  <si>
    <t>jistič LTN 1pól/ch.B/2 A</t>
  </si>
  <si>
    <t>součet</t>
  </si>
  <si>
    <t>trubka plast ohebná,pod omítkou,typ 2316/pr.16</t>
  </si>
  <si>
    <t>krabice přístrojová bez zapojení</t>
  </si>
  <si>
    <t>krabicová rozvodka vč.svorkovn.a zapojení(-KR68)</t>
  </si>
  <si>
    <t>krabicová rozvodka vč.svorkovn.a zapojení(-KR97)</t>
  </si>
  <si>
    <t>bezpečnostní tabulka plastová</t>
  </si>
  <si>
    <t>vodič Cu(-CY) pod omítkou do 1x4</t>
  </si>
  <si>
    <t>kabel Cu(-CYKY) pod omítkou do 2x4/3x2,5/5x1,5</t>
  </si>
  <si>
    <t>ukončení v rozvaděči vč.zapojení vodiče do 2,5mm2</t>
  </si>
  <si>
    <t>ukončení v rozvaděči vč.zapojení vodiče do 6 mm2</t>
  </si>
  <si>
    <t>požární hlásič</t>
  </si>
  <si>
    <t xml:space="preserve">spínač zapuštěný vč.zapojení </t>
  </si>
  <si>
    <t>zásuvka domovní zapuštěná vč.zapojení průběžně</t>
  </si>
  <si>
    <t>svítidlo zářivkové bytové stropní/2 zdroje</t>
  </si>
  <si>
    <t>svítidlo zářivkové přisazené 2 zdroje</t>
  </si>
  <si>
    <t>svorka na potrubí vč.pásku (Bernard)</t>
  </si>
  <si>
    <t>svítidlo stropní závěsné 3 zdroje</t>
  </si>
  <si>
    <t>rozvodnice do hmotnosti 50 kg</t>
  </si>
  <si>
    <t>práce neohodnocené ceníkem</t>
  </si>
  <si>
    <t>Rozpis rozvaděče RB</t>
  </si>
  <si>
    <t>rozvaděč OEZ Letohrad typ RZA-24N, vč. přísl.</t>
  </si>
  <si>
    <t>spínač páčkový MSO-32-1 na lištu</t>
  </si>
  <si>
    <t>jistič LTN 1pól/ch.B/ 2A</t>
  </si>
  <si>
    <t>jistič LTN 1pól/ch.B/ 6A</t>
  </si>
  <si>
    <t>jistič LPN 1pól/ch.B/ 16A</t>
  </si>
  <si>
    <t>proudový chránič 2.pol OFI-25-2-030A</t>
  </si>
  <si>
    <t>proudový chránič 2.pol OLI-16-2-030A</t>
  </si>
  <si>
    <t>stykač RSI-20-20</t>
  </si>
  <si>
    <t>sodič přepětí SVBC-12,5-1</t>
  </si>
  <si>
    <r>
      <t xml:space="preserve">součet </t>
    </r>
    <r>
      <rPr>
        <sz val="11"/>
        <rFont val="Times New Roman CE"/>
        <charset val="238"/>
      </rPr>
      <t>(kalkulátor OEZ )</t>
    </r>
  </si>
  <si>
    <t>Demontáže</t>
  </si>
  <si>
    <t>demontáže neohodnocené ceníkem</t>
  </si>
  <si>
    <t xml:space="preserve">součet </t>
  </si>
  <si>
    <t xml:space="preserve">Rekapitulace ceny </t>
  </si>
  <si>
    <t>Rozvaděč RB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</si>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</sst>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Kč&quot;_-;\-* #,##0.00\ &quot;Kč&quot;_-;_-* &quot;-&quot;??\ &quot;Kč&quot;_-;_-@_-"/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#,##0.00\ &quot;Kč&quot;"/>
    <numFmt numFmtId="170" formatCode="_(#,##0.0??;\-\ #,##0.0??;&quot;–&quot;???;_(@_)"/>
    <numFmt numFmtId="171" formatCode="_(#,##0.00_);[Red]\-\ #,##0.00_);&quot;–&quot;??;_(@_)"/>
    <numFmt numFmtId="172" formatCode="_(#,##0.0;\-\ #,##0.0;&quot;–&quot;???;_(@_)"/>
    <numFmt numFmtId="173" formatCode="_(#,##0;\-\ #,##0;&quot;–&quot;???;_(@_)"/>
    <numFmt numFmtId="174" formatCode="#\ ###\ ##0"/>
    <numFmt numFmtId="175" formatCode="000000000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sz val="10"/>
      <name val="Tahoma"/>
      <family val="2"/>
      <charset val="238"/>
    </font>
    <font>
      <sz val="9"/>
      <name val="Arial CE"/>
      <family val="2"/>
      <charset val="238"/>
    </font>
    <font>
      <sz val="10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14"/>
      <name val="Times New Roman CE"/>
      <charset val="238"/>
    </font>
    <font>
      <b/>
      <sz val="14"/>
      <name val="Times New Roman CE"/>
      <charset val="238"/>
    </font>
    <font>
      <sz val="11"/>
      <name val="Times New Roman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2" fillId="0" borderId="0"/>
  </cellStyleXfs>
  <cellXfs count="45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/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" fontId="7" fillId="4" borderId="12" xfId="0" applyNumberFormat="1" applyFont="1" applyFill="1" applyBorder="1" applyAlignment="1">
      <alignment horizontal="right" vertical="center"/>
    </xf>
    <xf numFmtId="4" fontId="7" fillId="4" borderId="13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5" fontId="2" fillId="0" borderId="17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/>
    <xf numFmtId="3" fontId="5" fillId="0" borderId="17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0" fontId="5" fillId="4" borderId="1" xfId="0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164" fontId="4" fillId="4" borderId="3" xfId="0" applyNumberFormat="1" applyFont="1" applyFill="1" applyBorder="1"/>
    <xf numFmtId="3" fontId="5" fillId="4" borderId="15" xfId="0" applyNumberFormat="1" applyFont="1" applyFill="1" applyBorder="1" applyAlignment="1">
      <alignment horizontal="right" vertical="center"/>
    </xf>
    <xf numFmtId="165" fontId="5" fillId="4" borderId="1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5" fillId="4" borderId="3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4" borderId="15" xfId="0" applyNumberFormat="1" applyFont="1" applyFill="1" applyBorder="1"/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/>
    <xf numFmtId="3" fontId="5" fillId="4" borderId="2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/>
    </xf>
    <xf numFmtId="0" fontId="8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Continuous"/>
    </xf>
    <xf numFmtId="49" fontId="5" fillId="2" borderId="24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centerContinuous"/>
    </xf>
    <xf numFmtId="0" fontId="4" fillId="0" borderId="19" xfId="0" applyFont="1" applyBorder="1"/>
    <xf numFmtId="49" fontId="4" fillId="0" borderId="25" xfId="0" applyNumberFormat="1" applyFont="1" applyBorder="1" applyAlignment="1">
      <alignment horizontal="left"/>
    </xf>
    <xf numFmtId="0" fontId="2" fillId="0" borderId="26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5" xfId="0" applyFont="1" applyBorder="1"/>
    <xf numFmtId="0" fontId="4" fillId="0" borderId="27" xfId="0" applyFont="1" applyBorder="1" applyAlignment="1">
      <alignment horizontal="left"/>
    </xf>
    <xf numFmtId="0" fontId="8" fillId="0" borderId="26" xfId="0" applyFont="1" applyBorder="1"/>
    <xf numFmtId="49" fontId="4" fillId="0" borderId="27" xfId="0" applyNumberFormat="1" applyFont="1" applyBorder="1" applyAlignment="1">
      <alignment horizontal="left"/>
    </xf>
    <xf numFmtId="49" fontId="8" fillId="2" borderId="26" xfId="0" applyNumberFormat="1" applyFont="1" applyFill="1" applyBorder="1"/>
    <xf numFmtId="49" fontId="2" fillId="2" borderId="3" xfId="0" applyNumberFormat="1" applyFont="1" applyFill="1" applyBorder="1"/>
    <xf numFmtId="49" fontId="8" fillId="2" borderId="2" xfId="0" applyNumberFormat="1" applyFont="1" applyFill="1" applyBorder="1"/>
    <xf numFmtId="49" fontId="2" fillId="2" borderId="2" xfId="0" applyNumberFormat="1" applyFont="1" applyFill="1" applyBorder="1"/>
    <xf numFmtId="0" fontId="4" fillId="0" borderId="15" xfId="0" applyFont="1" applyFill="1" applyBorder="1"/>
    <xf numFmtId="3" fontId="4" fillId="0" borderId="27" xfId="0" applyNumberFormat="1" applyFont="1" applyBorder="1" applyAlignment="1">
      <alignment horizontal="left"/>
    </xf>
    <xf numFmtId="0" fontId="2" fillId="0" borderId="0" xfId="0" applyFont="1" applyFill="1"/>
    <xf numFmtId="49" fontId="8" fillId="2" borderId="28" xfId="0" applyNumberFormat="1" applyFont="1" applyFill="1" applyBorder="1"/>
    <xf numFmtId="49" fontId="2" fillId="2" borderId="5" xfId="0" applyNumberFormat="1" applyFont="1" applyFill="1" applyBorder="1"/>
    <xf numFmtId="49" fontId="8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15" xfId="0" applyNumberFormat="1" applyFont="1" applyBorder="1"/>
    <xf numFmtId="0" fontId="4" fillId="0" borderId="30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30" xfId="0" applyFont="1" applyBorder="1" applyAlignment="1">
      <alignment horizontal="left"/>
    </xf>
    <xf numFmtId="0" fontId="2" fillId="0" borderId="0" xfId="0" applyFont="1" applyBorder="1"/>
    <xf numFmtId="0" fontId="4" fillId="0" borderId="15" xfId="0" applyFont="1" applyFill="1" applyBorder="1" applyAlignment="1"/>
    <xf numFmtId="0" fontId="4" fillId="0" borderId="30" xfId="0" applyFont="1" applyFill="1" applyBorder="1" applyAlignment="1"/>
    <xf numFmtId="0" fontId="2" fillId="0" borderId="0" xfId="0" applyFont="1" applyFill="1" applyBorder="1" applyAlignment="1"/>
    <xf numFmtId="0" fontId="4" fillId="0" borderId="15" xfId="0" applyFont="1" applyBorder="1" applyAlignment="1"/>
    <xf numFmtId="0" fontId="4" fillId="0" borderId="30" xfId="0" applyFont="1" applyBorder="1" applyAlignment="1"/>
    <xf numFmtId="3" fontId="2" fillId="0" borderId="0" xfId="0" applyNumberFormat="1" applyFont="1"/>
    <xf numFmtId="0" fontId="4" fillId="0" borderId="26" xfId="0" applyFont="1" applyBorder="1"/>
    <xf numFmtId="0" fontId="4" fillId="0" borderId="19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0" borderId="32" xfId="0" applyFont="1" applyBorder="1" applyAlignment="1">
      <alignment horizontal="centerContinuous" vertical="center"/>
    </xf>
    <xf numFmtId="0" fontId="7" fillId="0" borderId="33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Continuous" vertical="center"/>
    </xf>
    <xf numFmtId="0" fontId="8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0" borderId="36" xfId="0" applyFont="1" applyBorder="1"/>
    <xf numFmtId="0" fontId="2" fillId="0" borderId="21" xfId="0" applyFont="1" applyBorder="1"/>
    <xf numFmtId="3" fontId="2" fillId="0" borderId="25" xfId="0" applyNumberFormat="1" applyFont="1" applyBorder="1"/>
    <xf numFmtId="0" fontId="2" fillId="0" borderId="22" xfId="0" applyFont="1" applyBorder="1"/>
    <xf numFmtId="3" fontId="2" fillId="0" borderId="24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1" xfId="0" applyFont="1" applyBorder="1" applyAlignment="1">
      <alignment shrinkToFit="1"/>
    </xf>
    <xf numFmtId="0" fontId="2" fillId="0" borderId="38" xfId="0" applyFont="1" applyBorder="1"/>
    <xf numFmtId="0" fontId="2" fillId="0" borderId="28" xfId="0" applyFont="1" applyBorder="1"/>
    <xf numFmtId="3" fontId="2" fillId="0" borderId="41" xfId="0" applyNumberFormat="1" applyFont="1" applyBorder="1"/>
    <xf numFmtId="0" fontId="2" fillId="0" borderId="39" xfId="0" applyFont="1" applyBorder="1"/>
    <xf numFmtId="3" fontId="2" fillId="0" borderId="42" xfId="0" applyNumberFormat="1" applyFont="1" applyBorder="1"/>
    <xf numFmtId="0" fontId="2" fillId="0" borderId="40" xfId="0" applyFont="1" applyBorder="1"/>
    <xf numFmtId="0" fontId="8" fillId="2" borderId="22" xfId="0" applyFont="1" applyFill="1" applyBorder="1"/>
    <xf numFmtId="0" fontId="8" fillId="2" borderId="24" xfId="0" applyFont="1" applyFill="1" applyBorder="1"/>
    <xf numFmtId="0" fontId="8" fillId="2" borderId="23" xfId="0" applyFont="1" applyFill="1" applyBorder="1"/>
    <xf numFmtId="0" fontId="8" fillId="2" borderId="43" xfId="0" applyFont="1" applyFill="1" applyBorder="1"/>
    <xf numFmtId="0" fontId="8" fillId="2" borderId="4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18" xfId="0" applyFont="1" applyBorder="1"/>
    <xf numFmtId="0" fontId="2" fillId="0" borderId="20" xfId="0" applyFont="1" applyBorder="1"/>
    <xf numFmtId="0" fontId="2" fillId="0" borderId="46" xfId="0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2" borderId="39" xfId="0" applyFont="1" applyFill="1" applyBorder="1"/>
    <xf numFmtId="0" fontId="7" fillId="2" borderId="42" xfId="0" applyFont="1" applyFill="1" applyBorder="1"/>
    <xf numFmtId="0" fontId="7" fillId="2" borderId="40" xfId="0" applyFont="1" applyFill="1" applyBorder="1"/>
    <xf numFmtId="0" fontId="7" fillId="0" borderId="0" xfId="0" applyFont="1"/>
    <xf numFmtId="0" fontId="2" fillId="0" borderId="0" xfId="0" applyFont="1" applyAlignment="1">
      <alignment vertical="justify"/>
    </xf>
    <xf numFmtId="49" fontId="8" fillId="0" borderId="51" xfId="2" applyNumberFormat="1" applyFont="1" applyBorder="1"/>
    <xf numFmtId="49" fontId="2" fillId="0" borderId="51" xfId="2" applyNumberFormat="1" applyFont="1" applyBorder="1"/>
    <xf numFmtId="49" fontId="2" fillId="0" borderId="51" xfId="2" applyNumberFormat="1" applyFont="1" applyBorder="1" applyAlignment="1">
      <alignment horizontal="right"/>
    </xf>
    <xf numFmtId="0" fontId="2" fillId="0" borderId="52" xfId="2" applyFont="1" applyBorder="1"/>
    <xf numFmtId="49" fontId="2" fillId="0" borderId="51" xfId="0" applyNumberFormat="1" applyFont="1" applyBorder="1" applyAlignment="1">
      <alignment horizontal="left"/>
    </xf>
    <xf numFmtId="0" fontId="2" fillId="0" borderId="53" xfId="0" applyNumberFormat="1" applyFont="1" applyBorder="1"/>
    <xf numFmtId="49" fontId="8" fillId="0" borderId="56" xfId="2" applyNumberFormat="1" applyFont="1" applyBorder="1"/>
    <xf numFmtId="49" fontId="2" fillId="0" borderId="56" xfId="2" applyNumberFormat="1" applyFont="1" applyBorder="1"/>
    <xf numFmtId="49" fontId="2" fillId="0" borderId="56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3" fontId="2" fillId="0" borderId="45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3" fontId="8" fillId="2" borderId="35" xfId="0" applyNumberFormat="1" applyFont="1" applyFill="1" applyBorder="1"/>
    <xf numFmtId="3" fontId="8" fillId="2" borderId="14" xfId="0" applyNumberFormat="1" applyFont="1" applyFill="1" applyBorder="1"/>
    <xf numFmtId="3" fontId="8" fillId="2" borderId="59" xfId="0" applyNumberFormat="1" applyFont="1" applyFill="1" applyBorder="1"/>
    <xf numFmtId="3" fontId="8" fillId="2" borderId="60" xfId="0" applyNumberFormat="1" applyFont="1" applyFill="1" applyBorder="1"/>
    <xf numFmtId="3" fontId="3" fillId="0" borderId="0" xfId="0" applyNumberFormat="1" applyFont="1" applyAlignment="1">
      <alignment horizontal="centerContinuous"/>
    </xf>
    <xf numFmtId="0" fontId="2" fillId="2" borderId="44" xfId="0" applyFont="1" applyFill="1" applyBorder="1"/>
    <xf numFmtId="0" fontId="8" fillId="2" borderId="62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2" fillId="0" borderId="31" xfId="0" applyFont="1" applyBorder="1"/>
    <xf numFmtId="3" fontId="2" fillId="0" borderId="37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0" fontId="2" fillId="2" borderId="39" xfId="0" applyFont="1" applyFill="1" applyBorder="1"/>
    <xf numFmtId="0" fontId="8" fillId="2" borderId="42" xfId="0" applyFont="1" applyFill="1" applyBorder="1"/>
    <xf numFmtId="0" fontId="2" fillId="2" borderId="42" xfId="0" applyFont="1" applyFill="1" applyBorder="1"/>
    <xf numFmtId="4" fontId="2" fillId="2" borderId="48" xfId="0" applyNumberFormat="1" applyFont="1" applyFill="1" applyBorder="1"/>
    <xf numFmtId="4" fontId="2" fillId="2" borderId="39" xfId="0" applyNumberFormat="1" applyFont="1" applyFill="1" applyBorder="1"/>
    <xf numFmtId="4" fontId="2" fillId="2" borderId="42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2" fillId="0" borderId="0" xfId="2" applyFont="1"/>
    <xf numFmtId="0" fontId="1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right"/>
    </xf>
    <xf numFmtId="0" fontId="2" fillId="0" borderId="51" xfId="2" applyFont="1" applyBorder="1"/>
    <xf numFmtId="0" fontId="4" fillId="0" borderId="52" xfId="2" applyFont="1" applyBorder="1" applyAlignment="1">
      <alignment horizontal="right"/>
    </xf>
    <xf numFmtId="49" fontId="2" fillId="0" borderId="51" xfId="2" applyNumberFormat="1" applyFont="1" applyBorder="1" applyAlignment="1">
      <alignment horizontal="left"/>
    </xf>
    <xf numFmtId="0" fontId="2" fillId="0" borderId="53" xfId="2" applyFont="1" applyBorder="1"/>
    <xf numFmtId="0" fontId="2" fillId="0" borderId="56" xfId="2" applyFont="1" applyBorder="1"/>
    <xf numFmtId="0" fontId="4" fillId="0" borderId="0" xfId="2" applyFont="1"/>
    <xf numFmtId="0" fontId="2" fillId="0" borderId="0" xfId="2" applyFont="1" applyAlignment="1">
      <alignment horizontal="right"/>
    </xf>
    <xf numFmtId="0" fontId="2" fillId="0" borderId="0" xfId="2" applyFont="1" applyAlignment="1"/>
    <xf numFmtId="49" fontId="4" fillId="2" borderId="15" xfId="2" applyNumberFormat="1" applyFont="1" applyFill="1" applyBorder="1"/>
    <xf numFmtId="0" fontId="4" fillId="2" borderId="3" xfId="2" applyFont="1" applyFill="1" applyBorder="1" applyAlignment="1">
      <alignment horizontal="center"/>
    </xf>
    <xf numFmtId="0" fontId="4" fillId="2" borderId="3" xfId="2" applyNumberFormat="1" applyFont="1" applyFill="1" applyBorder="1" applyAlignment="1">
      <alignment horizontal="center"/>
    </xf>
    <xf numFmtId="0" fontId="4" fillId="2" borderId="15" xfId="2" applyFont="1" applyFill="1" applyBorder="1" applyAlignment="1">
      <alignment horizontal="center"/>
    </xf>
    <xf numFmtId="0" fontId="4" fillId="2" borderId="15" xfId="2" applyFont="1" applyFill="1" applyBorder="1" applyAlignment="1">
      <alignment horizontal="center" wrapText="1"/>
    </xf>
    <xf numFmtId="0" fontId="8" fillId="0" borderId="17" xfId="2" applyFont="1" applyBorder="1" applyAlignment="1">
      <alignment horizontal="center"/>
    </xf>
    <xf numFmtId="49" fontId="8" fillId="0" borderId="17" xfId="2" applyNumberFormat="1" applyFont="1" applyBorder="1" applyAlignment="1">
      <alignment horizontal="left"/>
    </xf>
    <xf numFmtId="0" fontId="8" fillId="0" borderId="1" xfId="2" applyFont="1" applyBorder="1"/>
    <xf numFmtId="0" fontId="2" fillId="0" borderId="2" xfId="2" applyFont="1" applyBorder="1" applyAlignment="1">
      <alignment horizontal="center"/>
    </xf>
    <xf numFmtId="0" fontId="2" fillId="0" borderId="2" xfId="2" applyNumberFormat="1" applyFont="1" applyBorder="1" applyAlignment="1">
      <alignment horizontal="right"/>
    </xf>
    <xf numFmtId="0" fontId="2" fillId="0" borderId="3" xfId="2" applyNumberFormat="1" applyFont="1" applyBorder="1"/>
    <xf numFmtId="0" fontId="2" fillId="0" borderId="6" xfId="2" applyNumberFormat="1" applyFont="1" applyFill="1" applyBorder="1"/>
    <xf numFmtId="0" fontId="2" fillId="0" borderId="8" xfId="2" applyNumberFormat="1" applyFont="1" applyFill="1" applyBorder="1"/>
    <xf numFmtId="0" fontId="2" fillId="0" borderId="6" xfId="2" applyFont="1" applyFill="1" applyBorder="1"/>
    <xf numFmtId="0" fontId="2" fillId="0" borderId="8" xfId="2" applyFont="1" applyFill="1" applyBorder="1"/>
    <xf numFmtId="0" fontId="14" fillId="0" borderId="0" xfId="2" applyFont="1"/>
    <xf numFmtId="0" fontId="9" fillId="0" borderId="16" xfId="2" applyFont="1" applyBorder="1" applyAlignment="1">
      <alignment horizontal="center" vertical="top"/>
    </xf>
    <xf numFmtId="49" fontId="9" fillId="0" borderId="16" xfId="2" applyNumberFormat="1" applyFont="1" applyBorder="1" applyAlignment="1">
      <alignment horizontal="left" vertical="top"/>
    </xf>
    <xf numFmtId="0" fontId="9" fillId="0" borderId="16" xfId="2" applyFont="1" applyBorder="1" applyAlignment="1">
      <alignment vertical="top" wrapText="1"/>
    </xf>
    <xf numFmtId="49" fontId="9" fillId="0" borderId="16" xfId="2" applyNumberFormat="1" applyFont="1" applyBorder="1" applyAlignment="1">
      <alignment horizontal="center" shrinkToFit="1"/>
    </xf>
    <xf numFmtId="4" fontId="9" fillId="0" borderId="16" xfId="2" applyNumberFormat="1" applyFont="1" applyBorder="1" applyAlignment="1">
      <alignment horizontal="right"/>
    </xf>
    <xf numFmtId="4" fontId="9" fillId="0" borderId="16" xfId="2" applyNumberFormat="1" applyFont="1" applyBorder="1"/>
    <xf numFmtId="168" fontId="9" fillId="0" borderId="16" xfId="2" applyNumberFormat="1" applyFont="1" applyBorder="1"/>
    <xf numFmtId="4" fontId="9" fillId="0" borderId="8" xfId="2" applyNumberFormat="1" applyFont="1" applyBorder="1"/>
    <xf numFmtId="0" fontId="4" fillId="0" borderId="17" xfId="2" applyFont="1" applyBorder="1" applyAlignment="1">
      <alignment horizontal="center"/>
    </xf>
    <xf numFmtId="4" fontId="2" fillId="0" borderId="5" xfId="2" applyNumberFormat="1" applyFont="1" applyBorder="1"/>
    <xf numFmtId="0" fontId="15" fillId="0" borderId="0" xfId="2" applyFont="1" applyAlignment="1">
      <alignment wrapText="1"/>
    </xf>
    <xf numFmtId="49" fontId="4" fillId="0" borderId="17" xfId="2" applyNumberFormat="1" applyFont="1" applyBorder="1" applyAlignment="1">
      <alignment horizontal="right"/>
    </xf>
    <xf numFmtId="4" fontId="16" fillId="6" borderId="65" xfId="2" applyNumberFormat="1" applyFont="1" applyFill="1" applyBorder="1" applyAlignment="1">
      <alignment horizontal="right" wrapText="1"/>
    </xf>
    <xf numFmtId="0" fontId="16" fillId="0" borderId="5" xfId="0" applyFont="1" applyBorder="1" applyAlignment="1">
      <alignment horizontal="right"/>
    </xf>
    <xf numFmtId="0" fontId="2" fillId="0" borderId="4" xfId="2" applyFont="1" applyBorder="1"/>
    <xf numFmtId="0" fontId="2" fillId="0" borderId="0" xfId="2" applyFont="1" applyBorder="1"/>
    <xf numFmtId="0" fontId="2" fillId="2" borderId="15" xfId="2" applyFont="1" applyFill="1" applyBorder="1" applyAlignment="1">
      <alignment horizontal="center"/>
    </xf>
    <xf numFmtId="49" fontId="18" fillId="2" borderId="15" xfId="2" applyNumberFormat="1" applyFont="1" applyFill="1" applyBorder="1" applyAlignment="1">
      <alignment horizontal="left"/>
    </xf>
    <xf numFmtId="0" fontId="18" fillId="2" borderId="1" xfId="2" applyFont="1" applyFill="1" applyBorder="1"/>
    <xf numFmtId="0" fontId="2" fillId="2" borderId="2" xfId="2" applyFont="1" applyFill="1" applyBorder="1" applyAlignment="1">
      <alignment horizontal="center"/>
    </xf>
    <xf numFmtId="4" fontId="2" fillId="2" borderId="2" xfId="2" applyNumberFormat="1" applyFont="1" applyFill="1" applyBorder="1" applyAlignment="1">
      <alignment horizontal="right"/>
    </xf>
    <xf numFmtId="4" fontId="2" fillId="2" borderId="3" xfId="2" applyNumberFormat="1" applyFont="1" applyFill="1" applyBorder="1" applyAlignment="1">
      <alignment horizontal="right"/>
    </xf>
    <xf numFmtId="4" fontId="8" fillId="2" borderId="15" xfId="2" applyNumberFormat="1" applyFont="1" applyFill="1" applyBorder="1"/>
    <xf numFmtId="0" fontId="2" fillId="2" borderId="2" xfId="2" applyFont="1" applyFill="1" applyBorder="1"/>
    <xf numFmtId="4" fontId="8" fillId="2" borderId="3" xfId="2" applyNumberFormat="1" applyFont="1" applyFill="1" applyBorder="1"/>
    <xf numFmtId="3" fontId="2" fillId="0" borderId="0" xfId="2" applyNumberFormat="1" applyFont="1"/>
    <xf numFmtId="0" fontId="19" fillId="0" borderId="0" xfId="2" applyFont="1" applyAlignment="1"/>
    <xf numFmtId="0" fontId="20" fillId="0" borderId="0" xfId="2" applyFont="1" applyBorder="1"/>
    <xf numFmtId="3" fontId="20" fillId="0" borderId="0" xfId="2" applyNumberFormat="1" applyFont="1" applyBorder="1" applyAlignment="1">
      <alignment horizontal="right"/>
    </xf>
    <xf numFmtId="4" fontId="20" fillId="0" borderId="0" xfId="2" applyNumberFormat="1" applyFont="1" applyBorder="1"/>
    <xf numFmtId="0" fontId="19" fillId="0" borderId="0" xfId="2" applyFont="1" applyBorder="1" applyAlignment="1"/>
    <xf numFmtId="0" fontId="2" fillId="0" borderId="0" xfId="2" applyFont="1" applyBorder="1" applyAlignment="1">
      <alignment horizontal="right"/>
    </xf>
    <xf numFmtId="49" fontId="4" fillId="0" borderId="28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/>
    <xf numFmtId="3" fontId="2" fillId="0" borderId="61" xfId="0" applyNumberFormat="1" applyFont="1" applyBorder="1"/>
    <xf numFmtId="4" fontId="21" fillId="6" borderId="65" xfId="2" applyNumberFormat="1" applyFont="1" applyFill="1" applyBorder="1" applyAlignment="1">
      <alignment horizontal="right" wrapText="1"/>
    </xf>
    <xf numFmtId="1" fontId="5" fillId="0" borderId="15" xfId="3" applyNumberFormat="1" applyFont="1" applyFill="1" applyBorder="1" applyAlignment="1">
      <alignment horizontal="center" vertical="center" wrapText="1"/>
    </xf>
    <xf numFmtId="49" fontId="5" fillId="0" borderId="15" xfId="3" applyNumberFormat="1" applyFont="1" applyFill="1" applyBorder="1" applyAlignment="1">
      <alignment horizontal="center" vertical="center" wrapText="1"/>
    </xf>
    <xf numFmtId="169" fontId="5" fillId="0" borderId="15" xfId="3" applyNumberFormat="1" applyFont="1" applyFill="1" applyBorder="1" applyAlignment="1">
      <alignment horizontal="center" vertical="center" wrapText="1"/>
    </xf>
    <xf numFmtId="1" fontId="7" fillId="7" borderId="1" xfId="3" applyNumberFormat="1" applyFont="1" applyFill="1" applyBorder="1" applyAlignment="1">
      <alignment horizontal="center" vertical="center"/>
    </xf>
    <xf numFmtId="49" fontId="7" fillId="7" borderId="2" xfId="3" applyNumberFormat="1" applyFont="1" applyFill="1" applyBorder="1" applyAlignment="1">
      <alignment horizontal="left" vertical="center"/>
    </xf>
    <xf numFmtId="49" fontId="7" fillId="7" borderId="2" xfId="3" applyNumberFormat="1" applyFont="1" applyFill="1" applyBorder="1" applyAlignment="1">
      <alignment horizontal="center" vertical="center"/>
    </xf>
    <xf numFmtId="170" fontId="7" fillId="7" borderId="2" xfId="3" applyNumberFormat="1" applyFont="1" applyFill="1" applyBorder="1" applyAlignment="1">
      <alignment horizontal="center" vertical="center"/>
    </xf>
    <xf numFmtId="171" fontId="8" fillId="7" borderId="3" xfId="3" applyNumberFormat="1" applyFont="1" applyFill="1" applyBorder="1" applyAlignment="1">
      <alignment horizontal="center" vertical="center"/>
    </xf>
    <xf numFmtId="169" fontId="23" fillId="7" borderId="15" xfId="3" applyNumberFormat="1" applyFont="1" applyFill="1" applyBorder="1" applyAlignment="1">
      <alignment horizontal="right" vertical="center"/>
    </xf>
    <xf numFmtId="1" fontId="7" fillId="0" borderId="4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left" vertical="center"/>
    </xf>
    <xf numFmtId="49" fontId="7" fillId="0" borderId="0" xfId="3" applyNumberFormat="1" applyFont="1" applyFill="1" applyBorder="1" applyAlignment="1">
      <alignment horizontal="center" vertical="center"/>
    </xf>
    <xf numFmtId="170" fontId="7" fillId="0" borderId="0" xfId="3" applyNumberFormat="1" applyFont="1" applyFill="1" applyBorder="1" applyAlignment="1">
      <alignment horizontal="center" vertical="center"/>
    </xf>
    <xf numFmtId="171" fontId="8" fillId="0" borderId="0" xfId="3" applyNumberFormat="1" applyFont="1" applyFill="1" applyBorder="1" applyAlignment="1">
      <alignment horizontal="center" vertical="center"/>
    </xf>
    <xf numFmtId="169" fontId="8" fillId="0" borderId="5" xfId="3" applyNumberFormat="1" applyFont="1" applyFill="1" applyBorder="1" applyAlignment="1">
      <alignment horizontal="right" vertical="center"/>
    </xf>
    <xf numFmtId="1" fontId="8" fillId="8" borderId="15" xfId="3" applyNumberFormat="1" applyFont="1" applyFill="1" applyBorder="1" applyAlignment="1">
      <alignment horizontal="center" vertical="center"/>
    </xf>
    <xf numFmtId="169" fontId="8" fillId="8" borderId="15" xfId="3" applyNumberFormat="1" applyFont="1" applyFill="1" applyBorder="1" applyAlignment="1">
      <alignment horizontal="right" vertical="center"/>
    </xf>
    <xf numFmtId="49" fontId="8" fillId="8" borderId="15" xfId="3" applyNumberFormat="1" applyFont="1" applyFill="1" applyBorder="1" applyAlignment="1">
      <alignment horizontal="center" vertical="center"/>
    </xf>
    <xf numFmtId="1" fontId="4" fillId="0" borderId="15" xfId="3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3" fontId="24" fillId="9" borderId="15" xfId="0" applyNumberFormat="1" applyFont="1" applyFill="1" applyBorder="1" applyAlignment="1">
      <alignment horizontal="center" vertical="center"/>
    </xf>
    <xf numFmtId="170" fontId="25" fillId="0" borderId="15" xfId="3" applyNumberFormat="1" applyFont="1" applyFill="1" applyBorder="1" applyAlignment="1">
      <alignment horizontal="center" vertical="center"/>
    </xf>
    <xf numFmtId="169" fontId="4" fillId="0" borderId="15" xfId="3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4" fontId="26" fillId="0" borderId="15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171" fontId="4" fillId="0" borderId="15" xfId="3" applyNumberFormat="1" applyFont="1" applyFill="1" applyBorder="1" applyAlignment="1">
      <alignment horizontal="center" vertical="center"/>
    </xf>
    <xf numFmtId="1" fontId="8" fillId="10" borderId="15" xfId="3" applyNumberFormat="1" applyFont="1" applyFill="1" applyBorder="1" applyAlignment="1">
      <alignment horizontal="center" vertical="center"/>
    </xf>
    <xf numFmtId="169" fontId="8" fillId="10" borderId="15" xfId="3" applyNumberFormat="1" applyFont="1" applyFill="1" applyBorder="1" applyAlignment="1">
      <alignment horizontal="right" vertical="center"/>
    </xf>
    <xf numFmtId="49" fontId="8" fillId="10" borderId="15" xfId="3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vertical="center"/>
    </xf>
    <xf numFmtId="0" fontId="24" fillId="0" borderId="15" xfId="0" applyFont="1" applyFill="1" applyBorder="1" applyAlignment="1" applyProtection="1">
      <alignment vertical="center" wrapText="1"/>
      <protection locked="0"/>
    </xf>
    <xf numFmtId="1" fontId="8" fillId="11" borderId="15" xfId="3" applyNumberFormat="1" applyFont="1" applyFill="1" applyBorder="1" applyAlignment="1">
      <alignment horizontal="center" vertical="center"/>
    </xf>
    <xf numFmtId="169" fontId="8" fillId="11" borderId="15" xfId="3" applyNumberFormat="1" applyFont="1" applyFill="1" applyBorder="1" applyAlignment="1">
      <alignment horizontal="right" vertical="center"/>
    </xf>
    <xf numFmtId="0" fontId="28" fillId="9" borderId="1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" fontId="8" fillId="12" borderId="15" xfId="3" applyNumberFormat="1" applyFont="1" applyFill="1" applyBorder="1" applyAlignment="1">
      <alignment horizontal="center" vertical="center"/>
    </xf>
    <xf numFmtId="169" fontId="8" fillId="12" borderId="15" xfId="3" applyNumberFormat="1" applyFont="1" applyFill="1" applyBorder="1" applyAlignment="1">
      <alignment horizontal="right" vertical="center"/>
    </xf>
    <xf numFmtId="49" fontId="8" fillId="12" borderId="15" xfId="3" applyNumberFormat="1" applyFont="1" applyFill="1" applyBorder="1" applyAlignment="1">
      <alignment horizontal="center" vertical="center"/>
    </xf>
    <xf numFmtId="172" fontId="25" fillId="0" borderId="15" xfId="3" applyNumberFormat="1" applyFont="1" applyFill="1" applyBorder="1" applyAlignment="1">
      <alignment horizontal="center" vertical="center"/>
    </xf>
    <xf numFmtId="173" fontId="25" fillId="0" borderId="15" xfId="3" applyNumberFormat="1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6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30" fillId="0" borderId="15" xfId="3" applyFont="1" applyBorder="1" applyAlignment="1">
      <alignment horizontal="right"/>
    </xf>
    <xf numFmtId="0" fontId="30" fillId="0" borderId="15" xfId="3" applyFont="1" applyBorder="1"/>
    <xf numFmtId="2" fontId="30" fillId="0" borderId="15" xfId="3" applyNumberFormat="1" applyFont="1" applyBorder="1"/>
    <xf numFmtId="174" fontId="30" fillId="0" borderId="15" xfId="3" applyNumberFormat="1" applyFont="1" applyBorder="1"/>
    <xf numFmtId="0" fontId="33" fillId="0" borderId="15" xfId="3" applyFont="1" applyBorder="1"/>
    <xf numFmtId="49" fontId="33" fillId="0" borderId="15" xfId="3" applyNumberFormat="1" applyFont="1" applyBorder="1"/>
    <xf numFmtId="2" fontId="34" fillId="0" borderId="15" xfId="3" applyNumberFormat="1" applyFont="1" applyBorder="1"/>
    <xf numFmtId="174" fontId="34" fillId="0" borderId="15" xfId="3" applyNumberFormat="1" applyFont="1" applyBorder="1"/>
    <xf numFmtId="49" fontId="30" fillId="0" borderId="15" xfId="3" applyNumberFormat="1" applyFont="1" applyBorder="1"/>
    <xf numFmtId="2" fontId="30" fillId="0" borderId="15" xfId="0" applyNumberFormat="1" applyFont="1" applyBorder="1"/>
    <xf numFmtId="174" fontId="30" fillId="0" borderId="15" xfId="0" applyNumberFormat="1" applyFont="1" applyBorder="1"/>
    <xf numFmtId="0" fontId="30" fillId="0" borderId="0" xfId="3" applyFont="1" applyBorder="1"/>
    <xf numFmtId="0" fontId="33" fillId="0" borderId="0" xfId="3" applyFont="1" applyBorder="1"/>
    <xf numFmtId="174" fontId="33" fillId="0" borderId="0" xfId="3" applyNumberFormat="1" applyFont="1" applyBorder="1"/>
    <xf numFmtId="0" fontId="2" fillId="0" borderId="0" xfId="3"/>
    <xf numFmtId="49" fontId="37" fillId="0" borderId="0" xfId="3" applyNumberFormat="1" applyFont="1" applyBorder="1"/>
    <xf numFmtId="2" fontId="30" fillId="0" borderId="0" xfId="3" applyNumberFormat="1" applyFont="1" applyBorder="1"/>
    <xf numFmtId="175" fontId="31" fillId="0" borderId="0" xfId="0" applyNumberFormat="1" applyFont="1" applyBorder="1"/>
    <xf numFmtId="0" fontId="30" fillId="0" borderId="15" xfId="0" applyFont="1" applyBorder="1"/>
    <xf numFmtId="49" fontId="30" fillId="0" borderId="15" xfId="0" applyNumberFormat="1" applyFont="1" applyBorder="1"/>
    <xf numFmtId="0" fontId="34" fillId="0" borderId="0" xfId="0" applyFont="1" applyBorder="1"/>
    <xf numFmtId="0" fontId="33" fillId="0" borderId="0" xfId="0" applyFont="1" applyBorder="1"/>
    <xf numFmtId="174" fontId="33" fillId="0" borderId="0" xfId="0" applyNumberFormat="1" applyFont="1" applyBorder="1"/>
    <xf numFmtId="0" fontId="31" fillId="0" borderId="0" xfId="0" applyFont="1" applyBorder="1"/>
    <xf numFmtId="49" fontId="31" fillId="0" borderId="0" xfId="0" applyNumberFormat="1" applyFont="1" applyBorder="1"/>
    <xf numFmtId="2" fontId="31" fillId="0" borderId="0" xfId="0" applyNumberFormat="1" applyFont="1" applyBorder="1"/>
    <xf numFmtId="174" fontId="31" fillId="0" borderId="0" xfId="0" applyNumberFormat="1" applyFont="1" applyBorder="1"/>
    <xf numFmtId="0" fontId="34" fillId="0" borderId="0" xfId="0" applyFont="1" applyFill="1" applyBorder="1"/>
    <xf numFmtId="2" fontId="34" fillId="0" borderId="0" xfId="0" applyNumberFormat="1" applyFont="1" applyFill="1" applyBorder="1"/>
    <xf numFmtId="174" fontId="33" fillId="0" borderId="0" xfId="0" applyNumberFormat="1" applyFont="1" applyFill="1" applyBorder="1"/>
    <xf numFmtId="2" fontId="30" fillId="0" borderId="0" xfId="0" applyNumberFormat="1" applyFont="1"/>
    <xf numFmtId="174" fontId="30" fillId="0" borderId="0" xfId="0" applyNumberFormat="1" applyFont="1"/>
    <xf numFmtId="0" fontId="3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3" applyFont="1" applyFill="1" applyBorder="1" applyAlignment="1">
      <alignment horizontal="center" vertical="center"/>
    </xf>
    <xf numFmtId="0" fontId="30" fillId="0" borderId="15" xfId="3" applyFont="1" applyBorder="1" applyAlignment="1">
      <alignment horizontal="center"/>
    </xf>
    <xf numFmtId="49" fontId="34" fillId="0" borderId="15" xfId="3" applyNumberFormat="1" applyFont="1" applyBorder="1" applyAlignment="1">
      <alignment horizontal="center"/>
    </xf>
    <xf numFmtId="49" fontId="30" fillId="0" borderId="15" xfId="3" applyNumberFormat="1" applyFont="1" applyBorder="1" applyAlignment="1">
      <alignment horizontal="center"/>
    </xf>
    <xf numFmtId="0" fontId="30" fillId="0" borderId="0" xfId="3" applyFont="1" applyBorder="1" applyAlignment="1">
      <alignment horizontal="center"/>
    </xf>
    <xf numFmtId="49" fontId="30" fillId="0" borderId="0" xfId="3" applyNumberFormat="1" applyFont="1" applyBorder="1" applyAlignment="1">
      <alignment horizontal="center"/>
    </xf>
    <xf numFmtId="49" fontId="30" fillId="0" borderId="15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49" fontId="31" fillId="0" borderId="0" xfId="0" applyNumberFormat="1" applyFont="1" applyBorder="1" applyAlignment="1">
      <alignment horizontal="center"/>
    </xf>
    <xf numFmtId="49" fontId="3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7" fontId="2" fillId="0" borderId="1" xfId="0" applyNumberFormat="1" applyFont="1" applyBorder="1" applyAlignment="1">
      <alignment horizontal="right" indent="2"/>
    </xf>
    <xf numFmtId="167" fontId="2" fillId="0" borderId="30" xfId="0" applyNumberFormat="1" applyFont="1" applyBorder="1" applyAlignment="1">
      <alignment horizontal="right" indent="2"/>
    </xf>
    <xf numFmtId="167" fontId="7" fillId="2" borderId="47" xfId="0" applyNumberFormat="1" applyFont="1" applyFill="1" applyBorder="1" applyAlignment="1">
      <alignment horizontal="right" indent="2"/>
    </xf>
    <xf numFmtId="167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2" fillId="0" borderId="49" xfId="2" applyFont="1" applyBorder="1" applyAlignment="1">
      <alignment horizontal="center"/>
    </xf>
    <xf numFmtId="0" fontId="2" fillId="0" borderId="50" xfId="2" applyFont="1" applyBorder="1" applyAlignment="1">
      <alignment horizontal="center"/>
    </xf>
    <xf numFmtId="0" fontId="2" fillId="0" borderId="54" xfId="2" applyFont="1" applyBorder="1" applyAlignment="1">
      <alignment horizontal="center"/>
    </xf>
    <xf numFmtId="0" fontId="2" fillId="0" borderId="55" xfId="2" applyFont="1" applyBorder="1" applyAlignment="1">
      <alignment horizontal="center"/>
    </xf>
    <xf numFmtId="0" fontId="2" fillId="0" borderId="57" xfId="2" applyFont="1" applyBorder="1" applyAlignment="1">
      <alignment horizontal="left"/>
    </xf>
    <xf numFmtId="0" fontId="2" fillId="0" borderId="56" xfId="2" applyFont="1" applyBorder="1" applyAlignment="1">
      <alignment horizontal="left"/>
    </xf>
    <xf numFmtId="0" fontId="2" fillId="0" borderId="58" xfId="2" applyFont="1" applyBorder="1" applyAlignment="1">
      <alignment horizontal="left"/>
    </xf>
    <xf numFmtId="3" fontId="8" fillId="2" borderId="42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49" fontId="16" fillId="6" borderId="63" xfId="2" applyNumberFormat="1" applyFont="1" applyFill="1" applyBorder="1" applyAlignment="1">
      <alignment horizontal="left" wrapText="1"/>
    </xf>
    <xf numFmtId="49" fontId="17" fillId="0" borderId="64" xfId="0" applyNumberFormat="1" applyFont="1" applyBorder="1" applyAlignment="1">
      <alignment horizontal="left" wrapText="1"/>
    </xf>
    <xf numFmtId="0" fontId="11" fillId="0" borderId="0" xfId="2" applyFont="1" applyAlignment="1">
      <alignment horizontal="center"/>
    </xf>
    <xf numFmtId="49" fontId="2" fillId="0" borderId="54" xfId="2" applyNumberFormat="1" applyFont="1" applyBorder="1" applyAlignment="1">
      <alignment horizontal="center"/>
    </xf>
    <xf numFmtId="0" fontId="2" fillId="0" borderId="57" xfId="2" applyFont="1" applyBorder="1" applyAlignment="1">
      <alignment horizontal="center" shrinkToFit="1"/>
    </xf>
    <xf numFmtId="0" fontId="2" fillId="0" borderId="56" xfId="2" applyFont="1" applyBorder="1" applyAlignment="1">
      <alignment horizontal="center" shrinkToFit="1"/>
    </xf>
    <xf numFmtId="0" fontId="2" fillId="0" borderId="58" xfId="2" applyFont="1" applyBorder="1" applyAlignment="1">
      <alignment horizontal="center" shrinkToFit="1"/>
    </xf>
    <xf numFmtId="49" fontId="21" fillId="6" borderId="63" xfId="2" applyNumberFormat="1" applyFont="1" applyFill="1" applyBorder="1" applyAlignment="1">
      <alignment horizontal="left" wrapText="1"/>
    </xf>
    <xf numFmtId="49" fontId="8" fillId="11" borderId="15" xfId="3" applyNumberFormat="1" applyFont="1" applyFill="1" applyBorder="1" applyAlignment="1">
      <alignment horizontal="left" vertical="center" wrapText="1"/>
    </xf>
    <xf numFmtId="49" fontId="22" fillId="7" borderId="1" xfId="3" applyNumberFormat="1" applyFont="1" applyFill="1" applyBorder="1" applyAlignment="1">
      <alignment horizontal="center" vertical="center" wrapText="1"/>
    </xf>
    <xf numFmtId="49" fontId="22" fillId="7" borderId="2" xfId="3" applyNumberFormat="1" applyFont="1" applyFill="1" applyBorder="1" applyAlignment="1">
      <alignment horizontal="center" vertical="center" wrapText="1"/>
    </xf>
    <xf numFmtId="49" fontId="22" fillId="7" borderId="3" xfId="3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49" fontId="5" fillId="0" borderId="3" xfId="3" applyNumberFormat="1" applyFont="1" applyFill="1" applyBorder="1" applyAlignment="1">
      <alignment horizontal="center" vertical="center" wrapText="1"/>
    </xf>
    <xf numFmtId="49" fontId="8" fillId="8" borderId="15" xfId="3" applyNumberFormat="1" applyFont="1" applyFill="1" applyBorder="1" applyAlignment="1">
      <alignment horizontal="left" vertical="center" wrapText="1"/>
    </xf>
    <xf numFmtId="49" fontId="8" fillId="8" borderId="1" xfId="3" applyNumberFormat="1" applyFont="1" applyFill="1" applyBorder="1" applyAlignment="1">
      <alignment horizontal="left" vertical="center" wrapText="1"/>
    </xf>
    <xf numFmtId="49" fontId="8" fillId="8" borderId="2" xfId="3" applyNumberFormat="1" applyFont="1" applyFill="1" applyBorder="1" applyAlignment="1">
      <alignment horizontal="left" vertical="center" wrapText="1"/>
    </xf>
    <xf numFmtId="49" fontId="8" fillId="8" borderId="3" xfId="3" applyNumberFormat="1" applyFont="1" applyFill="1" applyBorder="1" applyAlignment="1">
      <alignment horizontal="left" vertical="center" wrapText="1"/>
    </xf>
    <xf numFmtId="49" fontId="8" fillId="10" borderId="15" xfId="3" applyNumberFormat="1" applyFont="1" applyFill="1" applyBorder="1" applyAlignment="1">
      <alignment horizontal="left" vertical="center" wrapText="1"/>
    </xf>
    <xf numFmtId="49" fontId="8" fillId="10" borderId="1" xfId="3" applyNumberFormat="1" applyFont="1" applyFill="1" applyBorder="1" applyAlignment="1">
      <alignment horizontal="left" vertical="center" wrapText="1"/>
    </xf>
    <xf numFmtId="49" fontId="8" fillId="10" borderId="2" xfId="3" applyNumberFormat="1" applyFont="1" applyFill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left" vertical="center" wrapText="1"/>
    </xf>
    <xf numFmtId="49" fontId="8" fillId="12" borderId="15" xfId="3" applyNumberFormat="1" applyFont="1" applyFill="1" applyBorder="1" applyAlignment="1">
      <alignment horizontal="left" vertical="center" wrapText="1"/>
    </xf>
    <xf numFmtId="49" fontId="8" fillId="12" borderId="1" xfId="3" applyNumberFormat="1" applyFont="1" applyFill="1" applyBorder="1" applyAlignment="1">
      <alignment horizontal="left" vertical="center" wrapText="1"/>
    </xf>
    <xf numFmtId="49" fontId="8" fillId="12" borderId="2" xfId="3" applyNumberFormat="1" applyFont="1" applyFill="1" applyBorder="1" applyAlignment="1">
      <alignment horizontal="left" vertical="center" wrapText="1"/>
    </xf>
    <xf numFmtId="49" fontId="8" fillId="12" borderId="3" xfId="3" applyNumberFormat="1" applyFont="1" applyFill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49" fontId="2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4" fontId="9" fillId="0" borderId="16" xfId="2" applyNumberFormat="1" applyFont="1" applyBorder="1" applyAlignment="1" applyProtection="1">
      <alignment horizontal="right"/>
      <protection locked="0"/>
    </xf>
    <xf numFmtId="0" fontId="16" fillId="6" borderId="4" xfId="2" applyFont="1" applyFill="1" applyBorder="1" applyAlignment="1" applyProtection="1">
      <alignment horizontal="left" wrapText="1"/>
      <protection locked="0"/>
    </xf>
    <xf numFmtId="4" fontId="2" fillId="2" borderId="3" xfId="2" applyNumberFormat="1" applyFont="1" applyFill="1" applyBorder="1" applyAlignment="1" applyProtection="1">
      <alignment horizontal="right"/>
      <protection locked="0"/>
    </xf>
    <xf numFmtId="0" fontId="2" fillId="0" borderId="2" xfId="2" applyNumberFormat="1" applyFont="1" applyBorder="1" applyAlignment="1" applyProtection="1">
      <alignment horizontal="right"/>
      <protection locked="0"/>
    </xf>
    <xf numFmtId="44" fontId="4" fillId="0" borderId="15" xfId="1" applyFont="1" applyFill="1" applyBorder="1" applyAlignment="1" applyProtection="1">
      <alignment horizontal="center" vertical="center"/>
      <protection locked="0"/>
    </xf>
    <xf numFmtId="2" fontId="30" fillId="0" borderId="15" xfId="0" applyNumberFormat="1" applyFont="1" applyBorder="1" applyProtection="1">
      <protection locked="0"/>
    </xf>
    <xf numFmtId="0" fontId="30" fillId="0" borderId="0" xfId="3" applyFont="1" applyBorder="1" applyProtection="1">
      <protection locked="0"/>
    </xf>
    <xf numFmtId="2" fontId="30" fillId="0" borderId="0" xfId="3" applyNumberFormat="1" applyFont="1" applyBorder="1" applyProtection="1">
      <protection locked="0"/>
    </xf>
    <xf numFmtId="0" fontId="30" fillId="0" borderId="0" xfId="0" applyFont="1" applyProtection="1">
      <protection locked="0"/>
    </xf>
    <xf numFmtId="0" fontId="34" fillId="0" borderId="0" xfId="0" applyFont="1" applyBorder="1" applyProtection="1">
      <protection locked="0"/>
    </xf>
    <xf numFmtId="0" fontId="34" fillId="0" borderId="0" xfId="0" applyFont="1" applyProtection="1">
      <protection locked="0"/>
    </xf>
    <xf numFmtId="2" fontId="31" fillId="0" borderId="0" xfId="0" applyNumberFormat="1" applyFont="1" applyBorder="1" applyProtection="1">
      <protection locked="0"/>
    </xf>
  </cellXfs>
  <cellStyles count="4">
    <cellStyle name="Měna" xfId="1" builtinId="4"/>
    <cellStyle name="Normální" xfId="0" builtinId="0"/>
    <cellStyle name="Normální 2" xfId="3"/>
    <cellStyle name="normální_POL.X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07"/>
  <sheetViews>
    <sheetView showGridLines="0" tabSelected="1" topLeftCell="B1" zoomScaleNormal="100" zoomScaleSheetLayoutView="75" workbookViewId="0">
      <selection activeCell="O29" sqref="O29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hidden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s="428" customFormat="1" ht="12" customHeight="1" x14ac:dyDescent="0.2">
      <c r="G1" s="429"/>
      <c r="I1" s="429"/>
      <c r="J1" s="429"/>
    </row>
    <row r="2" spans="2:15" s="428" customFormat="1" ht="17.25" customHeight="1" x14ac:dyDescent="0.25">
      <c r="B2" s="430"/>
      <c r="C2" s="431" t="s">
        <v>383</v>
      </c>
      <c r="E2" s="432"/>
      <c r="F2" s="431"/>
      <c r="G2" s="433"/>
      <c r="H2" s="434" t="s">
        <v>0</v>
      </c>
      <c r="I2" s="435">
        <v>42738</v>
      </c>
      <c r="J2" s="429"/>
      <c r="K2" s="430"/>
    </row>
    <row r="3" spans="2:15" s="428" customFormat="1" ht="6" customHeight="1" x14ac:dyDescent="0.2">
      <c r="C3" s="436"/>
      <c r="D3" s="437" t="s">
        <v>1</v>
      </c>
      <c r="G3" s="429"/>
      <c r="I3" s="429"/>
      <c r="J3" s="429"/>
    </row>
    <row r="4" spans="2:15" s="428" customFormat="1" ht="4.5" customHeight="1" x14ac:dyDescent="0.2">
      <c r="G4" s="429"/>
      <c r="I4" s="429"/>
      <c r="J4" s="429"/>
    </row>
    <row r="5" spans="2:15" s="428" customFormat="1" ht="13.5" customHeight="1" x14ac:dyDescent="0.25">
      <c r="C5" s="438" t="s">
        <v>2</v>
      </c>
      <c r="D5" s="439" t="s">
        <v>102</v>
      </c>
      <c r="E5" s="440" t="s">
        <v>103</v>
      </c>
      <c r="F5" s="441"/>
      <c r="G5" s="442"/>
      <c r="H5" s="441"/>
      <c r="I5" s="442"/>
      <c r="J5" s="429"/>
      <c r="O5" s="435"/>
    </row>
    <row r="6" spans="2:15" s="428" customFormat="1" x14ac:dyDescent="0.2">
      <c r="G6" s="429"/>
      <c r="I6" s="429"/>
      <c r="J6" s="429"/>
    </row>
    <row r="7" spans="2:15" s="428" customFormat="1" x14ac:dyDescent="0.2">
      <c r="C7" s="443" t="s">
        <v>3</v>
      </c>
      <c r="D7" s="444" t="s">
        <v>363</v>
      </c>
      <c r="G7" s="429"/>
      <c r="H7" s="445" t="s">
        <v>4</v>
      </c>
      <c r="I7" s="429" t="s">
        <v>381</v>
      </c>
      <c r="J7" s="444"/>
      <c r="K7" s="444"/>
    </row>
    <row r="8" spans="2:15" s="428" customFormat="1" x14ac:dyDescent="0.2">
      <c r="D8" s="444" t="s">
        <v>378</v>
      </c>
      <c r="G8" s="429"/>
      <c r="H8" s="445" t="s">
        <v>5</v>
      </c>
      <c r="I8" s="429" t="s">
        <v>382</v>
      </c>
      <c r="J8" s="444"/>
      <c r="K8" s="444"/>
    </row>
    <row r="9" spans="2:15" s="428" customFormat="1" x14ac:dyDescent="0.2">
      <c r="C9" s="445" t="s">
        <v>380</v>
      </c>
      <c r="D9" s="444" t="s">
        <v>379</v>
      </c>
      <c r="G9" s="429"/>
      <c r="H9" s="445"/>
      <c r="I9" s="429"/>
      <c r="J9" s="444"/>
    </row>
    <row r="10" spans="2:15" s="428" customFormat="1" x14ac:dyDescent="0.2">
      <c r="G10" s="429"/>
      <c r="H10" s="445"/>
      <c r="I10" s="429"/>
      <c r="J10" s="444"/>
    </row>
    <row r="11" spans="2:15" s="428" customFormat="1" x14ac:dyDescent="0.2">
      <c r="C11" s="443" t="s">
        <v>6</v>
      </c>
      <c r="D11" s="444"/>
      <c r="G11" s="429"/>
      <c r="H11" s="445" t="s">
        <v>4</v>
      </c>
      <c r="I11" s="429"/>
      <c r="J11" s="444"/>
      <c r="K11" s="444"/>
    </row>
    <row r="12" spans="2:15" s="428" customFormat="1" x14ac:dyDescent="0.2">
      <c r="D12" s="444"/>
      <c r="G12" s="429"/>
      <c r="H12" s="445" t="s">
        <v>5</v>
      </c>
      <c r="I12" s="429"/>
      <c r="J12" s="444"/>
      <c r="K12" s="444"/>
    </row>
    <row r="13" spans="2:15" s="428" customFormat="1" ht="12" customHeight="1" x14ac:dyDescent="0.2">
      <c r="C13" s="445"/>
      <c r="D13" s="444"/>
      <c r="G13" s="429"/>
      <c r="I13" s="429"/>
      <c r="J13" s="445"/>
    </row>
    <row r="14" spans="2:15" s="428" customFormat="1" ht="24.75" customHeight="1" x14ac:dyDescent="0.2">
      <c r="C14" s="446" t="s">
        <v>7</v>
      </c>
      <c r="G14" s="429"/>
      <c r="H14" s="446" t="s">
        <v>8</v>
      </c>
      <c r="I14" s="429"/>
      <c r="J14" s="445"/>
    </row>
    <row r="15" spans="2:15" s="428" customFormat="1" ht="12.75" customHeight="1" x14ac:dyDescent="0.2">
      <c r="G15" s="429"/>
      <c r="I15" s="429"/>
      <c r="J15" s="445"/>
    </row>
    <row r="16" spans="2:15" s="428" customFormat="1" ht="28.5" customHeight="1" x14ac:dyDescent="0.2">
      <c r="C16" s="446" t="s">
        <v>9</v>
      </c>
      <c r="G16" s="429"/>
      <c r="H16" s="446" t="s">
        <v>9</v>
      </c>
      <c r="I16" s="429"/>
      <c r="J16" s="429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373">
        <f>ROUND(G32,0)</f>
        <v>0</v>
      </c>
      <c r="J19" s="374"/>
      <c r="K19" s="19"/>
    </row>
    <row r="20" spans="2:12" ht="11.25" customHeight="1" thickBot="1" x14ac:dyDescent="0.25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375">
        <f>ROUND(I19*D20/100,0)</f>
        <v>0</v>
      </c>
      <c r="J20" s="376"/>
      <c r="K20" s="19"/>
    </row>
    <row r="21" spans="2:12" hidden="1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375">
        <f>ROUND(H32,0)</f>
        <v>0</v>
      </c>
      <c r="J21" s="376"/>
      <c r="K21" s="19"/>
    </row>
    <row r="22" spans="2:12" ht="13.5" hidden="1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377">
        <f>ROUND(I21*D21/100,0)</f>
        <v>0</v>
      </c>
      <c r="J22" s="378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379">
        <f>SUM(I19:I22)</f>
        <v>0</v>
      </c>
      <c r="J23" s="380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35" t="s">
        <v>12</v>
      </c>
    </row>
    <row r="30" spans="2:12" x14ac:dyDescent="0.2">
      <c r="B30" s="37" t="s">
        <v>105</v>
      </c>
      <c r="C30" s="38" t="s">
        <v>106</v>
      </c>
      <c r="D30" s="39"/>
      <c r="E30" s="40"/>
      <c r="F30" s="41">
        <f>G30+H30+I30</f>
        <v>0</v>
      </c>
      <c r="G30" s="42">
        <f>SUM('SO 01 1 KL'!F30:G30)</f>
        <v>0</v>
      </c>
      <c r="H30" s="43">
        <v>0</v>
      </c>
      <c r="I30" s="43">
        <f t="shared" ref="I30:I31" si="0">(G30*SazbaDPH1)/100+(H30*SazbaDPH2)/100</f>
        <v>0</v>
      </c>
      <c r="J30" s="44" t="str">
        <f t="shared" ref="J30:J31" si="1">IF(CelkemObjekty=0,"",F30/CelkemObjekty*100)</f>
        <v/>
      </c>
    </row>
    <row r="31" spans="2:12" x14ac:dyDescent="0.2">
      <c r="B31" s="45" t="s">
        <v>366</v>
      </c>
      <c r="C31" s="46" t="s">
        <v>367</v>
      </c>
      <c r="D31" s="47"/>
      <c r="E31" s="48"/>
      <c r="F31" s="49">
        <f t="shared" ref="F31" si="2">G31+H31+I31</f>
        <v>0</v>
      </c>
      <c r="G31" s="50">
        <f>SUM('SO 02 1 KL'!F30:G30)</f>
        <v>0</v>
      </c>
      <c r="H31" s="51">
        <v>0</v>
      </c>
      <c r="I31" s="51">
        <f t="shared" si="0"/>
        <v>0</v>
      </c>
      <c r="J31" s="44" t="str">
        <f t="shared" si="1"/>
        <v/>
      </c>
    </row>
    <row r="32" spans="2:12" ht="17.25" customHeight="1" x14ac:dyDescent="0.2">
      <c r="B32" s="52" t="s">
        <v>19</v>
      </c>
      <c r="C32" s="53"/>
      <c r="D32" s="54"/>
      <c r="E32" s="55"/>
      <c r="F32" s="56">
        <f>SUM(F30:F31)</f>
        <v>0</v>
      </c>
      <c r="G32" s="56">
        <f>SUM(G30:G31)</f>
        <v>0</v>
      </c>
      <c r="H32" s="56">
        <f>SUM(H30:H31)</f>
        <v>0</v>
      </c>
      <c r="I32" s="56">
        <f>SUM(I30:I31)</f>
        <v>0</v>
      </c>
      <c r="J32" s="57" t="str">
        <f t="shared" ref="J32" si="3">IF(CelkemObjekty=0,"",F32/CelkemObjekty*100)</f>
        <v/>
      </c>
    </row>
    <row r="33" spans="2:11" x14ac:dyDescent="0.2"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2:11" ht="9.75" customHeight="1" x14ac:dyDescent="0.2"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2:11" ht="7.5" customHeight="1" x14ac:dyDescent="0.2"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2:11" ht="18" hidden="1" x14ac:dyDescent="0.25">
      <c r="B36" s="3" t="s">
        <v>20</v>
      </c>
      <c r="C36" s="30"/>
      <c r="D36" s="30"/>
      <c r="E36" s="30"/>
      <c r="F36" s="30"/>
      <c r="G36" s="30"/>
      <c r="H36" s="30"/>
      <c r="I36" s="30"/>
      <c r="J36" s="30"/>
      <c r="K36" s="58"/>
    </row>
    <row r="37" spans="2:11" hidden="1" x14ac:dyDescent="0.2">
      <c r="K37" s="58"/>
    </row>
    <row r="38" spans="2:11" ht="25.5" hidden="1" x14ac:dyDescent="0.2">
      <c r="B38" s="59" t="s">
        <v>21</v>
      </c>
      <c r="C38" s="60" t="s">
        <v>22</v>
      </c>
      <c r="D38" s="33"/>
      <c r="E38" s="34"/>
      <c r="F38" s="35" t="s">
        <v>17</v>
      </c>
      <c r="G38" s="36" t="str">
        <f>CONCATENATE("Základ DPH ",SazbaDPH1," %")</f>
        <v>Základ DPH 15 %</v>
      </c>
      <c r="H38" s="35" t="str">
        <f>CONCATENATE("Základ DPH ",SazbaDPH2," %")</f>
        <v>Základ DPH 21 %</v>
      </c>
      <c r="I38" s="36" t="s">
        <v>18</v>
      </c>
      <c r="J38" s="35" t="s">
        <v>12</v>
      </c>
    </row>
    <row r="39" spans="2:11" hidden="1" x14ac:dyDescent="0.2">
      <c r="B39" s="61" t="s">
        <v>105</v>
      </c>
      <c r="C39" s="62" t="s">
        <v>365</v>
      </c>
      <c r="D39" s="39"/>
      <c r="E39" s="40"/>
      <c r="F39" s="41">
        <f>G39+H39+I39</f>
        <v>368501.28500000003</v>
      </c>
      <c r="G39" s="42">
        <v>320435.90000000002</v>
      </c>
      <c r="H39" s="43">
        <v>0</v>
      </c>
      <c r="I39" s="50">
        <f t="shared" ref="I39:I40" si="4">(G39*SazbaDPH1)/100+(H39*SazbaDPH2)/100</f>
        <v>48065.385000000002</v>
      </c>
      <c r="J39" s="44" t="str">
        <f t="shared" ref="J39:J40" si="5">IF(CelkemObjekty=0,"",F39/CelkemObjekty*100)</f>
        <v/>
      </c>
    </row>
    <row r="40" spans="2:11" hidden="1" x14ac:dyDescent="0.2">
      <c r="B40" s="63" t="s">
        <v>366</v>
      </c>
      <c r="C40" s="64" t="s">
        <v>377</v>
      </c>
      <c r="D40" s="47"/>
      <c r="E40" s="48"/>
      <c r="F40" s="49">
        <f t="shared" ref="F40" si="6">G40+H40+I40</f>
        <v>23000</v>
      </c>
      <c r="G40" s="50">
        <v>20000</v>
      </c>
      <c r="H40" s="51">
        <v>0</v>
      </c>
      <c r="I40" s="50">
        <f t="shared" si="4"/>
        <v>3000</v>
      </c>
      <c r="J40" s="44" t="str">
        <f t="shared" si="5"/>
        <v/>
      </c>
    </row>
    <row r="41" spans="2:11" hidden="1" x14ac:dyDescent="0.2">
      <c r="B41" s="52" t="s">
        <v>19</v>
      </c>
      <c r="C41" s="53"/>
      <c r="D41" s="54"/>
      <c r="E41" s="55"/>
      <c r="F41" s="56">
        <f>SUM(F39:F40)</f>
        <v>391501.28500000003</v>
      </c>
      <c r="G41" s="65">
        <f>SUM(G39:G40)</f>
        <v>340435.9</v>
      </c>
      <c r="H41" s="56">
        <f>SUM(H39:H40)</f>
        <v>0</v>
      </c>
      <c r="I41" s="65">
        <f>SUM(I39:I40)</f>
        <v>51065.385000000002</v>
      </c>
      <c r="J41" s="57" t="str">
        <f t="shared" ref="J41" si="7">IF(CelkemObjekty=0,"",F41/CelkemObjekty*100)</f>
        <v/>
      </c>
    </row>
    <row r="42" spans="2:11" ht="9" hidden="1" customHeight="1" x14ac:dyDescent="0.2"/>
    <row r="43" spans="2:11" ht="6" hidden="1" customHeight="1" x14ac:dyDescent="0.2"/>
    <row r="44" spans="2:11" ht="3" hidden="1" customHeight="1" x14ac:dyDescent="0.2"/>
    <row r="45" spans="2:11" ht="6.75" hidden="1" customHeight="1" x14ac:dyDescent="0.2"/>
    <row r="46" spans="2:11" ht="20.25" hidden="1" customHeight="1" x14ac:dyDescent="0.25">
      <c r="B46" s="3" t="s">
        <v>23</v>
      </c>
      <c r="C46" s="30"/>
      <c r="D46" s="30"/>
      <c r="E46" s="30"/>
      <c r="F46" s="30"/>
      <c r="G46" s="30"/>
      <c r="H46" s="30"/>
      <c r="I46" s="30"/>
      <c r="J46" s="30"/>
    </row>
    <row r="47" spans="2:11" ht="9" hidden="1" customHeight="1" x14ac:dyDescent="0.2"/>
    <row r="48" spans="2:11" hidden="1" x14ac:dyDescent="0.2">
      <c r="B48" s="32" t="s">
        <v>24</v>
      </c>
      <c r="C48" s="33"/>
      <c r="D48" s="33"/>
      <c r="E48" s="35" t="s">
        <v>12</v>
      </c>
      <c r="F48" s="35" t="s">
        <v>25</v>
      </c>
      <c r="G48" s="36" t="s">
        <v>26</v>
      </c>
      <c r="H48" s="35" t="s">
        <v>27</v>
      </c>
      <c r="I48" s="36" t="s">
        <v>28</v>
      </c>
      <c r="J48" s="66" t="s">
        <v>29</v>
      </c>
    </row>
    <row r="49" spans="2:10" hidden="1" x14ac:dyDescent="0.2">
      <c r="B49" s="37" t="s">
        <v>369</v>
      </c>
      <c r="C49" s="38" t="s">
        <v>370</v>
      </c>
      <c r="D49" s="39"/>
      <c r="E49" s="67">
        <f t="shared" ref="E49:E70" si="8">IF(SUM(SoucetDilu)=0,"",SUM(F49:J49)/SUM(SoucetDilu)*100)</f>
        <v>5.8748210216428687</v>
      </c>
      <c r="F49" s="43">
        <v>20000</v>
      </c>
      <c r="G49" s="42">
        <v>0</v>
      </c>
      <c r="H49" s="43">
        <v>0</v>
      </c>
      <c r="I49" s="42">
        <v>0</v>
      </c>
      <c r="J49" s="43">
        <v>0</v>
      </c>
    </row>
    <row r="50" spans="2:10" hidden="1" x14ac:dyDescent="0.2">
      <c r="B50" s="45" t="s">
        <v>108</v>
      </c>
      <c r="C50" s="46" t="s">
        <v>109</v>
      </c>
      <c r="D50" s="47"/>
      <c r="E50" s="68">
        <f t="shared" si="8"/>
        <v>6.9522859619436304</v>
      </c>
      <c r="F50" s="51">
        <v>23668.077500000003</v>
      </c>
      <c r="G50" s="50">
        <v>0</v>
      </c>
      <c r="H50" s="51">
        <v>0</v>
      </c>
      <c r="I50" s="50">
        <v>0</v>
      </c>
      <c r="J50" s="51">
        <v>0</v>
      </c>
    </row>
    <row r="51" spans="2:10" hidden="1" x14ac:dyDescent="0.2">
      <c r="B51" s="45" t="s">
        <v>132</v>
      </c>
      <c r="C51" s="46" t="s">
        <v>133</v>
      </c>
      <c r="D51" s="47"/>
      <c r="E51" s="68">
        <f t="shared" si="8"/>
        <v>6.5521574832395055</v>
      </c>
      <c r="F51" s="51">
        <v>22305.896500000003</v>
      </c>
      <c r="G51" s="50">
        <v>0</v>
      </c>
      <c r="H51" s="51">
        <v>0</v>
      </c>
      <c r="I51" s="50">
        <v>0</v>
      </c>
      <c r="J51" s="51">
        <v>0</v>
      </c>
    </row>
    <row r="52" spans="2:10" hidden="1" x14ac:dyDescent="0.2">
      <c r="B52" s="45" t="s">
        <v>203</v>
      </c>
      <c r="C52" s="46" t="s">
        <v>204</v>
      </c>
      <c r="D52" s="47"/>
      <c r="E52" s="68">
        <f t="shared" si="8"/>
        <v>1.6731315077776168</v>
      </c>
      <c r="F52" s="51">
        <v>0</v>
      </c>
      <c r="G52" s="50">
        <v>5695.9403584000002</v>
      </c>
      <c r="H52" s="51">
        <v>0</v>
      </c>
      <c r="I52" s="50">
        <v>0</v>
      </c>
      <c r="J52" s="51">
        <v>0</v>
      </c>
    </row>
    <row r="53" spans="2:10" hidden="1" x14ac:dyDescent="0.2">
      <c r="B53" s="45" t="s">
        <v>211</v>
      </c>
      <c r="C53" s="46" t="s">
        <v>212</v>
      </c>
      <c r="D53" s="47"/>
      <c r="E53" s="68">
        <f t="shared" si="8"/>
        <v>1.3972795978368973</v>
      </c>
      <c r="F53" s="51">
        <v>0</v>
      </c>
      <c r="G53" s="50">
        <v>4756.8414176000006</v>
      </c>
      <c r="H53" s="51">
        <v>0</v>
      </c>
      <c r="I53" s="50">
        <v>0</v>
      </c>
      <c r="J53" s="51">
        <v>0</v>
      </c>
    </row>
    <row r="54" spans="2:10" hidden="1" x14ac:dyDescent="0.2">
      <c r="B54" s="45" t="s">
        <v>219</v>
      </c>
      <c r="C54" s="46" t="s">
        <v>220</v>
      </c>
      <c r="D54" s="47"/>
      <c r="E54" s="68">
        <f t="shared" si="8"/>
        <v>23.964540537380479</v>
      </c>
      <c r="F54" s="51">
        <v>0</v>
      </c>
      <c r="G54" s="50">
        <v>81583.899999999994</v>
      </c>
      <c r="H54" s="51">
        <v>0</v>
      </c>
      <c r="I54" s="50">
        <v>0</v>
      </c>
      <c r="J54" s="51">
        <v>0</v>
      </c>
    </row>
    <row r="55" spans="2:10" hidden="1" x14ac:dyDescent="0.2">
      <c r="B55" s="45" t="s">
        <v>224</v>
      </c>
      <c r="C55" s="46" t="s">
        <v>225</v>
      </c>
      <c r="D55" s="47"/>
      <c r="E55" s="68">
        <f t="shared" si="8"/>
        <v>5.0881824868448877</v>
      </c>
      <c r="F55" s="51">
        <v>0</v>
      </c>
      <c r="G55" s="50">
        <v>17322</v>
      </c>
      <c r="H55" s="51">
        <v>0</v>
      </c>
      <c r="I55" s="50">
        <v>0</v>
      </c>
      <c r="J55" s="51">
        <v>0</v>
      </c>
    </row>
    <row r="56" spans="2:10" hidden="1" x14ac:dyDescent="0.2">
      <c r="B56" s="45" t="s">
        <v>229</v>
      </c>
      <c r="C56" s="46" t="s">
        <v>230</v>
      </c>
      <c r="D56" s="47"/>
      <c r="E56" s="68">
        <f t="shared" si="8"/>
        <v>0.45309557129420619</v>
      </c>
      <c r="F56" s="51">
        <v>0</v>
      </c>
      <c r="G56" s="50">
        <v>1542.5</v>
      </c>
      <c r="H56" s="51">
        <v>0</v>
      </c>
      <c r="I56" s="50">
        <v>0</v>
      </c>
      <c r="J56" s="51">
        <v>0</v>
      </c>
    </row>
    <row r="57" spans="2:10" hidden="1" x14ac:dyDescent="0.2">
      <c r="B57" s="45" t="s">
        <v>241</v>
      </c>
      <c r="C57" s="46" t="s">
        <v>242</v>
      </c>
      <c r="D57" s="47"/>
      <c r="E57" s="68">
        <f t="shared" si="8"/>
        <v>3.9604475767579674</v>
      </c>
      <c r="F57" s="51">
        <v>0</v>
      </c>
      <c r="G57" s="50">
        <v>13482.785474374998</v>
      </c>
      <c r="H57" s="51">
        <v>0</v>
      </c>
      <c r="I57" s="50">
        <v>0</v>
      </c>
      <c r="J57" s="51">
        <v>0</v>
      </c>
    </row>
    <row r="58" spans="2:10" hidden="1" x14ac:dyDescent="0.2">
      <c r="B58" s="45" t="s">
        <v>263</v>
      </c>
      <c r="C58" s="46" t="s">
        <v>264</v>
      </c>
      <c r="D58" s="47"/>
      <c r="E58" s="68">
        <f t="shared" si="8"/>
        <v>7.3435262770535861</v>
      </c>
      <c r="F58" s="51">
        <v>0</v>
      </c>
      <c r="G58" s="50">
        <v>25000</v>
      </c>
      <c r="H58" s="51">
        <v>0</v>
      </c>
      <c r="I58" s="50">
        <v>0</v>
      </c>
      <c r="J58" s="51">
        <v>0</v>
      </c>
    </row>
    <row r="59" spans="2:10" hidden="1" x14ac:dyDescent="0.2">
      <c r="B59" s="45" t="s">
        <v>277</v>
      </c>
      <c r="C59" s="46" t="s">
        <v>278</v>
      </c>
      <c r="D59" s="47"/>
      <c r="E59" s="68">
        <f t="shared" si="8"/>
        <v>1.6842991817963751</v>
      </c>
      <c r="F59" s="51">
        <v>0</v>
      </c>
      <c r="G59" s="50">
        <v>5733.9591302999997</v>
      </c>
      <c r="H59" s="51">
        <v>0</v>
      </c>
      <c r="I59" s="50">
        <v>0</v>
      </c>
      <c r="J59" s="51">
        <v>0</v>
      </c>
    </row>
    <row r="60" spans="2:10" hidden="1" x14ac:dyDescent="0.2">
      <c r="B60" s="45" t="s">
        <v>294</v>
      </c>
      <c r="C60" s="46" t="s">
        <v>295</v>
      </c>
      <c r="D60" s="47"/>
      <c r="E60" s="68">
        <f t="shared" si="8"/>
        <v>7.3771978496460386</v>
      </c>
      <c r="F60" s="51">
        <v>0</v>
      </c>
      <c r="G60" s="50">
        <v>25114.630122240003</v>
      </c>
      <c r="H60" s="51">
        <v>0</v>
      </c>
      <c r="I60" s="50">
        <v>0</v>
      </c>
      <c r="J60" s="51">
        <v>0</v>
      </c>
    </row>
    <row r="61" spans="2:10" hidden="1" x14ac:dyDescent="0.2">
      <c r="B61" s="45" t="s">
        <v>308</v>
      </c>
      <c r="C61" s="46" t="s">
        <v>309</v>
      </c>
      <c r="D61" s="47"/>
      <c r="E61" s="68">
        <f t="shared" si="8"/>
        <v>6.7777321568634852</v>
      </c>
      <c r="F61" s="51">
        <v>0</v>
      </c>
      <c r="G61" s="50">
        <v>23073.833677295999</v>
      </c>
      <c r="H61" s="51">
        <v>0</v>
      </c>
      <c r="I61" s="50">
        <v>0</v>
      </c>
      <c r="J61" s="51">
        <v>0</v>
      </c>
    </row>
    <row r="62" spans="2:10" hidden="1" x14ac:dyDescent="0.2">
      <c r="B62" s="45" t="s">
        <v>329</v>
      </c>
      <c r="C62" s="46" t="s">
        <v>330</v>
      </c>
      <c r="D62" s="47"/>
      <c r="E62" s="68">
        <f t="shared" si="8"/>
        <v>2.7856892924333172</v>
      </c>
      <c r="F62" s="51">
        <v>0</v>
      </c>
      <c r="G62" s="50">
        <v>9483.4864999999991</v>
      </c>
      <c r="H62" s="51">
        <v>0</v>
      </c>
      <c r="I62" s="50">
        <v>0</v>
      </c>
      <c r="J62" s="51">
        <v>0</v>
      </c>
    </row>
    <row r="63" spans="2:10" hidden="1" x14ac:dyDescent="0.2">
      <c r="B63" s="45" t="s">
        <v>154</v>
      </c>
      <c r="C63" s="46" t="s">
        <v>155</v>
      </c>
      <c r="D63" s="47"/>
      <c r="E63" s="68">
        <f t="shared" si="8"/>
        <v>0.7084558291598545</v>
      </c>
      <c r="F63" s="51">
        <v>2411.8379999999997</v>
      </c>
      <c r="G63" s="50">
        <v>0</v>
      </c>
      <c r="H63" s="51">
        <v>0</v>
      </c>
      <c r="I63" s="50">
        <v>0</v>
      </c>
      <c r="J63" s="51">
        <v>0</v>
      </c>
    </row>
    <row r="64" spans="2:10" hidden="1" x14ac:dyDescent="0.2">
      <c r="B64" s="45" t="s">
        <v>159</v>
      </c>
      <c r="C64" s="46" t="s">
        <v>160</v>
      </c>
      <c r="D64" s="47"/>
      <c r="E64" s="68">
        <f t="shared" si="8"/>
        <v>1.478726671979961</v>
      </c>
      <c r="F64" s="51">
        <v>5034.1165000000001</v>
      </c>
      <c r="G64" s="50">
        <v>0</v>
      </c>
      <c r="H64" s="51">
        <v>0</v>
      </c>
      <c r="I64" s="50">
        <v>0</v>
      </c>
      <c r="J64" s="51">
        <v>0</v>
      </c>
    </row>
    <row r="65" spans="2:10" hidden="1" x14ac:dyDescent="0.2">
      <c r="B65" s="45" t="s">
        <v>169</v>
      </c>
      <c r="C65" s="46" t="s">
        <v>170</v>
      </c>
      <c r="D65" s="47"/>
      <c r="E65" s="68">
        <f t="shared" si="8"/>
        <v>1.3071371437614463</v>
      </c>
      <c r="F65" s="51">
        <v>4449.96414</v>
      </c>
      <c r="G65" s="50">
        <v>0</v>
      </c>
      <c r="H65" s="51">
        <v>0</v>
      </c>
      <c r="I65" s="50">
        <v>0</v>
      </c>
      <c r="J65" s="51">
        <v>0</v>
      </c>
    </row>
    <row r="66" spans="2:10" hidden="1" x14ac:dyDescent="0.2">
      <c r="B66" s="45" t="s">
        <v>192</v>
      </c>
      <c r="C66" s="46" t="s">
        <v>193</v>
      </c>
      <c r="D66" s="47"/>
      <c r="E66" s="68">
        <f t="shared" si="8"/>
        <v>0.42018085842677327</v>
      </c>
      <c r="F66" s="51">
        <v>1430.4465</v>
      </c>
      <c r="G66" s="50">
        <v>0</v>
      </c>
      <c r="H66" s="51">
        <v>0</v>
      </c>
      <c r="I66" s="50">
        <v>0</v>
      </c>
      <c r="J66" s="51">
        <v>0</v>
      </c>
    </row>
    <row r="67" spans="2:10" hidden="1" x14ac:dyDescent="0.2">
      <c r="B67" s="45" t="s">
        <v>197</v>
      </c>
      <c r="C67" s="46" t="s">
        <v>198</v>
      </c>
      <c r="D67" s="47"/>
      <c r="E67" s="68">
        <f t="shared" si="8"/>
        <v>0.40330910815997634</v>
      </c>
      <c r="F67" s="51">
        <v>1373.0090046119999</v>
      </c>
      <c r="G67" s="50">
        <v>0</v>
      </c>
      <c r="H67" s="51">
        <v>0</v>
      </c>
      <c r="I67" s="50">
        <v>0</v>
      </c>
      <c r="J67" s="51">
        <v>0</v>
      </c>
    </row>
    <row r="68" spans="2:10" hidden="1" x14ac:dyDescent="0.2">
      <c r="B68" s="45" t="s">
        <v>348</v>
      </c>
      <c r="C68" s="46" t="s">
        <v>349</v>
      </c>
      <c r="D68" s="47"/>
      <c r="E68" s="68">
        <f t="shared" si="8"/>
        <v>3.0072263744985928</v>
      </c>
      <c r="F68" s="51">
        <v>10237.67826601</v>
      </c>
      <c r="G68" s="50">
        <v>0</v>
      </c>
      <c r="H68" s="51">
        <v>0</v>
      </c>
      <c r="I68" s="50">
        <v>0</v>
      </c>
      <c r="J68" s="51">
        <v>0</v>
      </c>
    </row>
    <row r="69" spans="2:10" hidden="1" x14ac:dyDescent="0.2">
      <c r="B69" s="45" t="s">
        <v>343</v>
      </c>
      <c r="C69" s="46" t="s">
        <v>344</v>
      </c>
      <c r="D69" s="47"/>
      <c r="E69" s="68">
        <f t="shared" si="8"/>
        <v>10.790577511502539</v>
      </c>
      <c r="F69" s="51">
        <v>0</v>
      </c>
      <c r="G69" s="50">
        <v>0</v>
      </c>
      <c r="H69" s="51">
        <v>0</v>
      </c>
      <c r="I69" s="50">
        <v>36735</v>
      </c>
      <c r="J69" s="51">
        <v>0</v>
      </c>
    </row>
    <row r="70" spans="2:10" hidden="1" x14ac:dyDescent="0.2">
      <c r="B70" s="52" t="s">
        <v>19</v>
      </c>
      <c r="C70" s="53"/>
      <c r="D70" s="54"/>
      <c r="E70" s="69">
        <f t="shared" si="8"/>
        <v>100</v>
      </c>
      <c r="F70" s="56">
        <f>SUM(F49:F69)</f>
        <v>90911.026410622013</v>
      </c>
      <c r="G70" s="65">
        <f>SUM(G49:G69)</f>
        <v>212789.87668021099</v>
      </c>
      <c r="H70" s="56">
        <f>SUM(H49:H69)</f>
        <v>0</v>
      </c>
      <c r="I70" s="65">
        <f>SUM(I49:I69)</f>
        <v>36735</v>
      </c>
      <c r="J70" s="56">
        <f>SUM(J49:J69)</f>
        <v>0</v>
      </c>
    </row>
    <row r="71" spans="2:10" hidden="1" x14ac:dyDescent="0.2"/>
    <row r="72" spans="2:10" ht="2.25" hidden="1" customHeight="1" x14ac:dyDescent="0.2"/>
    <row r="73" spans="2:10" ht="1.5" hidden="1" customHeight="1" x14ac:dyDescent="0.2"/>
    <row r="74" spans="2:10" ht="0.75" hidden="1" customHeight="1" x14ac:dyDescent="0.2"/>
    <row r="75" spans="2:10" ht="0.75" hidden="1" customHeight="1" x14ac:dyDescent="0.2"/>
    <row r="76" spans="2:10" ht="0.75" hidden="1" customHeight="1" x14ac:dyDescent="0.2"/>
    <row r="77" spans="2:10" ht="18" hidden="1" x14ac:dyDescent="0.25">
      <c r="B77" s="3" t="s">
        <v>30</v>
      </c>
      <c r="C77" s="30"/>
      <c r="D77" s="30"/>
      <c r="E77" s="30"/>
      <c r="F77" s="30"/>
      <c r="G77" s="30"/>
      <c r="H77" s="30"/>
      <c r="I77" s="30"/>
      <c r="J77" s="30"/>
    </row>
    <row r="78" spans="2:10" hidden="1" x14ac:dyDescent="0.2"/>
    <row r="79" spans="2:10" hidden="1" x14ac:dyDescent="0.2">
      <c r="B79" s="32" t="s">
        <v>31</v>
      </c>
      <c r="C79" s="33"/>
      <c r="D79" s="33"/>
      <c r="E79" s="70"/>
      <c r="F79" s="71"/>
      <c r="G79" s="36"/>
      <c r="H79" s="35" t="s">
        <v>17</v>
      </c>
      <c r="I79" s="1"/>
      <c r="J79" s="1"/>
    </row>
    <row r="80" spans="2:10" hidden="1" x14ac:dyDescent="0.2">
      <c r="B80" s="52" t="s">
        <v>19</v>
      </c>
      <c r="C80" s="53"/>
      <c r="D80" s="54"/>
      <c r="E80" s="72"/>
      <c r="F80" s="73"/>
      <c r="G80" s="65"/>
      <c r="H80" s="56">
        <v>0</v>
      </c>
      <c r="I80" s="1"/>
      <c r="J80" s="1"/>
    </row>
    <row r="81" spans="9:10" hidden="1" x14ac:dyDescent="0.2">
      <c r="I81" s="1"/>
      <c r="J81" s="1"/>
    </row>
    <row r="82" spans="9:10" hidden="1" x14ac:dyDescent="0.2"/>
    <row r="83" spans="9:10" hidden="1" x14ac:dyDescent="0.2"/>
    <row r="84" spans="9:10" hidden="1" x14ac:dyDescent="0.2"/>
    <row r="85" spans="9:10" hidden="1" x14ac:dyDescent="0.2"/>
    <row r="86" spans="9:10" hidden="1" x14ac:dyDescent="0.2"/>
    <row r="87" spans="9:10" hidden="1" x14ac:dyDescent="0.2"/>
    <row r="88" spans="9:10" hidden="1" x14ac:dyDescent="0.2"/>
    <row r="89" spans="9:10" hidden="1" x14ac:dyDescent="0.2"/>
    <row r="90" spans="9:10" hidden="1" x14ac:dyDescent="0.2"/>
    <row r="91" spans="9:10" hidden="1" x14ac:dyDescent="0.2"/>
    <row r="92" spans="9:10" hidden="1" x14ac:dyDescent="0.2"/>
    <row r="93" spans="9:10" hidden="1" x14ac:dyDescent="0.2"/>
    <row r="94" spans="9:10" hidden="1" x14ac:dyDescent="0.2"/>
    <row r="95" spans="9:10" hidden="1" x14ac:dyDescent="0.2"/>
    <row r="96" spans="9:10" hidden="1" x14ac:dyDescent="0.2"/>
    <row r="97" spans="2:4" hidden="1" x14ac:dyDescent="0.2"/>
    <row r="98" spans="2:4" hidden="1" x14ac:dyDescent="0.2"/>
    <row r="99" spans="2:4" hidden="1" x14ac:dyDescent="0.2"/>
    <row r="100" spans="2:4" hidden="1" x14ac:dyDescent="0.2"/>
    <row r="101" spans="2:4" hidden="1" x14ac:dyDescent="0.2"/>
    <row r="102" spans="2:4" hidden="1" x14ac:dyDescent="0.2"/>
    <row r="103" spans="2:4" x14ac:dyDescent="0.2">
      <c r="B103" s="1" t="s">
        <v>385</v>
      </c>
      <c r="D103" s="1" t="s">
        <v>386</v>
      </c>
    </row>
    <row r="104" spans="2:4" x14ac:dyDescent="0.2">
      <c r="D104" s="1" t="s">
        <v>387</v>
      </c>
    </row>
    <row r="106" spans="2:4" x14ac:dyDescent="0.2">
      <c r="B106" s="1" t="s">
        <v>388</v>
      </c>
    </row>
    <row r="107" spans="2:4" x14ac:dyDescent="0.2">
      <c r="B107" s="1" t="s">
        <v>389</v>
      </c>
    </row>
  </sheetData>
  <sheetProtection algorithmName="SHA-512" hashValue="NlZl4OHYcKKYlL5egZI/eomt4Dml2gGcqBUz4Qcz8pOR8ow3mCUhMmcZmJmdouZm4zfuRT1Qu3VH7JhtEydzxg==" saltValue="654IzZZHbl68gSkz3fHoOw==" spinCount="100000" sheet="1" objects="1" scenarios="1"/>
  <sortState ref="B831:K851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4" t="s">
        <v>32</v>
      </c>
      <c r="B1" s="75"/>
      <c r="C1" s="75"/>
      <c r="D1" s="75"/>
      <c r="E1" s="75"/>
      <c r="F1" s="75"/>
      <c r="G1" s="75"/>
    </row>
    <row r="2" spans="1:57" ht="12.75" customHeight="1" x14ac:dyDescent="0.2">
      <c r="A2" s="76" t="s">
        <v>33</v>
      </c>
      <c r="B2" s="77"/>
      <c r="C2" s="78" t="s">
        <v>99</v>
      </c>
      <c r="D2" s="78" t="s">
        <v>106</v>
      </c>
      <c r="E2" s="79"/>
      <c r="F2" s="80" t="s">
        <v>34</v>
      </c>
      <c r="G2" s="81"/>
    </row>
    <row r="3" spans="1:57" ht="3" hidden="1" customHeight="1" x14ac:dyDescent="0.2">
      <c r="A3" s="82"/>
      <c r="B3" s="83"/>
      <c r="C3" s="84"/>
      <c r="D3" s="84"/>
      <c r="E3" s="85"/>
      <c r="F3" s="86"/>
      <c r="G3" s="87"/>
    </row>
    <row r="4" spans="1:57" ht="12" customHeight="1" x14ac:dyDescent="0.2">
      <c r="A4" s="88" t="s">
        <v>35</v>
      </c>
      <c r="B4" s="83"/>
      <c r="C4" s="84"/>
      <c r="D4" s="84"/>
      <c r="E4" s="85"/>
      <c r="F4" s="86" t="s">
        <v>36</v>
      </c>
      <c r="G4" s="89"/>
    </row>
    <row r="5" spans="1:57" ht="12.95" customHeight="1" x14ac:dyDescent="0.2">
      <c r="A5" s="90" t="s">
        <v>105</v>
      </c>
      <c r="B5" s="91"/>
      <c r="C5" s="92" t="s">
        <v>106</v>
      </c>
      <c r="D5" s="93"/>
      <c r="E5" s="91"/>
      <c r="F5" s="86" t="s">
        <v>37</v>
      </c>
      <c r="G5" s="87"/>
    </row>
    <row r="6" spans="1:57" ht="12.95" customHeight="1" x14ac:dyDescent="0.2">
      <c r="A6" s="88" t="s">
        <v>38</v>
      </c>
      <c r="B6" s="83"/>
      <c r="C6" s="84"/>
      <c r="D6" s="84"/>
      <c r="E6" s="85"/>
      <c r="F6" s="94" t="s">
        <v>39</v>
      </c>
      <c r="G6" s="95">
        <v>0</v>
      </c>
      <c r="O6" s="96"/>
    </row>
    <row r="7" spans="1:57" ht="12.95" customHeight="1" x14ac:dyDescent="0.2">
      <c r="A7" s="97" t="s">
        <v>102</v>
      </c>
      <c r="B7" s="98"/>
      <c r="C7" s="99" t="s">
        <v>103</v>
      </c>
      <c r="D7" s="100"/>
      <c r="E7" s="100"/>
      <c r="F7" s="101" t="s">
        <v>40</v>
      </c>
      <c r="G7" s="95">
        <f>IF(G6=0,,ROUND((F30+F32)/G6,1))</f>
        <v>0</v>
      </c>
    </row>
    <row r="8" spans="1:57" x14ac:dyDescent="0.2">
      <c r="A8" s="102" t="s">
        <v>41</v>
      </c>
      <c r="B8" s="86"/>
      <c r="C8" s="383" t="s">
        <v>364</v>
      </c>
      <c r="D8" s="383"/>
      <c r="E8" s="384"/>
      <c r="F8" s="103" t="s">
        <v>42</v>
      </c>
      <c r="G8" s="104"/>
      <c r="H8" s="105"/>
      <c r="I8" s="106"/>
    </row>
    <row r="9" spans="1:57" x14ac:dyDescent="0.2">
      <c r="A9" s="102" t="s">
        <v>43</v>
      </c>
      <c r="B9" s="86"/>
      <c r="C9" s="383"/>
      <c r="D9" s="383"/>
      <c r="E9" s="384"/>
      <c r="F9" s="86"/>
      <c r="G9" s="107"/>
      <c r="H9" s="108"/>
    </row>
    <row r="10" spans="1:57" x14ac:dyDescent="0.2">
      <c r="A10" s="102" t="s">
        <v>44</v>
      </c>
      <c r="B10" s="86"/>
      <c r="C10" s="383" t="s">
        <v>363</v>
      </c>
      <c r="D10" s="383"/>
      <c r="E10" s="383"/>
      <c r="F10" s="109"/>
      <c r="G10" s="110"/>
      <c r="H10" s="111"/>
    </row>
    <row r="11" spans="1:57" ht="13.5" customHeight="1" x14ac:dyDescent="0.2">
      <c r="A11" s="102" t="s">
        <v>45</v>
      </c>
      <c r="B11" s="86"/>
      <c r="C11" s="383"/>
      <c r="D11" s="383"/>
      <c r="E11" s="383"/>
      <c r="F11" s="112" t="s">
        <v>46</v>
      </c>
      <c r="G11" s="113"/>
      <c r="H11" s="108"/>
      <c r="BA11" s="114"/>
      <c r="BB11" s="114"/>
      <c r="BC11" s="114"/>
      <c r="BD11" s="114"/>
      <c r="BE11" s="114"/>
    </row>
    <row r="12" spans="1:57" ht="12.75" customHeight="1" x14ac:dyDescent="0.2">
      <c r="A12" s="115" t="s">
        <v>47</v>
      </c>
      <c r="B12" s="83"/>
      <c r="C12" s="385"/>
      <c r="D12" s="385"/>
      <c r="E12" s="385"/>
      <c r="F12" s="116" t="s">
        <v>48</v>
      </c>
      <c r="G12" s="117"/>
      <c r="H12" s="108"/>
    </row>
    <row r="13" spans="1:57" ht="28.5" customHeight="1" thickBot="1" x14ac:dyDescent="0.25">
      <c r="A13" s="118" t="s">
        <v>49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 x14ac:dyDescent="0.25">
      <c r="A14" s="122" t="s">
        <v>50</v>
      </c>
      <c r="B14" s="123"/>
      <c r="C14" s="124"/>
      <c r="D14" s="125" t="s">
        <v>51</v>
      </c>
      <c r="E14" s="126"/>
      <c r="F14" s="126"/>
      <c r="G14" s="124"/>
    </row>
    <row r="15" spans="1:57" ht="15.95" customHeight="1" x14ac:dyDescent="0.2">
      <c r="A15" s="127"/>
      <c r="B15" s="128" t="s">
        <v>52</v>
      </c>
      <c r="C15" s="129">
        <f>'SO 01 1 Rek'!E27</f>
        <v>0</v>
      </c>
      <c r="D15" s="130">
        <f>'SO 01 1 Rek'!A35</f>
        <v>0</v>
      </c>
      <c r="E15" s="131"/>
      <c r="F15" s="132"/>
      <c r="G15" s="129">
        <f>'SO 01 1 Rek'!I35</f>
        <v>0</v>
      </c>
    </row>
    <row r="16" spans="1:57" ht="15.95" customHeight="1" x14ac:dyDescent="0.2">
      <c r="A16" s="127" t="s">
        <v>53</v>
      </c>
      <c r="B16" s="128" t="s">
        <v>54</v>
      </c>
      <c r="C16" s="129">
        <f>'SO 01 1 Rek'!F27</f>
        <v>0</v>
      </c>
      <c r="D16" s="82"/>
      <c r="E16" s="133"/>
      <c r="F16" s="134"/>
      <c r="G16" s="129"/>
    </row>
    <row r="17" spans="1:7" ht="15.95" customHeight="1" x14ac:dyDescent="0.2">
      <c r="A17" s="127" t="s">
        <v>55</v>
      </c>
      <c r="B17" s="128" t="s">
        <v>56</v>
      </c>
      <c r="C17" s="129">
        <f>'SO 01 1 Rek'!H27</f>
        <v>0</v>
      </c>
      <c r="D17" s="82"/>
      <c r="E17" s="133"/>
      <c r="F17" s="134"/>
      <c r="G17" s="129"/>
    </row>
    <row r="18" spans="1:7" ht="15.95" customHeight="1" x14ac:dyDescent="0.2">
      <c r="A18" s="135" t="s">
        <v>57</v>
      </c>
      <c r="B18" s="136" t="s">
        <v>58</v>
      </c>
      <c r="C18" s="129">
        <f>'SO 01 1 Rek'!G27</f>
        <v>0</v>
      </c>
      <c r="D18" s="82"/>
      <c r="E18" s="133"/>
      <c r="F18" s="134"/>
      <c r="G18" s="129"/>
    </row>
    <row r="19" spans="1:7" ht="15.95" customHeight="1" x14ac:dyDescent="0.2">
      <c r="A19" s="137" t="s">
        <v>59</v>
      </c>
      <c r="B19" s="128"/>
      <c r="C19" s="129">
        <f>SUM(C15:C18)</f>
        <v>0</v>
      </c>
      <c r="D19" s="82"/>
      <c r="E19" s="133"/>
      <c r="F19" s="134"/>
      <c r="G19" s="129"/>
    </row>
    <row r="20" spans="1:7" ht="15.95" customHeight="1" x14ac:dyDescent="0.2">
      <c r="A20" s="137"/>
      <c r="B20" s="128"/>
      <c r="C20" s="129"/>
      <c r="D20" s="82"/>
      <c r="E20" s="133"/>
      <c r="F20" s="134"/>
      <c r="G20" s="129"/>
    </row>
    <row r="21" spans="1:7" ht="15.95" customHeight="1" x14ac:dyDescent="0.2">
      <c r="A21" s="137" t="s">
        <v>29</v>
      </c>
      <c r="B21" s="128"/>
      <c r="C21" s="129">
        <f>'SO 01 1 Rek'!I27</f>
        <v>0</v>
      </c>
      <c r="D21" s="82"/>
      <c r="E21" s="133"/>
      <c r="F21" s="134"/>
      <c r="G21" s="129"/>
    </row>
    <row r="22" spans="1:7" ht="15.95" customHeight="1" x14ac:dyDescent="0.2">
      <c r="A22" s="138" t="s">
        <v>60</v>
      </c>
      <c r="B22" s="108"/>
      <c r="C22" s="129">
        <f>C19+C21</f>
        <v>0</v>
      </c>
      <c r="D22" s="82" t="s">
        <v>61</v>
      </c>
      <c r="E22" s="133"/>
      <c r="F22" s="134"/>
      <c r="G22" s="129">
        <f>G23-SUM(G15:G21)</f>
        <v>0</v>
      </c>
    </row>
    <row r="23" spans="1:7" ht="15.95" customHeight="1" thickBot="1" x14ac:dyDescent="0.25">
      <c r="A23" s="381" t="s">
        <v>62</v>
      </c>
      <c r="B23" s="382"/>
      <c r="C23" s="139">
        <f>C22+G23</f>
        <v>0</v>
      </c>
      <c r="D23" s="140" t="s">
        <v>63</v>
      </c>
      <c r="E23" s="141"/>
      <c r="F23" s="142"/>
      <c r="G23" s="129">
        <f>'SO 01 1 Rek'!H33</f>
        <v>0</v>
      </c>
    </row>
    <row r="24" spans="1:7" x14ac:dyDescent="0.2">
      <c r="A24" s="143" t="s">
        <v>64</v>
      </c>
      <c r="B24" s="144"/>
      <c r="C24" s="145"/>
      <c r="D24" s="144" t="s">
        <v>65</v>
      </c>
      <c r="E24" s="144"/>
      <c r="F24" s="146" t="s">
        <v>66</v>
      </c>
      <c r="G24" s="147"/>
    </row>
    <row r="25" spans="1:7" x14ac:dyDescent="0.2">
      <c r="A25" s="138" t="s">
        <v>67</v>
      </c>
      <c r="B25" s="108"/>
      <c r="C25" s="148"/>
      <c r="D25" s="108" t="s">
        <v>67</v>
      </c>
      <c r="F25" s="149" t="s">
        <v>67</v>
      </c>
      <c r="G25" s="150"/>
    </row>
    <row r="26" spans="1:7" ht="37.5" customHeight="1" x14ac:dyDescent="0.2">
      <c r="A26" s="138" t="s">
        <v>68</v>
      </c>
      <c r="B26" s="151"/>
      <c r="C26" s="148"/>
      <c r="D26" s="108" t="s">
        <v>68</v>
      </c>
      <c r="F26" s="149" t="s">
        <v>68</v>
      </c>
      <c r="G26" s="150"/>
    </row>
    <row r="27" spans="1:7" x14ac:dyDescent="0.2">
      <c r="A27" s="138"/>
      <c r="B27" s="152"/>
      <c r="C27" s="148"/>
      <c r="D27" s="108"/>
      <c r="F27" s="149"/>
      <c r="G27" s="150"/>
    </row>
    <row r="28" spans="1:7" x14ac:dyDescent="0.2">
      <c r="A28" s="138" t="s">
        <v>69</v>
      </c>
      <c r="B28" s="108"/>
      <c r="C28" s="148"/>
      <c r="D28" s="149" t="s">
        <v>70</v>
      </c>
      <c r="E28" s="148"/>
      <c r="F28" s="153" t="s">
        <v>70</v>
      </c>
      <c r="G28" s="150"/>
    </row>
    <row r="29" spans="1:7" ht="69" customHeight="1" x14ac:dyDescent="0.2">
      <c r="A29" s="138"/>
      <c r="B29" s="108"/>
      <c r="C29" s="154"/>
      <c r="D29" s="155"/>
      <c r="E29" s="154"/>
      <c r="F29" s="108"/>
      <c r="G29" s="150"/>
    </row>
    <row r="30" spans="1:7" x14ac:dyDescent="0.2">
      <c r="A30" s="156" t="s">
        <v>11</v>
      </c>
      <c r="B30" s="157"/>
      <c r="C30" s="158">
        <v>15</v>
      </c>
      <c r="D30" s="157" t="s">
        <v>71</v>
      </c>
      <c r="E30" s="159"/>
      <c r="F30" s="387">
        <f>C23-F32</f>
        <v>0</v>
      </c>
      <c r="G30" s="388"/>
    </row>
    <row r="31" spans="1:7" x14ac:dyDescent="0.2">
      <c r="A31" s="156" t="s">
        <v>72</v>
      </c>
      <c r="B31" s="157"/>
      <c r="C31" s="158">
        <f>C30</f>
        <v>15</v>
      </c>
      <c r="D31" s="157" t="s">
        <v>73</v>
      </c>
      <c r="E31" s="159"/>
      <c r="F31" s="387">
        <f>ROUND(PRODUCT(F30,C31/100),0)</f>
        <v>0</v>
      </c>
      <c r="G31" s="388"/>
    </row>
    <row r="32" spans="1:7" x14ac:dyDescent="0.2">
      <c r="A32" s="156" t="s">
        <v>11</v>
      </c>
      <c r="B32" s="157"/>
      <c r="C32" s="158">
        <v>0</v>
      </c>
      <c r="D32" s="157" t="s">
        <v>73</v>
      </c>
      <c r="E32" s="159"/>
      <c r="F32" s="387">
        <v>0</v>
      </c>
      <c r="G32" s="388"/>
    </row>
    <row r="33" spans="1:8" x14ac:dyDescent="0.2">
      <c r="A33" s="156" t="s">
        <v>72</v>
      </c>
      <c r="B33" s="160"/>
      <c r="C33" s="161">
        <f>C32</f>
        <v>0</v>
      </c>
      <c r="D33" s="157" t="s">
        <v>73</v>
      </c>
      <c r="E33" s="134"/>
      <c r="F33" s="387">
        <f>ROUND(PRODUCT(F32,C33/100),0)</f>
        <v>0</v>
      </c>
      <c r="G33" s="388"/>
    </row>
    <row r="34" spans="1:8" s="165" customFormat="1" ht="19.5" customHeight="1" thickBot="1" x14ac:dyDescent="0.3">
      <c r="A34" s="162" t="s">
        <v>74</v>
      </c>
      <c r="B34" s="163"/>
      <c r="C34" s="163"/>
      <c r="D34" s="163"/>
      <c r="E34" s="164"/>
      <c r="F34" s="389">
        <f>ROUND(SUM(F30:F33),0)</f>
        <v>0</v>
      </c>
      <c r="G34" s="390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91"/>
      <c r="C37" s="391"/>
      <c r="D37" s="391"/>
      <c r="E37" s="391"/>
      <c r="F37" s="391"/>
      <c r="G37" s="391"/>
      <c r="H37" s="1" t="s">
        <v>1</v>
      </c>
    </row>
    <row r="38" spans="1:8" ht="12.75" customHeight="1" x14ac:dyDescent="0.2">
      <c r="A38" s="166"/>
      <c r="B38" s="391"/>
      <c r="C38" s="391"/>
      <c r="D38" s="391"/>
      <c r="E38" s="391"/>
      <c r="F38" s="391"/>
      <c r="G38" s="391"/>
      <c r="H38" s="1" t="s">
        <v>1</v>
      </c>
    </row>
    <row r="39" spans="1:8" x14ac:dyDescent="0.2">
      <c r="A39" s="166"/>
      <c r="B39" s="391"/>
      <c r="C39" s="391"/>
      <c r="D39" s="391"/>
      <c r="E39" s="391"/>
      <c r="F39" s="391"/>
      <c r="G39" s="391"/>
      <c r="H39" s="1" t="s">
        <v>1</v>
      </c>
    </row>
    <row r="40" spans="1:8" x14ac:dyDescent="0.2">
      <c r="A40" s="166"/>
      <c r="B40" s="391"/>
      <c r="C40" s="391"/>
      <c r="D40" s="391"/>
      <c r="E40" s="391"/>
      <c r="F40" s="391"/>
      <c r="G40" s="391"/>
      <c r="H40" s="1" t="s">
        <v>1</v>
      </c>
    </row>
    <row r="41" spans="1:8" x14ac:dyDescent="0.2">
      <c r="A41" s="166"/>
      <c r="B41" s="391"/>
      <c r="C41" s="391"/>
      <c r="D41" s="391"/>
      <c r="E41" s="391"/>
      <c r="F41" s="391"/>
      <c r="G41" s="391"/>
      <c r="H41" s="1" t="s">
        <v>1</v>
      </c>
    </row>
    <row r="42" spans="1:8" x14ac:dyDescent="0.2">
      <c r="A42" s="166"/>
      <c r="B42" s="391"/>
      <c r="C42" s="391"/>
      <c r="D42" s="391"/>
      <c r="E42" s="391"/>
      <c r="F42" s="391"/>
      <c r="G42" s="391"/>
      <c r="H42" s="1" t="s">
        <v>1</v>
      </c>
    </row>
    <row r="43" spans="1:8" x14ac:dyDescent="0.2">
      <c r="A43" s="166"/>
      <c r="B43" s="391"/>
      <c r="C43" s="391"/>
      <c r="D43" s="391"/>
      <c r="E43" s="391"/>
      <c r="F43" s="391"/>
      <c r="G43" s="391"/>
      <c r="H43" s="1" t="s">
        <v>1</v>
      </c>
    </row>
    <row r="44" spans="1:8" ht="12.75" customHeight="1" x14ac:dyDescent="0.2">
      <c r="A44" s="166"/>
      <c r="B44" s="391"/>
      <c r="C44" s="391"/>
      <c r="D44" s="391"/>
      <c r="E44" s="391"/>
      <c r="F44" s="391"/>
      <c r="G44" s="391"/>
      <c r="H44" s="1" t="s">
        <v>1</v>
      </c>
    </row>
    <row r="45" spans="1:8" ht="12.75" customHeight="1" x14ac:dyDescent="0.2">
      <c r="A45" s="166"/>
      <c r="B45" s="391"/>
      <c r="C45" s="391"/>
      <c r="D45" s="391"/>
      <c r="E45" s="391"/>
      <c r="F45" s="391"/>
      <c r="G45" s="391"/>
      <c r="H45" s="1" t="s">
        <v>1</v>
      </c>
    </row>
    <row r="46" spans="1:8" x14ac:dyDescent="0.2">
      <c r="B46" s="386"/>
      <c r="C46" s="386"/>
      <c r="D46" s="386"/>
      <c r="E46" s="386"/>
      <c r="F46" s="386"/>
      <c r="G46" s="386"/>
    </row>
    <row r="47" spans="1:8" x14ac:dyDescent="0.2">
      <c r="B47" s="386"/>
      <c r="C47" s="386"/>
      <c r="D47" s="386"/>
      <c r="E47" s="386"/>
      <c r="F47" s="386"/>
      <c r="G47" s="386"/>
    </row>
    <row r="48" spans="1:8" x14ac:dyDescent="0.2">
      <c r="B48" s="386"/>
      <c r="C48" s="386"/>
      <c r="D48" s="386"/>
      <c r="E48" s="386"/>
      <c r="F48" s="386"/>
      <c r="G48" s="386"/>
    </row>
    <row r="49" spans="2:7" x14ac:dyDescent="0.2">
      <c r="B49" s="386"/>
      <c r="C49" s="386"/>
      <c r="D49" s="386"/>
      <c r="E49" s="386"/>
      <c r="F49" s="386"/>
      <c r="G49" s="386"/>
    </row>
    <row r="50" spans="2:7" x14ac:dyDescent="0.2">
      <c r="B50" s="386"/>
      <c r="C50" s="386"/>
      <c r="D50" s="386"/>
      <c r="E50" s="386"/>
      <c r="F50" s="386"/>
      <c r="G50" s="386"/>
    </row>
    <row r="51" spans="2:7" x14ac:dyDescent="0.2">
      <c r="B51" s="386"/>
      <c r="C51" s="386"/>
      <c r="D51" s="386"/>
      <c r="E51" s="386"/>
      <c r="F51" s="386"/>
      <c r="G51" s="386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92" t="s">
        <v>2</v>
      </c>
      <c r="B1" s="393"/>
      <c r="C1" s="167" t="s">
        <v>104</v>
      </c>
      <c r="D1" s="168"/>
      <c r="E1" s="169"/>
      <c r="F1" s="168"/>
      <c r="G1" s="170" t="s">
        <v>76</v>
      </c>
      <c r="H1" s="171" t="s">
        <v>99</v>
      </c>
      <c r="I1" s="172"/>
    </row>
    <row r="2" spans="1:9" ht="13.5" thickBot="1" x14ac:dyDescent="0.25">
      <c r="A2" s="394" t="s">
        <v>77</v>
      </c>
      <c r="B2" s="395"/>
      <c r="C2" s="173" t="s">
        <v>107</v>
      </c>
      <c r="D2" s="174"/>
      <c r="E2" s="175"/>
      <c r="F2" s="174"/>
      <c r="G2" s="396" t="s">
        <v>106</v>
      </c>
      <c r="H2" s="397"/>
      <c r="I2" s="398"/>
    </row>
    <row r="3" spans="1:9" ht="13.5" thickTop="1" x14ac:dyDescent="0.2">
      <c r="F3" s="108"/>
    </row>
    <row r="4" spans="1:9" ht="19.5" customHeight="1" x14ac:dyDescent="0.25">
      <c r="A4" s="176" t="s">
        <v>78</v>
      </c>
      <c r="B4" s="177"/>
      <c r="C4" s="177"/>
      <c r="D4" s="177"/>
      <c r="E4" s="178"/>
      <c r="F4" s="177"/>
      <c r="G4" s="177"/>
      <c r="H4" s="177"/>
      <c r="I4" s="177"/>
    </row>
    <row r="5" spans="1:9" ht="13.5" thickBot="1" x14ac:dyDescent="0.25"/>
    <row r="6" spans="1:9" s="108" customFormat="1" ht="13.5" thickBot="1" x14ac:dyDescent="0.25">
      <c r="A6" s="179"/>
      <c r="B6" s="180" t="s">
        <v>79</v>
      </c>
      <c r="C6" s="180"/>
      <c r="D6" s="181"/>
      <c r="E6" s="182" t="s">
        <v>25</v>
      </c>
      <c r="F6" s="183" t="s">
        <v>26</v>
      </c>
      <c r="G6" s="183" t="s">
        <v>27</v>
      </c>
      <c r="H6" s="183" t="s">
        <v>28</v>
      </c>
      <c r="I6" s="184" t="s">
        <v>29</v>
      </c>
    </row>
    <row r="7" spans="1:9" s="108" customFormat="1" x14ac:dyDescent="0.2">
      <c r="A7" s="273" t="str">
        <f>'SO 01 1 Pol'!B7</f>
        <v>3</v>
      </c>
      <c r="B7" s="47" t="str">
        <f>'SO 01 1 Pol'!C7</f>
        <v>Svislé a kompletní konstrukce</v>
      </c>
      <c r="D7" s="185"/>
      <c r="E7" s="274">
        <f>'SO 01 1 Pol'!BA22</f>
        <v>0</v>
      </c>
      <c r="F7" s="275">
        <f>'SO 01 1 Pol'!BB22</f>
        <v>0</v>
      </c>
      <c r="G7" s="275">
        <f>'SO 01 1 Pol'!BC22</f>
        <v>0</v>
      </c>
      <c r="H7" s="275">
        <f>'SO 01 1 Pol'!BD22</f>
        <v>0</v>
      </c>
      <c r="I7" s="276">
        <f>'SO 01 1 Pol'!BE22</f>
        <v>0</v>
      </c>
    </row>
    <row r="8" spans="1:9" s="108" customFormat="1" x14ac:dyDescent="0.2">
      <c r="A8" s="273" t="str">
        <f>'SO 01 1 Pol'!B23</f>
        <v>61</v>
      </c>
      <c r="B8" s="47" t="str">
        <f>'SO 01 1 Pol'!C23</f>
        <v>Upravy povrchů vnitřní</v>
      </c>
      <c r="D8" s="185"/>
      <c r="E8" s="274">
        <f>'SO 01 1 Pol'!BA48</f>
        <v>0</v>
      </c>
      <c r="F8" s="275">
        <f>'SO 01 1 Pol'!BB48</f>
        <v>0</v>
      </c>
      <c r="G8" s="275">
        <f>'SO 01 1 Pol'!BC48</f>
        <v>0</v>
      </c>
      <c r="H8" s="275">
        <f>'SO 01 1 Pol'!BD48</f>
        <v>0</v>
      </c>
      <c r="I8" s="276">
        <f>'SO 01 1 Pol'!BE48</f>
        <v>0</v>
      </c>
    </row>
    <row r="9" spans="1:9" s="108" customFormat="1" x14ac:dyDescent="0.2">
      <c r="A9" s="273" t="str">
        <f>'SO 01 1 Pol'!B49</f>
        <v>94</v>
      </c>
      <c r="B9" s="47" t="str">
        <f>'SO 01 1 Pol'!C49</f>
        <v>Lešení a stavební výtahy</v>
      </c>
      <c r="D9" s="185"/>
      <c r="E9" s="274">
        <f>'SO 01 1 Pol'!BA53</f>
        <v>0</v>
      </c>
      <c r="F9" s="275">
        <f>'SO 01 1 Pol'!BB53</f>
        <v>0</v>
      </c>
      <c r="G9" s="275">
        <f>'SO 01 1 Pol'!BC53</f>
        <v>0</v>
      </c>
      <c r="H9" s="275">
        <f>'SO 01 1 Pol'!BD53</f>
        <v>0</v>
      </c>
      <c r="I9" s="276">
        <f>'SO 01 1 Pol'!BE53</f>
        <v>0</v>
      </c>
    </row>
    <row r="10" spans="1:9" s="108" customFormat="1" x14ac:dyDescent="0.2">
      <c r="A10" s="273" t="str">
        <f>'SO 01 1 Pol'!B54</f>
        <v>95</v>
      </c>
      <c r="B10" s="47" t="str">
        <f>'SO 01 1 Pol'!C54</f>
        <v>Dokončovací konstrukce na pozemních stavbách</v>
      </c>
      <c r="D10" s="185"/>
      <c r="E10" s="274">
        <f>'SO 01 1 Pol'!BA62</f>
        <v>0</v>
      </c>
      <c r="F10" s="275">
        <f>'SO 01 1 Pol'!BB62</f>
        <v>0</v>
      </c>
      <c r="G10" s="275">
        <f>'SO 01 1 Pol'!BC62</f>
        <v>0</v>
      </c>
      <c r="H10" s="275">
        <f>'SO 01 1 Pol'!BD62</f>
        <v>0</v>
      </c>
      <c r="I10" s="276">
        <f>'SO 01 1 Pol'!BE62</f>
        <v>0</v>
      </c>
    </row>
    <row r="11" spans="1:9" s="108" customFormat="1" x14ac:dyDescent="0.2">
      <c r="A11" s="273" t="str">
        <f>'SO 01 1 Pol'!B63</f>
        <v>96</v>
      </c>
      <c r="B11" s="47" t="str">
        <f>'SO 01 1 Pol'!C63</f>
        <v>Bourání konstrukcí</v>
      </c>
      <c r="D11" s="185"/>
      <c r="E11" s="274">
        <f>'SO 01 1 Pol'!BA76</f>
        <v>0</v>
      </c>
      <c r="F11" s="275">
        <f>'SO 01 1 Pol'!BB76</f>
        <v>0</v>
      </c>
      <c r="G11" s="275">
        <f>'SO 01 1 Pol'!BC76</f>
        <v>0</v>
      </c>
      <c r="H11" s="275">
        <f>'SO 01 1 Pol'!BD76</f>
        <v>0</v>
      </c>
      <c r="I11" s="276">
        <f>'SO 01 1 Pol'!BE76</f>
        <v>0</v>
      </c>
    </row>
    <row r="12" spans="1:9" s="108" customFormat="1" x14ac:dyDescent="0.2">
      <c r="A12" s="273" t="str">
        <f>'SO 01 1 Pol'!B77</f>
        <v>97</v>
      </c>
      <c r="B12" s="47" t="str">
        <f>'SO 01 1 Pol'!C77</f>
        <v>Prorážení otvorů</v>
      </c>
      <c r="D12" s="185"/>
      <c r="E12" s="274">
        <f>'SO 01 1 Pol'!BA84</f>
        <v>0</v>
      </c>
      <c r="F12" s="275">
        <f>'SO 01 1 Pol'!BB84</f>
        <v>0</v>
      </c>
      <c r="G12" s="275">
        <f>'SO 01 1 Pol'!BC84</f>
        <v>0</v>
      </c>
      <c r="H12" s="275">
        <f>'SO 01 1 Pol'!BD84</f>
        <v>0</v>
      </c>
      <c r="I12" s="276">
        <f>'SO 01 1 Pol'!BE84</f>
        <v>0</v>
      </c>
    </row>
    <row r="13" spans="1:9" s="108" customFormat="1" x14ac:dyDescent="0.2">
      <c r="A13" s="273" t="str">
        <f>'SO 01 1 Pol'!B85</f>
        <v>99</v>
      </c>
      <c r="B13" s="47" t="str">
        <f>'SO 01 1 Pol'!C85</f>
        <v>Staveništní přesun hmot</v>
      </c>
      <c r="D13" s="185"/>
      <c r="E13" s="274">
        <f>'SO 01 1 Pol'!BA87</f>
        <v>0</v>
      </c>
      <c r="F13" s="275">
        <f>'SO 01 1 Pol'!BB87</f>
        <v>0</v>
      </c>
      <c r="G13" s="275">
        <f>'SO 01 1 Pol'!BC87</f>
        <v>0</v>
      </c>
      <c r="H13" s="275">
        <f>'SO 01 1 Pol'!BD87</f>
        <v>0</v>
      </c>
      <c r="I13" s="276">
        <f>'SO 01 1 Pol'!BE87</f>
        <v>0</v>
      </c>
    </row>
    <row r="14" spans="1:9" s="108" customFormat="1" x14ac:dyDescent="0.2">
      <c r="A14" s="273" t="str">
        <f>'SO 01 1 Pol'!B88</f>
        <v>711</v>
      </c>
      <c r="B14" s="47" t="str">
        <f>'SO 01 1 Pol'!C88</f>
        <v>Izolace proti vodě</v>
      </c>
      <c r="D14" s="185"/>
      <c r="E14" s="274">
        <f>'SO 01 1 Pol'!BA92</f>
        <v>0</v>
      </c>
      <c r="F14" s="275">
        <f>'SO 01 1 Pol'!BB92</f>
        <v>0</v>
      </c>
      <c r="G14" s="275">
        <f>'SO 01 1 Pol'!BC92</f>
        <v>0</v>
      </c>
      <c r="H14" s="275">
        <f>'SO 01 1 Pol'!BD92</f>
        <v>0</v>
      </c>
      <c r="I14" s="276">
        <f>'SO 01 1 Pol'!BE92</f>
        <v>0</v>
      </c>
    </row>
    <row r="15" spans="1:9" s="108" customFormat="1" x14ac:dyDescent="0.2">
      <c r="A15" s="273" t="str">
        <f>'SO 01 1 Pol'!B93</f>
        <v>713</v>
      </c>
      <c r="B15" s="47" t="str">
        <f>'SO 01 1 Pol'!C93</f>
        <v>Izolace tepelné</v>
      </c>
      <c r="D15" s="185"/>
      <c r="E15" s="274">
        <f>'SO 01 1 Pol'!BA97</f>
        <v>0</v>
      </c>
      <c r="F15" s="275">
        <f>'SO 01 1 Pol'!BB97</f>
        <v>0</v>
      </c>
      <c r="G15" s="275">
        <f>'SO 01 1 Pol'!BC97</f>
        <v>0</v>
      </c>
      <c r="H15" s="275">
        <f>'SO 01 1 Pol'!BD97</f>
        <v>0</v>
      </c>
      <c r="I15" s="276">
        <f>'SO 01 1 Pol'!BE97</f>
        <v>0</v>
      </c>
    </row>
    <row r="16" spans="1:9" s="108" customFormat="1" x14ac:dyDescent="0.2">
      <c r="A16" s="273" t="str">
        <f>'SO 01 1 Pol'!B98</f>
        <v>720</v>
      </c>
      <c r="B16" s="47" t="str">
        <f>'SO 01 1 Pol'!C98</f>
        <v>Zdravotechnická instalace</v>
      </c>
      <c r="D16" s="185"/>
      <c r="E16" s="274">
        <f>'SO 01 1 Pol'!BA100</f>
        <v>0</v>
      </c>
      <c r="F16" s="275">
        <f>'SO 01 1 Pol'!BB100</f>
        <v>0</v>
      </c>
      <c r="G16" s="275">
        <f>'SO 01 1 Pol'!BC100</f>
        <v>0</v>
      </c>
      <c r="H16" s="275">
        <f>'SO 01 1 Pol'!BD100</f>
        <v>0</v>
      </c>
      <c r="I16" s="276">
        <f>'SO 01 1 Pol'!BE100</f>
        <v>0</v>
      </c>
    </row>
    <row r="17" spans="1:57" s="108" customFormat="1" x14ac:dyDescent="0.2">
      <c r="A17" s="273" t="str">
        <f>'SO 01 1 Pol'!B101</f>
        <v>723</v>
      </c>
      <c r="B17" s="47" t="str">
        <f>'SO 01 1 Pol'!C101</f>
        <v>Vnitřní plynovod</v>
      </c>
      <c r="D17" s="185"/>
      <c r="E17" s="274">
        <f>'SO 01 1 Pol'!BA103</f>
        <v>0</v>
      </c>
      <c r="F17" s="275">
        <f>'SO 01 1 Pol'!BB103</f>
        <v>0</v>
      </c>
      <c r="G17" s="275">
        <f>'SO 01 1 Pol'!BC103</f>
        <v>0</v>
      </c>
      <c r="H17" s="275">
        <f>'SO 01 1 Pol'!BD103</f>
        <v>0</v>
      </c>
      <c r="I17" s="276">
        <f>'SO 01 1 Pol'!BE103</f>
        <v>0</v>
      </c>
    </row>
    <row r="18" spans="1:57" s="108" customFormat="1" x14ac:dyDescent="0.2">
      <c r="A18" s="273" t="str">
        <f>'SO 01 1 Pol'!B104</f>
        <v>725</v>
      </c>
      <c r="B18" s="47" t="str">
        <f>'SO 01 1 Pol'!C104</f>
        <v>Zařizovací předměty</v>
      </c>
      <c r="D18" s="185"/>
      <c r="E18" s="274">
        <f>'SO 01 1 Pol'!BA109</f>
        <v>0</v>
      </c>
      <c r="F18" s="275">
        <f>'SO 01 1 Pol'!BB109</f>
        <v>0</v>
      </c>
      <c r="G18" s="275">
        <f>'SO 01 1 Pol'!BC109</f>
        <v>0</v>
      </c>
      <c r="H18" s="275">
        <f>'SO 01 1 Pol'!BD109</f>
        <v>0</v>
      </c>
      <c r="I18" s="276">
        <f>'SO 01 1 Pol'!BE109</f>
        <v>0</v>
      </c>
    </row>
    <row r="19" spans="1:57" s="108" customFormat="1" x14ac:dyDescent="0.2">
      <c r="A19" s="273" t="str">
        <f>'SO 01 1 Pol'!B110</f>
        <v>762</v>
      </c>
      <c r="B19" s="47" t="str">
        <f>'SO 01 1 Pol'!C110</f>
        <v>Konstrukce tesařské</v>
      </c>
      <c r="D19" s="185"/>
      <c r="E19" s="274">
        <f>'SO 01 1 Pol'!BA125</f>
        <v>0</v>
      </c>
      <c r="F19" s="275">
        <f>'SO 01 1 Pol'!BB125</f>
        <v>0</v>
      </c>
      <c r="G19" s="275">
        <f>'SO 01 1 Pol'!BC125</f>
        <v>0</v>
      </c>
      <c r="H19" s="275">
        <f>'SO 01 1 Pol'!BD125</f>
        <v>0</v>
      </c>
      <c r="I19" s="276">
        <f>'SO 01 1 Pol'!BE125</f>
        <v>0</v>
      </c>
    </row>
    <row r="20" spans="1:57" s="108" customFormat="1" x14ac:dyDescent="0.2">
      <c r="A20" s="273" t="str">
        <f>'SO 01 1 Pol'!B126</f>
        <v>766</v>
      </c>
      <c r="B20" s="47" t="str">
        <f>'SO 01 1 Pol'!C126</f>
        <v>Konstrukce truhlářské</v>
      </c>
      <c r="D20" s="185"/>
      <c r="E20" s="274">
        <f>'SO 01 1 Pol'!BA136</f>
        <v>0</v>
      </c>
      <c r="F20" s="275">
        <f>'SO 01 1 Pol'!BB136</f>
        <v>0</v>
      </c>
      <c r="G20" s="275">
        <f>'SO 01 1 Pol'!BC136</f>
        <v>0</v>
      </c>
      <c r="H20" s="275">
        <f>'SO 01 1 Pol'!BD136</f>
        <v>0</v>
      </c>
      <c r="I20" s="276">
        <f>'SO 01 1 Pol'!BE136</f>
        <v>0</v>
      </c>
    </row>
    <row r="21" spans="1:57" s="108" customFormat="1" x14ac:dyDescent="0.2">
      <c r="A21" s="273" t="str">
        <f>'SO 01 1 Pol'!B137</f>
        <v>771</v>
      </c>
      <c r="B21" s="47" t="str">
        <f>'SO 01 1 Pol'!C137</f>
        <v>Podlahy z dlaždic a obklady</v>
      </c>
      <c r="D21" s="185"/>
      <c r="E21" s="274">
        <f>'SO 01 1 Pol'!BA151</f>
        <v>0</v>
      </c>
      <c r="F21" s="275">
        <f>'SO 01 1 Pol'!BB151</f>
        <v>0</v>
      </c>
      <c r="G21" s="275">
        <f>'SO 01 1 Pol'!BC151</f>
        <v>0</v>
      </c>
      <c r="H21" s="275">
        <f>'SO 01 1 Pol'!BD151</f>
        <v>0</v>
      </c>
      <c r="I21" s="276">
        <f>'SO 01 1 Pol'!BE151</f>
        <v>0</v>
      </c>
    </row>
    <row r="22" spans="1:57" s="108" customFormat="1" x14ac:dyDescent="0.2">
      <c r="A22" s="273" t="str">
        <f>'SO 01 1 Pol'!B152</f>
        <v>776</v>
      </c>
      <c r="B22" s="47" t="str">
        <f>'SO 01 1 Pol'!C152</f>
        <v>Podlahy povlakové</v>
      </c>
      <c r="D22" s="185"/>
      <c r="E22" s="274">
        <f>'SO 01 1 Pol'!BA160</f>
        <v>0</v>
      </c>
      <c r="F22" s="275">
        <f>'SO 01 1 Pol'!BB160</f>
        <v>0</v>
      </c>
      <c r="G22" s="275">
        <f>'SO 01 1 Pol'!BC160</f>
        <v>0</v>
      </c>
      <c r="H22" s="275">
        <f>'SO 01 1 Pol'!BD160</f>
        <v>0</v>
      </c>
      <c r="I22" s="276">
        <f>'SO 01 1 Pol'!BE160</f>
        <v>0</v>
      </c>
    </row>
    <row r="23" spans="1:57" s="108" customFormat="1" x14ac:dyDescent="0.2">
      <c r="A23" s="273" t="str">
        <f>'SO 01 1 Pol'!B161</f>
        <v>781</v>
      </c>
      <c r="B23" s="47" t="str">
        <f>'SO 01 1 Pol'!C161</f>
        <v>Obklady keramické</v>
      </c>
      <c r="D23" s="185"/>
      <c r="E23" s="274">
        <f>'SO 01 1 Pol'!BA180</f>
        <v>0</v>
      </c>
      <c r="F23" s="275">
        <f>'SO 01 1 Pol'!BB180</f>
        <v>0</v>
      </c>
      <c r="G23" s="275">
        <f>'SO 01 1 Pol'!BC180</f>
        <v>0</v>
      </c>
      <c r="H23" s="275">
        <f>'SO 01 1 Pol'!BD180</f>
        <v>0</v>
      </c>
      <c r="I23" s="276">
        <f>'SO 01 1 Pol'!BE180</f>
        <v>0</v>
      </c>
    </row>
    <row r="24" spans="1:57" s="108" customFormat="1" x14ac:dyDescent="0.2">
      <c r="A24" s="273" t="str">
        <f>'SO 01 1 Pol'!B181</f>
        <v>784</v>
      </c>
      <c r="B24" s="47" t="str">
        <f>'SO 01 1 Pol'!C181</f>
        <v>Malby</v>
      </c>
      <c r="D24" s="185"/>
      <c r="E24" s="274">
        <f>'SO 01 1 Pol'!BA194</f>
        <v>0</v>
      </c>
      <c r="F24" s="275">
        <f>'SO 01 1 Pol'!BB194</f>
        <v>0</v>
      </c>
      <c r="G24" s="275">
        <f>'SO 01 1 Pol'!BC194</f>
        <v>0</v>
      </c>
      <c r="H24" s="275">
        <f>'SO 01 1 Pol'!BD194</f>
        <v>0</v>
      </c>
      <c r="I24" s="276">
        <f>'SO 01 1 Pol'!BE194</f>
        <v>0</v>
      </c>
    </row>
    <row r="25" spans="1:57" s="108" customFormat="1" x14ac:dyDescent="0.2">
      <c r="A25" s="273" t="str">
        <f>'SO 01 1 Pol'!B195</f>
        <v>M21</v>
      </c>
      <c r="B25" s="47" t="str">
        <f>'SO 01 1 Pol'!C195</f>
        <v>Elektromontáže</v>
      </c>
      <c r="D25" s="185"/>
      <c r="E25" s="274">
        <f>'SO 01 1 Pol'!BA197</f>
        <v>0</v>
      </c>
      <c r="F25" s="275">
        <f>'SO 01 1 Pol'!BB197</f>
        <v>0</v>
      </c>
      <c r="G25" s="275">
        <f>'SO 01 1 Pol'!BC197</f>
        <v>0</v>
      </c>
      <c r="H25" s="275">
        <f>'SO 01 1 Pol'!BD197</f>
        <v>0</v>
      </c>
      <c r="I25" s="276">
        <f>'SO 01 1 Pol'!BE197</f>
        <v>0</v>
      </c>
    </row>
    <row r="26" spans="1:57" s="108" customFormat="1" ht="13.5" thickBot="1" x14ac:dyDescent="0.25">
      <c r="A26" s="273" t="str">
        <f>'SO 01 1 Pol'!B198</f>
        <v>D96</v>
      </c>
      <c r="B26" s="47" t="str">
        <f>'SO 01 1 Pol'!C198</f>
        <v>Přesuny suti a vybouraných hmot</v>
      </c>
      <c r="D26" s="185"/>
      <c r="E26" s="274">
        <f>'SO 01 1 Pol'!BA205</f>
        <v>0</v>
      </c>
      <c r="F26" s="275">
        <f>'SO 01 1 Pol'!BB205</f>
        <v>0</v>
      </c>
      <c r="G26" s="275">
        <f>'SO 01 1 Pol'!BC205</f>
        <v>0</v>
      </c>
      <c r="H26" s="275">
        <f>'SO 01 1 Pol'!BD205</f>
        <v>0</v>
      </c>
      <c r="I26" s="276">
        <f>'SO 01 1 Pol'!BE205</f>
        <v>0</v>
      </c>
    </row>
    <row r="27" spans="1:57" s="4" customFormat="1" ht="13.5" thickBot="1" x14ac:dyDescent="0.25">
      <c r="A27" s="186"/>
      <c r="B27" s="187" t="s">
        <v>80</v>
      </c>
      <c r="C27" s="187"/>
      <c r="D27" s="188"/>
      <c r="E27" s="189">
        <f>SUM(E7:E26)</f>
        <v>0</v>
      </c>
      <c r="F27" s="190">
        <f>SUM(F7:F26)</f>
        <v>0</v>
      </c>
      <c r="G27" s="190">
        <f>SUM(G7:G26)</f>
        <v>0</v>
      </c>
      <c r="H27" s="190">
        <f>SUM(H7:H26)</f>
        <v>0</v>
      </c>
      <c r="I27" s="191">
        <f>SUM(I7:I26)</f>
        <v>0</v>
      </c>
    </row>
    <row r="28" spans="1:57" x14ac:dyDescent="0.2">
      <c r="A28" s="108"/>
      <c r="B28" s="108"/>
      <c r="C28" s="108"/>
      <c r="D28" s="108"/>
      <c r="E28" s="108"/>
      <c r="F28" s="108"/>
      <c r="G28" s="108"/>
      <c r="H28" s="108"/>
      <c r="I28" s="108"/>
    </row>
    <row r="29" spans="1:57" ht="19.5" customHeight="1" x14ac:dyDescent="0.25">
      <c r="A29" s="177" t="s">
        <v>81</v>
      </c>
      <c r="B29" s="177"/>
      <c r="C29" s="177"/>
      <c r="D29" s="177"/>
      <c r="E29" s="177"/>
      <c r="F29" s="177"/>
      <c r="G29" s="192"/>
      <c r="H29" s="177"/>
      <c r="I29" s="177"/>
      <c r="BA29" s="114"/>
      <c r="BB29" s="114"/>
      <c r="BC29" s="114"/>
      <c r="BD29" s="114"/>
      <c r="BE29" s="114"/>
    </row>
    <row r="30" spans="1:57" ht="13.5" thickBot="1" x14ac:dyDescent="0.25"/>
    <row r="31" spans="1:57" x14ac:dyDescent="0.2">
      <c r="A31" s="143" t="s">
        <v>82</v>
      </c>
      <c r="B31" s="144"/>
      <c r="C31" s="144"/>
      <c r="D31" s="193"/>
      <c r="E31" s="194" t="s">
        <v>83</v>
      </c>
      <c r="F31" s="195" t="s">
        <v>12</v>
      </c>
      <c r="G31" s="196" t="s">
        <v>84</v>
      </c>
      <c r="H31" s="197"/>
      <c r="I31" s="198" t="s">
        <v>83</v>
      </c>
    </row>
    <row r="32" spans="1:57" x14ac:dyDescent="0.2">
      <c r="A32" s="137"/>
      <c r="B32" s="128"/>
      <c r="C32" s="128"/>
      <c r="D32" s="199"/>
      <c r="E32" s="200"/>
      <c r="F32" s="201"/>
      <c r="G32" s="202">
        <f>CHOOSE(BA32+1,E27+F27,E27+F27+H27,E27+F27+G27+H27,E27,F27,H27,G27,H27+G27,0)</f>
        <v>0</v>
      </c>
      <c r="H32" s="203"/>
      <c r="I32" s="204">
        <f>E32+F32*G32/100</f>
        <v>0</v>
      </c>
      <c r="BA32" s="1">
        <v>8</v>
      </c>
    </row>
    <row r="33" spans="1:9" ht="13.5" thickBot="1" x14ac:dyDescent="0.25">
      <c r="A33" s="205"/>
      <c r="B33" s="206" t="s">
        <v>85</v>
      </c>
      <c r="C33" s="207"/>
      <c r="D33" s="208"/>
      <c r="E33" s="209"/>
      <c r="F33" s="210"/>
      <c r="G33" s="210"/>
      <c r="H33" s="399">
        <f>SUM(I32:I32)</f>
        <v>0</v>
      </c>
      <c r="I33" s="400"/>
    </row>
    <row r="35" spans="1:9" x14ac:dyDescent="0.2">
      <c r="B35" s="4"/>
      <c r="F35" s="211"/>
      <c r="G35" s="212"/>
      <c r="H35" s="212"/>
      <c r="I35" s="31"/>
    </row>
    <row r="36" spans="1:9" x14ac:dyDescent="0.2">
      <c r="F36" s="211"/>
      <c r="G36" s="212"/>
      <c r="H36" s="212"/>
      <c r="I36" s="31"/>
    </row>
    <row r="37" spans="1:9" x14ac:dyDescent="0.2">
      <c r="F37" s="211"/>
      <c r="G37" s="212"/>
      <c r="H37" s="212"/>
      <c r="I37" s="31"/>
    </row>
    <row r="38" spans="1:9" x14ac:dyDescent="0.2">
      <c r="F38" s="211"/>
      <c r="G38" s="212"/>
      <c r="H38" s="212"/>
      <c r="I38" s="31"/>
    </row>
    <row r="39" spans="1:9" x14ac:dyDescent="0.2">
      <c r="F39" s="211"/>
      <c r="G39" s="212"/>
      <c r="H39" s="212"/>
      <c r="I39" s="31"/>
    </row>
    <row r="40" spans="1:9" x14ac:dyDescent="0.2">
      <c r="F40" s="211"/>
      <c r="G40" s="212"/>
      <c r="H40" s="212"/>
      <c r="I40" s="31"/>
    </row>
    <row r="41" spans="1:9" x14ac:dyDescent="0.2">
      <c r="F41" s="211"/>
      <c r="G41" s="212"/>
      <c r="H41" s="212"/>
      <c r="I41" s="31"/>
    </row>
    <row r="42" spans="1:9" x14ac:dyDescent="0.2">
      <c r="F42" s="211"/>
      <c r="G42" s="212"/>
      <c r="H42" s="212"/>
      <c r="I42" s="31"/>
    </row>
    <row r="43" spans="1:9" x14ac:dyDescent="0.2">
      <c r="F43" s="211"/>
      <c r="G43" s="212"/>
      <c r="H43" s="212"/>
      <c r="I43" s="31"/>
    </row>
    <row r="44" spans="1:9" x14ac:dyDescent="0.2">
      <c r="F44" s="211"/>
      <c r="G44" s="212"/>
      <c r="H44" s="212"/>
      <c r="I44" s="31"/>
    </row>
    <row r="45" spans="1:9" x14ac:dyDescent="0.2">
      <c r="F45" s="211"/>
      <c r="G45" s="212"/>
      <c r="H45" s="212"/>
      <c r="I45" s="31"/>
    </row>
    <row r="46" spans="1:9" x14ac:dyDescent="0.2">
      <c r="F46" s="211"/>
      <c r="G46" s="212"/>
      <c r="H46" s="212"/>
      <c r="I46" s="31"/>
    </row>
    <row r="47" spans="1:9" x14ac:dyDescent="0.2">
      <c r="F47" s="211"/>
      <c r="G47" s="212"/>
      <c r="H47" s="212"/>
      <c r="I47" s="31"/>
    </row>
    <row r="48" spans="1:9" x14ac:dyDescent="0.2">
      <c r="F48" s="211"/>
      <c r="G48" s="212"/>
      <c r="H48" s="212"/>
      <c r="I48" s="31"/>
    </row>
    <row r="49" spans="6:9" x14ac:dyDescent="0.2">
      <c r="F49" s="211"/>
      <c r="G49" s="212"/>
      <c r="H49" s="212"/>
      <c r="I49" s="31"/>
    </row>
    <row r="50" spans="6:9" x14ac:dyDescent="0.2">
      <c r="F50" s="211"/>
      <c r="G50" s="212"/>
      <c r="H50" s="212"/>
      <c r="I50" s="31"/>
    </row>
    <row r="51" spans="6:9" x14ac:dyDescent="0.2">
      <c r="F51" s="211"/>
      <c r="G51" s="212"/>
      <c r="H51" s="212"/>
      <c r="I51" s="31"/>
    </row>
    <row r="52" spans="6:9" x14ac:dyDescent="0.2">
      <c r="F52" s="211"/>
      <c r="G52" s="212"/>
      <c r="H52" s="212"/>
      <c r="I52" s="31"/>
    </row>
    <row r="53" spans="6:9" x14ac:dyDescent="0.2">
      <c r="F53" s="211"/>
      <c r="G53" s="212"/>
      <c r="H53" s="212"/>
      <c r="I53" s="31"/>
    </row>
    <row r="54" spans="6:9" x14ac:dyDescent="0.2">
      <c r="F54" s="211"/>
      <c r="G54" s="212"/>
      <c r="H54" s="212"/>
      <c r="I54" s="31"/>
    </row>
    <row r="55" spans="6:9" x14ac:dyDescent="0.2">
      <c r="F55" s="211"/>
      <c r="G55" s="212"/>
      <c r="H55" s="212"/>
      <c r="I55" s="31"/>
    </row>
    <row r="56" spans="6:9" x14ac:dyDescent="0.2">
      <c r="F56" s="211"/>
      <c r="G56" s="212"/>
      <c r="H56" s="212"/>
      <c r="I56" s="31"/>
    </row>
    <row r="57" spans="6:9" x14ac:dyDescent="0.2">
      <c r="F57" s="211"/>
      <c r="G57" s="212"/>
      <c r="H57" s="212"/>
      <c r="I57" s="31"/>
    </row>
    <row r="58" spans="6:9" x14ac:dyDescent="0.2">
      <c r="F58" s="211"/>
      <c r="G58" s="212"/>
      <c r="H58" s="212"/>
      <c r="I58" s="31"/>
    </row>
    <row r="59" spans="6:9" x14ac:dyDescent="0.2">
      <c r="F59" s="211"/>
      <c r="G59" s="212"/>
      <c r="H59" s="212"/>
      <c r="I59" s="31"/>
    </row>
    <row r="60" spans="6:9" x14ac:dyDescent="0.2">
      <c r="F60" s="211"/>
      <c r="G60" s="212"/>
      <c r="H60" s="212"/>
      <c r="I60" s="31"/>
    </row>
    <row r="61" spans="6:9" x14ac:dyDescent="0.2">
      <c r="F61" s="211"/>
      <c r="G61" s="212"/>
      <c r="H61" s="212"/>
      <c r="I61" s="31"/>
    </row>
    <row r="62" spans="6:9" x14ac:dyDescent="0.2">
      <c r="F62" s="211"/>
      <c r="G62" s="212"/>
      <c r="H62" s="212"/>
      <c r="I62" s="31"/>
    </row>
    <row r="63" spans="6:9" x14ac:dyDescent="0.2">
      <c r="F63" s="211"/>
      <c r="G63" s="212"/>
      <c r="H63" s="212"/>
      <c r="I63" s="31"/>
    </row>
    <row r="64" spans="6:9" x14ac:dyDescent="0.2">
      <c r="F64" s="211"/>
      <c r="G64" s="212"/>
      <c r="H64" s="212"/>
      <c r="I64" s="31"/>
    </row>
    <row r="65" spans="6:9" x14ac:dyDescent="0.2">
      <c r="F65" s="211"/>
      <c r="G65" s="212"/>
      <c r="H65" s="212"/>
      <c r="I65" s="31"/>
    </row>
    <row r="66" spans="6:9" x14ac:dyDescent="0.2">
      <c r="F66" s="211"/>
      <c r="G66" s="212"/>
      <c r="H66" s="212"/>
      <c r="I66" s="31"/>
    </row>
    <row r="67" spans="6:9" x14ac:dyDescent="0.2">
      <c r="F67" s="211"/>
      <c r="G67" s="212"/>
      <c r="H67" s="212"/>
      <c r="I67" s="31"/>
    </row>
    <row r="68" spans="6:9" x14ac:dyDescent="0.2">
      <c r="F68" s="211"/>
      <c r="G68" s="212"/>
      <c r="H68" s="212"/>
      <c r="I68" s="31"/>
    </row>
    <row r="69" spans="6:9" x14ac:dyDescent="0.2">
      <c r="F69" s="211"/>
      <c r="G69" s="212"/>
      <c r="H69" s="212"/>
      <c r="I69" s="31"/>
    </row>
    <row r="70" spans="6:9" x14ac:dyDescent="0.2">
      <c r="F70" s="211"/>
      <c r="G70" s="212"/>
      <c r="H70" s="212"/>
      <c r="I70" s="31"/>
    </row>
    <row r="71" spans="6:9" x14ac:dyDescent="0.2">
      <c r="F71" s="211"/>
      <c r="G71" s="212"/>
      <c r="H71" s="212"/>
      <c r="I71" s="31"/>
    </row>
    <row r="72" spans="6:9" x14ac:dyDescent="0.2">
      <c r="F72" s="211"/>
      <c r="G72" s="212"/>
      <c r="H72" s="212"/>
      <c r="I72" s="31"/>
    </row>
    <row r="73" spans="6:9" x14ac:dyDescent="0.2">
      <c r="F73" s="211"/>
      <c r="G73" s="212"/>
      <c r="H73" s="212"/>
      <c r="I73" s="31"/>
    </row>
    <row r="74" spans="6:9" x14ac:dyDescent="0.2">
      <c r="F74" s="211"/>
      <c r="G74" s="212"/>
      <c r="H74" s="212"/>
      <c r="I74" s="31"/>
    </row>
    <row r="75" spans="6:9" x14ac:dyDescent="0.2">
      <c r="F75" s="211"/>
      <c r="G75" s="212"/>
      <c r="H75" s="212"/>
      <c r="I75" s="31"/>
    </row>
    <row r="76" spans="6:9" x14ac:dyDescent="0.2">
      <c r="F76" s="211"/>
      <c r="G76" s="212"/>
      <c r="H76" s="212"/>
      <c r="I76" s="31"/>
    </row>
    <row r="77" spans="6:9" x14ac:dyDescent="0.2">
      <c r="F77" s="211"/>
      <c r="G77" s="212"/>
      <c r="H77" s="212"/>
      <c r="I77" s="31"/>
    </row>
    <row r="78" spans="6:9" x14ac:dyDescent="0.2">
      <c r="F78" s="211"/>
      <c r="G78" s="212"/>
      <c r="H78" s="212"/>
      <c r="I78" s="31"/>
    </row>
    <row r="79" spans="6:9" x14ac:dyDescent="0.2">
      <c r="F79" s="211"/>
      <c r="G79" s="212"/>
      <c r="H79" s="212"/>
      <c r="I79" s="31"/>
    </row>
    <row r="80" spans="6:9" x14ac:dyDescent="0.2">
      <c r="F80" s="211"/>
      <c r="G80" s="212"/>
      <c r="H80" s="212"/>
      <c r="I80" s="31"/>
    </row>
    <row r="81" spans="6:9" x14ac:dyDescent="0.2">
      <c r="F81" s="211"/>
      <c r="G81" s="212"/>
      <c r="H81" s="212"/>
      <c r="I81" s="31"/>
    </row>
    <row r="82" spans="6:9" x14ac:dyDescent="0.2">
      <c r="F82" s="211"/>
      <c r="G82" s="212"/>
      <c r="H82" s="212"/>
      <c r="I82" s="31"/>
    </row>
    <row r="83" spans="6:9" x14ac:dyDescent="0.2">
      <c r="F83" s="211"/>
      <c r="G83" s="212"/>
      <c r="H83" s="212"/>
      <c r="I83" s="31"/>
    </row>
    <row r="84" spans="6:9" x14ac:dyDescent="0.2">
      <c r="F84" s="211"/>
      <c r="G84" s="212"/>
      <c r="H84" s="212"/>
      <c r="I84" s="31"/>
    </row>
  </sheetData>
  <mergeCells count="4">
    <mergeCell ref="A1:B1"/>
    <mergeCell ref="A2:B2"/>
    <mergeCell ref="G2:I2"/>
    <mergeCell ref="H33:I3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278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13" customWidth="1"/>
    <col min="2" max="2" width="11.5703125" style="213" customWidth="1"/>
    <col min="3" max="3" width="40.42578125" style="213" customWidth="1"/>
    <col min="4" max="4" width="5.5703125" style="213" customWidth="1"/>
    <col min="5" max="5" width="8.5703125" style="223" customWidth="1"/>
    <col min="6" max="6" width="9.85546875" style="213" customWidth="1"/>
    <col min="7" max="7" width="13.85546875" style="213" customWidth="1"/>
    <col min="8" max="8" width="11.7109375" style="213" hidden="1" customWidth="1"/>
    <col min="9" max="9" width="11.5703125" style="213" hidden="1" customWidth="1"/>
    <col min="10" max="10" width="11" style="213" hidden="1" customWidth="1"/>
    <col min="11" max="11" width="10.42578125" style="213" hidden="1" customWidth="1"/>
    <col min="12" max="12" width="75.42578125" style="213" customWidth="1"/>
    <col min="13" max="13" width="45.28515625" style="213" customWidth="1"/>
    <col min="14" max="16384" width="9.140625" style="213"/>
  </cols>
  <sheetData>
    <row r="1" spans="1:80" ht="15.75" x14ac:dyDescent="0.25">
      <c r="A1" s="403" t="s">
        <v>384</v>
      </c>
      <c r="B1" s="403"/>
      <c r="C1" s="403"/>
      <c r="D1" s="403"/>
      <c r="E1" s="403"/>
      <c r="F1" s="403"/>
      <c r="G1" s="403"/>
    </row>
    <row r="2" spans="1:80" ht="14.25" customHeight="1" thickBot="1" x14ac:dyDescent="0.25">
      <c r="B2" s="214"/>
      <c r="C2" s="215"/>
      <c r="D2" s="215"/>
      <c r="E2" s="216"/>
      <c r="F2" s="215"/>
      <c r="G2" s="215"/>
    </row>
    <row r="3" spans="1:80" ht="13.5" thickTop="1" x14ac:dyDescent="0.2">
      <c r="A3" s="392" t="s">
        <v>2</v>
      </c>
      <c r="B3" s="393"/>
      <c r="C3" s="167" t="s">
        <v>104</v>
      </c>
      <c r="D3" s="217"/>
      <c r="E3" s="218" t="s">
        <v>86</v>
      </c>
      <c r="F3" s="219" t="str">
        <f>'SO 01 1 Rek'!H1</f>
        <v>1</v>
      </c>
      <c r="G3" s="220"/>
    </row>
    <row r="4" spans="1:80" ht="13.5" thickBot="1" x14ac:dyDescent="0.25">
      <c r="A4" s="404" t="s">
        <v>77</v>
      </c>
      <c r="B4" s="395"/>
      <c r="C4" s="173" t="s">
        <v>107</v>
      </c>
      <c r="D4" s="221"/>
      <c r="E4" s="405" t="str">
        <f>'SO 01 1 Rek'!G2</f>
        <v>Architektonicko-stavební řešení</v>
      </c>
      <c r="F4" s="406"/>
      <c r="G4" s="407"/>
    </row>
    <row r="5" spans="1:80" ht="13.5" thickTop="1" x14ac:dyDescent="0.2">
      <c r="A5" s="222"/>
      <c r="G5" s="224"/>
    </row>
    <row r="6" spans="1:80" ht="27" customHeight="1" x14ac:dyDescent="0.2">
      <c r="A6" s="225" t="s">
        <v>87</v>
      </c>
      <c r="B6" s="226" t="s">
        <v>88</v>
      </c>
      <c r="C6" s="226" t="s">
        <v>89</v>
      </c>
      <c r="D6" s="226" t="s">
        <v>90</v>
      </c>
      <c r="E6" s="227" t="s">
        <v>91</v>
      </c>
      <c r="F6" s="226" t="s">
        <v>92</v>
      </c>
      <c r="G6" s="228" t="s">
        <v>93</v>
      </c>
      <c r="H6" s="229" t="s">
        <v>94</v>
      </c>
      <c r="I6" s="229" t="s">
        <v>95</v>
      </c>
      <c r="J6" s="229" t="s">
        <v>96</v>
      </c>
      <c r="K6" s="229" t="s">
        <v>97</v>
      </c>
    </row>
    <row r="7" spans="1:80" x14ac:dyDescent="0.2">
      <c r="A7" s="230" t="s">
        <v>98</v>
      </c>
      <c r="B7" s="231" t="s">
        <v>108</v>
      </c>
      <c r="C7" s="232" t="s">
        <v>109</v>
      </c>
      <c r="D7" s="233"/>
      <c r="E7" s="234"/>
      <c r="F7" s="234"/>
      <c r="G7" s="235"/>
      <c r="H7" s="236"/>
      <c r="I7" s="237"/>
      <c r="J7" s="238"/>
      <c r="K7" s="239"/>
      <c r="O7" s="240">
        <v>1</v>
      </c>
    </row>
    <row r="8" spans="1:80" x14ac:dyDescent="0.2">
      <c r="A8" s="241">
        <v>1</v>
      </c>
      <c r="B8" s="242" t="s">
        <v>111</v>
      </c>
      <c r="C8" s="243" t="s">
        <v>112</v>
      </c>
      <c r="D8" s="244" t="s">
        <v>113</v>
      </c>
      <c r="E8" s="245">
        <v>1.4850000000000001</v>
      </c>
      <c r="F8" s="447"/>
      <c r="G8" s="246">
        <f>E8*F8</f>
        <v>0</v>
      </c>
      <c r="H8" s="247">
        <v>5.2510000000000001E-2</v>
      </c>
      <c r="I8" s="248">
        <f>E8*H8</f>
        <v>7.7977350000000001E-2</v>
      </c>
      <c r="J8" s="247">
        <v>0</v>
      </c>
      <c r="K8" s="248">
        <f>E8*J8</f>
        <v>0</v>
      </c>
      <c r="O8" s="240">
        <v>2</v>
      </c>
      <c r="AA8" s="213">
        <v>1</v>
      </c>
      <c r="AB8" s="213">
        <v>1</v>
      </c>
      <c r="AC8" s="213">
        <v>1</v>
      </c>
      <c r="AZ8" s="213">
        <v>1</v>
      </c>
      <c r="BA8" s="213">
        <f>IF(AZ8=1,G8,0)</f>
        <v>0</v>
      </c>
      <c r="BB8" s="213">
        <f>IF(AZ8=2,G8,0)</f>
        <v>0</v>
      </c>
      <c r="BC8" s="213">
        <f>IF(AZ8=3,G8,0)</f>
        <v>0</v>
      </c>
      <c r="BD8" s="213">
        <f>IF(AZ8=4,G8,0)</f>
        <v>0</v>
      </c>
      <c r="BE8" s="213">
        <f>IF(AZ8=5,G8,0)</f>
        <v>0</v>
      </c>
      <c r="CA8" s="240">
        <v>1</v>
      </c>
      <c r="CB8" s="240">
        <v>1</v>
      </c>
    </row>
    <row r="9" spans="1:80" x14ac:dyDescent="0.2">
      <c r="A9" s="249"/>
      <c r="B9" s="252"/>
      <c r="C9" s="401" t="s">
        <v>114</v>
      </c>
      <c r="D9" s="402"/>
      <c r="E9" s="253">
        <v>1.4850000000000001</v>
      </c>
      <c r="F9" s="448"/>
      <c r="G9" s="254"/>
      <c r="H9" s="255"/>
      <c r="I9" s="250"/>
      <c r="J9" s="256"/>
      <c r="K9" s="250"/>
      <c r="M9" s="251" t="s">
        <v>114</v>
      </c>
      <c r="O9" s="240"/>
    </row>
    <row r="10" spans="1:80" ht="22.5" x14ac:dyDescent="0.2">
      <c r="A10" s="241">
        <v>2</v>
      </c>
      <c r="B10" s="242" t="s">
        <v>115</v>
      </c>
      <c r="C10" s="243" t="s">
        <v>116</v>
      </c>
      <c r="D10" s="244" t="s">
        <v>113</v>
      </c>
      <c r="E10" s="245">
        <v>8.5</v>
      </c>
      <c r="F10" s="447"/>
      <c r="G10" s="246">
        <f>E10*F10</f>
        <v>0</v>
      </c>
      <c r="H10" s="247">
        <v>2.9770000000000001E-2</v>
      </c>
      <c r="I10" s="248">
        <f>E10*H10</f>
        <v>0.25304500000000002</v>
      </c>
      <c r="J10" s="247">
        <v>0</v>
      </c>
      <c r="K10" s="248">
        <f>E10*J10</f>
        <v>0</v>
      </c>
      <c r="O10" s="240">
        <v>2</v>
      </c>
      <c r="AA10" s="213">
        <v>1</v>
      </c>
      <c r="AB10" s="213">
        <v>1</v>
      </c>
      <c r="AC10" s="213">
        <v>1</v>
      </c>
      <c r="AZ10" s="213">
        <v>1</v>
      </c>
      <c r="BA10" s="213">
        <f>IF(AZ10=1,G10,0)</f>
        <v>0</v>
      </c>
      <c r="BB10" s="213">
        <f>IF(AZ10=2,G10,0)</f>
        <v>0</v>
      </c>
      <c r="BC10" s="213">
        <f>IF(AZ10=3,G10,0)</f>
        <v>0</v>
      </c>
      <c r="BD10" s="213">
        <f>IF(AZ10=4,G10,0)</f>
        <v>0</v>
      </c>
      <c r="BE10" s="213">
        <f>IF(AZ10=5,G10,0)</f>
        <v>0</v>
      </c>
      <c r="CA10" s="240">
        <v>1</v>
      </c>
      <c r="CB10" s="240">
        <v>1</v>
      </c>
    </row>
    <row r="11" spans="1:80" x14ac:dyDescent="0.2">
      <c r="A11" s="249"/>
      <c r="B11" s="252"/>
      <c r="C11" s="401" t="s">
        <v>117</v>
      </c>
      <c r="D11" s="402"/>
      <c r="E11" s="253">
        <v>8.5</v>
      </c>
      <c r="F11" s="448"/>
      <c r="G11" s="254"/>
      <c r="H11" s="255"/>
      <c r="I11" s="250"/>
      <c r="J11" s="256"/>
      <c r="K11" s="250"/>
      <c r="M11" s="251" t="s">
        <v>117</v>
      </c>
      <c r="O11" s="240"/>
    </row>
    <row r="12" spans="1:80" ht="22.5" x14ac:dyDescent="0.2">
      <c r="A12" s="241">
        <v>3</v>
      </c>
      <c r="B12" s="242" t="s">
        <v>118</v>
      </c>
      <c r="C12" s="243" t="s">
        <v>119</v>
      </c>
      <c r="D12" s="244" t="s">
        <v>113</v>
      </c>
      <c r="E12" s="245">
        <v>25.07</v>
      </c>
      <c r="F12" s="447"/>
      <c r="G12" s="246">
        <f>E12*F12</f>
        <v>0</v>
      </c>
      <c r="H12" s="247">
        <v>1.8599999999999998E-2</v>
      </c>
      <c r="I12" s="248">
        <f>E12*H12</f>
        <v>0.46630199999999999</v>
      </c>
      <c r="J12" s="247">
        <v>0</v>
      </c>
      <c r="K12" s="248">
        <f>E12*J12</f>
        <v>0</v>
      </c>
      <c r="O12" s="240">
        <v>2</v>
      </c>
      <c r="AA12" s="213">
        <v>1</v>
      </c>
      <c r="AB12" s="213">
        <v>1</v>
      </c>
      <c r="AC12" s="213">
        <v>1</v>
      </c>
      <c r="AZ12" s="213">
        <v>1</v>
      </c>
      <c r="BA12" s="213">
        <f>IF(AZ12=1,G12,0)</f>
        <v>0</v>
      </c>
      <c r="BB12" s="213">
        <f>IF(AZ12=2,G12,0)</f>
        <v>0</v>
      </c>
      <c r="BC12" s="213">
        <f>IF(AZ12=3,G12,0)</f>
        <v>0</v>
      </c>
      <c r="BD12" s="213">
        <f>IF(AZ12=4,G12,0)</f>
        <v>0</v>
      </c>
      <c r="BE12" s="213">
        <f>IF(AZ12=5,G12,0)</f>
        <v>0</v>
      </c>
      <c r="CA12" s="240">
        <v>1</v>
      </c>
      <c r="CB12" s="240">
        <v>1</v>
      </c>
    </row>
    <row r="13" spans="1:80" x14ac:dyDescent="0.2">
      <c r="A13" s="249"/>
      <c r="B13" s="252"/>
      <c r="C13" s="401" t="s">
        <v>120</v>
      </c>
      <c r="D13" s="402"/>
      <c r="E13" s="253">
        <v>25.07</v>
      </c>
      <c r="F13" s="448"/>
      <c r="G13" s="254"/>
      <c r="H13" s="255"/>
      <c r="I13" s="250"/>
      <c r="J13" s="256"/>
      <c r="K13" s="250"/>
      <c r="M13" s="251" t="s">
        <v>120</v>
      </c>
      <c r="O13" s="240"/>
    </row>
    <row r="14" spans="1:80" ht="22.5" x14ac:dyDescent="0.2">
      <c r="A14" s="241">
        <v>4</v>
      </c>
      <c r="B14" s="242" t="s">
        <v>121</v>
      </c>
      <c r="C14" s="243" t="s">
        <v>122</v>
      </c>
      <c r="D14" s="244" t="s">
        <v>113</v>
      </c>
      <c r="E14" s="245">
        <v>3.04</v>
      </c>
      <c r="F14" s="447"/>
      <c r="G14" s="246">
        <f>E14*F14</f>
        <v>0</v>
      </c>
      <c r="H14" s="247">
        <v>1.8599999999999998E-2</v>
      </c>
      <c r="I14" s="248">
        <f>E14*H14</f>
        <v>5.6543999999999997E-2</v>
      </c>
      <c r="J14" s="247">
        <v>0</v>
      </c>
      <c r="K14" s="248">
        <f>E14*J14</f>
        <v>0</v>
      </c>
      <c r="O14" s="240">
        <v>2</v>
      </c>
      <c r="AA14" s="213">
        <v>1</v>
      </c>
      <c r="AB14" s="213">
        <v>1</v>
      </c>
      <c r="AC14" s="213">
        <v>1</v>
      </c>
      <c r="AZ14" s="213">
        <v>1</v>
      </c>
      <c r="BA14" s="213">
        <f>IF(AZ14=1,G14,0)</f>
        <v>0</v>
      </c>
      <c r="BB14" s="213">
        <f>IF(AZ14=2,G14,0)</f>
        <v>0</v>
      </c>
      <c r="BC14" s="213">
        <f>IF(AZ14=3,G14,0)</f>
        <v>0</v>
      </c>
      <c r="BD14" s="213">
        <f>IF(AZ14=4,G14,0)</f>
        <v>0</v>
      </c>
      <c r="BE14" s="213">
        <f>IF(AZ14=5,G14,0)</f>
        <v>0</v>
      </c>
      <c r="CA14" s="240">
        <v>1</v>
      </c>
      <c r="CB14" s="240">
        <v>1</v>
      </c>
    </row>
    <row r="15" spans="1:80" x14ac:dyDescent="0.2">
      <c r="A15" s="249"/>
      <c r="B15" s="252"/>
      <c r="C15" s="401" t="s">
        <v>123</v>
      </c>
      <c r="D15" s="402"/>
      <c r="E15" s="253">
        <v>3.04</v>
      </c>
      <c r="F15" s="448"/>
      <c r="G15" s="254"/>
      <c r="H15" s="255"/>
      <c r="I15" s="250"/>
      <c r="J15" s="256"/>
      <c r="K15" s="250"/>
      <c r="M15" s="251" t="s">
        <v>123</v>
      </c>
      <c r="O15" s="240"/>
    </row>
    <row r="16" spans="1:80" ht="22.5" x14ac:dyDescent="0.2">
      <c r="A16" s="241">
        <v>5</v>
      </c>
      <c r="B16" s="242" t="s">
        <v>124</v>
      </c>
      <c r="C16" s="243" t="s">
        <v>125</v>
      </c>
      <c r="D16" s="244" t="s">
        <v>113</v>
      </c>
      <c r="E16" s="245">
        <v>1.96</v>
      </c>
      <c r="F16" s="447"/>
      <c r="G16" s="246">
        <f>E16*F16</f>
        <v>0</v>
      </c>
      <c r="H16" s="247">
        <v>0</v>
      </c>
      <c r="I16" s="248">
        <f>E16*H16</f>
        <v>0</v>
      </c>
      <c r="J16" s="247">
        <v>0</v>
      </c>
      <c r="K16" s="248">
        <f>E16*J16</f>
        <v>0</v>
      </c>
      <c r="O16" s="240">
        <v>2</v>
      </c>
      <c r="AA16" s="213">
        <v>1</v>
      </c>
      <c r="AB16" s="213">
        <v>1</v>
      </c>
      <c r="AC16" s="213">
        <v>1</v>
      </c>
      <c r="AZ16" s="213">
        <v>1</v>
      </c>
      <c r="BA16" s="213">
        <f>IF(AZ16=1,G16,0)</f>
        <v>0</v>
      </c>
      <c r="BB16" s="213">
        <f>IF(AZ16=2,G16,0)</f>
        <v>0</v>
      </c>
      <c r="BC16" s="213">
        <f>IF(AZ16=3,G16,0)</f>
        <v>0</v>
      </c>
      <c r="BD16" s="213">
        <f>IF(AZ16=4,G16,0)</f>
        <v>0</v>
      </c>
      <c r="BE16" s="213">
        <f>IF(AZ16=5,G16,0)</f>
        <v>0</v>
      </c>
      <c r="CA16" s="240">
        <v>1</v>
      </c>
      <c r="CB16" s="240">
        <v>1</v>
      </c>
    </row>
    <row r="17" spans="1:80" x14ac:dyDescent="0.2">
      <c r="A17" s="249"/>
      <c r="B17" s="252"/>
      <c r="C17" s="401" t="s">
        <v>126</v>
      </c>
      <c r="D17" s="402"/>
      <c r="E17" s="253">
        <v>1.96</v>
      </c>
      <c r="F17" s="448"/>
      <c r="G17" s="254"/>
      <c r="H17" s="255"/>
      <c r="I17" s="250"/>
      <c r="J17" s="256"/>
      <c r="K17" s="250"/>
      <c r="M17" s="251" t="s">
        <v>126</v>
      </c>
      <c r="O17" s="240"/>
    </row>
    <row r="18" spans="1:80" ht="22.5" x14ac:dyDescent="0.2">
      <c r="A18" s="241">
        <v>6</v>
      </c>
      <c r="B18" s="242" t="s">
        <v>127</v>
      </c>
      <c r="C18" s="243" t="s">
        <v>128</v>
      </c>
      <c r="D18" s="244" t="s">
        <v>113</v>
      </c>
      <c r="E18" s="245">
        <v>3.04</v>
      </c>
      <c r="F18" s="447"/>
      <c r="G18" s="246">
        <f>E18*F18</f>
        <v>0</v>
      </c>
      <c r="H18" s="247">
        <v>0</v>
      </c>
      <c r="I18" s="248">
        <f>E18*H18</f>
        <v>0</v>
      </c>
      <c r="J18" s="247">
        <v>0</v>
      </c>
      <c r="K18" s="248">
        <f>E18*J18</f>
        <v>0</v>
      </c>
      <c r="O18" s="240">
        <v>2</v>
      </c>
      <c r="AA18" s="213">
        <v>1</v>
      </c>
      <c r="AB18" s="213">
        <v>1</v>
      </c>
      <c r="AC18" s="213">
        <v>1</v>
      </c>
      <c r="AZ18" s="213">
        <v>1</v>
      </c>
      <c r="BA18" s="213">
        <f>IF(AZ18=1,G18,0)</f>
        <v>0</v>
      </c>
      <c r="BB18" s="213">
        <f>IF(AZ18=2,G18,0)</f>
        <v>0</v>
      </c>
      <c r="BC18" s="213">
        <f>IF(AZ18=3,G18,0)</f>
        <v>0</v>
      </c>
      <c r="BD18" s="213">
        <f>IF(AZ18=4,G18,0)</f>
        <v>0</v>
      </c>
      <c r="BE18" s="213">
        <f>IF(AZ18=5,G18,0)</f>
        <v>0</v>
      </c>
      <c r="CA18" s="240">
        <v>1</v>
      </c>
      <c r="CB18" s="240">
        <v>1</v>
      </c>
    </row>
    <row r="19" spans="1:80" x14ac:dyDescent="0.2">
      <c r="A19" s="249"/>
      <c r="B19" s="252"/>
      <c r="C19" s="401" t="s">
        <v>123</v>
      </c>
      <c r="D19" s="402"/>
      <c r="E19" s="253">
        <v>3.04</v>
      </c>
      <c r="F19" s="448"/>
      <c r="G19" s="254"/>
      <c r="H19" s="255"/>
      <c r="I19" s="250"/>
      <c r="J19" s="256"/>
      <c r="K19" s="250"/>
      <c r="M19" s="251" t="s">
        <v>123</v>
      </c>
      <c r="O19" s="240"/>
    </row>
    <row r="20" spans="1:80" ht="22.5" x14ac:dyDescent="0.2">
      <c r="A20" s="241">
        <v>7</v>
      </c>
      <c r="B20" s="242" t="s">
        <v>129</v>
      </c>
      <c r="C20" s="243" t="s">
        <v>130</v>
      </c>
      <c r="D20" s="244" t="s">
        <v>113</v>
      </c>
      <c r="E20" s="245">
        <v>5.3</v>
      </c>
      <c r="F20" s="447"/>
      <c r="G20" s="246">
        <f>E20*F20</f>
        <v>0</v>
      </c>
      <c r="H20" s="247">
        <v>0</v>
      </c>
      <c r="I20" s="248">
        <f>E20*H20</f>
        <v>0</v>
      </c>
      <c r="J20" s="247">
        <v>0</v>
      </c>
      <c r="K20" s="248">
        <f>E20*J20</f>
        <v>0</v>
      </c>
      <c r="O20" s="240">
        <v>2</v>
      </c>
      <c r="AA20" s="213">
        <v>1</v>
      </c>
      <c r="AB20" s="213">
        <v>1</v>
      </c>
      <c r="AC20" s="213">
        <v>1</v>
      </c>
      <c r="AZ20" s="213">
        <v>1</v>
      </c>
      <c r="BA20" s="213">
        <f>IF(AZ20=1,G20,0)</f>
        <v>0</v>
      </c>
      <c r="BB20" s="213">
        <f>IF(AZ20=2,G20,0)</f>
        <v>0</v>
      </c>
      <c r="BC20" s="213">
        <f>IF(AZ20=3,G20,0)</f>
        <v>0</v>
      </c>
      <c r="BD20" s="213">
        <f>IF(AZ20=4,G20,0)</f>
        <v>0</v>
      </c>
      <c r="BE20" s="213">
        <f>IF(AZ20=5,G20,0)</f>
        <v>0</v>
      </c>
      <c r="CA20" s="240">
        <v>1</v>
      </c>
      <c r="CB20" s="240">
        <v>1</v>
      </c>
    </row>
    <row r="21" spans="1:80" x14ac:dyDescent="0.2">
      <c r="A21" s="249"/>
      <c r="B21" s="252"/>
      <c r="C21" s="401" t="s">
        <v>131</v>
      </c>
      <c r="D21" s="402"/>
      <c r="E21" s="253">
        <v>5.3</v>
      </c>
      <c r="F21" s="448"/>
      <c r="G21" s="254"/>
      <c r="H21" s="255"/>
      <c r="I21" s="250"/>
      <c r="J21" s="256"/>
      <c r="K21" s="250"/>
      <c r="M21" s="251" t="s">
        <v>131</v>
      </c>
      <c r="O21" s="240"/>
    </row>
    <row r="22" spans="1:80" x14ac:dyDescent="0.2">
      <c r="A22" s="257"/>
      <c r="B22" s="258" t="s">
        <v>101</v>
      </c>
      <c r="C22" s="259" t="s">
        <v>110</v>
      </c>
      <c r="D22" s="260"/>
      <c r="E22" s="261"/>
      <c r="F22" s="449"/>
      <c r="G22" s="263">
        <f>SUM(G7:G21)</f>
        <v>0</v>
      </c>
      <c r="H22" s="264"/>
      <c r="I22" s="265">
        <f>SUM(I7:I21)</f>
        <v>0.85386835000000005</v>
      </c>
      <c r="J22" s="264"/>
      <c r="K22" s="265">
        <f>SUM(K7:K21)</f>
        <v>0</v>
      </c>
      <c r="O22" s="240">
        <v>4</v>
      </c>
      <c r="BA22" s="266">
        <f>SUM(BA7:BA21)</f>
        <v>0</v>
      </c>
      <c r="BB22" s="266">
        <f>SUM(BB7:BB21)</f>
        <v>0</v>
      </c>
      <c r="BC22" s="266">
        <f>SUM(BC7:BC21)</f>
        <v>0</v>
      </c>
      <c r="BD22" s="266">
        <f>SUM(BD7:BD21)</f>
        <v>0</v>
      </c>
      <c r="BE22" s="266">
        <f>SUM(BE7:BE21)</f>
        <v>0</v>
      </c>
    </row>
    <row r="23" spans="1:80" x14ac:dyDescent="0.2">
      <c r="A23" s="230" t="s">
        <v>98</v>
      </c>
      <c r="B23" s="231" t="s">
        <v>132</v>
      </c>
      <c r="C23" s="232" t="s">
        <v>133</v>
      </c>
      <c r="D23" s="233"/>
      <c r="E23" s="234"/>
      <c r="F23" s="450"/>
      <c r="G23" s="235"/>
      <c r="H23" s="236"/>
      <c r="I23" s="237"/>
      <c r="J23" s="238"/>
      <c r="K23" s="239"/>
      <c r="O23" s="240">
        <v>1</v>
      </c>
    </row>
    <row r="24" spans="1:80" x14ac:dyDescent="0.2">
      <c r="A24" s="241">
        <v>8</v>
      </c>
      <c r="B24" s="242" t="s">
        <v>135</v>
      </c>
      <c r="C24" s="243" t="s">
        <v>136</v>
      </c>
      <c r="D24" s="244" t="s">
        <v>113</v>
      </c>
      <c r="E24" s="245">
        <v>75.685000000000002</v>
      </c>
      <c r="F24" s="447"/>
      <c r="G24" s="246">
        <f>E24*F24</f>
        <v>0</v>
      </c>
      <c r="H24" s="247">
        <v>4.6999999999999999E-4</v>
      </c>
      <c r="I24" s="248">
        <f>E24*H24</f>
        <v>3.5571949999999998E-2</v>
      </c>
      <c r="J24" s="247">
        <v>0</v>
      </c>
      <c r="K24" s="248">
        <f>E24*J24</f>
        <v>0</v>
      </c>
      <c r="O24" s="240">
        <v>2</v>
      </c>
      <c r="AA24" s="213">
        <v>1</v>
      </c>
      <c r="AB24" s="213">
        <v>1</v>
      </c>
      <c r="AC24" s="213">
        <v>1</v>
      </c>
      <c r="AZ24" s="213">
        <v>1</v>
      </c>
      <c r="BA24" s="213">
        <f>IF(AZ24=1,G24,0)</f>
        <v>0</v>
      </c>
      <c r="BB24" s="213">
        <f>IF(AZ24=2,G24,0)</f>
        <v>0</v>
      </c>
      <c r="BC24" s="213">
        <f>IF(AZ24=3,G24,0)</f>
        <v>0</v>
      </c>
      <c r="BD24" s="213">
        <f>IF(AZ24=4,G24,0)</f>
        <v>0</v>
      </c>
      <c r="BE24" s="213">
        <f>IF(AZ24=5,G24,0)</f>
        <v>0</v>
      </c>
      <c r="CA24" s="240">
        <v>1</v>
      </c>
      <c r="CB24" s="240">
        <v>1</v>
      </c>
    </row>
    <row r="25" spans="1:80" x14ac:dyDescent="0.2">
      <c r="A25" s="249"/>
      <c r="B25" s="252"/>
      <c r="C25" s="401" t="s">
        <v>137</v>
      </c>
      <c r="D25" s="402"/>
      <c r="E25" s="253">
        <v>22.352</v>
      </c>
      <c r="F25" s="448"/>
      <c r="G25" s="254"/>
      <c r="H25" s="255"/>
      <c r="I25" s="250"/>
      <c r="J25" s="256"/>
      <c r="K25" s="250"/>
      <c r="M25" s="251" t="s">
        <v>137</v>
      </c>
      <c r="O25" s="240"/>
    </row>
    <row r="26" spans="1:80" x14ac:dyDescent="0.2">
      <c r="A26" s="249"/>
      <c r="B26" s="252"/>
      <c r="C26" s="401" t="s">
        <v>138</v>
      </c>
      <c r="D26" s="402"/>
      <c r="E26" s="253">
        <v>37.674999999999997</v>
      </c>
      <c r="F26" s="448"/>
      <c r="G26" s="254"/>
      <c r="H26" s="255"/>
      <c r="I26" s="250"/>
      <c r="J26" s="256"/>
      <c r="K26" s="250"/>
      <c r="M26" s="251" t="s">
        <v>138</v>
      </c>
      <c r="O26" s="240"/>
    </row>
    <row r="27" spans="1:80" x14ac:dyDescent="0.2">
      <c r="A27" s="249"/>
      <c r="B27" s="252"/>
      <c r="C27" s="401" t="s">
        <v>139</v>
      </c>
      <c r="D27" s="402"/>
      <c r="E27" s="253">
        <v>8.25</v>
      </c>
      <c r="F27" s="448"/>
      <c r="G27" s="254"/>
      <c r="H27" s="255"/>
      <c r="I27" s="250"/>
      <c r="J27" s="256"/>
      <c r="K27" s="250"/>
      <c r="M27" s="251" t="s">
        <v>139</v>
      </c>
      <c r="O27" s="240"/>
    </row>
    <row r="28" spans="1:80" x14ac:dyDescent="0.2">
      <c r="A28" s="249"/>
      <c r="B28" s="252"/>
      <c r="C28" s="401" t="s">
        <v>140</v>
      </c>
      <c r="D28" s="402"/>
      <c r="E28" s="253">
        <v>3.5</v>
      </c>
      <c r="F28" s="448"/>
      <c r="G28" s="254"/>
      <c r="H28" s="255"/>
      <c r="I28" s="250"/>
      <c r="J28" s="256"/>
      <c r="K28" s="250"/>
      <c r="M28" s="251" t="s">
        <v>140</v>
      </c>
      <c r="O28" s="240"/>
    </row>
    <row r="29" spans="1:80" x14ac:dyDescent="0.2">
      <c r="A29" s="249"/>
      <c r="B29" s="252"/>
      <c r="C29" s="401" t="s">
        <v>141</v>
      </c>
      <c r="D29" s="402"/>
      <c r="E29" s="253">
        <v>3.9079999999999999</v>
      </c>
      <c r="F29" s="448"/>
      <c r="G29" s="254"/>
      <c r="H29" s="255"/>
      <c r="I29" s="250"/>
      <c r="J29" s="256"/>
      <c r="K29" s="250"/>
      <c r="M29" s="251" t="s">
        <v>141</v>
      </c>
      <c r="O29" s="240"/>
    </row>
    <row r="30" spans="1:80" x14ac:dyDescent="0.2">
      <c r="A30" s="241">
        <v>9</v>
      </c>
      <c r="B30" s="242" t="s">
        <v>142</v>
      </c>
      <c r="C30" s="243" t="s">
        <v>143</v>
      </c>
      <c r="D30" s="244" t="s">
        <v>113</v>
      </c>
      <c r="E30" s="245">
        <v>2.3849999999999998</v>
      </c>
      <c r="F30" s="447"/>
      <c r="G30" s="246">
        <f>E30*F30</f>
        <v>0</v>
      </c>
      <c r="H30" s="247">
        <v>4.8999999999999998E-3</v>
      </c>
      <c r="I30" s="248">
        <f>E30*H30</f>
        <v>1.1686499999999999E-2</v>
      </c>
      <c r="J30" s="247">
        <v>0</v>
      </c>
      <c r="K30" s="248">
        <f>E30*J30</f>
        <v>0</v>
      </c>
      <c r="O30" s="240">
        <v>2</v>
      </c>
      <c r="AA30" s="213">
        <v>1</v>
      </c>
      <c r="AB30" s="213">
        <v>1</v>
      </c>
      <c r="AC30" s="213">
        <v>1</v>
      </c>
      <c r="AZ30" s="213">
        <v>1</v>
      </c>
      <c r="BA30" s="213">
        <f>IF(AZ30=1,G30,0)</f>
        <v>0</v>
      </c>
      <c r="BB30" s="213">
        <f>IF(AZ30=2,G30,0)</f>
        <v>0</v>
      </c>
      <c r="BC30" s="213">
        <f>IF(AZ30=3,G30,0)</f>
        <v>0</v>
      </c>
      <c r="BD30" s="213">
        <f>IF(AZ30=4,G30,0)</f>
        <v>0</v>
      </c>
      <c r="BE30" s="213">
        <f>IF(AZ30=5,G30,0)</f>
        <v>0</v>
      </c>
      <c r="CA30" s="240">
        <v>1</v>
      </c>
      <c r="CB30" s="240">
        <v>1</v>
      </c>
    </row>
    <row r="31" spans="1:80" x14ac:dyDescent="0.2">
      <c r="A31" s="249"/>
      <c r="B31" s="252"/>
      <c r="C31" s="401" t="s">
        <v>144</v>
      </c>
      <c r="D31" s="402"/>
      <c r="E31" s="253">
        <v>2.3849999999999998</v>
      </c>
      <c r="F31" s="448"/>
      <c r="G31" s="254"/>
      <c r="H31" s="255"/>
      <c r="I31" s="250"/>
      <c r="J31" s="256"/>
      <c r="K31" s="250"/>
      <c r="M31" s="251" t="s">
        <v>144</v>
      </c>
      <c r="O31" s="240"/>
    </row>
    <row r="32" spans="1:80" ht="22.5" x14ac:dyDescent="0.2">
      <c r="A32" s="241">
        <v>10</v>
      </c>
      <c r="B32" s="242" t="s">
        <v>145</v>
      </c>
      <c r="C32" s="243" t="s">
        <v>146</v>
      </c>
      <c r="D32" s="244" t="s">
        <v>113</v>
      </c>
      <c r="E32" s="245">
        <v>75.685000000000002</v>
      </c>
      <c r="F32" s="447"/>
      <c r="G32" s="246">
        <f>E32*F32</f>
        <v>0</v>
      </c>
      <c r="H32" s="247">
        <v>3.3600000000000001E-3</v>
      </c>
      <c r="I32" s="248">
        <f>E32*H32</f>
        <v>0.25430160000000002</v>
      </c>
      <c r="J32" s="247">
        <v>0</v>
      </c>
      <c r="K32" s="248">
        <f>E32*J32</f>
        <v>0</v>
      </c>
      <c r="O32" s="240">
        <v>2</v>
      </c>
      <c r="AA32" s="213">
        <v>1</v>
      </c>
      <c r="AB32" s="213">
        <v>1</v>
      </c>
      <c r="AC32" s="213">
        <v>1</v>
      </c>
      <c r="AZ32" s="213">
        <v>1</v>
      </c>
      <c r="BA32" s="213">
        <f>IF(AZ32=1,G32,0)</f>
        <v>0</v>
      </c>
      <c r="BB32" s="213">
        <f>IF(AZ32=2,G32,0)</f>
        <v>0</v>
      </c>
      <c r="BC32" s="213">
        <f>IF(AZ32=3,G32,0)</f>
        <v>0</v>
      </c>
      <c r="BD32" s="213">
        <f>IF(AZ32=4,G32,0)</f>
        <v>0</v>
      </c>
      <c r="BE32" s="213">
        <f>IF(AZ32=5,G32,0)</f>
        <v>0</v>
      </c>
      <c r="CA32" s="240">
        <v>1</v>
      </c>
      <c r="CB32" s="240">
        <v>1</v>
      </c>
    </row>
    <row r="33" spans="1:80" x14ac:dyDescent="0.2">
      <c r="A33" s="249"/>
      <c r="B33" s="252"/>
      <c r="C33" s="401" t="s">
        <v>137</v>
      </c>
      <c r="D33" s="402"/>
      <c r="E33" s="253">
        <v>22.352</v>
      </c>
      <c r="F33" s="448"/>
      <c r="G33" s="254"/>
      <c r="H33" s="255"/>
      <c r="I33" s="250"/>
      <c r="J33" s="256"/>
      <c r="K33" s="250"/>
      <c r="M33" s="251" t="s">
        <v>137</v>
      </c>
      <c r="O33" s="240"/>
    </row>
    <row r="34" spans="1:80" x14ac:dyDescent="0.2">
      <c r="A34" s="249"/>
      <c r="B34" s="252"/>
      <c r="C34" s="401" t="s">
        <v>138</v>
      </c>
      <c r="D34" s="402"/>
      <c r="E34" s="253">
        <v>37.674999999999997</v>
      </c>
      <c r="F34" s="448"/>
      <c r="G34" s="254"/>
      <c r="H34" s="255"/>
      <c r="I34" s="250"/>
      <c r="J34" s="256"/>
      <c r="K34" s="250"/>
      <c r="M34" s="251" t="s">
        <v>138</v>
      </c>
      <c r="O34" s="240"/>
    </row>
    <row r="35" spans="1:80" x14ac:dyDescent="0.2">
      <c r="A35" s="249"/>
      <c r="B35" s="252"/>
      <c r="C35" s="401" t="s">
        <v>139</v>
      </c>
      <c r="D35" s="402"/>
      <c r="E35" s="253">
        <v>8.25</v>
      </c>
      <c r="F35" s="448"/>
      <c r="G35" s="254"/>
      <c r="H35" s="255"/>
      <c r="I35" s="250"/>
      <c r="J35" s="256"/>
      <c r="K35" s="250"/>
      <c r="M35" s="251" t="s">
        <v>139</v>
      </c>
      <c r="O35" s="240"/>
    </row>
    <row r="36" spans="1:80" x14ac:dyDescent="0.2">
      <c r="A36" s="249"/>
      <c r="B36" s="252"/>
      <c r="C36" s="401" t="s">
        <v>140</v>
      </c>
      <c r="D36" s="402"/>
      <c r="E36" s="253">
        <v>3.5</v>
      </c>
      <c r="F36" s="448"/>
      <c r="G36" s="254"/>
      <c r="H36" s="255"/>
      <c r="I36" s="250"/>
      <c r="J36" s="256"/>
      <c r="K36" s="250"/>
      <c r="M36" s="251" t="s">
        <v>140</v>
      </c>
      <c r="O36" s="240"/>
    </row>
    <row r="37" spans="1:80" x14ac:dyDescent="0.2">
      <c r="A37" s="249"/>
      <c r="B37" s="252"/>
      <c r="C37" s="401" t="s">
        <v>141</v>
      </c>
      <c r="D37" s="402"/>
      <c r="E37" s="253">
        <v>3.9079999999999999</v>
      </c>
      <c r="F37" s="448"/>
      <c r="G37" s="254"/>
      <c r="H37" s="255"/>
      <c r="I37" s="250"/>
      <c r="J37" s="256"/>
      <c r="K37" s="250"/>
      <c r="M37" s="251" t="s">
        <v>141</v>
      </c>
      <c r="O37" s="240"/>
    </row>
    <row r="38" spans="1:80" x14ac:dyDescent="0.2">
      <c r="A38" s="241">
        <v>11</v>
      </c>
      <c r="B38" s="242" t="s">
        <v>147</v>
      </c>
      <c r="C38" s="243" t="s">
        <v>148</v>
      </c>
      <c r="D38" s="244" t="s">
        <v>113</v>
      </c>
      <c r="E38" s="245">
        <v>4</v>
      </c>
      <c r="F38" s="447"/>
      <c r="G38" s="246">
        <f>E38*F38</f>
        <v>0</v>
      </c>
      <c r="H38" s="247">
        <v>4.0000000000000003E-5</v>
      </c>
      <c r="I38" s="248">
        <f>E38*H38</f>
        <v>1.6000000000000001E-4</v>
      </c>
      <c r="J38" s="247">
        <v>0</v>
      </c>
      <c r="K38" s="248">
        <f>E38*J38</f>
        <v>0</v>
      </c>
      <c r="O38" s="240">
        <v>2</v>
      </c>
      <c r="AA38" s="213">
        <v>1</v>
      </c>
      <c r="AB38" s="213">
        <v>1</v>
      </c>
      <c r="AC38" s="213">
        <v>1</v>
      </c>
      <c r="AZ38" s="213">
        <v>1</v>
      </c>
      <c r="BA38" s="213">
        <f>IF(AZ38=1,G38,0)</f>
        <v>0</v>
      </c>
      <c r="BB38" s="213">
        <f>IF(AZ38=2,G38,0)</f>
        <v>0</v>
      </c>
      <c r="BC38" s="213">
        <f>IF(AZ38=3,G38,0)</f>
        <v>0</v>
      </c>
      <c r="BD38" s="213">
        <f>IF(AZ38=4,G38,0)</f>
        <v>0</v>
      </c>
      <c r="BE38" s="213">
        <f>IF(AZ38=5,G38,0)</f>
        <v>0</v>
      </c>
      <c r="CA38" s="240">
        <v>1</v>
      </c>
      <c r="CB38" s="240">
        <v>1</v>
      </c>
    </row>
    <row r="39" spans="1:80" x14ac:dyDescent="0.2">
      <c r="A39" s="249"/>
      <c r="B39" s="252"/>
      <c r="C39" s="401" t="s">
        <v>149</v>
      </c>
      <c r="D39" s="402"/>
      <c r="E39" s="253">
        <v>4</v>
      </c>
      <c r="F39" s="448"/>
      <c r="G39" s="254"/>
      <c r="H39" s="255"/>
      <c r="I39" s="250"/>
      <c r="J39" s="256"/>
      <c r="K39" s="250"/>
      <c r="M39" s="251" t="s">
        <v>149</v>
      </c>
      <c r="O39" s="240"/>
    </row>
    <row r="40" spans="1:80" x14ac:dyDescent="0.2">
      <c r="A40" s="241">
        <v>12</v>
      </c>
      <c r="B40" s="242" t="s">
        <v>150</v>
      </c>
      <c r="C40" s="243" t="s">
        <v>151</v>
      </c>
      <c r="D40" s="244" t="s">
        <v>113</v>
      </c>
      <c r="E40" s="245">
        <v>75.685000000000002</v>
      </c>
      <c r="F40" s="447"/>
      <c r="G40" s="246">
        <f>E40*F40</f>
        <v>0</v>
      </c>
      <c r="H40" s="247">
        <v>1.5810000000000001E-2</v>
      </c>
      <c r="I40" s="248">
        <f>E40*H40</f>
        <v>1.1965798500000002</v>
      </c>
      <c r="J40" s="247">
        <v>0</v>
      </c>
      <c r="K40" s="248">
        <f>E40*J40</f>
        <v>0</v>
      </c>
      <c r="O40" s="240">
        <v>2</v>
      </c>
      <c r="AA40" s="213">
        <v>1</v>
      </c>
      <c r="AB40" s="213">
        <v>1</v>
      </c>
      <c r="AC40" s="213">
        <v>1</v>
      </c>
      <c r="AZ40" s="213">
        <v>1</v>
      </c>
      <c r="BA40" s="213">
        <f>IF(AZ40=1,G40,0)</f>
        <v>0</v>
      </c>
      <c r="BB40" s="213">
        <f>IF(AZ40=2,G40,0)</f>
        <v>0</v>
      </c>
      <c r="BC40" s="213">
        <f>IF(AZ40=3,G40,0)</f>
        <v>0</v>
      </c>
      <c r="BD40" s="213">
        <f>IF(AZ40=4,G40,0)</f>
        <v>0</v>
      </c>
      <c r="BE40" s="213">
        <f>IF(AZ40=5,G40,0)</f>
        <v>0</v>
      </c>
      <c r="CA40" s="240">
        <v>1</v>
      </c>
      <c r="CB40" s="240">
        <v>1</v>
      </c>
    </row>
    <row r="41" spans="1:80" x14ac:dyDescent="0.2">
      <c r="A41" s="249"/>
      <c r="B41" s="252"/>
      <c r="C41" s="401" t="s">
        <v>137</v>
      </c>
      <c r="D41" s="402"/>
      <c r="E41" s="253">
        <v>22.352</v>
      </c>
      <c r="F41" s="448"/>
      <c r="G41" s="254"/>
      <c r="H41" s="255"/>
      <c r="I41" s="250"/>
      <c r="J41" s="256"/>
      <c r="K41" s="250"/>
      <c r="M41" s="251" t="s">
        <v>137</v>
      </c>
      <c r="O41" s="240"/>
    </row>
    <row r="42" spans="1:80" x14ac:dyDescent="0.2">
      <c r="A42" s="249"/>
      <c r="B42" s="252"/>
      <c r="C42" s="401" t="s">
        <v>138</v>
      </c>
      <c r="D42" s="402"/>
      <c r="E42" s="253">
        <v>37.674999999999997</v>
      </c>
      <c r="F42" s="448"/>
      <c r="G42" s="254"/>
      <c r="H42" s="255"/>
      <c r="I42" s="250"/>
      <c r="J42" s="256"/>
      <c r="K42" s="250"/>
      <c r="M42" s="251" t="s">
        <v>138</v>
      </c>
      <c r="O42" s="240"/>
    </row>
    <row r="43" spans="1:80" x14ac:dyDescent="0.2">
      <c r="A43" s="249"/>
      <c r="B43" s="252"/>
      <c r="C43" s="401" t="s">
        <v>139</v>
      </c>
      <c r="D43" s="402"/>
      <c r="E43" s="253">
        <v>8.25</v>
      </c>
      <c r="F43" s="448"/>
      <c r="G43" s="254"/>
      <c r="H43" s="255"/>
      <c r="I43" s="250"/>
      <c r="J43" s="256"/>
      <c r="K43" s="250"/>
      <c r="M43" s="251" t="s">
        <v>139</v>
      </c>
      <c r="O43" s="240"/>
    </row>
    <row r="44" spans="1:80" x14ac:dyDescent="0.2">
      <c r="A44" s="249"/>
      <c r="B44" s="252"/>
      <c r="C44" s="401" t="s">
        <v>140</v>
      </c>
      <c r="D44" s="402"/>
      <c r="E44" s="253">
        <v>3.5</v>
      </c>
      <c r="F44" s="448"/>
      <c r="G44" s="254"/>
      <c r="H44" s="255"/>
      <c r="I44" s="250"/>
      <c r="J44" s="256"/>
      <c r="K44" s="250"/>
      <c r="M44" s="251" t="s">
        <v>140</v>
      </c>
      <c r="O44" s="240"/>
    </row>
    <row r="45" spans="1:80" x14ac:dyDescent="0.2">
      <c r="A45" s="249"/>
      <c r="B45" s="252"/>
      <c r="C45" s="401" t="s">
        <v>141</v>
      </c>
      <c r="D45" s="402"/>
      <c r="E45" s="253">
        <v>3.9079999999999999</v>
      </c>
      <c r="F45" s="448"/>
      <c r="G45" s="254"/>
      <c r="H45" s="255"/>
      <c r="I45" s="250"/>
      <c r="J45" s="256"/>
      <c r="K45" s="250"/>
      <c r="M45" s="251" t="s">
        <v>141</v>
      </c>
      <c r="O45" s="240"/>
    </row>
    <row r="46" spans="1:80" ht="22.5" x14ac:dyDescent="0.2">
      <c r="A46" s="241">
        <v>13</v>
      </c>
      <c r="B46" s="242" t="s">
        <v>152</v>
      </c>
      <c r="C46" s="243" t="s">
        <v>153</v>
      </c>
      <c r="D46" s="244" t="s">
        <v>113</v>
      </c>
      <c r="E46" s="245">
        <v>2.3849999999999998</v>
      </c>
      <c r="F46" s="447"/>
      <c r="G46" s="246">
        <f>E46*F46</f>
        <v>0</v>
      </c>
      <c r="H46" s="247">
        <v>3.6700000000000001E-3</v>
      </c>
      <c r="I46" s="248">
        <f>E46*H46</f>
        <v>8.7529499999999989E-3</v>
      </c>
      <c r="J46" s="247">
        <v>0</v>
      </c>
      <c r="K46" s="248">
        <f>E46*J46</f>
        <v>0</v>
      </c>
      <c r="O46" s="240">
        <v>2</v>
      </c>
      <c r="AA46" s="213">
        <v>1</v>
      </c>
      <c r="AB46" s="213">
        <v>1</v>
      </c>
      <c r="AC46" s="213">
        <v>1</v>
      </c>
      <c r="AZ46" s="213">
        <v>1</v>
      </c>
      <c r="BA46" s="213">
        <f>IF(AZ46=1,G46,0)</f>
        <v>0</v>
      </c>
      <c r="BB46" s="213">
        <f>IF(AZ46=2,G46,0)</f>
        <v>0</v>
      </c>
      <c r="BC46" s="213">
        <f>IF(AZ46=3,G46,0)</f>
        <v>0</v>
      </c>
      <c r="BD46" s="213">
        <f>IF(AZ46=4,G46,0)</f>
        <v>0</v>
      </c>
      <c r="BE46" s="213">
        <f>IF(AZ46=5,G46,0)</f>
        <v>0</v>
      </c>
      <c r="CA46" s="240">
        <v>1</v>
      </c>
      <c r="CB46" s="240">
        <v>1</v>
      </c>
    </row>
    <row r="47" spans="1:80" x14ac:dyDescent="0.2">
      <c r="A47" s="249"/>
      <c r="B47" s="252"/>
      <c r="C47" s="401" t="s">
        <v>144</v>
      </c>
      <c r="D47" s="402"/>
      <c r="E47" s="253">
        <v>2.3849999999999998</v>
      </c>
      <c r="F47" s="448"/>
      <c r="G47" s="254"/>
      <c r="H47" s="255"/>
      <c r="I47" s="250"/>
      <c r="J47" s="256"/>
      <c r="K47" s="250"/>
      <c r="M47" s="251" t="s">
        <v>144</v>
      </c>
      <c r="O47" s="240"/>
    </row>
    <row r="48" spans="1:80" x14ac:dyDescent="0.2">
      <c r="A48" s="257"/>
      <c r="B48" s="258" t="s">
        <v>101</v>
      </c>
      <c r="C48" s="259" t="s">
        <v>134</v>
      </c>
      <c r="D48" s="260"/>
      <c r="E48" s="261"/>
      <c r="F48" s="449"/>
      <c r="G48" s="263">
        <f>SUM(G23:G47)</f>
        <v>0</v>
      </c>
      <c r="H48" s="264"/>
      <c r="I48" s="265">
        <f>SUM(I23:I47)</f>
        <v>1.5070528500000002</v>
      </c>
      <c r="J48" s="264"/>
      <c r="K48" s="265">
        <f>SUM(K23:K47)</f>
        <v>0</v>
      </c>
      <c r="O48" s="240">
        <v>4</v>
      </c>
      <c r="BA48" s="266">
        <f>SUM(BA23:BA47)</f>
        <v>0</v>
      </c>
      <c r="BB48" s="266">
        <f>SUM(BB23:BB47)</f>
        <v>0</v>
      </c>
      <c r="BC48" s="266">
        <f>SUM(BC23:BC47)</f>
        <v>0</v>
      </c>
      <c r="BD48" s="266">
        <f>SUM(BD23:BD47)</f>
        <v>0</v>
      </c>
      <c r="BE48" s="266">
        <f>SUM(BE23:BE47)</f>
        <v>0</v>
      </c>
    </row>
    <row r="49" spans="1:80" x14ac:dyDescent="0.2">
      <c r="A49" s="230" t="s">
        <v>98</v>
      </c>
      <c r="B49" s="231" t="s">
        <v>154</v>
      </c>
      <c r="C49" s="232" t="s">
        <v>155</v>
      </c>
      <c r="D49" s="233"/>
      <c r="E49" s="234"/>
      <c r="F49" s="450"/>
      <c r="G49" s="235"/>
      <c r="H49" s="236"/>
      <c r="I49" s="237"/>
      <c r="J49" s="238"/>
      <c r="K49" s="239"/>
      <c r="O49" s="240">
        <v>1</v>
      </c>
    </row>
    <row r="50" spans="1:80" x14ac:dyDescent="0.2">
      <c r="A50" s="241">
        <v>14</v>
      </c>
      <c r="B50" s="242" t="s">
        <v>157</v>
      </c>
      <c r="C50" s="243" t="s">
        <v>158</v>
      </c>
      <c r="D50" s="244" t="s">
        <v>113</v>
      </c>
      <c r="E50" s="245">
        <v>28.11</v>
      </c>
      <c r="F50" s="447"/>
      <c r="G50" s="246">
        <f>E50*F50</f>
        <v>0</v>
      </c>
      <c r="H50" s="247">
        <v>1.2099999999999999E-3</v>
      </c>
      <c r="I50" s="248">
        <f>E50*H50</f>
        <v>3.4013099999999998E-2</v>
      </c>
      <c r="J50" s="247">
        <v>0</v>
      </c>
      <c r="K50" s="248">
        <f>E50*J50</f>
        <v>0</v>
      </c>
      <c r="O50" s="240">
        <v>2</v>
      </c>
      <c r="AA50" s="213">
        <v>1</v>
      </c>
      <c r="AB50" s="213">
        <v>1</v>
      </c>
      <c r="AC50" s="213">
        <v>1</v>
      </c>
      <c r="AZ50" s="213">
        <v>1</v>
      </c>
      <c r="BA50" s="213">
        <f>IF(AZ50=1,G50,0)</f>
        <v>0</v>
      </c>
      <c r="BB50" s="213">
        <f>IF(AZ50=2,G50,0)</f>
        <v>0</v>
      </c>
      <c r="BC50" s="213">
        <f>IF(AZ50=3,G50,0)</f>
        <v>0</v>
      </c>
      <c r="BD50" s="213">
        <f>IF(AZ50=4,G50,0)</f>
        <v>0</v>
      </c>
      <c r="BE50" s="213">
        <f>IF(AZ50=5,G50,0)</f>
        <v>0</v>
      </c>
      <c r="CA50" s="240">
        <v>1</v>
      </c>
      <c r="CB50" s="240">
        <v>1</v>
      </c>
    </row>
    <row r="51" spans="1:80" x14ac:dyDescent="0.2">
      <c r="A51" s="249"/>
      <c r="B51" s="252"/>
      <c r="C51" s="401" t="s">
        <v>120</v>
      </c>
      <c r="D51" s="402"/>
      <c r="E51" s="253">
        <v>25.07</v>
      </c>
      <c r="F51" s="448"/>
      <c r="G51" s="254"/>
      <c r="H51" s="255"/>
      <c r="I51" s="250"/>
      <c r="J51" s="256"/>
      <c r="K51" s="250"/>
      <c r="M51" s="251" t="s">
        <v>120</v>
      </c>
      <c r="O51" s="240"/>
    </row>
    <row r="52" spans="1:80" x14ac:dyDescent="0.2">
      <c r="A52" s="249"/>
      <c r="B52" s="252"/>
      <c r="C52" s="401" t="s">
        <v>123</v>
      </c>
      <c r="D52" s="402"/>
      <c r="E52" s="253">
        <v>3.04</v>
      </c>
      <c r="F52" s="448"/>
      <c r="G52" s="254"/>
      <c r="H52" s="255"/>
      <c r="I52" s="250"/>
      <c r="J52" s="256"/>
      <c r="K52" s="250"/>
      <c r="M52" s="251" t="s">
        <v>123</v>
      </c>
      <c r="O52" s="240"/>
    </row>
    <row r="53" spans="1:80" x14ac:dyDescent="0.2">
      <c r="A53" s="257"/>
      <c r="B53" s="258" t="s">
        <v>101</v>
      </c>
      <c r="C53" s="259" t="s">
        <v>156</v>
      </c>
      <c r="D53" s="260"/>
      <c r="E53" s="261"/>
      <c r="F53" s="449"/>
      <c r="G53" s="263">
        <f>SUM(G49:G52)</f>
        <v>0</v>
      </c>
      <c r="H53" s="264"/>
      <c r="I53" s="265">
        <f>SUM(I49:I52)</f>
        <v>3.4013099999999998E-2</v>
      </c>
      <c r="J53" s="264"/>
      <c r="K53" s="265">
        <f>SUM(K49:K52)</f>
        <v>0</v>
      </c>
      <c r="O53" s="240">
        <v>4</v>
      </c>
      <c r="BA53" s="266">
        <f>SUM(BA49:BA52)</f>
        <v>0</v>
      </c>
      <c r="BB53" s="266">
        <f>SUM(BB49:BB52)</f>
        <v>0</v>
      </c>
      <c r="BC53" s="266">
        <f>SUM(BC49:BC52)</f>
        <v>0</v>
      </c>
      <c r="BD53" s="266">
        <f>SUM(BD49:BD52)</f>
        <v>0</v>
      </c>
      <c r="BE53" s="266">
        <f>SUM(BE49:BE52)</f>
        <v>0</v>
      </c>
    </row>
    <row r="54" spans="1:80" x14ac:dyDescent="0.2">
      <c r="A54" s="230" t="s">
        <v>98</v>
      </c>
      <c r="B54" s="231" t="s">
        <v>159</v>
      </c>
      <c r="C54" s="232" t="s">
        <v>160</v>
      </c>
      <c r="D54" s="233"/>
      <c r="E54" s="234"/>
      <c r="F54" s="450"/>
      <c r="G54" s="235"/>
      <c r="H54" s="236"/>
      <c r="I54" s="237"/>
      <c r="J54" s="238"/>
      <c r="K54" s="239"/>
      <c r="O54" s="240">
        <v>1</v>
      </c>
    </row>
    <row r="55" spans="1:80" x14ac:dyDescent="0.2">
      <c r="A55" s="241">
        <v>15</v>
      </c>
      <c r="B55" s="242" t="s">
        <v>162</v>
      </c>
      <c r="C55" s="243" t="s">
        <v>163</v>
      </c>
      <c r="D55" s="244" t="s">
        <v>113</v>
      </c>
      <c r="E55" s="245">
        <v>28.11</v>
      </c>
      <c r="F55" s="447"/>
      <c r="G55" s="246">
        <f>E55*F55</f>
        <v>0</v>
      </c>
      <c r="H55" s="247">
        <v>2.0500000000000002E-3</v>
      </c>
      <c r="I55" s="248">
        <f>E55*H55</f>
        <v>5.7625500000000003E-2</v>
      </c>
      <c r="J55" s="247">
        <v>0</v>
      </c>
      <c r="K55" s="248">
        <f>E55*J55</f>
        <v>0</v>
      </c>
      <c r="O55" s="240">
        <v>2</v>
      </c>
      <c r="AA55" s="213">
        <v>1</v>
      </c>
      <c r="AB55" s="213">
        <v>1</v>
      </c>
      <c r="AC55" s="213">
        <v>1</v>
      </c>
      <c r="AZ55" s="213">
        <v>1</v>
      </c>
      <c r="BA55" s="213">
        <f>IF(AZ55=1,G55,0)</f>
        <v>0</v>
      </c>
      <c r="BB55" s="213">
        <f>IF(AZ55=2,G55,0)</f>
        <v>0</v>
      </c>
      <c r="BC55" s="213">
        <f>IF(AZ55=3,G55,0)</f>
        <v>0</v>
      </c>
      <c r="BD55" s="213">
        <f>IF(AZ55=4,G55,0)</f>
        <v>0</v>
      </c>
      <c r="BE55" s="213">
        <f>IF(AZ55=5,G55,0)</f>
        <v>0</v>
      </c>
      <c r="CA55" s="240">
        <v>1</v>
      </c>
      <c r="CB55" s="240">
        <v>1</v>
      </c>
    </row>
    <row r="56" spans="1:80" x14ac:dyDescent="0.2">
      <c r="A56" s="249"/>
      <c r="B56" s="252"/>
      <c r="C56" s="401" t="s">
        <v>120</v>
      </c>
      <c r="D56" s="402"/>
      <c r="E56" s="253">
        <v>25.07</v>
      </c>
      <c r="F56" s="448"/>
      <c r="G56" s="254"/>
      <c r="H56" s="255"/>
      <c r="I56" s="250"/>
      <c r="J56" s="256"/>
      <c r="K56" s="250"/>
      <c r="M56" s="251" t="s">
        <v>120</v>
      </c>
      <c r="O56" s="240"/>
    </row>
    <row r="57" spans="1:80" x14ac:dyDescent="0.2">
      <c r="A57" s="249"/>
      <c r="B57" s="252"/>
      <c r="C57" s="401" t="s">
        <v>123</v>
      </c>
      <c r="D57" s="402"/>
      <c r="E57" s="253">
        <v>3.04</v>
      </c>
      <c r="F57" s="448"/>
      <c r="G57" s="254"/>
      <c r="H57" s="255"/>
      <c r="I57" s="250"/>
      <c r="J57" s="256"/>
      <c r="K57" s="250"/>
      <c r="M57" s="251" t="s">
        <v>123</v>
      </c>
      <c r="O57" s="240"/>
    </row>
    <row r="58" spans="1:80" x14ac:dyDescent="0.2">
      <c r="A58" s="241">
        <v>16</v>
      </c>
      <c r="B58" s="242" t="s">
        <v>164</v>
      </c>
      <c r="C58" s="243" t="s">
        <v>165</v>
      </c>
      <c r="D58" s="244" t="s">
        <v>113</v>
      </c>
      <c r="E58" s="245">
        <v>28.11</v>
      </c>
      <c r="F58" s="447"/>
      <c r="G58" s="246">
        <f>E58*F58</f>
        <v>0</v>
      </c>
      <c r="H58" s="247">
        <v>0</v>
      </c>
      <c r="I58" s="248">
        <f>E58*H58</f>
        <v>0</v>
      </c>
      <c r="J58" s="247">
        <v>0</v>
      </c>
      <c r="K58" s="248">
        <f>E58*J58</f>
        <v>0</v>
      </c>
      <c r="O58" s="240">
        <v>2</v>
      </c>
      <c r="AA58" s="213">
        <v>1</v>
      </c>
      <c r="AB58" s="213">
        <v>1</v>
      </c>
      <c r="AC58" s="213">
        <v>1</v>
      </c>
      <c r="AZ58" s="213">
        <v>1</v>
      </c>
      <c r="BA58" s="213">
        <f>IF(AZ58=1,G58,0)</f>
        <v>0</v>
      </c>
      <c r="BB58" s="213">
        <f>IF(AZ58=2,G58,0)</f>
        <v>0</v>
      </c>
      <c r="BC58" s="213">
        <f>IF(AZ58=3,G58,0)</f>
        <v>0</v>
      </c>
      <c r="BD58" s="213">
        <f>IF(AZ58=4,G58,0)</f>
        <v>0</v>
      </c>
      <c r="BE58" s="213">
        <f>IF(AZ58=5,G58,0)</f>
        <v>0</v>
      </c>
      <c r="CA58" s="240">
        <v>1</v>
      </c>
      <c r="CB58" s="240">
        <v>1</v>
      </c>
    </row>
    <row r="59" spans="1:80" x14ac:dyDescent="0.2">
      <c r="A59" s="249"/>
      <c r="B59" s="252"/>
      <c r="C59" s="401" t="s">
        <v>120</v>
      </c>
      <c r="D59" s="402"/>
      <c r="E59" s="253">
        <v>25.07</v>
      </c>
      <c r="F59" s="448"/>
      <c r="G59" s="254"/>
      <c r="H59" s="255"/>
      <c r="I59" s="250"/>
      <c r="J59" s="256"/>
      <c r="K59" s="250"/>
      <c r="M59" s="251" t="s">
        <v>120</v>
      </c>
      <c r="O59" s="240"/>
    </row>
    <row r="60" spans="1:80" x14ac:dyDescent="0.2">
      <c r="A60" s="249"/>
      <c r="B60" s="252"/>
      <c r="C60" s="401" t="s">
        <v>123</v>
      </c>
      <c r="D60" s="402"/>
      <c r="E60" s="253">
        <v>3.04</v>
      </c>
      <c r="F60" s="448"/>
      <c r="G60" s="254"/>
      <c r="H60" s="255"/>
      <c r="I60" s="250"/>
      <c r="J60" s="256"/>
      <c r="K60" s="250"/>
      <c r="M60" s="251" t="s">
        <v>123</v>
      </c>
      <c r="O60" s="240"/>
    </row>
    <row r="61" spans="1:80" x14ac:dyDescent="0.2">
      <c r="A61" s="241">
        <v>17</v>
      </c>
      <c r="B61" s="242" t="s">
        <v>166</v>
      </c>
      <c r="C61" s="243" t="s">
        <v>167</v>
      </c>
      <c r="D61" s="244" t="s">
        <v>168</v>
      </c>
      <c r="E61" s="245">
        <v>1</v>
      </c>
      <c r="F61" s="447"/>
      <c r="G61" s="246">
        <f>E61*F61</f>
        <v>0</v>
      </c>
      <c r="H61" s="247">
        <v>0</v>
      </c>
      <c r="I61" s="248">
        <f>E61*H61</f>
        <v>0</v>
      </c>
      <c r="J61" s="247">
        <v>0</v>
      </c>
      <c r="K61" s="248">
        <f>E61*J61</f>
        <v>0</v>
      </c>
      <c r="O61" s="240">
        <v>2</v>
      </c>
      <c r="AA61" s="213">
        <v>1</v>
      </c>
      <c r="AB61" s="213">
        <v>3</v>
      </c>
      <c r="AC61" s="213">
        <v>3</v>
      </c>
      <c r="AZ61" s="213">
        <v>1</v>
      </c>
      <c r="BA61" s="213">
        <f>IF(AZ61=1,G61,0)</f>
        <v>0</v>
      </c>
      <c r="BB61" s="213">
        <f>IF(AZ61=2,G61,0)</f>
        <v>0</v>
      </c>
      <c r="BC61" s="213">
        <f>IF(AZ61=3,G61,0)</f>
        <v>0</v>
      </c>
      <c r="BD61" s="213">
        <f>IF(AZ61=4,G61,0)</f>
        <v>0</v>
      </c>
      <c r="BE61" s="213">
        <f>IF(AZ61=5,G61,0)</f>
        <v>0</v>
      </c>
      <c r="CA61" s="240">
        <v>1</v>
      </c>
      <c r="CB61" s="240">
        <v>3</v>
      </c>
    </row>
    <row r="62" spans="1:80" x14ac:dyDescent="0.2">
      <c r="A62" s="257"/>
      <c r="B62" s="258" t="s">
        <v>101</v>
      </c>
      <c r="C62" s="259" t="s">
        <v>161</v>
      </c>
      <c r="D62" s="260"/>
      <c r="E62" s="261"/>
      <c r="F62" s="449"/>
      <c r="G62" s="263">
        <f>SUM(G54:G61)</f>
        <v>0</v>
      </c>
      <c r="H62" s="264"/>
      <c r="I62" s="265">
        <f>SUM(I54:I61)</f>
        <v>5.7625500000000003E-2</v>
      </c>
      <c r="J62" s="264"/>
      <c r="K62" s="265">
        <f>SUM(K54:K61)</f>
        <v>0</v>
      </c>
      <c r="O62" s="240">
        <v>4</v>
      </c>
      <c r="BA62" s="266">
        <f>SUM(BA54:BA61)</f>
        <v>0</v>
      </c>
      <c r="BB62" s="266">
        <f>SUM(BB54:BB61)</f>
        <v>0</v>
      </c>
      <c r="BC62" s="266">
        <f>SUM(BC54:BC61)</f>
        <v>0</v>
      </c>
      <c r="BD62" s="266">
        <f>SUM(BD54:BD61)</f>
        <v>0</v>
      </c>
      <c r="BE62" s="266">
        <f>SUM(BE54:BE61)</f>
        <v>0</v>
      </c>
    </row>
    <row r="63" spans="1:80" x14ac:dyDescent="0.2">
      <c r="A63" s="230" t="s">
        <v>98</v>
      </c>
      <c r="B63" s="231" t="s">
        <v>169</v>
      </c>
      <c r="C63" s="232" t="s">
        <v>170</v>
      </c>
      <c r="D63" s="233"/>
      <c r="E63" s="234"/>
      <c r="F63" s="450"/>
      <c r="G63" s="235"/>
      <c r="H63" s="236"/>
      <c r="I63" s="237"/>
      <c r="J63" s="238"/>
      <c r="K63" s="239"/>
      <c r="O63" s="240">
        <v>1</v>
      </c>
    </row>
    <row r="64" spans="1:80" x14ac:dyDescent="0.2">
      <c r="A64" s="241">
        <v>18</v>
      </c>
      <c r="B64" s="242" t="s">
        <v>172</v>
      </c>
      <c r="C64" s="243" t="s">
        <v>173</v>
      </c>
      <c r="D64" s="244" t="s">
        <v>113</v>
      </c>
      <c r="E64" s="245">
        <v>1.3042</v>
      </c>
      <c r="F64" s="447"/>
      <c r="G64" s="246">
        <f>E64*F64</f>
        <v>0</v>
      </c>
      <c r="H64" s="247">
        <v>6.7000000000000002E-4</v>
      </c>
      <c r="I64" s="248">
        <f>E64*H64</f>
        <v>8.738140000000001E-4</v>
      </c>
      <c r="J64" s="247">
        <v>-0.13100000000000001</v>
      </c>
      <c r="K64" s="248">
        <f>E64*J64</f>
        <v>-0.17085020000000001</v>
      </c>
      <c r="O64" s="240">
        <v>2</v>
      </c>
      <c r="AA64" s="213">
        <v>1</v>
      </c>
      <c r="AB64" s="213">
        <v>1</v>
      </c>
      <c r="AC64" s="213">
        <v>1</v>
      </c>
      <c r="AZ64" s="213">
        <v>1</v>
      </c>
      <c r="BA64" s="213">
        <f>IF(AZ64=1,G64,0)</f>
        <v>0</v>
      </c>
      <c r="BB64" s="213">
        <f>IF(AZ64=2,G64,0)</f>
        <v>0</v>
      </c>
      <c r="BC64" s="213">
        <f>IF(AZ64=3,G64,0)</f>
        <v>0</v>
      </c>
      <c r="BD64" s="213">
        <f>IF(AZ64=4,G64,0)</f>
        <v>0</v>
      </c>
      <c r="BE64" s="213">
        <f>IF(AZ64=5,G64,0)</f>
        <v>0</v>
      </c>
      <c r="CA64" s="240">
        <v>1</v>
      </c>
      <c r="CB64" s="240">
        <v>1</v>
      </c>
    </row>
    <row r="65" spans="1:80" x14ac:dyDescent="0.2">
      <c r="A65" s="249"/>
      <c r="B65" s="252"/>
      <c r="C65" s="401" t="s">
        <v>174</v>
      </c>
      <c r="D65" s="402"/>
      <c r="E65" s="253">
        <v>1.3042</v>
      </c>
      <c r="F65" s="448"/>
      <c r="G65" s="254"/>
      <c r="H65" s="255"/>
      <c r="I65" s="250"/>
      <c r="J65" s="256"/>
      <c r="K65" s="250"/>
      <c r="M65" s="251" t="s">
        <v>174</v>
      </c>
      <c r="O65" s="240"/>
    </row>
    <row r="66" spans="1:80" x14ac:dyDescent="0.2">
      <c r="A66" s="241">
        <v>19</v>
      </c>
      <c r="B66" s="242" t="s">
        <v>175</v>
      </c>
      <c r="C66" s="243" t="s">
        <v>176</v>
      </c>
      <c r="D66" s="244" t="s">
        <v>113</v>
      </c>
      <c r="E66" s="245">
        <v>7.26</v>
      </c>
      <c r="F66" s="447"/>
      <c r="G66" s="246">
        <f>E66*F66</f>
        <v>0</v>
      </c>
      <c r="H66" s="247">
        <v>0</v>
      </c>
      <c r="I66" s="248">
        <f>E66*H66</f>
        <v>0</v>
      </c>
      <c r="J66" s="247">
        <v>-1.26E-2</v>
      </c>
      <c r="K66" s="248">
        <f>E66*J66</f>
        <v>-9.1476000000000002E-2</v>
      </c>
      <c r="O66" s="240">
        <v>2</v>
      </c>
      <c r="AA66" s="213">
        <v>1</v>
      </c>
      <c r="AB66" s="213">
        <v>1</v>
      </c>
      <c r="AC66" s="213">
        <v>1</v>
      </c>
      <c r="AZ66" s="213">
        <v>1</v>
      </c>
      <c r="BA66" s="213">
        <f>IF(AZ66=1,G66,0)</f>
        <v>0</v>
      </c>
      <c r="BB66" s="213">
        <f>IF(AZ66=2,G66,0)</f>
        <v>0</v>
      </c>
      <c r="BC66" s="213">
        <f>IF(AZ66=3,G66,0)</f>
        <v>0</v>
      </c>
      <c r="BD66" s="213">
        <f>IF(AZ66=4,G66,0)</f>
        <v>0</v>
      </c>
      <c r="BE66" s="213">
        <f>IF(AZ66=5,G66,0)</f>
        <v>0</v>
      </c>
      <c r="CA66" s="240">
        <v>1</v>
      </c>
      <c r="CB66" s="240">
        <v>1</v>
      </c>
    </row>
    <row r="67" spans="1:80" x14ac:dyDescent="0.2">
      <c r="A67" s="249"/>
      <c r="B67" s="252"/>
      <c r="C67" s="401" t="s">
        <v>177</v>
      </c>
      <c r="D67" s="402"/>
      <c r="E67" s="253">
        <v>0</v>
      </c>
      <c r="F67" s="448"/>
      <c r="G67" s="254"/>
      <c r="H67" s="255"/>
      <c r="I67" s="250"/>
      <c r="J67" s="256"/>
      <c r="K67" s="250"/>
      <c r="M67" s="251" t="s">
        <v>177</v>
      </c>
      <c r="O67" s="240"/>
    </row>
    <row r="68" spans="1:80" x14ac:dyDescent="0.2">
      <c r="A68" s="249"/>
      <c r="B68" s="252"/>
      <c r="C68" s="401" t="s">
        <v>178</v>
      </c>
      <c r="D68" s="402"/>
      <c r="E68" s="253">
        <v>7.26</v>
      </c>
      <c r="F68" s="448"/>
      <c r="G68" s="254"/>
      <c r="H68" s="255"/>
      <c r="I68" s="250"/>
      <c r="J68" s="256"/>
      <c r="K68" s="250"/>
      <c r="M68" s="251" t="s">
        <v>178</v>
      </c>
      <c r="O68" s="240"/>
    </row>
    <row r="69" spans="1:80" ht="22.5" x14ac:dyDescent="0.2">
      <c r="A69" s="241">
        <v>20</v>
      </c>
      <c r="B69" s="242" t="s">
        <v>179</v>
      </c>
      <c r="C69" s="243" t="s">
        <v>180</v>
      </c>
      <c r="D69" s="244" t="s">
        <v>181</v>
      </c>
      <c r="E69" s="245">
        <v>2.5404</v>
      </c>
      <c r="F69" s="447"/>
      <c r="G69" s="246">
        <f>E69*F69</f>
        <v>0</v>
      </c>
      <c r="H69" s="247">
        <v>0</v>
      </c>
      <c r="I69" s="248">
        <f>E69*H69</f>
        <v>0</v>
      </c>
      <c r="J69" s="247">
        <v>-1.4</v>
      </c>
      <c r="K69" s="248">
        <f>E69*J69</f>
        <v>-3.5565599999999997</v>
      </c>
      <c r="O69" s="240">
        <v>2</v>
      </c>
      <c r="AA69" s="213">
        <v>1</v>
      </c>
      <c r="AB69" s="213">
        <v>1</v>
      </c>
      <c r="AC69" s="213">
        <v>1</v>
      </c>
      <c r="AZ69" s="213">
        <v>1</v>
      </c>
      <c r="BA69" s="213">
        <f>IF(AZ69=1,G69,0)</f>
        <v>0</v>
      </c>
      <c r="BB69" s="213">
        <f>IF(AZ69=2,G69,0)</f>
        <v>0</v>
      </c>
      <c r="BC69" s="213">
        <f>IF(AZ69=3,G69,0)</f>
        <v>0</v>
      </c>
      <c r="BD69" s="213">
        <f>IF(AZ69=4,G69,0)</f>
        <v>0</v>
      </c>
      <c r="BE69" s="213">
        <f>IF(AZ69=5,G69,0)</f>
        <v>0</v>
      </c>
      <c r="CA69" s="240">
        <v>1</v>
      </c>
      <c r="CB69" s="240">
        <v>1</v>
      </c>
    </row>
    <row r="70" spans="1:80" x14ac:dyDescent="0.2">
      <c r="A70" s="249"/>
      <c r="B70" s="252"/>
      <c r="C70" s="401" t="s">
        <v>182</v>
      </c>
      <c r="D70" s="402"/>
      <c r="E70" s="253">
        <v>2.5404</v>
      </c>
      <c r="F70" s="448"/>
      <c r="G70" s="254"/>
      <c r="H70" s="255"/>
      <c r="I70" s="250"/>
      <c r="J70" s="256"/>
      <c r="K70" s="250"/>
      <c r="M70" s="251" t="s">
        <v>182</v>
      </c>
      <c r="O70" s="240"/>
    </row>
    <row r="71" spans="1:80" x14ac:dyDescent="0.2">
      <c r="A71" s="241">
        <v>21</v>
      </c>
      <c r="B71" s="242" t="s">
        <v>183</v>
      </c>
      <c r="C71" s="243" t="s">
        <v>184</v>
      </c>
      <c r="D71" s="244" t="s">
        <v>113</v>
      </c>
      <c r="E71" s="245">
        <v>1.9</v>
      </c>
      <c r="F71" s="447"/>
      <c r="G71" s="246">
        <f>E71*F71</f>
        <v>0</v>
      </c>
      <c r="H71" s="247">
        <v>1.1800000000000001E-3</v>
      </c>
      <c r="I71" s="248">
        <f>E71*H71</f>
        <v>2.2420000000000001E-3</v>
      </c>
      <c r="J71" s="247">
        <v>-0.25700000000000001</v>
      </c>
      <c r="K71" s="248">
        <f>E71*J71</f>
        <v>-0.48830000000000001</v>
      </c>
      <c r="O71" s="240">
        <v>2</v>
      </c>
      <c r="AA71" s="213">
        <v>1</v>
      </c>
      <c r="AB71" s="213">
        <v>1</v>
      </c>
      <c r="AC71" s="213">
        <v>1</v>
      </c>
      <c r="AZ71" s="213">
        <v>1</v>
      </c>
      <c r="BA71" s="213">
        <f>IF(AZ71=1,G71,0)</f>
        <v>0</v>
      </c>
      <c r="BB71" s="213">
        <f>IF(AZ71=2,G71,0)</f>
        <v>0</v>
      </c>
      <c r="BC71" s="213">
        <f>IF(AZ71=3,G71,0)</f>
        <v>0</v>
      </c>
      <c r="BD71" s="213">
        <f>IF(AZ71=4,G71,0)</f>
        <v>0</v>
      </c>
      <c r="BE71" s="213">
        <f>IF(AZ71=5,G71,0)</f>
        <v>0</v>
      </c>
      <c r="CA71" s="240">
        <v>1</v>
      </c>
      <c r="CB71" s="240">
        <v>1</v>
      </c>
    </row>
    <row r="72" spans="1:80" x14ac:dyDescent="0.2">
      <c r="A72" s="249"/>
      <c r="B72" s="252"/>
      <c r="C72" s="401" t="s">
        <v>185</v>
      </c>
      <c r="D72" s="402"/>
      <c r="E72" s="253">
        <v>1.9</v>
      </c>
      <c r="F72" s="448"/>
      <c r="G72" s="254"/>
      <c r="H72" s="255"/>
      <c r="I72" s="250"/>
      <c r="J72" s="256"/>
      <c r="K72" s="250"/>
      <c r="M72" s="251" t="s">
        <v>185</v>
      </c>
      <c r="O72" s="240"/>
    </row>
    <row r="73" spans="1:80" x14ac:dyDescent="0.2">
      <c r="A73" s="241">
        <v>22</v>
      </c>
      <c r="B73" s="242" t="s">
        <v>186</v>
      </c>
      <c r="C73" s="243" t="s">
        <v>187</v>
      </c>
      <c r="D73" s="244" t="s">
        <v>188</v>
      </c>
      <c r="E73" s="245">
        <v>4</v>
      </c>
      <c r="F73" s="447"/>
      <c r="G73" s="246">
        <f>E73*F73</f>
        <v>0</v>
      </c>
      <c r="H73" s="247">
        <v>0</v>
      </c>
      <c r="I73" s="248">
        <f>E73*H73</f>
        <v>0</v>
      </c>
      <c r="J73" s="247">
        <v>0</v>
      </c>
      <c r="K73" s="248">
        <f>E73*J73</f>
        <v>0</v>
      </c>
      <c r="O73" s="240">
        <v>2</v>
      </c>
      <c r="AA73" s="213">
        <v>1</v>
      </c>
      <c r="AB73" s="213">
        <v>1</v>
      </c>
      <c r="AC73" s="213">
        <v>1</v>
      </c>
      <c r="AZ73" s="213">
        <v>1</v>
      </c>
      <c r="BA73" s="213">
        <f>IF(AZ73=1,G73,0)</f>
        <v>0</v>
      </c>
      <c r="BB73" s="213">
        <f>IF(AZ73=2,G73,0)</f>
        <v>0</v>
      </c>
      <c r="BC73" s="213">
        <f>IF(AZ73=3,G73,0)</f>
        <v>0</v>
      </c>
      <c r="BD73" s="213">
        <f>IF(AZ73=4,G73,0)</f>
        <v>0</v>
      </c>
      <c r="BE73" s="213">
        <f>IF(AZ73=5,G73,0)</f>
        <v>0</v>
      </c>
      <c r="CA73" s="240">
        <v>1</v>
      </c>
      <c r="CB73" s="240">
        <v>1</v>
      </c>
    </row>
    <row r="74" spans="1:80" x14ac:dyDescent="0.2">
      <c r="A74" s="241">
        <v>23</v>
      </c>
      <c r="B74" s="242" t="s">
        <v>189</v>
      </c>
      <c r="C74" s="243" t="s">
        <v>190</v>
      </c>
      <c r="D74" s="244" t="s">
        <v>113</v>
      </c>
      <c r="E74" s="245">
        <v>4.2</v>
      </c>
      <c r="F74" s="447"/>
      <c r="G74" s="246">
        <f>E74*F74</f>
        <v>0</v>
      </c>
      <c r="H74" s="247">
        <v>1.17E-3</v>
      </c>
      <c r="I74" s="248">
        <f>E74*H74</f>
        <v>4.914E-3</v>
      </c>
      <c r="J74" s="247">
        <v>-7.5999999999999998E-2</v>
      </c>
      <c r="K74" s="248">
        <f>E74*J74</f>
        <v>-0.31919999999999998</v>
      </c>
      <c r="O74" s="240">
        <v>2</v>
      </c>
      <c r="AA74" s="213">
        <v>1</v>
      </c>
      <c r="AB74" s="213">
        <v>1</v>
      </c>
      <c r="AC74" s="213">
        <v>1</v>
      </c>
      <c r="AZ74" s="213">
        <v>1</v>
      </c>
      <c r="BA74" s="213">
        <f>IF(AZ74=1,G74,0)</f>
        <v>0</v>
      </c>
      <c r="BB74" s="213">
        <f>IF(AZ74=2,G74,0)</f>
        <v>0</v>
      </c>
      <c r="BC74" s="213">
        <f>IF(AZ74=3,G74,0)</f>
        <v>0</v>
      </c>
      <c r="BD74" s="213">
        <f>IF(AZ74=4,G74,0)</f>
        <v>0</v>
      </c>
      <c r="BE74" s="213">
        <f>IF(AZ74=5,G74,0)</f>
        <v>0</v>
      </c>
      <c r="CA74" s="240">
        <v>1</v>
      </c>
      <c r="CB74" s="240">
        <v>1</v>
      </c>
    </row>
    <row r="75" spans="1:80" x14ac:dyDescent="0.2">
      <c r="A75" s="249"/>
      <c r="B75" s="252"/>
      <c r="C75" s="401" t="s">
        <v>191</v>
      </c>
      <c r="D75" s="402"/>
      <c r="E75" s="253">
        <v>4.2</v>
      </c>
      <c r="F75" s="448"/>
      <c r="G75" s="254"/>
      <c r="H75" s="255"/>
      <c r="I75" s="250"/>
      <c r="J75" s="256"/>
      <c r="K75" s="250"/>
      <c r="M75" s="251" t="s">
        <v>191</v>
      </c>
      <c r="O75" s="240"/>
    </row>
    <row r="76" spans="1:80" x14ac:dyDescent="0.2">
      <c r="A76" s="257"/>
      <c r="B76" s="258" t="s">
        <v>101</v>
      </c>
      <c r="C76" s="259" t="s">
        <v>171</v>
      </c>
      <c r="D76" s="260"/>
      <c r="E76" s="261"/>
      <c r="F76" s="449"/>
      <c r="G76" s="263">
        <f>SUM(G63:G75)</f>
        <v>0</v>
      </c>
      <c r="H76" s="264"/>
      <c r="I76" s="265">
        <f>SUM(I63:I75)</f>
        <v>8.0298139999999997E-3</v>
      </c>
      <c r="J76" s="264"/>
      <c r="K76" s="265">
        <f>SUM(K63:K75)</f>
        <v>-4.6263861999999998</v>
      </c>
      <c r="O76" s="240">
        <v>4</v>
      </c>
      <c r="BA76" s="266">
        <f>SUM(BA63:BA75)</f>
        <v>0</v>
      </c>
      <c r="BB76" s="266">
        <f>SUM(BB63:BB75)</f>
        <v>0</v>
      </c>
      <c r="BC76" s="266">
        <f>SUM(BC63:BC75)</f>
        <v>0</v>
      </c>
      <c r="BD76" s="266">
        <f>SUM(BD63:BD75)</f>
        <v>0</v>
      </c>
      <c r="BE76" s="266">
        <f>SUM(BE63:BE75)</f>
        <v>0</v>
      </c>
    </row>
    <row r="77" spans="1:80" x14ac:dyDescent="0.2">
      <c r="A77" s="230" t="s">
        <v>98</v>
      </c>
      <c r="B77" s="231" t="s">
        <v>192</v>
      </c>
      <c r="C77" s="232" t="s">
        <v>193</v>
      </c>
      <c r="D77" s="233"/>
      <c r="E77" s="234"/>
      <c r="F77" s="450"/>
      <c r="G77" s="235"/>
      <c r="H77" s="236"/>
      <c r="I77" s="237"/>
      <c r="J77" s="238"/>
      <c r="K77" s="239"/>
      <c r="O77" s="240">
        <v>1</v>
      </c>
    </row>
    <row r="78" spans="1:80" x14ac:dyDescent="0.2">
      <c r="A78" s="241">
        <v>24</v>
      </c>
      <c r="B78" s="242" t="s">
        <v>195</v>
      </c>
      <c r="C78" s="243" t="s">
        <v>196</v>
      </c>
      <c r="D78" s="244" t="s">
        <v>113</v>
      </c>
      <c r="E78" s="245">
        <v>75.685000000000002</v>
      </c>
      <c r="F78" s="447"/>
      <c r="G78" s="246">
        <f>E78*F78</f>
        <v>0</v>
      </c>
      <c r="H78" s="247">
        <v>0</v>
      </c>
      <c r="I78" s="248">
        <f>E78*H78</f>
        <v>0</v>
      </c>
      <c r="J78" s="247">
        <v>-0.01</v>
      </c>
      <c r="K78" s="248">
        <f>E78*J78</f>
        <v>-0.75685000000000002</v>
      </c>
      <c r="O78" s="240">
        <v>2</v>
      </c>
      <c r="AA78" s="213">
        <v>1</v>
      </c>
      <c r="AB78" s="213">
        <v>1</v>
      </c>
      <c r="AC78" s="213">
        <v>1</v>
      </c>
      <c r="AZ78" s="213">
        <v>1</v>
      </c>
      <c r="BA78" s="213">
        <f>IF(AZ78=1,G78,0)</f>
        <v>0</v>
      </c>
      <c r="BB78" s="213">
        <f>IF(AZ78=2,G78,0)</f>
        <v>0</v>
      </c>
      <c r="BC78" s="213">
        <f>IF(AZ78=3,G78,0)</f>
        <v>0</v>
      </c>
      <c r="BD78" s="213">
        <f>IF(AZ78=4,G78,0)</f>
        <v>0</v>
      </c>
      <c r="BE78" s="213">
        <f>IF(AZ78=5,G78,0)</f>
        <v>0</v>
      </c>
      <c r="CA78" s="240">
        <v>1</v>
      </c>
      <c r="CB78" s="240">
        <v>1</v>
      </c>
    </row>
    <row r="79" spans="1:80" x14ac:dyDescent="0.2">
      <c r="A79" s="249"/>
      <c r="B79" s="252"/>
      <c r="C79" s="401" t="s">
        <v>137</v>
      </c>
      <c r="D79" s="402"/>
      <c r="E79" s="253">
        <v>22.352</v>
      </c>
      <c r="F79" s="448"/>
      <c r="G79" s="254"/>
      <c r="H79" s="255"/>
      <c r="I79" s="250"/>
      <c r="J79" s="256"/>
      <c r="K79" s="250"/>
      <c r="M79" s="251" t="s">
        <v>137</v>
      </c>
      <c r="O79" s="240"/>
    </row>
    <row r="80" spans="1:80" x14ac:dyDescent="0.2">
      <c r="A80" s="249"/>
      <c r="B80" s="252"/>
      <c r="C80" s="401" t="s">
        <v>138</v>
      </c>
      <c r="D80" s="402"/>
      <c r="E80" s="253">
        <v>37.674999999999997</v>
      </c>
      <c r="F80" s="448"/>
      <c r="G80" s="254"/>
      <c r="H80" s="255"/>
      <c r="I80" s="250"/>
      <c r="J80" s="256"/>
      <c r="K80" s="250"/>
      <c r="M80" s="251" t="s">
        <v>138</v>
      </c>
      <c r="O80" s="240"/>
    </row>
    <row r="81" spans="1:80" x14ac:dyDescent="0.2">
      <c r="A81" s="249"/>
      <c r="B81" s="252"/>
      <c r="C81" s="401" t="s">
        <v>139</v>
      </c>
      <c r="D81" s="402"/>
      <c r="E81" s="253">
        <v>8.25</v>
      </c>
      <c r="F81" s="448"/>
      <c r="G81" s="254"/>
      <c r="H81" s="255"/>
      <c r="I81" s="250"/>
      <c r="J81" s="256"/>
      <c r="K81" s="250"/>
      <c r="M81" s="251" t="s">
        <v>139</v>
      </c>
      <c r="O81" s="240"/>
    </row>
    <row r="82" spans="1:80" x14ac:dyDescent="0.2">
      <c r="A82" s="249"/>
      <c r="B82" s="252"/>
      <c r="C82" s="401" t="s">
        <v>140</v>
      </c>
      <c r="D82" s="402"/>
      <c r="E82" s="253">
        <v>3.5</v>
      </c>
      <c r="F82" s="448"/>
      <c r="G82" s="254"/>
      <c r="H82" s="255"/>
      <c r="I82" s="250"/>
      <c r="J82" s="256"/>
      <c r="K82" s="250"/>
      <c r="M82" s="251" t="s">
        <v>140</v>
      </c>
      <c r="O82" s="240"/>
    </row>
    <row r="83" spans="1:80" x14ac:dyDescent="0.2">
      <c r="A83" s="249"/>
      <c r="B83" s="252"/>
      <c r="C83" s="401" t="s">
        <v>141</v>
      </c>
      <c r="D83" s="402"/>
      <c r="E83" s="253">
        <v>3.9079999999999999</v>
      </c>
      <c r="F83" s="448"/>
      <c r="G83" s="254"/>
      <c r="H83" s="255"/>
      <c r="I83" s="250"/>
      <c r="J83" s="256"/>
      <c r="K83" s="250"/>
      <c r="M83" s="251" t="s">
        <v>141</v>
      </c>
      <c r="O83" s="240"/>
    </row>
    <row r="84" spans="1:80" x14ac:dyDescent="0.2">
      <c r="A84" s="257"/>
      <c r="B84" s="258" t="s">
        <v>101</v>
      </c>
      <c r="C84" s="259" t="s">
        <v>194</v>
      </c>
      <c r="D84" s="260"/>
      <c r="E84" s="261"/>
      <c r="F84" s="449"/>
      <c r="G84" s="263">
        <f>SUM(G77:G83)</f>
        <v>0</v>
      </c>
      <c r="H84" s="264"/>
      <c r="I84" s="265">
        <f>SUM(I77:I83)</f>
        <v>0</v>
      </c>
      <c r="J84" s="264"/>
      <c r="K84" s="265">
        <f>SUM(K77:K83)</f>
        <v>-0.75685000000000002</v>
      </c>
      <c r="O84" s="240">
        <v>4</v>
      </c>
      <c r="BA84" s="266">
        <f>SUM(BA77:BA83)</f>
        <v>0</v>
      </c>
      <c r="BB84" s="266">
        <f>SUM(BB77:BB83)</f>
        <v>0</v>
      </c>
      <c r="BC84" s="266">
        <f>SUM(BC77:BC83)</f>
        <v>0</v>
      </c>
      <c r="BD84" s="266">
        <f>SUM(BD77:BD83)</f>
        <v>0</v>
      </c>
      <c r="BE84" s="266">
        <f>SUM(BE77:BE83)</f>
        <v>0</v>
      </c>
    </row>
    <row r="85" spans="1:80" x14ac:dyDescent="0.2">
      <c r="A85" s="230" t="s">
        <v>98</v>
      </c>
      <c r="B85" s="231" t="s">
        <v>197</v>
      </c>
      <c r="C85" s="232" t="s">
        <v>198</v>
      </c>
      <c r="D85" s="233"/>
      <c r="E85" s="234"/>
      <c r="F85" s="450"/>
      <c r="G85" s="235"/>
      <c r="H85" s="236"/>
      <c r="I85" s="237"/>
      <c r="J85" s="238"/>
      <c r="K85" s="239"/>
      <c r="O85" s="240">
        <v>1</v>
      </c>
    </row>
    <row r="86" spans="1:80" x14ac:dyDescent="0.2">
      <c r="A86" s="241">
        <v>25</v>
      </c>
      <c r="B86" s="242" t="s">
        <v>200</v>
      </c>
      <c r="C86" s="243" t="s">
        <v>201</v>
      </c>
      <c r="D86" s="244" t="s">
        <v>202</v>
      </c>
      <c r="E86" s="245">
        <v>2.4605896139999999</v>
      </c>
      <c r="F86" s="447"/>
      <c r="G86" s="246">
        <f>E86*F86</f>
        <v>0</v>
      </c>
      <c r="H86" s="247">
        <v>0</v>
      </c>
      <c r="I86" s="248">
        <f>E86*H86</f>
        <v>0</v>
      </c>
      <c r="J86" s="247"/>
      <c r="K86" s="248">
        <f>E86*J86</f>
        <v>0</v>
      </c>
      <c r="O86" s="240">
        <v>2</v>
      </c>
      <c r="AA86" s="213">
        <v>7</v>
      </c>
      <c r="AB86" s="213">
        <v>1</v>
      </c>
      <c r="AC86" s="213">
        <v>2</v>
      </c>
      <c r="AZ86" s="213">
        <v>1</v>
      </c>
      <c r="BA86" s="213">
        <f>IF(AZ86=1,G86,0)</f>
        <v>0</v>
      </c>
      <c r="BB86" s="213">
        <f>IF(AZ86=2,G86,0)</f>
        <v>0</v>
      </c>
      <c r="BC86" s="213">
        <f>IF(AZ86=3,G86,0)</f>
        <v>0</v>
      </c>
      <c r="BD86" s="213">
        <f>IF(AZ86=4,G86,0)</f>
        <v>0</v>
      </c>
      <c r="BE86" s="213">
        <f>IF(AZ86=5,G86,0)</f>
        <v>0</v>
      </c>
      <c r="CA86" s="240">
        <v>7</v>
      </c>
      <c r="CB86" s="240">
        <v>1</v>
      </c>
    </row>
    <row r="87" spans="1:80" x14ac:dyDescent="0.2">
      <c r="A87" s="257"/>
      <c r="B87" s="258" t="s">
        <v>101</v>
      </c>
      <c r="C87" s="259" t="s">
        <v>199</v>
      </c>
      <c r="D87" s="260"/>
      <c r="E87" s="261"/>
      <c r="F87" s="449"/>
      <c r="G87" s="263">
        <f>SUM(G85:G86)</f>
        <v>0</v>
      </c>
      <c r="H87" s="264"/>
      <c r="I87" s="265">
        <f>SUM(I85:I86)</f>
        <v>0</v>
      </c>
      <c r="J87" s="264"/>
      <c r="K87" s="265">
        <f>SUM(K85:K86)</f>
        <v>0</v>
      </c>
      <c r="O87" s="240">
        <v>4</v>
      </c>
      <c r="BA87" s="266">
        <f>SUM(BA85:BA86)</f>
        <v>0</v>
      </c>
      <c r="BB87" s="266">
        <f>SUM(BB85:BB86)</f>
        <v>0</v>
      </c>
      <c r="BC87" s="266">
        <f>SUM(BC85:BC86)</f>
        <v>0</v>
      </c>
      <c r="BD87" s="266">
        <f>SUM(BD85:BD86)</f>
        <v>0</v>
      </c>
      <c r="BE87" s="266">
        <f>SUM(BE85:BE86)</f>
        <v>0</v>
      </c>
    </row>
    <row r="88" spans="1:80" x14ac:dyDescent="0.2">
      <c r="A88" s="230" t="s">
        <v>98</v>
      </c>
      <c r="B88" s="231" t="s">
        <v>203</v>
      </c>
      <c r="C88" s="232" t="s">
        <v>204</v>
      </c>
      <c r="D88" s="233"/>
      <c r="E88" s="234"/>
      <c r="F88" s="450"/>
      <c r="G88" s="235"/>
      <c r="H88" s="236"/>
      <c r="I88" s="237"/>
      <c r="J88" s="238"/>
      <c r="K88" s="239"/>
      <c r="O88" s="240">
        <v>1</v>
      </c>
    </row>
    <row r="89" spans="1:80" ht="22.5" x14ac:dyDescent="0.2">
      <c r="A89" s="241">
        <v>26</v>
      </c>
      <c r="B89" s="242" t="s">
        <v>206</v>
      </c>
      <c r="C89" s="243" t="s">
        <v>207</v>
      </c>
      <c r="D89" s="244" t="s">
        <v>113</v>
      </c>
      <c r="E89" s="245">
        <v>15.64</v>
      </c>
      <c r="F89" s="447"/>
      <c r="G89" s="246">
        <f>E89*F89</f>
        <v>0</v>
      </c>
      <c r="H89" s="247">
        <v>3.6800000000000001E-3</v>
      </c>
      <c r="I89" s="248">
        <f>E89*H89</f>
        <v>5.7555200000000001E-2</v>
      </c>
      <c r="J89" s="247">
        <v>0</v>
      </c>
      <c r="K89" s="248">
        <f>E89*J89</f>
        <v>0</v>
      </c>
      <c r="O89" s="240">
        <v>2</v>
      </c>
      <c r="AA89" s="213">
        <v>1</v>
      </c>
      <c r="AB89" s="213">
        <v>7</v>
      </c>
      <c r="AC89" s="213">
        <v>7</v>
      </c>
      <c r="AZ89" s="213">
        <v>2</v>
      </c>
      <c r="BA89" s="213">
        <f>IF(AZ89=1,G89,0)</f>
        <v>0</v>
      </c>
      <c r="BB89" s="213">
        <f>IF(AZ89=2,G89,0)</f>
        <v>0</v>
      </c>
      <c r="BC89" s="213">
        <f>IF(AZ89=3,G89,0)</f>
        <v>0</v>
      </c>
      <c r="BD89" s="213">
        <f>IF(AZ89=4,G89,0)</f>
        <v>0</v>
      </c>
      <c r="BE89" s="213">
        <f>IF(AZ89=5,G89,0)</f>
        <v>0</v>
      </c>
      <c r="CA89" s="240">
        <v>1</v>
      </c>
      <c r="CB89" s="240">
        <v>7</v>
      </c>
    </row>
    <row r="90" spans="1:80" x14ac:dyDescent="0.2">
      <c r="A90" s="249"/>
      <c r="B90" s="252"/>
      <c r="C90" s="401" t="s">
        <v>208</v>
      </c>
      <c r="D90" s="402"/>
      <c r="E90" s="253">
        <v>15.64</v>
      </c>
      <c r="F90" s="448"/>
      <c r="G90" s="254"/>
      <c r="H90" s="255"/>
      <c r="I90" s="250"/>
      <c r="J90" s="256"/>
      <c r="K90" s="250"/>
      <c r="M90" s="251" t="s">
        <v>208</v>
      </c>
      <c r="O90" s="240"/>
    </row>
    <row r="91" spans="1:80" x14ac:dyDescent="0.2">
      <c r="A91" s="241">
        <v>27</v>
      </c>
      <c r="B91" s="242" t="s">
        <v>209</v>
      </c>
      <c r="C91" s="243" t="s">
        <v>210</v>
      </c>
      <c r="D91" s="244" t="s">
        <v>202</v>
      </c>
      <c r="E91" s="245">
        <v>5.7555200000000001E-2</v>
      </c>
      <c r="F91" s="447"/>
      <c r="G91" s="246">
        <f>E91*F91</f>
        <v>0</v>
      </c>
      <c r="H91" s="247">
        <v>0</v>
      </c>
      <c r="I91" s="248">
        <f>E91*H91</f>
        <v>0</v>
      </c>
      <c r="J91" s="247"/>
      <c r="K91" s="248">
        <f>E91*J91</f>
        <v>0</v>
      </c>
      <c r="O91" s="240">
        <v>2</v>
      </c>
      <c r="AA91" s="213">
        <v>7</v>
      </c>
      <c r="AB91" s="213">
        <v>1001</v>
      </c>
      <c r="AC91" s="213">
        <v>5</v>
      </c>
      <c r="AZ91" s="213">
        <v>2</v>
      </c>
      <c r="BA91" s="213">
        <f>IF(AZ91=1,G91,0)</f>
        <v>0</v>
      </c>
      <c r="BB91" s="213">
        <f>IF(AZ91=2,G91,0)</f>
        <v>0</v>
      </c>
      <c r="BC91" s="213">
        <f>IF(AZ91=3,G91,0)</f>
        <v>0</v>
      </c>
      <c r="BD91" s="213">
        <f>IF(AZ91=4,G91,0)</f>
        <v>0</v>
      </c>
      <c r="BE91" s="213">
        <f>IF(AZ91=5,G91,0)</f>
        <v>0</v>
      </c>
      <c r="CA91" s="240">
        <v>7</v>
      </c>
      <c r="CB91" s="240">
        <v>1001</v>
      </c>
    </row>
    <row r="92" spans="1:80" x14ac:dyDescent="0.2">
      <c r="A92" s="257"/>
      <c r="B92" s="258" t="s">
        <v>101</v>
      </c>
      <c r="C92" s="259" t="s">
        <v>205</v>
      </c>
      <c r="D92" s="260"/>
      <c r="E92" s="261"/>
      <c r="F92" s="449"/>
      <c r="G92" s="263">
        <f>SUM(G88:G91)</f>
        <v>0</v>
      </c>
      <c r="H92" s="264"/>
      <c r="I92" s="265">
        <f>SUM(I88:I91)</f>
        <v>5.7555200000000001E-2</v>
      </c>
      <c r="J92" s="264"/>
      <c r="K92" s="265">
        <f>SUM(K88:K91)</f>
        <v>0</v>
      </c>
      <c r="O92" s="240">
        <v>4</v>
      </c>
      <c r="BA92" s="266">
        <f>SUM(BA88:BA91)</f>
        <v>0</v>
      </c>
      <c r="BB92" s="266">
        <f>SUM(BB88:BB91)</f>
        <v>0</v>
      </c>
      <c r="BC92" s="266">
        <f>SUM(BC88:BC91)</f>
        <v>0</v>
      </c>
      <c r="BD92" s="266">
        <f>SUM(BD88:BD91)</f>
        <v>0</v>
      </c>
      <c r="BE92" s="266">
        <f>SUM(BE88:BE91)</f>
        <v>0</v>
      </c>
    </row>
    <row r="93" spans="1:80" x14ac:dyDescent="0.2">
      <c r="A93" s="230" t="s">
        <v>98</v>
      </c>
      <c r="B93" s="231" t="s">
        <v>211</v>
      </c>
      <c r="C93" s="232" t="s">
        <v>212</v>
      </c>
      <c r="D93" s="233"/>
      <c r="E93" s="234"/>
      <c r="F93" s="450"/>
      <c r="G93" s="235"/>
      <c r="H93" s="236"/>
      <c r="I93" s="237"/>
      <c r="J93" s="238"/>
      <c r="K93" s="239"/>
      <c r="O93" s="240">
        <v>1</v>
      </c>
    </row>
    <row r="94" spans="1:80" ht="22.5" x14ac:dyDescent="0.2">
      <c r="A94" s="241">
        <v>28</v>
      </c>
      <c r="B94" s="242" t="s">
        <v>214</v>
      </c>
      <c r="C94" s="243" t="s">
        <v>215</v>
      </c>
      <c r="D94" s="244" t="s">
        <v>113</v>
      </c>
      <c r="E94" s="245">
        <v>21.17</v>
      </c>
      <c r="F94" s="447"/>
      <c r="G94" s="246">
        <f>E94*F94</f>
        <v>0</v>
      </c>
      <c r="H94" s="247">
        <v>2.0400000000000001E-3</v>
      </c>
      <c r="I94" s="248">
        <f>E94*H94</f>
        <v>4.3186800000000004E-2</v>
      </c>
      <c r="J94" s="247">
        <v>0</v>
      </c>
      <c r="K94" s="248">
        <f>E94*J94</f>
        <v>0</v>
      </c>
      <c r="O94" s="240">
        <v>2</v>
      </c>
      <c r="AA94" s="213">
        <v>1</v>
      </c>
      <c r="AB94" s="213">
        <v>7</v>
      </c>
      <c r="AC94" s="213">
        <v>7</v>
      </c>
      <c r="AZ94" s="213">
        <v>2</v>
      </c>
      <c r="BA94" s="213">
        <f>IF(AZ94=1,G94,0)</f>
        <v>0</v>
      </c>
      <c r="BB94" s="213">
        <f>IF(AZ94=2,G94,0)</f>
        <v>0</v>
      </c>
      <c r="BC94" s="213">
        <f>IF(AZ94=3,G94,0)</f>
        <v>0</v>
      </c>
      <c r="BD94" s="213">
        <f>IF(AZ94=4,G94,0)</f>
        <v>0</v>
      </c>
      <c r="BE94" s="213">
        <f>IF(AZ94=5,G94,0)</f>
        <v>0</v>
      </c>
      <c r="CA94" s="240">
        <v>1</v>
      </c>
      <c r="CB94" s="240">
        <v>7</v>
      </c>
    </row>
    <row r="95" spans="1:80" x14ac:dyDescent="0.2">
      <c r="A95" s="249"/>
      <c r="B95" s="252"/>
      <c r="C95" s="401" t="s">
        <v>216</v>
      </c>
      <c r="D95" s="402"/>
      <c r="E95" s="253">
        <v>21.17</v>
      </c>
      <c r="F95" s="448"/>
      <c r="G95" s="254"/>
      <c r="H95" s="255"/>
      <c r="I95" s="250"/>
      <c r="J95" s="256"/>
      <c r="K95" s="250"/>
      <c r="M95" s="251" t="s">
        <v>216</v>
      </c>
      <c r="O95" s="240"/>
    </row>
    <row r="96" spans="1:80" x14ac:dyDescent="0.2">
      <c r="A96" s="241">
        <v>29</v>
      </c>
      <c r="B96" s="242" t="s">
        <v>217</v>
      </c>
      <c r="C96" s="243" t="s">
        <v>218</v>
      </c>
      <c r="D96" s="244" t="s">
        <v>202</v>
      </c>
      <c r="E96" s="245">
        <v>4.3186799999999997E-2</v>
      </c>
      <c r="F96" s="447"/>
      <c r="G96" s="246">
        <f>E96*F96</f>
        <v>0</v>
      </c>
      <c r="H96" s="247">
        <v>0</v>
      </c>
      <c r="I96" s="248">
        <f>E96*H96</f>
        <v>0</v>
      </c>
      <c r="J96" s="247"/>
      <c r="K96" s="248">
        <f>E96*J96</f>
        <v>0</v>
      </c>
      <c r="O96" s="240">
        <v>2</v>
      </c>
      <c r="AA96" s="213">
        <v>7</v>
      </c>
      <c r="AB96" s="213">
        <v>1001</v>
      </c>
      <c r="AC96" s="213">
        <v>5</v>
      </c>
      <c r="AZ96" s="213">
        <v>2</v>
      </c>
      <c r="BA96" s="213">
        <f>IF(AZ96=1,G96,0)</f>
        <v>0</v>
      </c>
      <c r="BB96" s="213">
        <f>IF(AZ96=2,G96,0)</f>
        <v>0</v>
      </c>
      <c r="BC96" s="213">
        <f>IF(AZ96=3,G96,0)</f>
        <v>0</v>
      </c>
      <c r="BD96" s="213">
        <f>IF(AZ96=4,G96,0)</f>
        <v>0</v>
      </c>
      <c r="BE96" s="213">
        <f>IF(AZ96=5,G96,0)</f>
        <v>0</v>
      </c>
      <c r="CA96" s="240">
        <v>7</v>
      </c>
      <c r="CB96" s="240">
        <v>1001</v>
      </c>
    </row>
    <row r="97" spans="1:80" x14ac:dyDescent="0.2">
      <c r="A97" s="257"/>
      <c r="B97" s="258" t="s">
        <v>101</v>
      </c>
      <c r="C97" s="259" t="s">
        <v>213</v>
      </c>
      <c r="D97" s="260"/>
      <c r="E97" s="261"/>
      <c r="F97" s="449"/>
      <c r="G97" s="263">
        <f>SUM(G93:G96)</f>
        <v>0</v>
      </c>
      <c r="H97" s="264"/>
      <c r="I97" s="265">
        <f>SUM(I93:I96)</f>
        <v>4.3186800000000004E-2</v>
      </c>
      <c r="J97" s="264"/>
      <c r="K97" s="265">
        <f>SUM(K93:K96)</f>
        <v>0</v>
      </c>
      <c r="O97" s="240">
        <v>4</v>
      </c>
      <c r="BA97" s="266">
        <f>SUM(BA93:BA96)</f>
        <v>0</v>
      </c>
      <c r="BB97" s="266">
        <f>SUM(BB93:BB96)</f>
        <v>0</v>
      </c>
      <c r="BC97" s="266">
        <f>SUM(BC93:BC96)</f>
        <v>0</v>
      </c>
      <c r="BD97" s="266">
        <f>SUM(BD93:BD96)</f>
        <v>0</v>
      </c>
      <c r="BE97" s="266">
        <f>SUM(BE93:BE96)</f>
        <v>0</v>
      </c>
    </row>
    <row r="98" spans="1:80" x14ac:dyDescent="0.2">
      <c r="A98" s="230" t="s">
        <v>98</v>
      </c>
      <c r="B98" s="231" t="s">
        <v>219</v>
      </c>
      <c r="C98" s="232" t="s">
        <v>220</v>
      </c>
      <c r="D98" s="233"/>
      <c r="E98" s="234"/>
      <c r="F98" s="450"/>
      <c r="G98" s="235"/>
      <c r="H98" s="236"/>
      <c r="I98" s="237"/>
      <c r="J98" s="238"/>
      <c r="K98" s="239"/>
      <c r="O98" s="240">
        <v>1</v>
      </c>
    </row>
    <row r="99" spans="1:80" x14ac:dyDescent="0.2">
      <c r="A99" s="241">
        <v>30</v>
      </c>
      <c r="B99" s="242" t="s">
        <v>222</v>
      </c>
      <c r="C99" s="243" t="s">
        <v>223</v>
      </c>
      <c r="D99" s="244" t="s">
        <v>188</v>
      </c>
      <c r="E99" s="245">
        <v>1</v>
      </c>
      <c r="F99" s="447"/>
      <c r="G99" s="246">
        <f>E99*F99</f>
        <v>0</v>
      </c>
      <c r="H99" s="247">
        <v>0</v>
      </c>
      <c r="I99" s="248">
        <f>E99*H99</f>
        <v>0</v>
      </c>
      <c r="J99" s="247"/>
      <c r="K99" s="248">
        <f>E99*J99</f>
        <v>0</v>
      </c>
      <c r="O99" s="240">
        <v>2</v>
      </c>
      <c r="AA99" s="213">
        <v>12</v>
      </c>
      <c r="AB99" s="213">
        <v>0</v>
      </c>
      <c r="AC99" s="213">
        <v>143</v>
      </c>
      <c r="AZ99" s="213">
        <v>2</v>
      </c>
      <c r="BA99" s="213">
        <f>IF(AZ99=1,G99,0)</f>
        <v>0</v>
      </c>
      <c r="BB99" s="213">
        <f>IF(AZ99=2,G99,0)</f>
        <v>0</v>
      </c>
      <c r="BC99" s="213">
        <f>IF(AZ99=3,G99,0)</f>
        <v>0</v>
      </c>
      <c r="BD99" s="213">
        <f>IF(AZ99=4,G99,0)</f>
        <v>0</v>
      </c>
      <c r="BE99" s="213">
        <f>IF(AZ99=5,G99,0)</f>
        <v>0</v>
      </c>
      <c r="CA99" s="240">
        <v>12</v>
      </c>
      <c r="CB99" s="240">
        <v>0</v>
      </c>
    </row>
    <row r="100" spans="1:80" x14ac:dyDescent="0.2">
      <c r="A100" s="257"/>
      <c r="B100" s="258" t="s">
        <v>101</v>
      </c>
      <c r="C100" s="259" t="s">
        <v>221</v>
      </c>
      <c r="D100" s="260"/>
      <c r="E100" s="261"/>
      <c r="F100" s="449"/>
      <c r="G100" s="263">
        <f>SUM(G98:G99)</f>
        <v>0</v>
      </c>
      <c r="H100" s="264"/>
      <c r="I100" s="265">
        <f>SUM(I98:I99)</f>
        <v>0</v>
      </c>
      <c r="J100" s="264"/>
      <c r="K100" s="265">
        <f>SUM(K98:K99)</f>
        <v>0</v>
      </c>
      <c r="O100" s="240">
        <v>4</v>
      </c>
      <c r="BA100" s="266">
        <f>SUM(BA98:BA99)</f>
        <v>0</v>
      </c>
      <c r="BB100" s="266">
        <f>SUM(BB98:BB99)</f>
        <v>0</v>
      </c>
      <c r="BC100" s="266">
        <f>SUM(BC98:BC99)</f>
        <v>0</v>
      </c>
      <c r="BD100" s="266">
        <f>SUM(BD98:BD99)</f>
        <v>0</v>
      </c>
      <c r="BE100" s="266">
        <f>SUM(BE98:BE99)</f>
        <v>0</v>
      </c>
    </row>
    <row r="101" spans="1:80" x14ac:dyDescent="0.2">
      <c r="A101" s="230" t="s">
        <v>98</v>
      </c>
      <c r="B101" s="231" t="s">
        <v>224</v>
      </c>
      <c r="C101" s="232" t="s">
        <v>225</v>
      </c>
      <c r="D101" s="233"/>
      <c r="E101" s="234"/>
      <c r="F101" s="450"/>
      <c r="G101" s="235"/>
      <c r="H101" s="236"/>
      <c r="I101" s="237"/>
      <c r="J101" s="238"/>
      <c r="K101" s="239"/>
      <c r="O101" s="240">
        <v>1</v>
      </c>
    </row>
    <row r="102" spans="1:80" x14ac:dyDescent="0.2">
      <c r="A102" s="241">
        <v>31</v>
      </c>
      <c r="B102" s="242" t="s">
        <v>227</v>
      </c>
      <c r="C102" s="243" t="s">
        <v>228</v>
      </c>
      <c r="D102" s="244" t="s">
        <v>188</v>
      </c>
      <c r="E102" s="245">
        <v>1</v>
      </c>
      <c r="F102" s="447"/>
      <c r="G102" s="246">
        <f>E102*F102</f>
        <v>0</v>
      </c>
      <c r="H102" s="247">
        <v>0</v>
      </c>
      <c r="I102" s="248">
        <f>E102*H102</f>
        <v>0</v>
      </c>
      <c r="J102" s="247"/>
      <c r="K102" s="248">
        <f>E102*J102</f>
        <v>0</v>
      </c>
      <c r="O102" s="240">
        <v>2</v>
      </c>
      <c r="AA102" s="213">
        <v>12</v>
      </c>
      <c r="AB102" s="213">
        <v>0</v>
      </c>
      <c r="AC102" s="213">
        <v>144</v>
      </c>
      <c r="AZ102" s="213">
        <v>2</v>
      </c>
      <c r="BA102" s="213">
        <f>IF(AZ102=1,G102,0)</f>
        <v>0</v>
      </c>
      <c r="BB102" s="213">
        <f>IF(AZ102=2,G102,0)</f>
        <v>0</v>
      </c>
      <c r="BC102" s="213">
        <f>IF(AZ102=3,G102,0)</f>
        <v>0</v>
      </c>
      <c r="BD102" s="213">
        <f>IF(AZ102=4,G102,0)</f>
        <v>0</v>
      </c>
      <c r="BE102" s="213">
        <f>IF(AZ102=5,G102,0)</f>
        <v>0</v>
      </c>
      <c r="CA102" s="240">
        <v>12</v>
      </c>
      <c r="CB102" s="240">
        <v>0</v>
      </c>
    </row>
    <row r="103" spans="1:80" x14ac:dyDescent="0.2">
      <c r="A103" s="257"/>
      <c r="B103" s="258" t="s">
        <v>101</v>
      </c>
      <c r="C103" s="259" t="s">
        <v>226</v>
      </c>
      <c r="D103" s="260"/>
      <c r="E103" s="261"/>
      <c r="F103" s="449"/>
      <c r="G103" s="263">
        <f>SUM(G101:G102)</f>
        <v>0</v>
      </c>
      <c r="H103" s="264"/>
      <c r="I103" s="265">
        <f>SUM(I101:I102)</f>
        <v>0</v>
      </c>
      <c r="J103" s="264"/>
      <c r="K103" s="265">
        <f>SUM(K101:K102)</f>
        <v>0</v>
      </c>
      <c r="O103" s="240">
        <v>4</v>
      </c>
      <c r="BA103" s="266">
        <f>SUM(BA101:BA102)</f>
        <v>0</v>
      </c>
      <c r="BB103" s="266">
        <f>SUM(BB101:BB102)</f>
        <v>0</v>
      </c>
      <c r="BC103" s="266">
        <f>SUM(BC101:BC102)</f>
        <v>0</v>
      </c>
      <c r="BD103" s="266">
        <f>SUM(BD101:BD102)</f>
        <v>0</v>
      </c>
      <c r="BE103" s="266">
        <f>SUM(BE101:BE102)</f>
        <v>0</v>
      </c>
    </row>
    <row r="104" spans="1:80" x14ac:dyDescent="0.2">
      <c r="A104" s="230" t="s">
        <v>98</v>
      </c>
      <c r="B104" s="231" t="s">
        <v>229</v>
      </c>
      <c r="C104" s="232" t="s">
        <v>230</v>
      </c>
      <c r="D104" s="233"/>
      <c r="E104" s="234"/>
      <c r="F104" s="450"/>
      <c r="G104" s="235"/>
      <c r="H104" s="236"/>
      <c r="I104" s="237"/>
      <c r="J104" s="238"/>
      <c r="K104" s="239"/>
      <c r="O104" s="240">
        <v>1</v>
      </c>
    </row>
    <row r="105" spans="1:80" x14ac:dyDescent="0.2">
      <c r="A105" s="241">
        <v>32</v>
      </c>
      <c r="B105" s="242" t="s">
        <v>232</v>
      </c>
      <c r="C105" s="243" t="s">
        <v>233</v>
      </c>
      <c r="D105" s="244" t="s">
        <v>188</v>
      </c>
      <c r="E105" s="245">
        <v>1</v>
      </c>
      <c r="F105" s="447"/>
      <c r="G105" s="246">
        <f>E105*F105</f>
        <v>0</v>
      </c>
      <c r="H105" s="247">
        <v>0</v>
      </c>
      <c r="I105" s="248">
        <f>E105*H105</f>
        <v>0</v>
      </c>
      <c r="J105" s="247">
        <v>-1.933E-2</v>
      </c>
      <c r="K105" s="248">
        <f>E105*J105</f>
        <v>-1.933E-2</v>
      </c>
      <c r="O105" s="240">
        <v>2</v>
      </c>
      <c r="AA105" s="213">
        <v>2</v>
      </c>
      <c r="AB105" s="213">
        <v>7</v>
      </c>
      <c r="AC105" s="213">
        <v>7</v>
      </c>
      <c r="AZ105" s="213">
        <v>2</v>
      </c>
      <c r="BA105" s="213">
        <f>IF(AZ105=1,G105,0)</f>
        <v>0</v>
      </c>
      <c r="BB105" s="213">
        <f>IF(AZ105=2,G105,0)</f>
        <v>0</v>
      </c>
      <c r="BC105" s="213">
        <f>IF(AZ105=3,G105,0)</f>
        <v>0</v>
      </c>
      <c r="BD105" s="213">
        <f>IF(AZ105=4,G105,0)</f>
        <v>0</v>
      </c>
      <c r="BE105" s="213">
        <f>IF(AZ105=5,G105,0)</f>
        <v>0</v>
      </c>
      <c r="CA105" s="240">
        <v>2</v>
      </c>
      <c r="CB105" s="240">
        <v>7</v>
      </c>
    </row>
    <row r="106" spans="1:80" x14ac:dyDescent="0.2">
      <c r="A106" s="241">
        <v>33</v>
      </c>
      <c r="B106" s="242" t="s">
        <v>234</v>
      </c>
      <c r="C106" s="243" t="s">
        <v>235</v>
      </c>
      <c r="D106" s="244" t="s">
        <v>188</v>
      </c>
      <c r="E106" s="245">
        <v>1</v>
      </c>
      <c r="F106" s="447"/>
      <c r="G106" s="246">
        <f>E106*F106</f>
        <v>0</v>
      </c>
      <c r="H106" s="247">
        <v>0</v>
      </c>
      <c r="I106" s="248">
        <f>E106*H106</f>
        <v>0</v>
      </c>
      <c r="J106" s="247">
        <v>-3.1870000000000002E-2</v>
      </c>
      <c r="K106" s="248">
        <f>E106*J106</f>
        <v>-3.1870000000000002E-2</v>
      </c>
      <c r="O106" s="240">
        <v>2</v>
      </c>
      <c r="AA106" s="213">
        <v>2</v>
      </c>
      <c r="AB106" s="213">
        <v>7</v>
      </c>
      <c r="AC106" s="213">
        <v>7</v>
      </c>
      <c r="AZ106" s="213">
        <v>2</v>
      </c>
      <c r="BA106" s="213">
        <f>IF(AZ106=1,G106,0)</f>
        <v>0</v>
      </c>
      <c r="BB106" s="213">
        <f>IF(AZ106=2,G106,0)</f>
        <v>0</v>
      </c>
      <c r="BC106" s="213">
        <f>IF(AZ106=3,G106,0)</f>
        <v>0</v>
      </c>
      <c r="BD106" s="213">
        <f>IF(AZ106=4,G106,0)</f>
        <v>0</v>
      </c>
      <c r="BE106" s="213">
        <f>IF(AZ106=5,G106,0)</f>
        <v>0</v>
      </c>
      <c r="CA106" s="240">
        <v>2</v>
      </c>
      <c r="CB106" s="240">
        <v>7</v>
      </c>
    </row>
    <row r="107" spans="1:80" x14ac:dyDescent="0.2">
      <c r="A107" s="241">
        <v>34</v>
      </c>
      <c r="B107" s="242" t="s">
        <v>236</v>
      </c>
      <c r="C107" s="243" t="s">
        <v>237</v>
      </c>
      <c r="D107" s="244" t="s">
        <v>188</v>
      </c>
      <c r="E107" s="245">
        <v>1</v>
      </c>
      <c r="F107" s="447"/>
      <c r="G107" s="246">
        <f>E107*F107</f>
        <v>0</v>
      </c>
      <c r="H107" s="247">
        <v>9.5E-4</v>
      </c>
      <c r="I107" s="248">
        <f>E107*H107</f>
        <v>9.5E-4</v>
      </c>
      <c r="J107" s="247">
        <v>-0.38046000000000002</v>
      </c>
      <c r="K107" s="248">
        <f>E107*J107</f>
        <v>-0.38046000000000002</v>
      </c>
      <c r="O107" s="240">
        <v>2</v>
      </c>
      <c r="AA107" s="213">
        <v>2</v>
      </c>
      <c r="AB107" s="213">
        <v>7</v>
      </c>
      <c r="AC107" s="213">
        <v>7</v>
      </c>
      <c r="AZ107" s="213">
        <v>2</v>
      </c>
      <c r="BA107" s="213">
        <f>IF(AZ107=1,G107,0)</f>
        <v>0</v>
      </c>
      <c r="BB107" s="213">
        <f>IF(AZ107=2,G107,0)</f>
        <v>0</v>
      </c>
      <c r="BC107" s="213">
        <f>IF(AZ107=3,G107,0)</f>
        <v>0</v>
      </c>
      <c r="BD107" s="213">
        <f>IF(AZ107=4,G107,0)</f>
        <v>0</v>
      </c>
      <c r="BE107" s="213">
        <f>IF(AZ107=5,G107,0)</f>
        <v>0</v>
      </c>
      <c r="CA107" s="240">
        <v>2</v>
      </c>
      <c r="CB107" s="240">
        <v>7</v>
      </c>
    </row>
    <row r="108" spans="1:80" x14ac:dyDescent="0.2">
      <c r="A108" s="241">
        <v>35</v>
      </c>
      <c r="B108" s="242" t="s">
        <v>238</v>
      </c>
      <c r="C108" s="243" t="s">
        <v>239</v>
      </c>
      <c r="D108" s="244" t="s">
        <v>240</v>
      </c>
      <c r="E108" s="245">
        <v>1</v>
      </c>
      <c r="F108" s="447"/>
      <c r="G108" s="246">
        <f>E108*F108</f>
        <v>0</v>
      </c>
      <c r="H108" s="247">
        <v>0</v>
      </c>
      <c r="I108" s="248">
        <f>E108*H108</f>
        <v>0</v>
      </c>
      <c r="J108" s="247">
        <v>-0.155</v>
      </c>
      <c r="K108" s="248">
        <f>E108*J108</f>
        <v>-0.155</v>
      </c>
      <c r="O108" s="240">
        <v>2</v>
      </c>
      <c r="AA108" s="213">
        <v>2</v>
      </c>
      <c r="AB108" s="213">
        <v>7</v>
      </c>
      <c r="AC108" s="213">
        <v>7</v>
      </c>
      <c r="AZ108" s="213">
        <v>2</v>
      </c>
      <c r="BA108" s="213">
        <f>IF(AZ108=1,G108,0)</f>
        <v>0</v>
      </c>
      <c r="BB108" s="213">
        <f>IF(AZ108=2,G108,0)</f>
        <v>0</v>
      </c>
      <c r="BC108" s="213">
        <f>IF(AZ108=3,G108,0)</f>
        <v>0</v>
      </c>
      <c r="BD108" s="213">
        <f>IF(AZ108=4,G108,0)</f>
        <v>0</v>
      </c>
      <c r="BE108" s="213">
        <f>IF(AZ108=5,G108,0)</f>
        <v>0</v>
      </c>
      <c r="CA108" s="240">
        <v>2</v>
      </c>
      <c r="CB108" s="240">
        <v>7</v>
      </c>
    </row>
    <row r="109" spans="1:80" x14ac:dyDescent="0.2">
      <c r="A109" s="257"/>
      <c r="B109" s="258" t="s">
        <v>101</v>
      </c>
      <c r="C109" s="259" t="s">
        <v>231</v>
      </c>
      <c r="D109" s="260"/>
      <c r="E109" s="261"/>
      <c r="F109" s="449"/>
      <c r="G109" s="263">
        <f>SUM(G104:G108)</f>
        <v>0</v>
      </c>
      <c r="H109" s="264"/>
      <c r="I109" s="265">
        <f>SUM(I104:I108)</f>
        <v>9.5E-4</v>
      </c>
      <c r="J109" s="264"/>
      <c r="K109" s="265">
        <f>SUM(K104:K108)</f>
        <v>-0.58666000000000007</v>
      </c>
      <c r="O109" s="240">
        <v>4</v>
      </c>
      <c r="BA109" s="266">
        <f>SUM(BA104:BA108)</f>
        <v>0</v>
      </c>
      <c r="BB109" s="266">
        <f>SUM(BB104:BB108)</f>
        <v>0</v>
      </c>
      <c r="BC109" s="266">
        <f>SUM(BC104:BC108)</f>
        <v>0</v>
      </c>
      <c r="BD109" s="266">
        <f>SUM(BD104:BD108)</f>
        <v>0</v>
      </c>
      <c r="BE109" s="266">
        <f>SUM(BE104:BE108)</f>
        <v>0</v>
      </c>
    </row>
    <row r="110" spans="1:80" x14ac:dyDescent="0.2">
      <c r="A110" s="230" t="s">
        <v>98</v>
      </c>
      <c r="B110" s="231" t="s">
        <v>241</v>
      </c>
      <c r="C110" s="232" t="s">
        <v>242</v>
      </c>
      <c r="D110" s="233"/>
      <c r="E110" s="234"/>
      <c r="F110" s="450"/>
      <c r="G110" s="235"/>
      <c r="H110" s="236"/>
      <c r="I110" s="237"/>
      <c r="J110" s="238"/>
      <c r="K110" s="239"/>
      <c r="O110" s="240">
        <v>1</v>
      </c>
    </row>
    <row r="111" spans="1:80" x14ac:dyDescent="0.2">
      <c r="A111" s="241">
        <v>36</v>
      </c>
      <c r="B111" s="242" t="s">
        <v>244</v>
      </c>
      <c r="C111" s="243" t="s">
        <v>245</v>
      </c>
      <c r="D111" s="244" t="s">
        <v>113</v>
      </c>
      <c r="E111" s="245">
        <v>21.17</v>
      </c>
      <c r="F111" s="447"/>
      <c r="G111" s="246">
        <f>E111*F111</f>
        <v>0</v>
      </c>
      <c r="H111" s="247">
        <v>0</v>
      </c>
      <c r="I111" s="248">
        <f>E111*H111</f>
        <v>0</v>
      </c>
      <c r="J111" s="247">
        <v>0</v>
      </c>
      <c r="K111" s="248">
        <f>E111*J111</f>
        <v>0</v>
      </c>
      <c r="O111" s="240">
        <v>2</v>
      </c>
      <c r="AA111" s="213">
        <v>1</v>
      </c>
      <c r="AB111" s="213">
        <v>7</v>
      </c>
      <c r="AC111" s="213">
        <v>7</v>
      </c>
      <c r="AZ111" s="213">
        <v>2</v>
      </c>
      <c r="BA111" s="213">
        <f>IF(AZ111=1,G111,0)</f>
        <v>0</v>
      </c>
      <c r="BB111" s="213">
        <f>IF(AZ111=2,G111,0)</f>
        <v>0</v>
      </c>
      <c r="BC111" s="213">
        <f>IF(AZ111=3,G111,0)</f>
        <v>0</v>
      </c>
      <c r="BD111" s="213">
        <f>IF(AZ111=4,G111,0)</f>
        <v>0</v>
      </c>
      <c r="BE111" s="213">
        <f>IF(AZ111=5,G111,0)</f>
        <v>0</v>
      </c>
      <c r="CA111" s="240">
        <v>1</v>
      </c>
      <c r="CB111" s="240">
        <v>7</v>
      </c>
    </row>
    <row r="112" spans="1:80" x14ac:dyDescent="0.2">
      <c r="A112" s="249"/>
      <c r="B112" s="252"/>
      <c r="C112" s="401" t="s">
        <v>216</v>
      </c>
      <c r="D112" s="402"/>
      <c r="E112" s="253">
        <v>21.17</v>
      </c>
      <c r="F112" s="448"/>
      <c r="G112" s="254"/>
      <c r="H112" s="255"/>
      <c r="I112" s="250"/>
      <c r="J112" s="256"/>
      <c r="K112" s="250"/>
      <c r="M112" s="251" t="s">
        <v>216</v>
      </c>
      <c r="O112" s="240"/>
    </row>
    <row r="113" spans="1:80" x14ac:dyDescent="0.2">
      <c r="A113" s="241">
        <v>37</v>
      </c>
      <c r="B113" s="242" t="s">
        <v>246</v>
      </c>
      <c r="C113" s="243" t="s">
        <v>247</v>
      </c>
      <c r="D113" s="244" t="s">
        <v>113</v>
      </c>
      <c r="E113" s="245">
        <v>21.17</v>
      </c>
      <c r="F113" s="447"/>
      <c r="G113" s="246">
        <f>E113*F113</f>
        <v>0</v>
      </c>
      <c r="H113" s="247">
        <v>0</v>
      </c>
      <c r="I113" s="248">
        <f>E113*H113</f>
        <v>0</v>
      </c>
      <c r="J113" s="247">
        <v>-1.7999999999999999E-2</v>
      </c>
      <c r="K113" s="248">
        <f>E113*J113</f>
        <v>-0.38106000000000001</v>
      </c>
      <c r="O113" s="240">
        <v>2</v>
      </c>
      <c r="AA113" s="213">
        <v>1</v>
      </c>
      <c r="AB113" s="213">
        <v>7</v>
      </c>
      <c r="AC113" s="213">
        <v>7</v>
      </c>
      <c r="AZ113" s="213">
        <v>2</v>
      </c>
      <c r="BA113" s="213">
        <f>IF(AZ113=1,G113,0)</f>
        <v>0</v>
      </c>
      <c r="BB113" s="213">
        <f>IF(AZ113=2,G113,0)</f>
        <v>0</v>
      </c>
      <c r="BC113" s="213">
        <f>IF(AZ113=3,G113,0)</f>
        <v>0</v>
      </c>
      <c r="BD113" s="213">
        <f>IF(AZ113=4,G113,0)</f>
        <v>0</v>
      </c>
      <c r="BE113" s="213">
        <f>IF(AZ113=5,G113,0)</f>
        <v>0</v>
      </c>
      <c r="CA113" s="240">
        <v>1</v>
      </c>
      <c r="CB113" s="240">
        <v>7</v>
      </c>
    </row>
    <row r="114" spans="1:80" x14ac:dyDescent="0.2">
      <c r="A114" s="249"/>
      <c r="B114" s="252"/>
      <c r="C114" s="401" t="s">
        <v>248</v>
      </c>
      <c r="D114" s="402"/>
      <c r="E114" s="253">
        <v>21.17</v>
      </c>
      <c r="F114" s="448"/>
      <c r="G114" s="254"/>
      <c r="H114" s="255"/>
      <c r="I114" s="250"/>
      <c r="J114" s="256"/>
      <c r="K114" s="250"/>
      <c r="M114" s="251" t="s">
        <v>248</v>
      </c>
      <c r="O114" s="240"/>
    </row>
    <row r="115" spans="1:80" ht="22.5" x14ac:dyDescent="0.2">
      <c r="A115" s="241">
        <v>38</v>
      </c>
      <c r="B115" s="242" t="s">
        <v>249</v>
      </c>
      <c r="C115" s="243" t="s">
        <v>250</v>
      </c>
      <c r="D115" s="244" t="s">
        <v>113</v>
      </c>
      <c r="E115" s="245">
        <v>21.17</v>
      </c>
      <c r="F115" s="447"/>
      <c r="G115" s="246">
        <f>E115*F115</f>
        <v>0</v>
      </c>
      <c r="H115" s="247">
        <v>5.94E-3</v>
      </c>
      <c r="I115" s="248">
        <f>E115*H115</f>
        <v>0.12574980000000002</v>
      </c>
      <c r="J115" s="247">
        <v>0</v>
      </c>
      <c r="K115" s="248">
        <f>E115*J115</f>
        <v>0</v>
      </c>
      <c r="O115" s="240">
        <v>2</v>
      </c>
      <c r="AA115" s="213">
        <v>1</v>
      </c>
      <c r="AB115" s="213">
        <v>7</v>
      </c>
      <c r="AC115" s="213">
        <v>7</v>
      </c>
      <c r="AZ115" s="213">
        <v>2</v>
      </c>
      <c r="BA115" s="213">
        <f>IF(AZ115=1,G115,0)</f>
        <v>0</v>
      </c>
      <c r="BB115" s="213">
        <f>IF(AZ115=2,G115,0)</f>
        <v>0</v>
      </c>
      <c r="BC115" s="213">
        <f>IF(AZ115=3,G115,0)</f>
        <v>0</v>
      </c>
      <c r="BD115" s="213">
        <f>IF(AZ115=4,G115,0)</f>
        <v>0</v>
      </c>
      <c r="BE115" s="213">
        <f>IF(AZ115=5,G115,0)</f>
        <v>0</v>
      </c>
      <c r="CA115" s="240">
        <v>1</v>
      </c>
      <c r="CB115" s="240">
        <v>7</v>
      </c>
    </row>
    <row r="116" spans="1:80" x14ac:dyDescent="0.2">
      <c r="A116" s="249"/>
      <c r="B116" s="252"/>
      <c r="C116" s="401" t="s">
        <v>216</v>
      </c>
      <c r="D116" s="402"/>
      <c r="E116" s="253">
        <v>21.17</v>
      </c>
      <c r="F116" s="448"/>
      <c r="G116" s="254"/>
      <c r="H116" s="255"/>
      <c r="I116" s="250"/>
      <c r="J116" s="256"/>
      <c r="K116" s="250"/>
      <c r="M116" s="251" t="s">
        <v>216</v>
      </c>
      <c r="O116" s="240"/>
    </row>
    <row r="117" spans="1:80" x14ac:dyDescent="0.2">
      <c r="A117" s="241">
        <v>39</v>
      </c>
      <c r="B117" s="242" t="s">
        <v>251</v>
      </c>
      <c r="C117" s="243" t="s">
        <v>252</v>
      </c>
      <c r="D117" s="244" t="s">
        <v>181</v>
      </c>
      <c r="E117" s="245">
        <v>0.7621</v>
      </c>
      <c r="F117" s="447"/>
      <c r="G117" s="246">
        <f>E117*F117</f>
        <v>0</v>
      </c>
      <c r="H117" s="247">
        <v>2.9499999999999999E-3</v>
      </c>
      <c r="I117" s="248">
        <f>E117*H117</f>
        <v>2.2481950000000001E-3</v>
      </c>
      <c r="J117" s="247">
        <v>0</v>
      </c>
      <c r="K117" s="248">
        <f>E117*J117</f>
        <v>0</v>
      </c>
      <c r="O117" s="240">
        <v>2</v>
      </c>
      <c r="AA117" s="213">
        <v>1</v>
      </c>
      <c r="AB117" s="213">
        <v>7</v>
      </c>
      <c r="AC117" s="213">
        <v>7</v>
      </c>
      <c r="AZ117" s="213">
        <v>2</v>
      </c>
      <c r="BA117" s="213">
        <f>IF(AZ117=1,G117,0)</f>
        <v>0</v>
      </c>
      <c r="BB117" s="213">
        <f>IF(AZ117=2,G117,0)</f>
        <v>0</v>
      </c>
      <c r="BC117" s="213">
        <f>IF(AZ117=3,G117,0)</f>
        <v>0</v>
      </c>
      <c r="BD117" s="213">
        <f>IF(AZ117=4,G117,0)</f>
        <v>0</v>
      </c>
      <c r="BE117" s="213">
        <f>IF(AZ117=5,G117,0)</f>
        <v>0</v>
      </c>
      <c r="CA117" s="240">
        <v>1</v>
      </c>
      <c r="CB117" s="240">
        <v>7</v>
      </c>
    </row>
    <row r="118" spans="1:80" x14ac:dyDescent="0.2">
      <c r="A118" s="249"/>
      <c r="B118" s="252"/>
      <c r="C118" s="401" t="s">
        <v>253</v>
      </c>
      <c r="D118" s="402"/>
      <c r="E118" s="253">
        <v>0.52929999999999999</v>
      </c>
      <c r="F118" s="448"/>
      <c r="G118" s="254"/>
      <c r="H118" s="255"/>
      <c r="I118" s="250"/>
      <c r="J118" s="256"/>
      <c r="K118" s="250"/>
      <c r="M118" s="251" t="s">
        <v>253</v>
      </c>
      <c r="O118" s="240"/>
    </row>
    <row r="119" spans="1:80" x14ac:dyDescent="0.2">
      <c r="A119" s="249"/>
      <c r="B119" s="252"/>
      <c r="C119" s="401" t="s">
        <v>254</v>
      </c>
      <c r="D119" s="402"/>
      <c r="E119" s="253">
        <v>0.2329</v>
      </c>
      <c r="F119" s="448"/>
      <c r="G119" s="254"/>
      <c r="H119" s="255"/>
      <c r="I119" s="250"/>
      <c r="J119" s="256"/>
      <c r="K119" s="250"/>
      <c r="M119" s="251" t="s">
        <v>254</v>
      </c>
      <c r="O119" s="240"/>
    </row>
    <row r="120" spans="1:80" x14ac:dyDescent="0.2">
      <c r="A120" s="241">
        <v>40</v>
      </c>
      <c r="B120" s="242" t="s">
        <v>255</v>
      </c>
      <c r="C120" s="243" t="s">
        <v>256</v>
      </c>
      <c r="D120" s="244" t="s">
        <v>113</v>
      </c>
      <c r="E120" s="245">
        <v>3.1755</v>
      </c>
      <c r="F120" s="447"/>
      <c r="G120" s="246">
        <f>E120*F120</f>
        <v>0</v>
      </c>
      <c r="H120" s="247">
        <v>1.0000000000000001E-5</v>
      </c>
      <c r="I120" s="248">
        <f>E120*H120</f>
        <v>3.1755000000000003E-5</v>
      </c>
      <c r="J120" s="247">
        <v>0</v>
      </c>
      <c r="K120" s="248">
        <f>E120*J120</f>
        <v>0</v>
      </c>
      <c r="O120" s="240">
        <v>2</v>
      </c>
      <c r="AA120" s="213">
        <v>1</v>
      </c>
      <c r="AB120" s="213">
        <v>7</v>
      </c>
      <c r="AC120" s="213">
        <v>7</v>
      </c>
      <c r="AZ120" s="213">
        <v>2</v>
      </c>
      <c r="BA120" s="213">
        <f>IF(AZ120=1,G120,0)</f>
        <v>0</v>
      </c>
      <c r="BB120" s="213">
        <f>IF(AZ120=2,G120,0)</f>
        <v>0</v>
      </c>
      <c r="BC120" s="213">
        <f>IF(AZ120=3,G120,0)</f>
        <v>0</v>
      </c>
      <c r="BD120" s="213">
        <f>IF(AZ120=4,G120,0)</f>
        <v>0</v>
      </c>
      <c r="BE120" s="213">
        <f>IF(AZ120=5,G120,0)</f>
        <v>0</v>
      </c>
      <c r="CA120" s="240">
        <v>1</v>
      </c>
      <c r="CB120" s="240">
        <v>7</v>
      </c>
    </row>
    <row r="121" spans="1:80" x14ac:dyDescent="0.2">
      <c r="A121" s="249"/>
      <c r="B121" s="252"/>
      <c r="C121" s="401" t="s">
        <v>257</v>
      </c>
      <c r="D121" s="402"/>
      <c r="E121" s="253">
        <v>3.1755</v>
      </c>
      <c r="F121" s="448"/>
      <c r="G121" s="254"/>
      <c r="H121" s="255"/>
      <c r="I121" s="250"/>
      <c r="J121" s="256"/>
      <c r="K121" s="250"/>
      <c r="M121" s="251" t="s">
        <v>257</v>
      </c>
      <c r="O121" s="240"/>
    </row>
    <row r="122" spans="1:80" x14ac:dyDescent="0.2">
      <c r="A122" s="241">
        <v>41</v>
      </c>
      <c r="B122" s="242" t="s">
        <v>258</v>
      </c>
      <c r="C122" s="243" t="s">
        <v>259</v>
      </c>
      <c r="D122" s="244" t="s">
        <v>113</v>
      </c>
      <c r="E122" s="245">
        <v>22.2285</v>
      </c>
      <c r="F122" s="447"/>
      <c r="G122" s="246">
        <f>E122*F122</f>
        <v>0</v>
      </c>
      <c r="H122" s="247">
        <v>1.4749999999999999E-2</v>
      </c>
      <c r="I122" s="248">
        <f>E122*H122</f>
        <v>0.32787037499999999</v>
      </c>
      <c r="J122" s="247"/>
      <c r="K122" s="248">
        <f>E122*J122</f>
        <v>0</v>
      </c>
      <c r="O122" s="240">
        <v>2</v>
      </c>
      <c r="AA122" s="213">
        <v>3</v>
      </c>
      <c r="AB122" s="213">
        <v>7</v>
      </c>
      <c r="AC122" s="213">
        <v>607250361</v>
      </c>
      <c r="AZ122" s="213">
        <v>2</v>
      </c>
      <c r="BA122" s="213">
        <f>IF(AZ122=1,G122,0)</f>
        <v>0</v>
      </c>
      <c r="BB122" s="213">
        <f>IF(AZ122=2,G122,0)</f>
        <v>0</v>
      </c>
      <c r="BC122" s="213">
        <f>IF(AZ122=3,G122,0)</f>
        <v>0</v>
      </c>
      <c r="BD122" s="213">
        <f>IF(AZ122=4,G122,0)</f>
        <v>0</v>
      </c>
      <c r="BE122" s="213">
        <f>IF(AZ122=5,G122,0)</f>
        <v>0</v>
      </c>
      <c r="CA122" s="240">
        <v>3</v>
      </c>
      <c r="CB122" s="240">
        <v>7</v>
      </c>
    </row>
    <row r="123" spans="1:80" x14ac:dyDescent="0.2">
      <c r="A123" s="249"/>
      <c r="B123" s="252"/>
      <c r="C123" s="401" t="s">
        <v>260</v>
      </c>
      <c r="D123" s="402"/>
      <c r="E123" s="253">
        <v>22.2285</v>
      </c>
      <c r="F123" s="448"/>
      <c r="G123" s="254"/>
      <c r="H123" s="255"/>
      <c r="I123" s="250"/>
      <c r="J123" s="256"/>
      <c r="K123" s="250"/>
      <c r="M123" s="251" t="s">
        <v>260</v>
      </c>
      <c r="O123" s="240"/>
    </row>
    <row r="124" spans="1:80" x14ac:dyDescent="0.2">
      <c r="A124" s="241">
        <v>42</v>
      </c>
      <c r="B124" s="242" t="s">
        <v>261</v>
      </c>
      <c r="C124" s="243" t="s">
        <v>262</v>
      </c>
      <c r="D124" s="244" t="s">
        <v>202</v>
      </c>
      <c r="E124" s="245">
        <v>0.45590012499999999</v>
      </c>
      <c r="F124" s="447"/>
      <c r="G124" s="246">
        <f>E124*F124</f>
        <v>0</v>
      </c>
      <c r="H124" s="247">
        <v>0</v>
      </c>
      <c r="I124" s="248">
        <f>E124*H124</f>
        <v>0</v>
      </c>
      <c r="J124" s="247"/>
      <c r="K124" s="248">
        <f>E124*J124</f>
        <v>0</v>
      </c>
      <c r="O124" s="240">
        <v>2</v>
      </c>
      <c r="AA124" s="213">
        <v>7</v>
      </c>
      <c r="AB124" s="213">
        <v>1001</v>
      </c>
      <c r="AC124" s="213">
        <v>5</v>
      </c>
      <c r="AZ124" s="213">
        <v>2</v>
      </c>
      <c r="BA124" s="213">
        <f>IF(AZ124=1,G124,0)</f>
        <v>0</v>
      </c>
      <c r="BB124" s="213">
        <f>IF(AZ124=2,G124,0)</f>
        <v>0</v>
      </c>
      <c r="BC124" s="213">
        <f>IF(AZ124=3,G124,0)</f>
        <v>0</v>
      </c>
      <c r="BD124" s="213">
        <f>IF(AZ124=4,G124,0)</f>
        <v>0</v>
      </c>
      <c r="BE124" s="213">
        <f>IF(AZ124=5,G124,0)</f>
        <v>0</v>
      </c>
      <c r="CA124" s="240">
        <v>7</v>
      </c>
      <c r="CB124" s="240">
        <v>1001</v>
      </c>
    </row>
    <row r="125" spans="1:80" x14ac:dyDescent="0.2">
      <c r="A125" s="257"/>
      <c r="B125" s="258" t="s">
        <v>101</v>
      </c>
      <c r="C125" s="259" t="s">
        <v>243</v>
      </c>
      <c r="D125" s="260"/>
      <c r="E125" s="261"/>
      <c r="F125" s="449"/>
      <c r="G125" s="263">
        <f>SUM(G110:G124)</f>
        <v>0</v>
      </c>
      <c r="H125" s="264"/>
      <c r="I125" s="265">
        <f>SUM(I110:I124)</f>
        <v>0.45590012499999999</v>
      </c>
      <c r="J125" s="264"/>
      <c r="K125" s="265">
        <f>SUM(K110:K124)</f>
        <v>-0.38106000000000001</v>
      </c>
      <c r="O125" s="240">
        <v>4</v>
      </c>
      <c r="BA125" s="266">
        <f>SUM(BA110:BA124)</f>
        <v>0</v>
      </c>
      <c r="BB125" s="266">
        <f>SUM(BB110:BB124)</f>
        <v>0</v>
      </c>
      <c r="BC125" s="266">
        <f>SUM(BC110:BC124)</f>
        <v>0</v>
      </c>
      <c r="BD125" s="266">
        <f>SUM(BD110:BD124)</f>
        <v>0</v>
      </c>
      <c r="BE125" s="266">
        <f>SUM(BE110:BE124)</f>
        <v>0</v>
      </c>
    </row>
    <row r="126" spans="1:80" x14ac:dyDescent="0.2">
      <c r="A126" s="230" t="s">
        <v>98</v>
      </c>
      <c r="B126" s="231" t="s">
        <v>263</v>
      </c>
      <c r="C126" s="232" t="s">
        <v>264</v>
      </c>
      <c r="D126" s="233"/>
      <c r="E126" s="234"/>
      <c r="F126" s="450"/>
      <c r="G126" s="235"/>
      <c r="H126" s="236"/>
      <c r="I126" s="237"/>
      <c r="J126" s="238"/>
      <c r="K126" s="239"/>
      <c r="O126" s="240">
        <v>1</v>
      </c>
    </row>
    <row r="127" spans="1:80" ht="22.5" x14ac:dyDescent="0.2">
      <c r="A127" s="241">
        <v>43</v>
      </c>
      <c r="B127" s="242" t="s">
        <v>266</v>
      </c>
      <c r="C127" s="243" t="s">
        <v>267</v>
      </c>
      <c r="D127" s="244" t="s">
        <v>188</v>
      </c>
      <c r="E127" s="245">
        <v>1</v>
      </c>
      <c r="F127" s="447"/>
      <c r="G127" s="246">
        <f>E127*F127</f>
        <v>0</v>
      </c>
      <c r="H127" s="247">
        <v>0</v>
      </c>
      <c r="I127" s="248">
        <f>E127*H127</f>
        <v>0</v>
      </c>
      <c r="J127" s="247"/>
      <c r="K127" s="248">
        <f>E127*J127</f>
        <v>0</v>
      </c>
      <c r="O127" s="240">
        <v>2</v>
      </c>
      <c r="AA127" s="213">
        <v>12</v>
      </c>
      <c r="AB127" s="213">
        <v>0</v>
      </c>
      <c r="AC127" s="213">
        <v>75</v>
      </c>
      <c r="AZ127" s="213">
        <v>2</v>
      </c>
      <c r="BA127" s="213">
        <f>IF(AZ127=1,G127,0)</f>
        <v>0</v>
      </c>
      <c r="BB127" s="213">
        <f>IF(AZ127=2,G127,0)</f>
        <v>0</v>
      </c>
      <c r="BC127" s="213">
        <f>IF(AZ127=3,G127,0)</f>
        <v>0</v>
      </c>
      <c r="BD127" s="213">
        <f>IF(AZ127=4,G127,0)</f>
        <v>0</v>
      </c>
      <c r="BE127" s="213">
        <f>IF(AZ127=5,G127,0)</f>
        <v>0</v>
      </c>
      <c r="CA127" s="240">
        <v>12</v>
      </c>
      <c r="CB127" s="240">
        <v>0</v>
      </c>
    </row>
    <row r="128" spans="1:80" x14ac:dyDescent="0.2">
      <c r="A128" s="249"/>
      <c r="B128" s="252"/>
      <c r="C128" s="401" t="s">
        <v>268</v>
      </c>
      <c r="D128" s="402"/>
      <c r="E128" s="253">
        <v>0</v>
      </c>
      <c r="F128" s="448"/>
      <c r="G128" s="254"/>
      <c r="H128" s="255"/>
      <c r="I128" s="250"/>
      <c r="J128" s="256"/>
      <c r="K128" s="250"/>
      <c r="M128" s="251" t="s">
        <v>268</v>
      </c>
      <c r="O128" s="240"/>
    </row>
    <row r="129" spans="1:80" x14ac:dyDescent="0.2">
      <c r="A129" s="249"/>
      <c r="B129" s="252"/>
      <c r="C129" s="401" t="s">
        <v>269</v>
      </c>
      <c r="D129" s="402"/>
      <c r="E129" s="253">
        <v>1</v>
      </c>
      <c r="F129" s="448"/>
      <c r="G129" s="254"/>
      <c r="H129" s="255"/>
      <c r="I129" s="250"/>
      <c r="J129" s="256"/>
      <c r="K129" s="250"/>
      <c r="M129" s="251" t="s">
        <v>269</v>
      </c>
      <c r="O129" s="240"/>
    </row>
    <row r="130" spans="1:80" ht="22.5" x14ac:dyDescent="0.2">
      <c r="A130" s="241">
        <v>44</v>
      </c>
      <c r="B130" s="242" t="s">
        <v>270</v>
      </c>
      <c r="C130" s="243" t="s">
        <v>271</v>
      </c>
      <c r="D130" s="244" t="s">
        <v>188</v>
      </c>
      <c r="E130" s="245">
        <v>1</v>
      </c>
      <c r="F130" s="447"/>
      <c r="G130" s="246">
        <f>E130*F130</f>
        <v>0</v>
      </c>
      <c r="H130" s="247">
        <v>0</v>
      </c>
      <c r="I130" s="248">
        <f>E130*H130</f>
        <v>0</v>
      </c>
      <c r="J130" s="247"/>
      <c r="K130" s="248">
        <f>E130*J130</f>
        <v>0</v>
      </c>
      <c r="O130" s="240">
        <v>2</v>
      </c>
      <c r="AA130" s="213">
        <v>12</v>
      </c>
      <c r="AB130" s="213">
        <v>0</v>
      </c>
      <c r="AC130" s="213">
        <v>130</v>
      </c>
      <c r="AZ130" s="213">
        <v>2</v>
      </c>
      <c r="BA130" s="213">
        <f>IF(AZ130=1,G130,0)</f>
        <v>0</v>
      </c>
      <c r="BB130" s="213">
        <f>IF(AZ130=2,G130,0)</f>
        <v>0</v>
      </c>
      <c r="BC130" s="213">
        <f>IF(AZ130=3,G130,0)</f>
        <v>0</v>
      </c>
      <c r="BD130" s="213">
        <f>IF(AZ130=4,G130,0)</f>
        <v>0</v>
      </c>
      <c r="BE130" s="213">
        <f>IF(AZ130=5,G130,0)</f>
        <v>0</v>
      </c>
      <c r="CA130" s="240">
        <v>12</v>
      </c>
      <c r="CB130" s="240">
        <v>0</v>
      </c>
    </row>
    <row r="131" spans="1:80" x14ac:dyDescent="0.2">
      <c r="A131" s="249"/>
      <c r="B131" s="252"/>
      <c r="C131" s="401" t="s">
        <v>272</v>
      </c>
      <c r="D131" s="402"/>
      <c r="E131" s="253">
        <v>0</v>
      </c>
      <c r="F131" s="448"/>
      <c r="G131" s="254"/>
      <c r="H131" s="255"/>
      <c r="I131" s="250"/>
      <c r="J131" s="256"/>
      <c r="K131" s="250"/>
      <c r="M131" s="251" t="s">
        <v>272</v>
      </c>
      <c r="O131" s="240"/>
    </row>
    <row r="132" spans="1:80" x14ac:dyDescent="0.2">
      <c r="A132" s="249"/>
      <c r="B132" s="252"/>
      <c r="C132" s="401" t="s">
        <v>273</v>
      </c>
      <c r="D132" s="402"/>
      <c r="E132" s="253">
        <v>1</v>
      </c>
      <c r="F132" s="448"/>
      <c r="G132" s="254"/>
      <c r="H132" s="255"/>
      <c r="I132" s="250"/>
      <c r="J132" s="256"/>
      <c r="K132" s="250"/>
      <c r="M132" s="251" t="s">
        <v>273</v>
      </c>
      <c r="O132" s="240"/>
    </row>
    <row r="133" spans="1:80" ht="22.5" x14ac:dyDescent="0.2">
      <c r="A133" s="241">
        <v>45</v>
      </c>
      <c r="B133" s="242" t="s">
        <v>274</v>
      </c>
      <c r="C133" s="243" t="s">
        <v>275</v>
      </c>
      <c r="D133" s="244" t="s">
        <v>188</v>
      </c>
      <c r="E133" s="245">
        <v>1</v>
      </c>
      <c r="F133" s="447"/>
      <c r="G133" s="246">
        <f>E133*F133</f>
        <v>0</v>
      </c>
      <c r="H133" s="247">
        <v>0</v>
      </c>
      <c r="I133" s="248">
        <f>E133*H133</f>
        <v>0</v>
      </c>
      <c r="J133" s="247"/>
      <c r="K133" s="248">
        <f>E133*J133</f>
        <v>0</v>
      </c>
      <c r="O133" s="240">
        <v>2</v>
      </c>
      <c r="AA133" s="213">
        <v>12</v>
      </c>
      <c r="AB133" s="213">
        <v>0</v>
      </c>
      <c r="AC133" s="213">
        <v>131</v>
      </c>
      <c r="AZ133" s="213">
        <v>2</v>
      </c>
      <c r="BA133" s="213">
        <f>IF(AZ133=1,G133,0)</f>
        <v>0</v>
      </c>
      <c r="BB133" s="213">
        <f>IF(AZ133=2,G133,0)</f>
        <v>0</v>
      </c>
      <c r="BC133" s="213">
        <f>IF(AZ133=3,G133,0)</f>
        <v>0</v>
      </c>
      <c r="BD133" s="213">
        <f>IF(AZ133=4,G133,0)</f>
        <v>0</v>
      </c>
      <c r="BE133" s="213">
        <f>IF(AZ133=5,G133,0)</f>
        <v>0</v>
      </c>
      <c r="CA133" s="240">
        <v>12</v>
      </c>
      <c r="CB133" s="240">
        <v>0</v>
      </c>
    </row>
    <row r="134" spans="1:80" x14ac:dyDescent="0.2">
      <c r="A134" s="249"/>
      <c r="B134" s="252"/>
      <c r="C134" s="401" t="s">
        <v>272</v>
      </c>
      <c r="D134" s="402"/>
      <c r="E134" s="253">
        <v>0</v>
      </c>
      <c r="F134" s="448"/>
      <c r="G134" s="254"/>
      <c r="H134" s="255"/>
      <c r="I134" s="250"/>
      <c r="J134" s="256"/>
      <c r="K134" s="250"/>
      <c r="M134" s="251" t="s">
        <v>272</v>
      </c>
      <c r="O134" s="240"/>
    </row>
    <row r="135" spans="1:80" x14ac:dyDescent="0.2">
      <c r="A135" s="249"/>
      <c r="B135" s="252"/>
      <c r="C135" s="401" t="s">
        <v>276</v>
      </c>
      <c r="D135" s="402"/>
      <c r="E135" s="253">
        <v>1</v>
      </c>
      <c r="F135" s="448"/>
      <c r="G135" s="254"/>
      <c r="H135" s="255"/>
      <c r="I135" s="250"/>
      <c r="J135" s="256"/>
      <c r="K135" s="250"/>
      <c r="M135" s="251" t="s">
        <v>276</v>
      </c>
      <c r="O135" s="240"/>
    </row>
    <row r="136" spans="1:80" x14ac:dyDescent="0.2">
      <c r="A136" s="257"/>
      <c r="B136" s="258" t="s">
        <v>101</v>
      </c>
      <c r="C136" s="259" t="s">
        <v>265</v>
      </c>
      <c r="D136" s="260"/>
      <c r="E136" s="261"/>
      <c r="F136" s="449"/>
      <c r="G136" s="263">
        <f>SUM(G126:G135)</f>
        <v>0</v>
      </c>
      <c r="H136" s="264"/>
      <c r="I136" s="265">
        <f>SUM(I126:I135)</f>
        <v>0</v>
      </c>
      <c r="J136" s="264"/>
      <c r="K136" s="265">
        <f>SUM(K126:K135)</f>
        <v>0</v>
      </c>
      <c r="O136" s="240">
        <v>4</v>
      </c>
      <c r="BA136" s="266">
        <f>SUM(BA126:BA135)</f>
        <v>0</v>
      </c>
      <c r="BB136" s="266">
        <f>SUM(BB126:BB135)</f>
        <v>0</v>
      </c>
      <c r="BC136" s="266">
        <f>SUM(BC126:BC135)</f>
        <v>0</v>
      </c>
      <c r="BD136" s="266">
        <f>SUM(BD126:BD135)</f>
        <v>0</v>
      </c>
      <c r="BE136" s="266">
        <f>SUM(BE126:BE135)</f>
        <v>0</v>
      </c>
    </row>
    <row r="137" spans="1:80" x14ac:dyDescent="0.2">
      <c r="A137" s="230" t="s">
        <v>98</v>
      </c>
      <c r="B137" s="231" t="s">
        <v>277</v>
      </c>
      <c r="C137" s="232" t="s">
        <v>278</v>
      </c>
      <c r="D137" s="233"/>
      <c r="E137" s="234"/>
      <c r="F137" s="450"/>
      <c r="G137" s="235"/>
      <c r="H137" s="236"/>
      <c r="I137" s="237"/>
      <c r="J137" s="238"/>
      <c r="K137" s="239"/>
      <c r="O137" s="240">
        <v>1</v>
      </c>
    </row>
    <row r="138" spans="1:80" ht="22.5" x14ac:dyDescent="0.2">
      <c r="A138" s="241">
        <v>46</v>
      </c>
      <c r="B138" s="242" t="s">
        <v>280</v>
      </c>
      <c r="C138" s="243" t="s">
        <v>281</v>
      </c>
      <c r="D138" s="244" t="s">
        <v>113</v>
      </c>
      <c r="E138" s="245">
        <v>3.94</v>
      </c>
      <c r="F138" s="447"/>
      <c r="G138" s="246">
        <f>E138*F138</f>
        <v>0</v>
      </c>
      <c r="H138" s="247">
        <v>2.1000000000000001E-4</v>
      </c>
      <c r="I138" s="248">
        <f>E138*H138</f>
        <v>8.2740000000000005E-4</v>
      </c>
      <c r="J138" s="247">
        <v>0</v>
      </c>
      <c r="K138" s="248">
        <f>E138*J138</f>
        <v>0</v>
      </c>
      <c r="O138" s="240">
        <v>2</v>
      </c>
      <c r="AA138" s="213">
        <v>1</v>
      </c>
      <c r="AB138" s="213">
        <v>7</v>
      </c>
      <c r="AC138" s="213">
        <v>7</v>
      </c>
      <c r="AZ138" s="213">
        <v>2</v>
      </c>
      <c r="BA138" s="213">
        <f>IF(AZ138=1,G138,0)</f>
        <v>0</v>
      </c>
      <c r="BB138" s="213">
        <f>IF(AZ138=2,G138,0)</f>
        <v>0</v>
      </c>
      <c r="BC138" s="213">
        <f>IF(AZ138=3,G138,0)</f>
        <v>0</v>
      </c>
      <c r="BD138" s="213">
        <f>IF(AZ138=4,G138,0)</f>
        <v>0</v>
      </c>
      <c r="BE138" s="213">
        <f>IF(AZ138=5,G138,0)</f>
        <v>0</v>
      </c>
      <c r="CA138" s="240">
        <v>1</v>
      </c>
      <c r="CB138" s="240">
        <v>7</v>
      </c>
    </row>
    <row r="139" spans="1:80" x14ac:dyDescent="0.2">
      <c r="A139" s="249"/>
      <c r="B139" s="252"/>
      <c r="C139" s="401" t="s">
        <v>282</v>
      </c>
      <c r="D139" s="402"/>
      <c r="E139" s="253">
        <v>3.94</v>
      </c>
      <c r="F139" s="448"/>
      <c r="G139" s="254"/>
      <c r="H139" s="255"/>
      <c r="I139" s="250"/>
      <c r="J139" s="256"/>
      <c r="K139" s="250"/>
      <c r="M139" s="251" t="s">
        <v>282</v>
      </c>
      <c r="O139" s="240"/>
    </row>
    <row r="140" spans="1:80" x14ac:dyDescent="0.2">
      <c r="A140" s="241">
        <v>47</v>
      </c>
      <c r="B140" s="242" t="s">
        <v>283</v>
      </c>
      <c r="C140" s="243" t="s">
        <v>284</v>
      </c>
      <c r="D140" s="244" t="s">
        <v>113</v>
      </c>
      <c r="E140" s="245">
        <v>3.94</v>
      </c>
      <c r="F140" s="447"/>
      <c r="G140" s="246">
        <f>E140*F140</f>
        <v>0</v>
      </c>
      <c r="H140" s="247">
        <v>5.0400000000000002E-3</v>
      </c>
      <c r="I140" s="248">
        <f>E140*H140</f>
        <v>1.98576E-2</v>
      </c>
      <c r="J140" s="247">
        <v>0</v>
      </c>
      <c r="K140" s="248">
        <f>E140*J140</f>
        <v>0</v>
      </c>
      <c r="O140" s="240">
        <v>2</v>
      </c>
      <c r="AA140" s="213">
        <v>1</v>
      </c>
      <c r="AB140" s="213">
        <v>7</v>
      </c>
      <c r="AC140" s="213">
        <v>7</v>
      </c>
      <c r="AZ140" s="213">
        <v>2</v>
      </c>
      <c r="BA140" s="213">
        <f>IF(AZ140=1,G140,0)</f>
        <v>0</v>
      </c>
      <c r="BB140" s="213">
        <f>IF(AZ140=2,G140,0)</f>
        <v>0</v>
      </c>
      <c r="BC140" s="213">
        <f>IF(AZ140=3,G140,0)</f>
        <v>0</v>
      </c>
      <c r="BD140" s="213">
        <f>IF(AZ140=4,G140,0)</f>
        <v>0</v>
      </c>
      <c r="BE140" s="213">
        <f>IF(AZ140=5,G140,0)</f>
        <v>0</v>
      </c>
      <c r="CA140" s="240">
        <v>1</v>
      </c>
      <c r="CB140" s="240">
        <v>7</v>
      </c>
    </row>
    <row r="141" spans="1:80" x14ac:dyDescent="0.2">
      <c r="A141" s="249"/>
      <c r="B141" s="252"/>
      <c r="C141" s="401" t="s">
        <v>282</v>
      </c>
      <c r="D141" s="402"/>
      <c r="E141" s="253">
        <v>3.94</v>
      </c>
      <c r="F141" s="448"/>
      <c r="G141" s="254"/>
      <c r="H141" s="255"/>
      <c r="I141" s="250"/>
      <c r="J141" s="256"/>
      <c r="K141" s="250"/>
      <c r="M141" s="251" t="s">
        <v>282</v>
      </c>
      <c r="O141" s="240"/>
    </row>
    <row r="142" spans="1:80" x14ac:dyDescent="0.2">
      <c r="A142" s="241">
        <v>48</v>
      </c>
      <c r="B142" s="242" t="s">
        <v>285</v>
      </c>
      <c r="C142" s="243" t="s">
        <v>286</v>
      </c>
      <c r="D142" s="244" t="s">
        <v>113</v>
      </c>
      <c r="E142" s="245">
        <v>3.94</v>
      </c>
      <c r="F142" s="447"/>
      <c r="G142" s="246">
        <f>E142*F142</f>
        <v>0</v>
      </c>
      <c r="H142" s="247">
        <v>0</v>
      </c>
      <c r="I142" s="248">
        <f>E142*H142</f>
        <v>0</v>
      </c>
      <c r="J142" s="247">
        <v>0</v>
      </c>
      <c r="K142" s="248">
        <f>E142*J142</f>
        <v>0</v>
      </c>
      <c r="O142" s="240">
        <v>2</v>
      </c>
      <c r="AA142" s="213">
        <v>1</v>
      </c>
      <c r="AB142" s="213">
        <v>7</v>
      </c>
      <c r="AC142" s="213">
        <v>7</v>
      </c>
      <c r="AZ142" s="213">
        <v>2</v>
      </c>
      <c r="BA142" s="213">
        <f>IF(AZ142=1,G142,0)</f>
        <v>0</v>
      </c>
      <c r="BB142" s="213">
        <f>IF(AZ142=2,G142,0)</f>
        <v>0</v>
      </c>
      <c r="BC142" s="213">
        <f>IF(AZ142=3,G142,0)</f>
        <v>0</v>
      </c>
      <c r="BD142" s="213">
        <f>IF(AZ142=4,G142,0)</f>
        <v>0</v>
      </c>
      <c r="BE142" s="213">
        <f>IF(AZ142=5,G142,0)</f>
        <v>0</v>
      </c>
      <c r="CA142" s="240">
        <v>1</v>
      </c>
      <c r="CB142" s="240">
        <v>7</v>
      </c>
    </row>
    <row r="143" spans="1:80" x14ac:dyDescent="0.2">
      <c r="A143" s="249"/>
      <c r="B143" s="252"/>
      <c r="C143" s="401" t="s">
        <v>282</v>
      </c>
      <c r="D143" s="402"/>
      <c r="E143" s="253">
        <v>3.94</v>
      </c>
      <c r="F143" s="448"/>
      <c r="G143" s="254"/>
      <c r="H143" s="255"/>
      <c r="I143" s="250"/>
      <c r="J143" s="256"/>
      <c r="K143" s="250"/>
      <c r="M143" s="251" t="s">
        <v>282</v>
      </c>
      <c r="O143" s="240"/>
    </row>
    <row r="144" spans="1:80" ht="22.5" x14ac:dyDescent="0.2">
      <c r="A144" s="241">
        <v>49</v>
      </c>
      <c r="B144" s="242" t="s">
        <v>287</v>
      </c>
      <c r="C144" s="243" t="s">
        <v>288</v>
      </c>
      <c r="D144" s="244" t="s">
        <v>113</v>
      </c>
      <c r="E144" s="245">
        <v>7.26</v>
      </c>
      <c r="F144" s="447"/>
      <c r="G144" s="246">
        <f>E144*F144</f>
        <v>0</v>
      </c>
      <c r="H144" s="247">
        <v>1.018E-2</v>
      </c>
      <c r="I144" s="248">
        <f>E144*H144</f>
        <v>7.3906799999999995E-2</v>
      </c>
      <c r="J144" s="247">
        <v>0</v>
      </c>
      <c r="K144" s="248">
        <f>E144*J144</f>
        <v>0</v>
      </c>
      <c r="O144" s="240">
        <v>2</v>
      </c>
      <c r="AA144" s="213">
        <v>2</v>
      </c>
      <c r="AB144" s="213">
        <v>7</v>
      </c>
      <c r="AC144" s="213">
        <v>7</v>
      </c>
      <c r="AZ144" s="213">
        <v>2</v>
      </c>
      <c r="BA144" s="213">
        <f>IF(AZ144=1,G144,0)</f>
        <v>0</v>
      </c>
      <c r="BB144" s="213">
        <f>IF(AZ144=2,G144,0)</f>
        <v>0</v>
      </c>
      <c r="BC144" s="213">
        <f>IF(AZ144=3,G144,0)</f>
        <v>0</v>
      </c>
      <c r="BD144" s="213">
        <f>IF(AZ144=4,G144,0)</f>
        <v>0</v>
      </c>
      <c r="BE144" s="213">
        <f>IF(AZ144=5,G144,0)</f>
        <v>0</v>
      </c>
      <c r="CA144" s="240">
        <v>2</v>
      </c>
      <c r="CB144" s="240">
        <v>7</v>
      </c>
    </row>
    <row r="145" spans="1:80" x14ac:dyDescent="0.2">
      <c r="A145" s="249"/>
      <c r="B145" s="252"/>
      <c r="C145" s="401" t="s">
        <v>177</v>
      </c>
      <c r="D145" s="402"/>
      <c r="E145" s="253">
        <v>0</v>
      </c>
      <c r="F145" s="448"/>
      <c r="G145" s="254"/>
      <c r="H145" s="255"/>
      <c r="I145" s="250"/>
      <c r="J145" s="256"/>
      <c r="K145" s="250"/>
      <c r="M145" s="251" t="s">
        <v>177</v>
      </c>
      <c r="O145" s="240"/>
    </row>
    <row r="146" spans="1:80" x14ac:dyDescent="0.2">
      <c r="A146" s="249"/>
      <c r="B146" s="252"/>
      <c r="C146" s="401" t="s">
        <v>178</v>
      </c>
      <c r="D146" s="402"/>
      <c r="E146" s="253">
        <v>7.26</v>
      </c>
      <c r="F146" s="448"/>
      <c r="G146" s="254"/>
      <c r="H146" s="255"/>
      <c r="I146" s="250"/>
      <c r="J146" s="256"/>
      <c r="K146" s="250"/>
      <c r="M146" s="251" t="s">
        <v>178</v>
      </c>
      <c r="O146" s="240"/>
    </row>
    <row r="147" spans="1:80" x14ac:dyDescent="0.2">
      <c r="A147" s="241">
        <v>50</v>
      </c>
      <c r="B147" s="242" t="s">
        <v>289</v>
      </c>
      <c r="C147" s="243" t="s">
        <v>290</v>
      </c>
      <c r="D147" s="244" t="s">
        <v>113</v>
      </c>
      <c r="E147" s="245">
        <v>4.3339999999999996</v>
      </c>
      <c r="F147" s="447"/>
      <c r="G147" s="246">
        <f>E147*F147</f>
        <v>0</v>
      </c>
      <c r="H147" s="247">
        <v>1.9199999999999998E-2</v>
      </c>
      <c r="I147" s="248">
        <f>E147*H147</f>
        <v>8.321279999999999E-2</v>
      </c>
      <c r="J147" s="247"/>
      <c r="K147" s="248">
        <f>E147*J147</f>
        <v>0</v>
      </c>
      <c r="O147" s="240">
        <v>2</v>
      </c>
      <c r="AA147" s="213">
        <v>3</v>
      </c>
      <c r="AB147" s="213">
        <v>7</v>
      </c>
      <c r="AC147" s="213">
        <v>59764204121</v>
      </c>
      <c r="AZ147" s="213">
        <v>2</v>
      </c>
      <c r="BA147" s="213">
        <f>IF(AZ147=1,G147,0)</f>
        <v>0</v>
      </c>
      <c r="BB147" s="213">
        <f>IF(AZ147=2,G147,0)</f>
        <v>0</v>
      </c>
      <c r="BC147" s="213">
        <f>IF(AZ147=3,G147,0)</f>
        <v>0</v>
      </c>
      <c r="BD147" s="213">
        <f>IF(AZ147=4,G147,0)</f>
        <v>0</v>
      </c>
      <c r="BE147" s="213">
        <f>IF(AZ147=5,G147,0)</f>
        <v>0</v>
      </c>
      <c r="CA147" s="240">
        <v>3</v>
      </c>
      <c r="CB147" s="240">
        <v>7</v>
      </c>
    </row>
    <row r="148" spans="1:80" x14ac:dyDescent="0.2">
      <c r="A148" s="249"/>
      <c r="B148" s="252"/>
      <c r="C148" s="401" t="s">
        <v>282</v>
      </c>
      <c r="D148" s="402"/>
      <c r="E148" s="253">
        <v>3.94</v>
      </c>
      <c r="F148" s="448"/>
      <c r="G148" s="254"/>
      <c r="H148" s="255"/>
      <c r="I148" s="250"/>
      <c r="J148" s="256"/>
      <c r="K148" s="250"/>
      <c r="M148" s="251" t="s">
        <v>282</v>
      </c>
      <c r="O148" s="240"/>
    </row>
    <row r="149" spans="1:80" x14ac:dyDescent="0.2">
      <c r="A149" s="249"/>
      <c r="B149" s="252"/>
      <c r="C149" s="401" t="s">
        <v>291</v>
      </c>
      <c r="D149" s="402"/>
      <c r="E149" s="253">
        <v>0.39400000000000002</v>
      </c>
      <c r="F149" s="448"/>
      <c r="G149" s="254"/>
      <c r="H149" s="255"/>
      <c r="I149" s="250"/>
      <c r="J149" s="256"/>
      <c r="K149" s="250"/>
      <c r="M149" s="251" t="s">
        <v>291</v>
      </c>
      <c r="O149" s="240"/>
    </row>
    <row r="150" spans="1:80" x14ac:dyDescent="0.2">
      <c r="A150" s="241">
        <v>51</v>
      </c>
      <c r="B150" s="242" t="s">
        <v>292</v>
      </c>
      <c r="C150" s="243" t="s">
        <v>293</v>
      </c>
      <c r="D150" s="244" t="s">
        <v>202</v>
      </c>
      <c r="E150" s="245">
        <v>0.1038978</v>
      </c>
      <c r="F150" s="447"/>
      <c r="G150" s="246">
        <f>E150*F150</f>
        <v>0</v>
      </c>
      <c r="H150" s="247">
        <v>0</v>
      </c>
      <c r="I150" s="248">
        <f>E150*H150</f>
        <v>0</v>
      </c>
      <c r="J150" s="247"/>
      <c r="K150" s="248">
        <f>E150*J150</f>
        <v>0</v>
      </c>
      <c r="O150" s="240">
        <v>2</v>
      </c>
      <c r="AA150" s="213">
        <v>7</v>
      </c>
      <c r="AB150" s="213">
        <v>1001</v>
      </c>
      <c r="AC150" s="213">
        <v>5</v>
      </c>
      <c r="AZ150" s="213">
        <v>2</v>
      </c>
      <c r="BA150" s="213">
        <f>IF(AZ150=1,G150,0)</f>
        <v>0</v>
      </c>
      <c r="BB150" s="213">
        <f>IF(AZ150=2,G150,0)</f>
        <v>0</v>
      </c>
      <c r="BC150" s="213">
        <f>IF(AZ150=3,G150,0)</f>
        <v>0</v>
      </c>
      <c r="BD150" s="213">
        <f>IF(AZ150=4,G150,0)</f>
        <v>0</v>
      </c>
      <c r="BE150" s="213">
        <f>IF(AZ150=5,G150,0)</f>
        <v>0</v>
      </c>
      <c r="CA150" s="240">
        <v>7</v>
      </c>
      <c r="CB150" s="240">
        <v>1001</v>
      </c>
    </row>
    <row r="151" spans="1:80" x14ac:dyDescent="0.2">
      <c r="A151" s="257"/>
      <c r="B151" s="258" t="s">
        <v>101</v>
      </c>
      <c r="C151" s="259" t="s">
        <v>279</v>
      </c>
      <c r="D151" s="260"/>
      <c r="E151" s="261"/>
      <c r="F151" s="449"/>
      <c r="G151" s="263">
        <f>SUM(G137:G150)</f>
        <v>0</v>
      </c>
      <c r="H151" s="264"/>
      <c r="I151" s="265">
        <f>SUM(I137:I150)</f>
        <v>0.17780459999999998</v>
      </c>
      <c r="J151" s="264"/>
      <c r="K151" s="265">
        <f>SUM(K137:K150)</f>
        <v>0</v>
      </c>
      <c r="O151" s="240">
        <v>4</v>
      </c>
      <c r="BA151" s="266">
        <f>SUM(BA137:BA150)</f>
        <v>0</v>
      </c>
      <c r="BB151" s="266">
        <f>SUM(BB137:BB150)</f>
        <v>0</v>
      </c>
      <c r="BC151" s="266">
        <f>SUM(BC137:BC150)</f>
        <v>0</v>
      </c>
      <c r="BD151" s="266">
        <f>SUM(BD137:BD150)</f>
        <v>0</v>
      </c>
      <c r="BE151" s="266">
        <f>SUM(BE137:BE150)</f>
        <v>0</v>
      </c>
    </row>
    <row r="152" spans="1:80" x14ac:dyDescent="0.2">
      <c r="A152" s="230" t="s">
        <v>98</v>
      </c>
      <c r="B152" s="231" t="s">
        <v>294</v>
      </c>
      <c r="C152" s="232" t="s">
        <v>295</v>
      </c>
      <c r="D152" s="233"/>
      <c r="E152" s="234"/>
      <c r="F152" s="450"/>
      <c r="G152" s="235"/>
      <c r="H152" s="236"/>
      <c r="I152" s="237"/>
      <c r="J152" s="238"/>
      <c r="K152" s="239"/>
      <c r="O152" s="240">
        <v>1</v>
      </c>
    </row>
    <row r="153" spans="1:80" ht="22.5" x14ac:dyDescent="0.2">
      <c r="A153" s="241">
        <v>52</v>
      </c>
      <c r="B153" s="242" t="s">
        <v>297</v>
      </c>
      <c r="C153" s="243" t="s">
        <v>298</v>
      </c>
      <c r="D153" s="244" t="s">
        <v>299</v>
      </c>
      <c r="E153" s="245">
        <v>26.827999999999999</v>
      </c>
      <c r="F153" s="447"/>
      <c r="G153" s="246">
        <f>E153*F153</f>
        <v>0</v>
      </c>
      <c r="H153" s="247">
        <v>8.0000000000000007E-5</v>
      </c>
      <c r="I153" s="248">
        <f>E153*H153</f>
        <v>2.1462400000000002E-3</v>
      </c>
      <c r="J153" s="247">
        <v>0</v>
      </c>
      <c r="K153" s="248">
        <f>E153*J153</f>
        <v>0</v>
      </c>
      <c r="O153" s="240">
        <v>2</v>
      </c>
      <c r="AA153" s="213">
        <v>1</v>
      </c>
      <c r="AB153" s="213">
        <v>7</v>
      </c>
      <c r="AC153" s="213">
        <v>7</v>
      </c>
      <c r="AZ153" s="213">
        <v>2</v>
      </c>
      <c r="BA153" s="213">
        <f>IF(AZ153=1,G153,0)</f>
        <v>0</v>
      </c>
      <c r="BB153" s="213">
        <f>IF(AZ153=2,G153,0)</f>
        <v>0</v>
      </c>
      <c r="BC153" s="213">
        <f>IF(AZ153=3,G153,0)</f>
        <v>0</v>
      </c>
      <c r="BD153" s="213">
        <f>IF(AZ153=4,G153,0)</f>
        <v>0</v>
      </c>
      <c r="BE153" s="213">
        <f>IF(AZ153=5,G153,0)</f>
        <v>0</v>
      </c>
      <c r="CA153" s="240">
        <v>1</v>
      </c>
      <c r="CB153" s="240">
        <v>7</v>
      </c>
    </row>
    <row r="154" spans="1:80" x14ac:dyDescent="0.2">
      <c r="A154" s="249"/>
      <c r="B154" s="252"/>
      <c r="C154" s="401" t="s">
        <v>300</v>
      </c>
      <c r="D154" s="402"/>
      <c r="E154" s="253">
        <v>8.1280000000000001</v>
      </c>
      <c r="F154" s="448"/>
      <c r="G154" s="254"/>
      <c r="H154" s="255"/>
      <c r="I154" s="250"/>
      <c r="J154" s="256"/>
      <c r="K154" s="250"/>
      <c r="M154" s="251" t="s">
        <v>300</v>
      </c>
      <c r="O154" s="240"/>
    </row>
    <row r="155" spans="1:80" x14ac:dyDescent="0.2">
      <c r="A155" s="249"/>
      <c r="B155" s="252"/>
      <c r="C155" s="401" t="s">
        <v>301</v>
      </c>
      <c r="D155" s="402"/>
      <c r="E155" s="253">
        <v>15.7</v>
      </c>
      <c r="F155" s="448"/>
      <c r="G155" s="254"/>
      <c r="H155" s="255"/>
      <c r="I155" s="250"/>
      <c r="J155" s="256"/>
      <c r="K155" s="250"/>
      <c r="M155" s="251" t="s">
        <v>301</v>
      </c>
      <c r="O155" s="240"/>
    </row>
    <row r="156" spans="1:80" x14ac:dyDescent="0.2">
      <c r="A156" s="249"/>
      <c r="B156" s="252"/>
      <c r="C156" s="401" t="s">
        <v>302</v>
      </c>
      <c r="D156" s="402"/>
      <c r="E156" s="253">
        <v>3</v>
      </c>
      <c r="F156" s="448"/>
      <c r="G156" s="254"/>
      <c r="H156" s="255"/>
      <c r="I156" s="250"/>
      <c r="J156" s="256"/>
      <c r="K156" s="250"/>
      <c r="M156" s="251" t="s">
        <v>302</v>
      </c>
      <c r="O156" s="240"/>
    </row>
    <row r="157" spans="1:80" ht="22.5" x14ac:dyDescent="0.2">
      <c r="A157" s="241">
        <v>53</v>
      </c>
      <c r="B157" s="242" t="s">
        <v>303</v>
      </c>
      <c r="C157" s="243" t="s">
        <v>304</v>
      </c>
      <c r="D157" s="244" t="s">
        <v>113</v>
      </c>
      <c r="E157" s="245">
        <v>24.17</v>
      </c>
      <c r="F157" s="447"/>
      <c r="G157" s="246">
        <f>E157*F157</f>
        <v>0</v>
      </c>
      <c r="H157" s="247">
        <v>4.0000000000000001E-3</v>
      </c>
      <c r="I157" s="248">
        <f>E157*H157</f>
        <v>9.6680000000000002E-2</v>
      </c>
      <c r="J157" s="247">
        <v>0</v>
      </c>
      <c r="K157" s="248">
        <f>E157*J157</f>
        <v>0</v>
      </c>
      <c r="O157" s="240">
        <v>2</v>
      </c>
      <c r="AA157" s="213">
        <v>1</v>
      </c>
      <c r="AB157" s="213">
        <v>7</v>
      </c>
      <c r="AC157" s="213">
        <v>7</v>
      </c>
      <c r="AZ157" s="213">
        <v>2</v>
      </c>
      <c r="BA157" s="213">
        <f>IF(AZ157=1,G157,0)</f>
        <v>0</v>
      </c>
      <c r="BB157" s="213">
        <f>IF(AZ157=2,G157,0)</f>
        <v>0</v>
      </c>
      <c r="BC157" s="213">
        <f>IF(AZ157=3,G157,0)</f>
        <v>0</v>
      </c>
      <c r="BD157" s="213">
        <f>IF(AZ157=4,G157,0)</f>
        <v>0</v>
      </c>
      <c r="BE157" s="213">
        <f>IF(AZ157=5,G157,0)</f>
        <v>0</v>
      </c>
      <c r="CA157" s="240">
        <v>1</v>
      </c>
      <c r="CB157" s="240">
        <v>7</v>
      </c>
    </row>
    <row r="158" spans="1:80" x14ac:dyDescent="0.2">
      <c r="A158" s="249"/>
      <c r="B158" s="252"/>
      <c r="C158" s="401" t="s">
        <v>305</v>
      </c>
      <c r="D158" s="402"/>
      <c r="E158" s="253">
        <v>24.17</v>
      </c>
      <c r="F158" s="448"/>
      <c r="G158" s="254"/>
      <c r="H158" s="255"/>
      <c r="I158" s="250"/>
      <c r="J158" s="256"/>
      <c r="K158" s="250"/>
      <c r="M158" s="251" t="s">
        <v>305</v>
      </c>
      <c r="O158" s="240"/>
    </row>
    <row r="159" spans="1:80" x14ac:dyDescent="0.2">
      <c r="A159" s="241">
        <v>54</v>
      </c>
      <c r="B159" s="242" t="s">
        <v>306</v>
      </c>
      <c r="C159" s="243" t="s">
        <v>307</v>
      </c>
      <c r="D159" s="244" t="s">
        <v>202</v>
      </c>
      <c r="E159" s="245">
        <v>9.8826239999999996E-2</v>
      </c>
      <c r="F159" s="447"/>
      <c r="G159" s="246">
        <f>E159*F159</f>
        <v>0</v>
      </c>
      <c r="H159" s="247">
        <v>0</v>
      </c>
      <c r="I159" s="248">
        <f>E159*H159</f>
        <v>0</v>
      </c>
      <c r="J159" s="247"/>
      <c r="K159" s="248">
        <f>E159*J159</f>
        <v>0</v>
      </c>
      <c r="O159" s="240">
        <v>2</v>
      </c>
      <c r="AA159" s="213">
        <v>7</v>
      </c>
      <c r="AB159" s="213">
        <v>1001</v>
      </c>
      <c r="AC159" s="213">
        <v>5</v>
      </c>
      <c r="AZ159" s="213">
        <v>2</v>
      </c>
      <c r="BA159" s="213">
        <f>IF(AZ159=1,G159,0)</f>
        <v>0</v>
      </c>
      <c r="BB159" s="213">
        <f>IF(AZ159=2,G159,0)</f>
        <v>0</v>
      </c>
      <c r="BC159" s="213">
        <f>IF(AZ159=3,G159,0)</f>
        <v>0</v>
      </c>
      <c r="BD159" s="213">
        <f>IF(AZ159=4,G159,0)</f>
        <v>0</v>
      </c>
      <c r="BE159" s="213">
        <f>IF(AZ159=5,G159,0)</f>
        <v>0</v>
      </c>
      <c r="CA159" s="240">
        <v>7</v>
      </c>
      <c r="CB159" s="240">
        <v>1001</v>
      </c>
    </row>
    <row r="160" spans="1:80" x14ac:dyDescent="0.2">
      <c r="A160" s="257"/>
      <c r="B160" s="258" t="s">
        <v>101</v>
      </c>
      <c r="C160" s="259" t="s">
        <v>296</v>
      </c>
      <c r="D160" s="260"/>
      <c r="E160" s="261"/>
      <c r="F160" s="449"/>
      <c r="G160" s="263">
        <f>SUM(G152:G159)</f>
        <v>0</v>
      </c>
      <c r="H160" s="264"/>
      <c r="I160" s="265">
        <f>SUM(I152:I159)</f>
        <v>9.8826239999999996E-2</v>
      </c>
      <c r="J160" s="264"/>
      <c r="K160" s="265">
        <f>SUM(K152:K159)</f>
        <v>0</v>
      </c>
      <c r="O160" s="240">
        <v>4</v>
      </c>
      <c r="BA160" s="266">
        <f>SUM(BA152:BA159)</f>
        <v>0</v>
      </c>
      <c r="BB160" s="266">
        <f>SUM(BB152:BB159)</f>
        <v>0</v>
      </c>
      <c r="BC160" s="266">
        <f>SUM(BC152:BC159)</f>
        <v>0</v>
      </c>
      <c r="BD160" s="266">
        <f>SUM(BD152:BD159)</f>
        <v>0</v>
      </c>
      <c r="BE160" s="266">
        <f>SUM(BE152:BE159)</f>
        <v>0</v>
      </c>
    </row>
    <row r="161" spans="1:80" x14ac:dyDescent="0.2">
      <c r="A161" s="230" t="s">
        <v>98</v>
      </c>
      <c r="B161" s="231" t="s">
        <v>308</v>
      </c>
      <c r="C161" s="232" t="s">
        <v>309</v>
      </c>
      <c r="D161" s="233"/>
      <c r="E161" s="234"/>
      <c r="F161" s="450"/>
      <c r="G161" s="235"/>
      <c r="H161" s="236"/>
      <c r="I161" s="237"/>
      <c r="J161" s="238"/>
      <c r="K161" s="239"/>
      <c r="O161" s="240">
        <v>1</v>
      </c>
    </row>
    <row r="162" spans="1:80" x14ac:dyDescent="0.2">
      <c r="A162" s="241">
        <v>55</v>
      </c>
      <c r="B162" s="242" t="s">
        <v>311</v>
      </c>
      <c r="C162" s="243" t="s">
        <v>312</v>
      </c>
      <c r="D162" s="244" t="s">
        <v>113</v>
      </c>
      <c r="E162" s="245">
        <v>19.044</v>
      </c>
      <c r="F162" s="447"/>
      <c r="G162" s="246">
        <f>E162*F162</f>
        <v>0</v>
      </c>
      <c r="H162" s="247">
        <v>2.1000000000000001E-4</v>
      </c>
      <c r="I162" s="248">
        <f>E162*H162</f>
        <v>3.9992400000000003E-3</v>
      </c>
      <c r="J162" s="247">
        <v>0</v>
      </c>
      <c r="K162" s="248">
        <f>E162*J162</f>
        <v>0</v>
      </c>
      <c r="O162" s="240">
        <v>2</v>
      </c>
      <c r="AA162" s="213">
        <v>1</v>
      </c>
      <c r="AB162" s="213">
        <v>7</v>
      </c>
      <c r="AC162" s="213">
        <v>7</v>
      </c>
      <c r="AZ162" s="213">
        <v>2</v>
      </c>
      <c r="BA162" s="213">
        <f>IF(AZ162=1,G162,0)</f>
        <v>0</v>
      </c>
      <c r="BB162" s="213">
        <f>IF(AZ162=2,G162,0)</f>
        <v>0</v>
      </c>
      <c r="BC162" s="213">
        <f>IF(AZ162=3,G162,0)</f>
        <v>0</v>
      </c>
      <c r="BD162" s="213">
        <f>IF(AZ162=4,G162,0)</f>
        <v>0</v>
      </c>
      <c r="BE162" s="213">
        <f>IF(AZ162=5,G162,0)</f>
        <v>0</v>
      </c>
      <c r="CA162" s="240">
        <v>1</v>
      </c>
      <c r="CB162" s="240">
        <v>7</v>
      </c>
    </row>
    <row r="163" spans="1:80" x14ac:dyDescent="0.2">
      <c r="A163" s="249"/>
      <c r="B163" s="252"/>
      <c r="C163" s="401" t="s">
        <v>313</v>
      </c>
      <c r="D163" s="402"/>
      <c r="E163" s="253">
        <v>12.6</v>
      </c>
      <c r="F163" s="448"/>
      <c r="G163" s="254"/>
      <c r="H163" s="255"/>
      <c r="I163" s="250"/>
      <c r="J163" s="256"/>
      <c r="K163" s="250"/>
      <c r="M163" s="251" t="s">
        <v>313</v>
      </c>
      <c r="O163" s="240"/>
    </row>
    <row r="164" spans="1:80" x14ac:dyDescent="0.2">
      <c r="A164" s="249"/>
      <c r="B164" s="252"/>
      <c r="C164" s="401" t="s">
        <v>314</v>
      </c>
      <c r="D164" s="402"/>
      <c r="E164" s="253">
        <v>6.444</v>
      </c>
      <c r="F164" s="448"/>
      <c r="G164" s="254"/>
      <c r="H164" s="255"/>
      <c r="I164" s="250"/>
      <c r="J164" s="256"/>
      <c r="K164" s="250"/>
      <c r="M164" s="251" t="s">
        <v>314</v>
      </c>
      <c r="O164" s="240"/>
    </row>
    <row r="165" spans="1:80" x14ac:dyDescent="0.2">
      <c r="A165" s="241">
        <v>56</v>
      </c>
      <c r="B165" s="242" t="s">
        <v>315</v>
      </c>
      <c r="C165" s="243" t="s">
        <v>316</v>
      </c>
      <c r="D165" s="244" t="s">
        <v>113</v>
      </c>
      <c r="E165" s="245">
        <v>19.044</v>
      </c>
      <c r="F165" s="447"/>
      <c r="G165" s="246">
        <f>E165*F165</f>
        <v>0</v>
      </c>
      <c r="H165" s="247">
        <v>0</v>
      </c>
      <c r="I165" s="248">
        <f>E165*H165</f>
        <v>0</v>
      </c>
      <c r="J165" s="247">
        <v>0</v>
      </c>
      <c r="K165" s="248">
        <f>E165*J165</f>
        <v>0</v>
      </c>
      <c r="O165" s="240">
        <v>2</v>
      </c>
      <c r="AA165" s="213">
        <v>1</v>
      </c>
      <c r="AB165" s="213">
        <v>7</v>
      </c>
      <c r="AC165" s="213">
        <v>7</v>
      </c>
      <c r="AZ165" s="213">
        <v>2</v>
      </c>
      <c r="BA165" s="213">
        <f>IF(AZ165=1,G165,0)</f>
        <v>0</v>
      </c>
      <c r="BB165" s="213">
        <f>IF(AZ165=2,G165,0)</f>
        <v>0</v>
      </c>
      <c r="BC165" s="213">
        <f>IF(AZ165=3,G165,0)</f>
        <v>0</v>
      </c>
      <c r="BD165" s="213">
        <f>IF(AZ165=4,G165,0)</f>
        <v>0</v>
      </c>
      <c r="BE165" s="213">
        <f>IF(AZ165=5,G165,0)</f>
        <v>0</v>
      </c>
      <c r="CA165" s="240">
        <v>1</v>
      </c>
      <c r="CB165" s="240">
        <v>7</v>
      </c>
    </row>
    <row r="166" spans="1:80" x14ac:dyDescent="0.2">
      <c r="A166" s="249"/>
      <c r="B166" s="252"/>
      <c r="C166" s="401" t="s">
        <v>313</v>
      </c>
      <c r="D166" s="402"/>
      <c r="E166" s="253">
        <v>12.6</v>
      </c>
      <c r="F166" s="448"/>
      <c r="G166" s="254"/>
      <c r="H166" s="255"/>
      <c r="I166" s="250"/>
      <c r="J166" s="256"/>
      <c r="K166" s="250"/>
      <c r="M166" s="251" t="s">
        <v>313</v>
      </c>
      <c r="O166" s="240"/>
    </row>
    <row r="167" spans="1:80" x14ac:dyDescent="0.2">
      <c r="A167" s="249"/>
      <c r="B167" s="252"/>
      <c r="C167" s="401" t="s">
        <v>314</v>
      </c>
      <c r="D167" s="402"/>
      <c r="E167" s="253">
        <v>6.444</v>
      </c>
      <c r="F167" s="448"/>
      <c r="G167" s="254"/>
      <c r="H167" s="255"/>
      <c r="I167" s="250"/>
      <c r="J167" s="256"/>
      <c r="K167" s="250"/>
      <c r="M167" s="251" t="s">
        <v>314</v>
      </c>
      <c r="O167" s="240"/>
    </row>
    <row r="168" spans="1:80" x14ac:dyDescent="0.2">
      <c r="A168" s="241">
        <v>57</v>
      </c>
      <c r="B168" s="242" t="s">
        <v>317</v>
      </c>
      <c r="C168" s="243" t="s">
        <v>318</v>
      </c>
      <c r="D168" s="244" t="s">
        <v>113</v>
      </c>
      <c r="E168" s="245">
        <v>19.044</v>
      </c>
      <c r="F168" s="447"/>
      <c r="G168" s="246">
        <f>E168*F168</f>
        <v>0</v>
      </c>
      <c r="H168" s="247">
        <v>4.9100000000000003E-3</v>
      </c>
      <c r="I168" s="248">
        <f>E168*H168</f>
        <v>9.3506040000000012E-2</v>
      </c>
      <c r="J168" s="247">
        <v>0</v>
      </c>
      <c r="K168" s="248">
        <f>E168*J168</f>
        <v>0</v>
      </c>
      <c r="O168" s="240">
        <v>2</v>
      </c>
      <c r="AA168" s="213">
        <v>1</v>
      </c>
      <c r="AB168" s="213">
        <v>7</v>
      </c>
      <c r="AC168" s="213">
        <v>7</v>
      </c>
      <c r="AZ168" s="213">
        <v>2</v>
      </c>
      <c r="BA168" s="213">
        <f>IF(AZ168=1,G168,0)</f>
        <v>0</v>
      </c>
      <c r="BB168" s="213">
        <f>IF(AZ168=2,G168,0)</f>
        <v>0</v>
      </c>
      <c r="BC168" s="213">
        <f>IF(AZ168=3,G168,0)</f>
        <v>0</v>
      </c>
      <c r="BD168" s="213">
        <f>IF(AZ168=4,G168,0)</f>
        <v>0</v>
      </c>
      <c r="BE168" s="213">
        <f>IF(AZ168=5,G168,0)</f>
        <v>0</v>
      </c>
      <c r="CA168" s="240">
        <v>1</v>
      </c>
      <c r="CB168" s="240">
        <v>7</v>
      </c>
    </row>
    <row r="169" spans="1:80" x14ac:dyDescent="0.2">
      <c r="A169" s="249"/>
      <c r="B169" s="252"/>
      <c r="C169" s="401" t="s">
        <v>313</v>
      </c>
      <c r="D169" s="402"/>
      <c r="E169" s="253">
        <v>12.6</v>
      </c>
      <c r="F169" s="448"/>
      <c r="G169" s="254"/>
      <c r="H169" s="255"/>
      <c r="I169" s="250"/>
      <c r="J169" s="256"/>
      <c r="K169" s="250"/>
      <c r="M169" s="251" t="s">
        <v>313</v>
      </c>
      <c r="O169" s="240"/>
    </row>
    <row r="170" spans="1:80" x14ac:dyDescent="0.2">
      <c r="A170" s="249"/>
      <c r="B170" s="252"/>
      <c r="C170" s="401" t="s">
        <v>314</v>
      </c>
      <c r="D170" s="402"/>
      <c r="E170" s="253">
        <v>6.444</v>
      </c>
      <c r="F170" s="448"/>
      <c r="G170" s="254"/>
      <c r="H170" s="255"/>
      <c r="I170" s="250"/>
      <c r="J170" s="256"/>
      <c r="K170" s="250"/>
      <c r="M170" s="251" t="s">
        <v>314</v>
      </c>
      <c r="O170" s="240"/>
    </row>
    <row r="171" spans="1:80" x14ac:dyDescent="0.2">
      <c r="A171" s="241">
        <v>58</v>
      </c>
      <c r="B171" s="242" t="s">
        <v>319</v>
      </c>
      <c r="C171" s="243" t="s">
        <v>320</v>
      </c>
      <c r="D171" s="244" t="s">
        <v>299</v>
      </c>
      <c r="E171" s="245">
        <v>16</v>
      </c>
      <c r="F171" s="447"/>
      <c r="G171" s="246">
        <f>E171*F171</f>
        <v>0</v>
      </c>
      <c r="H171" s="247">
        <v>2.3000000000000001E-4</v>
      </c>
      <c r="I171" s="248">
        <f>E171*H171</f>
        <v>3.6800000000000001E-3</v>
      </c>
      <c r="J171" s="247">
        <v>0</v>
      </c>
      <c r="K171" s="248">
        <f>E171*J171</f>
        <v>0</v>
      </c>
      <c r="O171" s="240">
        <v>2</v>
      </c>
      <c r="AA171" s="213">
        <v>1</v>
      </c>
      <c r="AB171" s="213">
        <v>7</v>
      </c>
      <c r="AC171" s="213">
        <v>7</v>
      </c>
      <c r="AZ171" s="213">
        <v>2</v>
      </c>
      <c r="BA171" s="213">
        <f>IF(AZ171=1,G171,0)</f>
        <v>0</v>
      </c>
      <c r="BB171" s="213">
        <f>IF(AZ171=2,G171,0)</f>
        <v>0</v>
      </c>
      <c r="BC171" s="213">
        <f>IF(AZ171=3,G171,0)</f>
        <v>0</v>
      </c>
      <c r="BD171" s="213">
        <f>IF(AZ171=4,G171,0)</f>
        <v>0</v>
      </c>
      <c r="BE171" s="213">
        <f>IF(AZ171=5,G171,0)</f>
        <v>0</v>
      </c>
      <c r="CA171" s="240">
        <v>1</v>
      </c>
      <c r="CB171" s="240">
        <v>7</v>
      </c>
    </row>
    <row r="172" spans="1:80" x14ac:dyDescent="0.2">
      <c r="A172" s="249"/>
      <c r="B172" s="252"/>
      <c r="C172" s="401" t="s">
        <v>321</v>
      </c>
      <c r="D172" s="402"/>
      <c r="E172" s="253">
        <v>8</v>
      </c>
      <c r="F172" s="448"/>
      <c r="G172" s="254"/>
      <c r="H172" s="255"/>
      <c r="I172" s="250"/>
      <c r="J172" s="256"/>
      <c r="K172" s="250"/>
      <c r="M172" s="251" t="s">
        <v>321</v>
      </c>
      <c r="O172" s="240"/>
    </row>
    <row r="173" spans="1:80" x14ac:dyDescent="0.2">
      <c r="A173" s="249"/>
      <c r="B173" s="252"/>
      <c r="C173" s="401" t="s">
        <v>322</v>
      </c>
      <c r="D173" s="402"/>
      <c r="E173" s="253">
        <v>8</v>
      </c>
      <c r="F173" s="448"/>
      <c r="G173" s="254"/>
      <c r="H173" s="255"/>
      <c r="I173" s="250"/>
      <c r="J173" s="256"/>
      <c r="K173" s="250"/>
      <c r="M173" s="251" t="s">
        <v>322</v>
      </c>
      <c r="O173" s="240"/>
    </row>
    <row r="174" spans="1:80" x14ac:dyDescent="0.2">
      <c r="A174" s="241">
        <v>59</v>
      </c>
      <c r="B174" s="242" t="s">
        <v>323</v>
      </c>
      <c r="C174" s="243" t="s">
        <v>324</v>
      </c>
      <c r="D174" s="244" t="s">
        <v>113</v>
      </c>
      <c r="E174" s="245">
        <v>20.948399999999999</v>
      </c>
      <c r="F174" s="447"/>
      <c r="G174" s="246">
        <f>E174*F174</f>
        <v>0</v>
      </c>
      <c r="H174" s="247">
        <v>2.4000000000000001E-4</v>
      </c>
      <c r="I174" s="248">
        <f>E174*H174</f>
        <v>5.0276160000000004E-3</v>
      </c>
      <c r="J174" s="247"/>
      <c r="K174" s="248">
        <f>E174*J174</f>
        <v>0</v>
      </c>
      <c r="O174" s="240">
        <v>2</v>
      </c>
      <c r="AA174" s="213">
        <v>3</v>
      </c>
      <c r="AB174" s="213">
        <v>7</v>
      </c>
      <c r="AC174" s="213">
        <v>5978152651</v>
      </c>
      <c r="AZ174" s="213">
        <v>2</v>
      </c>
      <c r="BA174" s="213">
        <f>IF(AZ174=1,G174,0)</f>
        <v>0</v>
      </c>
      <c r="BB174" s="213">
        <f>IF(AZ174=2,G174,0)</f>
        <v>0</v>
      </c>
      <c r="BC174" s="213">
        <f>IF(AZ174=3,G174,0)</f>
        <v>0</v>
      </c>
      <c r="BD174" s="213">
        <f>IF(AZ174=4,G174,0)</f>
        <v>0</v>
      </c>
      <c r="BE174" s="213">
        <f>IF(AZ174=5,G174,0)</f>
        <v>0</v>
      </c>
      <c r="CA174" s="240">
        <v>3</v>
      </c>
      <c r="CB174" s="240">
        <v>7</v>
      </c>
    </row>
    <row r="175" spans="1:80" x14ac:dyDescent="0.2">
      <c r="A175" s="249"/>
      <c r="B175" s="252"/>
      <c r="C175" s="401" t="s">
        <v>313</v>
      </c>
      <c r="D175" s="402"/>
      <c r="E175" s="253">
        <v>12.6</v>
      </c>
      <c r="F175" s="448"/>
      <c r="G175" s="254"/>
      <c r="H175" s="255"/>
      <c r="I175" s="250"/>
      <c r="J175" s="256"/>
      <c r="K175" s="250"/>
      <c r="M175" s="251" t="s">
        <v>313</v>
      </c>
      <c r="O175" s="240"/>
    </row>
    <row r="176" spans="1:80" x14ac:dyDescent="0.2">
      <c r="A176" s="249"/>
      <c r="B176" s="252"/>
      <c r="C176" s="401" t="s">
        <v>314</v>
      </c>
      <c r="D176" s="402"/>
      <c r="E176" s="253">
        <v>6.444</v>
      </c>
      <c r="F176" s="448"/>
      <c r="G176" s="254"/>
      <c r="H176" s="255"/>
      <c r="I176" s="250"/>
      <c r="J176" s="256"/>
      <c r="K176" s="250"/>
      <c r="M176" s="251" t="s">
        <v>314</v>
      </c>
      <c r="O176" s="240"/>
    </row>
    <row r="177" spans="1:80" x14ac:dyDescent="0.2">
      <c r="A177" s="249"/>
      <c r="B177" s="252"/>
      <c r="C177" s="408" t="s">
        <v>325</v>
      </c>
      <c r="D177" s="402"/>
      <c r="E177" s="277">
        <v>19.044</v>
      </c>
      <c r="F177" s="448"/>
      <c r="G177" s="254"/>
      <c r="H177" s="255"/>
      <c r="I177" s="250"/>
      <c r="J177" s="256"/>
      <c r="K177" s="250"/>
      <c r="M177" s="251" t="s">
        <v>325</v>
      </c>
      <c r="O177" s="240"/>
    </row>
    <row r="178" spans="1:80" x14ac:dyDescent="0.2">
      <c r="A178" s="249"/>
      <c r="B178" s="252"/>
      <c r="C178" s="401" t="s">
        <v>326</v>
      </c>
      <c r="D178" s="402"/>
      <c r="E178" s="253">
        <v>1.9044000000000001</v>
      </c>
      <c r="F178" s="448"/>
      <c r="G178" s="254"/>
      <c r="H178" s="255"/>
      <c r="I178" s="250"/>
      <c r="J178" s="256"/>
      <c r="K178" s="250"/>
      <c r="M178" s="251" t="s">
        <v>326</v>
      </c>
      <c r="O178" s="240"/>
    </row>
    <row r="179" spans="1:80" x14ac:dyDescent="0.2">
      <c r="A179" s="241">
        <v>60</v>
      </c>
      <c r="B179" s="242" t="s">
        <v>327</v>
      </c>
      <c r="C179" s="243" t="s">
        <v>328</v>
      </c>
      <c r="D179" s="244" t="s">
        <v>202</v>
      </c>
      <c r="E179" s="245">
        <v>0.106212896</v>
      </c>
      <c r="F179" s="447"/>
      <c r="G179" s="246">
        <f>E179*F179</f>
        <v>0</v>
      </c>
      <c r="H179" s="247">
        <v>0</v>
      </c>
      <c r="I179" s="248">
        <f>E179*H179</f>
        <v>0</v>
      </c>
      <c r="J179" s="247"/>
      <c r="K179" s="248">
        <f>E179*J179</f>
        <v>0</v>
      </c>
      <c r="O179" s="240">
        <v>2</v>
      </c>
      <c r="AA179" s="213">
        <v>7</v>
      </c>
      <c r="AB179" s="213">
        <v>1001</v>
      </c>
      <c r="AC179" s="213">
        <v>5</v>
      </c>
      <c r="AZ179" s="213">
        <v>2</v>
      </c>
      <c r="BA179" s="213">
        <f>IF(AZ179=1,G179,0)</f>
        <v>0</v>
      </c>
      <c r="BB179" s="213">
        <f>IF(AZ179=2,G179,0)</f>
        <v>0</v>
      </c>
      <c r="BC179" s="213">
        <f>IF(AZ179=3,G179,0)</f>
        <v>0</v>
      </c>
      <c r="BD179" s="213">
        <f>IF(AZ179=4,G179,0)</f>
        <v>0</v>
      </c>
      <c r="BE179" s="213">
        <f>IF(AZ179=5,G179,0)</f>
        <v>0</v>
      </c>
      <c r="CA179" s="240">
        <v>7</v>
      </c>
      <c r="CB179" s="240">
        <v>1001</v>
      </c>
    </row>
    <row r="180" spans="1:80" x14ac:dyDescent="0.2">
      <c r="A180" s="257"/>
      <c r="B180" s="258" t="s">
        <v>101</v>
      </c>
      <c r="C180" s="259" t="s">
        <v>310</v>
      </c>
      <c r="D180" s="260"/>
      <c r="E180" s="261"/>
      <c r="F180" s="449"/>
      <c r="G180" s="263">
        <f>SUM(G161:G179)</f>
        <v>0</v>
      </c>
      <c r="H180" s="264"/>
      <c r="I180" s="265">
        <f>SUM(I161:I179)</f>
        <v>0.10621289600000001</v>
      </c>
      <c r="J180" s="264"/>
      <c r="K180" s="265">
        <f>SUM(K161:K179)</f>
        <v>0</v>
      </c>
      <c r="O180" s="240">
        <v>4</v>
      </c>
      <c r="BA180" s="266">
        <f>SUM(BA161:BA179)</f>
        <v>0</v>
      </c>
      <c r="BB180" s="266">
        <f>SUM(BB161:BB179)</f>
        <v>0</v>
      </c>
      <c r="BC180" s="266">
        <f>SUM(BC161:BC179)</f>
        <v>0</v>
      </c>
      <c r="BD180" s="266">
        <f>SUM(BD161:BD179)</f>
        <v>0</v>
      </c>
      <c r="BE180" s="266">
        <f>SUM(BE161:BE179)</f>
        <v>0</v>
      </c>
    </row>
    <row r="181" spans="1:80" x14ac:dyDescent="0.2">
      <c r="A181" s="230" t="s">
        <v>98</v>
      </c>
      <c r="B181" s="231" t="s">
        <v>329</v>
      </c>
      <c r="C181" s="232" t="s">
        <v>330</v>
      </c>
      <c r="D181" s="233"/>
      <c r="E181" s="234"/>
      <c r="F181" s="450"/>
      <c r="G181" s="235"/>
      <c r="H181" s="236"/>
      <c r="I181" s="237"/>
      <c r="J181" s="238"/>
      <c r="K181" s="239"/>
      <c r="O181" s="240">
        <v>1</v>
      </c>
    </row>
    <row r="182" spans="1:80" x14ac:dyDescent="0.2">
      <c r="A182" s="241">
        <v>61</v>
      </c>
      <c r="B182" s="242" t="s">
        <v>332</v>
      </c>
      <c r="C182" s="243" t="s">
        <v>333</v>
      </c>
      <c r="D182" s="244" t="s">
        <v>113</v>
      </c>
      <c r="E182" s="245">
        <v>119.58</v>
      </c>
      <c r="F182" s="447"/>
      <c r="G182" s="246">
        <f>E182*F182</f>
        <v>0</v>
      </c>
      <c r="H182" s="247">
        <v>1.7000000000000001E-4</v>
      </c>
      <c r="I182" s="248">
        <f>E182*H182</f>
        <v>2.0328600000000002E-2</v>
      </c>
      <c r="J182" s="247">
        <v>0</v>
      </c>
      <c r="K182" s="248">
        <f>E182*J182</f>
        <v>0</v>
      </c>
      <c r="O182" s="240">
        <v>2</v>
      </c>
      <c r="AA182" s="213">
        <v>1</v>
      </c>
      <c r="AB182" s="213">
        <v>7</v>
      </c>
      <c r="AC182" s="213">
        <v>7</v>
      </c>
      <c r="AZ182" s="213">
        <v>2</v>
      </c>
      <c r="BA182" s="213">
        <f>IF(AZ182=1,G182,0)</f>
        <v>0</v>
      </c>
      <c r="BB182" s="213">
        <f>IF(AZ182=2,G182,0)</f>
        <v>0</v>
      </c>
      <c r="BC182" s="213">
        <f>IF(AZ182=3,G182,0)</f>
        <v>0</v>
      </c>
      <c r="BD182" s="213">
        <f>IF(AZ182=4,G182,0)</f>
        <v>0</v>
      </c>
      <c r="BE182" s="213">
        <f>IF(AZ182=5,G182,0)</f>
        <v>0</v>
      </c>
      <c r="CA182" s="240">
        <v>1</v>
      </c>
      <c r="CB182" s="240">
        <v>7</v>
      </c>
    </row>
    <row r="183" spans="1:80" x14ac:dyDescent="0.2">
      <c r="A183" s="249"/>
      <c r="B183" s="252"/>
      <c r="C183" s="401" t="s">
        <v>334</v>
      </c>
      <c r="D183" s="402"/>
      <c r="E183" s="253">
        <v>78.069999999999993</v>
      </c>
      <c r="F183" s="448"/>
      <c r="G183" s="254"/>
      <c r="H183" s="255"/>
      <c r="I183" s="250"/>
      <c r="J183" s="256"/>
      <c r="K183" s="250"/>
      <c r="M183" s="251" t="s">
        <v>334</v>
      </c>
      <c r="O183" s="240"/>
    </row>
    <row r="184" spans="1:80" x14ac:dyDescent="0.2">
      <c r="A184" s="249"/>
      <c r="B184" s="252"/>
      <c r="C184" s="401" t="s">
        <v>335</v>
      </c>
      <c r="D184" s="402"/>
      <c r="E184" s="253">
        <v>28.11</v>
      </c>
      <c r="F184" s="448"/>
      <c r="G184" s="254"/>
      <c r="H184" s="255"/>
      <c r="I184" s="250"/>
      <c r="J184" s="256"/>
      <c r="K184" s="250"/>
      <c r="M184" s="251" t="s">
        <v>335</v>
      </c>
      <c r="O184" s="240"/>
    </row>
    <row r="185" spans="1:80" x14ac:dyDescent="0.2">
      <c r="A185" s="249"/>
      <c r="B185" s="252"/>
      <c r="C185" s="401" t="s">
        <v>336</v>
      </c>
      <c r="D185" s="402"/>
      <c r="E185" s="253">
        <v>9.9</v>
      </c>
      <c r="F185" s="448"/>
      <c r="G185" s="254"/>
      <c r="H185" s="255"/>
      <c r="I185" s="250"/>
      <c r="J185" s="256"/>
      <c r="K185" s="250"/>
      <c r="M185" s="251" t="s">
        <v>336</v>
      </c>
      <c r="O185" s="240"/>
    </row>
    <row r="186" spans="1:80" x14ac:dyDescent="0.2">
      <c r="A186" s="249"/>
      <c r="B186" s="252"/>
      <c r="C186" s="401" t="s">
        <v>337</v>
      </c>
      <c r="D186" s="402"/>
      <c r="E186" s="253">
        <v>3.5</v>
      </c>
      <c r="F186" s="448"/>
      <c r="G186" s="254"/>
      <c r="H186" s="255"/>
      <c r="I186" s="250"/>
      <c r="J186" s="256"/>
      <c r="K186" s="250"/>
      <c r="M186" s="251" t="s">
        <v>337</v>
      </c>
      <c r="O186" s="240"/>
    </row>
    <row r="187" spans="1:80" x14ac:dyDescent="0.2">
      <c r="A187" s="241">
        <v>62</v>
      </c>
      <c r="B187" s="242" t="s">
        <v>338</v>
      </c>
      <c r="C187" s="243" t="s">
        <v>339</v>
      </c>
      <c r="D187" s="244" t="s">
        <v>113</v>
      </c>
      <c r="E187" s="245">
        <v>119.58</v>
      </c>
      <c r="F187" s="447"/>
      <c r="G187" s="246">
        <f>E187*F187</f>
        <v>0</v>
      </c>
      <c r="H187" s="247">
        <v>4.6000000000000001E-4</v>
      </c>
      <c r="I187" s="248">
        <f>E187*H187</f>
        <v>5.5006800000000002E-2</v>
      </c>
      <c r="J187" s="247">
        <v>0</v>
      </c>
      <c r="K187" s="248">
        <f>E187*J187</f>
        <v>0</v>
      </c>
      <c r="O187" s="240">
        <v>2</v>
      </c>
      <c r="AA187" s="213">
        <v>1</v>
      </c>
      <c r="AB187" s="213">
        <v>7</v>
      </c>
      <c r="AC187" s="213">
        <v>7</v>
      </c>
      <c r="AZ187" s="213">
        <v>2</v>
      </c>
      <c r="BA187" s="213">
        <f>IF(AZ187=1,G187,0)</f>
        <v>0</v>
      </c>
      <c r="BB187" s="213">
        <f>IF(AZ187=2,G187,0)</f>
        <v>0</v>
      </c>
      <c r="BC187" s="213">
        <f>IF(AZ187=3,G187,0)</f>
        <v>0</v>
      </c>
      <c r="BD187" s="213">
        <f>IF(AZ187=4,G187,0)</f>
        <v>0</v>
      </c>
      <c r="BE187" s="213">
        <f>IF(AZ187=5,G187,0)</f>
        <v>0</v>
      </c>
      <c r="CA187" s="240">
        <v>1</v>
      </c>
      <c r="CB187" s="240">
        <v>7</v>
      </c>
    </row>
    <row r="188" spans="1:80" x14ac:dyDescent="0.2">
      <c r="A188" s="249"/>
      <c r="B188" s="252"/>
      <c r="C188" s="401" t="s">
        <v>334</v>
      </c>
      <c r="D188" s="402"/>
      <c r="E188" s="253">
        <v>78.069999999999993</v>
      </c>
      <c r="F188" s="448"/>
      <c r="G188" s="254"/>
      <c r="H188" s="255"/>
      <c r="I188" s="250"/>
      <c r="J188" s="256"/>
      <c r="K188" s="250"/>
      <c r="M188" s="251" t="s">
        <v>334</v>
      </c>
      <c r="O188" s="240"/>
    </row>
    <row r="189" spans="1:80" x14ac:dyDescent="0.2">
      <c r="A189" s="249"/>
      <c r="B189" s="252"/>
      <c r="C189" s="401" t="s">
        <v>335</v>
      </c>
      <c r="D189" s="402"/>
      <c r="E189" s="253">
        <v>28.11</v>
      </c>
      <c r="F189" s="448"/>
      <c r="G189" s="254"/>
      <c r="H189" s="255"/>
      <c r="I189" s="250"/>
      <c r="J189" s="256"/>
      <c r="K189" s="250"/>
      <c r="M189" s="251" t="s">
        <v>335</v>
      </c>
      <c r="O189" s="240"/>
    </row>
    <row r="190" spans="1:80" x14ac:dyDescent="0.2">
      <c r="A190" s="249"/>
      <c r="B190" s="252"/>
      <c r="C190" s="401" t="s">
        <v>336</v>
      </c>
      <c r="D190" s="402"/>
      <c r="E190" s="253">
        <v>9.9</v>
      </c>
      <c r="F190" s="448"/>
      <c r="G190" s="254"/>
      <c r="H190" s="255"/>
      <c r="I190" s="250"/>
      <c r="J190" s="256"/>
      <c r="K190" s="250"/>
      <c r="M190" s="251" t="s">
        <v>336</v>
      </c>
      <c r="O190" s="240"/>
    </row>
    <row r="191" spans="1:80" x14ac:dyDescent="0.2">
      <c r="A191" s="249"/>
      <c r="B191" s="252"/>
      <c r="C191" s="401" t="s">
        <v>337</v>
      </c>
      <c r="D191" s="402"/>
      <c r="E191" s="253">
        <v>3.5</v>
      </c>
      <c r="F191" s="448"/>
      <c r="G191" s="254"/>
      <c r="H191" s="255"/>
      <c r="I191" s="250"/>
      <c r="J191" s="256"/>
      <c r="K191" s="250"/>
      <c r="M191" s="251" t="s">
        <v>337</v>
      </c>
      <c r="O191" s="240"/>
    </row>
    <row r="192" spans="1:80" x14ac:dyDescent="0.2">
      <c r="A192" s="241">
        <v>63</v>
      </c>
      <c r="B192" s="242" t="s">
        <v>340</v>
      </c>
      <c r="C192" s="243" t="s">
        <v>341</v>
      </c>
      <c r="D192" s="244" t="s">
        <v>113</v>
      </c>
      <c r="E192" s="245">
        <v>75.685000000000002</v>
      </c>
      <c r="F192" s="447"/>
      <c r="G192" s="246">
        <f>E192*F192</f>
        <v>0</v>
      </c>
      <c r="H192" s="247">
        <v>0</v>
      </c>
      <c r="I192" s="248">
        <f>E192*H192</f>
        <v>0</v>
      </c>
      <c r="J192" s="247">
        <v>0</v>
      </c>
      <c r="K192" s="248">
        <f>E192*J192</f>
        <v>0</v>
      </c>
      <c r="O192" s="240">
        <v>2</v>
      </c>
      <c r="AA192" s="213">
        <v>2</v>
      </c>
      <c r="AB192" s="213">
        <v>7</v>
      </c>
      <c r="AC192" s="213">
        <v>7</v>
      </c>
      <c r="AZ192" s="213">
        <v>2</v>
      </c>
      <c r="BA192" s="213">
        <f>IF(AZ192=1,G192,0)</f>
        <v>0</v>
      </c>
      <c r="BB192" s="213">
        <f>IF(AZ192=2,G192,0)</f>
        <v>0</v>
      </c>
      <c r="BC192" s="213">
        <f>IF(AZ192=3,G192,0)</f>
        <v>0</v>
      </c>
      <c r="BD192" s="213">
        <f>IF(AZ192=4,G192,0)</f>
        <v>0</v>
      </c>
      <c r="BE192" s="213">
        <f>IF(AZ192=5,G192,0)</f>
        <v>0</v>
      </c>
      <c r="CA192" s="240">
        <v>2</v>
      </c>
      <c r="CB192" s="240">
        <v>7</v>
      </c>
    </row>
    <row r="193" spans="1:80" x14ac:dyDescent="0.2">
      <c r="A193" s="249"/>
      <c r="B193" s="252"/>
      <c r="C193" s="401" t="s">
        <v>342</v>
      </c>
      <c r="D193" s="402"/>
      <c r="E193" s="253">
        <v>75.685000000000002</v>
      </c>
      <c r="F193" s="448"/>
      <c r="G193" s="254"/>
      <c r="H193" s="255"/>
      <c r="I193" s="250"/>
      <c r="J193" s="256"/>
      <c r="K193" s="250"/>
      <c r="M193" s="251" t="s">
        <v>342</v>
      </c>
      <c r="O193" s="240"/>
    </row>
    <row r="194" spans="1:80" x14ac:dyDescent="0.2">
      <c r="A194" s="257"/>
      <c r="B194" s="258" t="s">
        <v>101</v>
      </c>
      <c r="C194" s="259" t="s">
        <v>331</v>
      </c>
      <c r="D194" s="260"/>
      <c r="E194" s="261"/>
      <c r="F194" s="449"/>
      <c r="G194" s="263">
        <f>SUM(G181:G193)</f>
        <v>0</v>
      </c>
      <c r="H194" s="264"/>
      <c r="I194" s="265">
        <f>SUM(I181:I193)</f>
        <v>7.5335399999999997E-2</v>
      </c>
      <c r="J194" s="264"/>
      <c r="K194" s="265">
        <f>SUM(K181:K193)</f>
        <v>0</v>
      </c>
      <c r="O194" s="240">
        <v>4</v>
      </c>
      <c r="BA194" s="266">
        <f>SUM(BA181:BA193)</f>
        <v>0</v>
      </c>
      <c r="BB194" s="266">
        <f>SUM(BB181:BB193)</f>
        <v>0</v>
      </c>
      <c r="BC194" s="266">
        <f>SUM(BC181:BC193)</f>
        <v>0</v>
      </c>
      <c r="BD194" s="266">
        <f>SUM(BD181:BD193)</f>
        <v>0</v>
      </c>
      <c r="BE194" s="266">
        <f>SUM(BE181:BE193)</f>
        <v>0</v>
      </c>
    </row>
    <row r="195" spans="1:80" x14ac:dyDescent="0.2">
      <c r="A195" s="230" t="s">
        <v>98</v>
      </c>
      <c r="B195" s="231" t="s">
        <v>343</v>
      </c>
      <c r="C195" s="232" t="s">
        <v>344</v>
      </c>
      <c r="D195" s="233"/>
      <c r="E195" s="234"/>
      <c r="F195" s="450"/>
      <c r="G195" s="235"/>
      <c r="H195" s="236"/>
      <c r="I195" s="237"/>
      <c r="J195" s="238"/>
      <c r="K195" s="239"/>
      <c r="O195" s="240">
        <v>1</v>
      </c>
    </row>
    <row r="196" spans="1:80" x14ac:dyDescent="0.2">
      <c r="A196" s="241">
        <v>64</v>
      </c>
      <c r="B196" s="242" t="s">
        <v>346</v>
      </c>
      <c r="C196" s="243" t="s">
        <v>347</v>
      </c>
      <c r="D196" s="244" t="s">
        <v>188</v>
      </c>
      <c r="E196" s="245">
        <v>1</v>
      </c>
      <c r="F196" s="447"/>
      <c r="G196" s="246">
        <f>E196*F196</f>
        <v>0</v>
      </c>
      <c r="H196" s="247">
        <v>0</v>
      </c>
      <c r="I196" s="248">
        <f>E196*H196</f>
        <v>0</v>
      </c>
      <c r="J196" s="247"/>
      <c r="K196" s="248">
        <f>E196*J196</f>
        <v>0</v>
      </c>
      <c r="O196" s="240">
        <v>2</v>
      </c>
      <c r="AA196" s="213">
        <v>12</v>
      </c>
      <c r="AB196" s="213">
        <v>0</v>
      </c>
      <c r="AC196" s="213">
        <v>97</v>
      </c>
      <c r="AZ196" s="213">
        <v>4</v>
      </c>
      <c r="BA196" s="213">
        <f>IF(AZ196=1,G196,0)</f>
        <v>0</v>
      </c>
      <c r="BB196" s="213">
        <f>IF(AZ196=2,G196,0)</f>
        <v>0</v>
      </c>
      <c r="BC196" s="213">
        <f>IF(AZ196=3,G196,0)</f>
        <v>0</v>
      </c>
      <c r="BD196" s="213">
        <f>IF(AZ196=4,G196,0)</f>
        <v>0</v>
      </c>
      <c r="BE196" s="213">
        <f>IF(AZ196=5,G196,0)</f>
        <v>0</v>
      </c>
      <c r="CA196" s="240">
        <v>12</v>
      </c>
      <c r="CB196" s="240">
        <v>0</v>
      </c>
    </row>
    <row r="197" spans="1:80" x14ac:dyDescent="0.2">
      <c r="A197" s="257"/>
      <c r="B197" s="258" t="s">
        <v>101</v>
      </c>
      <c r="C197" s="259" t="s">
        <v>345</v>
      </c>
      <c r="D197" s="260"/>
      <c r="E197" s="261"/>
      <c r="F197" s="449"/>
      <c r="G197" s="263">
        <f>SUM(G195:G196)</f>
        <v>0</v>
      </c>
      <c r="H197" s="264"/>
      <c r="I197" s="265">
        <f>SUM(I195:I196)</f>
        <v>0</v>
      </c>
      <c r="J197" s="264"/>
      <c r="K197" s="265">
        <f>SUM(K195:K196)</f>
        <v>0</v>
      </c>
      <c r="O197" s="240">
        <v>4</v>
      </c>
      <c r="BA197" s="266">
        <f>SUM(BA195:BA196)</f>
        <v>0</v>
      </c>
      <c r="BB197" s="266">
        <f>SUM(BB195:BB196)</f>
        <v>0</v>
      </c>
      <c r="BC197" s="266">
        <f>SUM(BC195:BC196)</f>
        <v>0</v>
      </c>
      <c r="BD197" s="266">
        <f>SUM(BD195:BD196)</f>
        <v>0</v>
      </c>
      <c r="BE197" s="266">
        <f>SUM(BE195:BE196)</f>
        <v>0</v>
      </c>
    </row>
    <row r="198" spans="1:80" x14ac:dyDescent="0.2">
      <c r="A198" s="230" t="s">
        <v>98</v>
      </c>
      <c r="B198" s="231" t="s">
        <v>348</v>
      </c>
      <c r="C198" s="232" t="s">
        <v>349</v>
      </c>
      <c r="D198" s="233"/>
      <c r="E198" s="234"/>
      <c r="F198" s="450"/>
      <c r="G198" s="235"/>
      <c r="H198" s="236"/>
      <c r="I198" s="237"/>
      <c r="J198" s="238"/>
      <c r="K198" s="239"/>
      <c r="O198" s="240">
        <v>1</v>
      </c>
    </row>
    <row r="199" spans="1:80" x14ac:dyDescent="0.2">
      <c r="A199" s="241">
        <v>65</v>
      </c>
      <c r="B199" s="242" t="s">
        <v>351</v>
      </c>
      <c r="C199" s="243" t="s">
        <v>352</v>
      </c>
      <c r="D199" s="244" t="s">
        <v>202</v>
      </c>
      <c r="E199" s="245">
        <v>5.7642962000000004</v>
      </c>
      <c r="F199" s="447"/>
      <c r="G199" s="246">
        <f t="shared" ref="G199:G204" si="0">E199*F199</f>
        <v>0</v>
      </c>
      <c r="H199" s="247">
        <v>0</v>
      </c>
      <c r="I199" s="248">
        <f t="shared" ref="I199:I204" si="1">E199*H199</f>
        <v>0</v>
      </c>
      <c r="J199" s="247"/>
      <c r="K199" s="248">
        <f t="shared" ref="K199:K204" si="2">E199*J199</f>
        <v>0</v>
      </c>
      <c r="O199" s="240">
        <v>2</v>
      </c>
      <c r="AA199" s="213">
        <v>8</v>
      </c>
      <c r="AB199" s="213">
        <v>0</v>
      </c>
      <c r="AC199" s="213">
        <v>3</v>
      </c>
      <c r="AZ199" s="213">
        <v>1</v>
      </c>
      <c r="BA199" s="213">
        <f t="shared" ref="BA199:BA204" si="3">IF(AZ199=1,G199,0)</f>
        <v>0</v>
      </c>
      <c r="BB199" s="213">
        <f t="shared" ref="BB199:BB204" si="4">IF(AZ199=2,G199,0)</f>
        <v>0</v>
      </c>
      <c r="BC199" s="213">
        <f t="shared" ref="BC199:BC204" si="5">IF(AZ199=3,G199,0)</f>
        <v>0</v>
      </c>
      <c r="BD199" s="213">
        <f t="shared" ref="BD199:BD204" si="6">IF(AZ199=4,G199,0)</f>
        <v>0</v>
      </c>
      <c r="BE199" s="213">
        <f t="shared" ref="BE199:BE204" si="7">IF(AZ199=5,G199,0)</f>
        <v>0</v>
      </c>
      <c r="CA199" s="240">
        <v>8</v>
      </c>
      <c r="CB199" s="240">
        <v>0</v>
      </c>
    </row>
    <row r="200" spans="1:80" x14ac:dyDescent="0.2">
      <c r="A200" s="241">
        <v>66</v>
      </c>
      <c r="B200" s="242" t="s">
        <v>353</v>
      </c>
      <c r="C200" s="243" t="s">
        <v>354</v>
      </c>
      <c r="D200" s="244" t="s">
        <v>202</v>
      </c>
      <c r="E200" s="245">
        <v>8.6464443000000006</v>
      </c>
      <c r="F200" s="447"/>
      <c r="G200" s="246">
        <f t="shared" si="0"/>
        <v>0</v>
      </c>
      <c r="H200" s="247">
        <v>0</v>
      </c>
      <c r="I200" s="248">
        <f t="shared" si="1"/>
        <v>0</v>
      </c>
      <c r="J200" s="247"/>
      <c r="K200" s="248">
        <f t="shared" si="2"/>
        <v>0</v>
      </c>
      <c r="O200" s="240">
        <v>2</v>
      </c>
      <c r="AA200" s="213">
        <v>8</v>
      </c>
      <c r="AB200" s="213">
        <v>0</v>
      </c>
      <c r="AC200" s="213">
        <v>3</v>
      </c>
      <c r="AZ200" s="213">
        <v>1</v>
      </c>
      <c r="BA200" s="213">
        <f t="shared" si="3"/>
        <v>0</v>
      </c>
      <c r="BB200" s="213">
        <f t="shared" si="4"/>
        <v>0</v>
      </c>
      <c r="BC200" s="213">
        <f t="shared" si="5"/>
        <v>0</v>
      </c>
      <c r="BD200" s="213">
        <f t="shared" si="6"/>
        <v>0</v>
      </c>
      <c r="BE200" s="213">
        <f t="shared" si="7"/>
        <v>0</v>
      </c>
      <c r="CA200" s="240">
        <v>8</v>
      </c>
      <c r="CB200" s="240">
        <v>0</v>
      </c>
    </row>
    <row r="201" spans="1:80" x14ac:dyDescent="0.2">
      <c r="A201" s="241">
        <v>67</v>
      </c>
      <c r="B201" s="242" t="s">
        <v>355</v>
      </c>
      <c r="C201" s="243" t="s">
        <v>356</v>
      </c>
      <c r="D201" s="244" t="s">
        <v>202</v>
      </c>
      <c r="E201" s="245">
        <v>5.7642962000000004</v>
      </c>
      <c r="F201" s="447"/>
      <c r="G201" s="246">
        <f t="shared" si="0"/>
        <v>0</v>
      </c>
      <c r="H201" s="247">
        <v>0</v>
      </c>
      <c r="I201" s="248">
        <f t="shared" si="1"/>
        <v>0</v>
      </c>
      <c r="J201" s="247"/>
      <c r="K201" s="248">
        <f t="shared" si="2"/>
        <v>0</v>
      </c>
      <c r="O201" s="240">
        <v>2</v>
      </c>
      <c r="AA201" s="213">
        <v>8</v>
      </c>
      <c r="AB201" s="213">
        <v>0</v>
      </c>
      <c r="AC201" s="213">
        <v>3</v>
      </c>
      <c r="AZ201" s="213">
        <v>1</v>
      </c>
      <c r="BA201" s="213">
        <f t="shared" si="3"/>
        <v>0</v>
      </c>
      <c r="BB201" s="213">
        <f t="shared" si="4"/>
        <v>0</v>
      </c>
      <c r="BC201" s="213">
        <f t="shared" si="5"/>
        <v>0</v>
      </c>
      <c r="BD201" s="213">
        <f t="shared" si="6"/>
        <v>0</v>
      </c>
      <c r="BE201" s="213">
        <f t="shared" si="7"/>
        <v>0</v>
      </c>
      <c r="CA201" s="240">
        <v>8</v>
      </c>
      <c r="CB201" s="240">
        <v>0</v>
      </c>
    </row>
    <row r="202" spans="1:80" x14ac:dyDescent="0.2">
      <c r="A202" s="241">
        <v>68</v>
      </c>
      <c r="B202" s="242" t="s">
        <v>357</v>
      </c>
      <c r="C202" s="243" t="s">
        <v>358</v>
      </c>
      <c r="D202" s="244" t="s">
        <v>202</v>
      </c>
      <c r="E202" s="245">
        <v>5.7642962000000004</v>
      </c>
      <c r="F202" s="447"/>
      <c r="G202" s="246">
        <f t="shared" si="0"/>
        <v>0</v>
      </c>
      <c r="H202" s="247">
        <v>0</v>
      </c>
      <c r="I202" s="248">
        <f t="shared" si="1"/>
        <v>0</v>
      </c>
      <c r="J202" s="247"/>
      <c r="K202" s="248">
        <f t="shared" si="2"/>
        <v>0</v>
      </c>
      <c r="O202" s="240">
        <v>2</v>
      </c>
      <c r="AA202" s="213">
        <v>8</v>
      </c>
      <c r="AB202" s="213">
        <v>0</v>
      </c>
      <c r="AC202" s="213">
        <v>3</v>
      </c>
      <c r="AZ202" s="213">
        <v>1</v>
      </c>
      <c r="BA202" s="213">
        <f t="shared" si="3"/>
        <v>0</v>
      </c>
      <c r="BB202" s="213">
        <f t="shared" si="4"/>
        <v>0</v>
      </c>
      <c r="BC202" s="213">
        <f t="shared" si="5"/>
        <v>0</v>
      </c>
      <c r="BD202" s="213">
        <f t="shared" si="6"/>
        <v>0</v>
      </c>
      <c r="BE202" s="213">
        <f t="shared" si="7"/>
        <v>0</v>
      </c>
      <c r="CA202" s="240">
        <v>8</v>
      </c>
      <c r="CB202" s="240">
        <v>0</v>
      </c>
    </row>
    <row r="203" spans="1:80" x14ac:dyDescent="0.2">
      <c r="A203" s="241">
        <v>69</v>
      </c>
      <c r="B203" s="242" t="s">
        <v>359</v>
      </c>
      <c r="C203" s="243" t="s">
        <v>360</v>
      </c>
      <c r="D203" s="244" t="s">
        <v>202</v>
      </c>
      <c r="E203" s="245">
        <v>5.7642962000000004</v>
      </c>
      <c r="F203" s="447"/>
      <c r="G203" s="246">
        <f t="shared" si="0"/>
        <v>0</v>
      </c>
      <c r="H203" s="247">
        <v>0</v>
      </c>
      <c r="I203" s="248">
        <f t="shared" si="1"/>
        <v>0</v>
      </c>
      <c r="J203" s="247"/>
      <c r="K203" s="248">
        <f t="shared" si="2"/>
        <v>0</v>
      </c>
      <c r="O203" s="240">
        <v>2</v>
      </c>
      <c r="AA203" s="213">
        <v>8</v>
      </c>
      <c r="AB203" s="213">
        <v>0</v>
      </c>
      <c r="AC203" s="213">
        <v>3</v>
      </c>
      <c r="AZ203" s="213">
        <v>1</v>
      </c>
      <c r="BA203" s="213">
        <f t="shared" si="3"/>
        <v>0</v>
      </c>
      <c r="BB203" s="213">
        <f t="shared" si="4"/>
        <v>0</v>
      </c>
      <c r="BC203" s="213">
        <f t="shared" si="5"/>
        <v>0</v>
      </c>
      <c r="BD203" s="213">
        <f t="shared" si="6"/>
        <v>0</v>
      </c>
      <c r="BE203" s="213">
        <f t="shared" si="7"/>
        <v>0</v>
      </c>
      <c r="CA203" s="240">
        <v>8</v>
      </c>
      <c r="CB203" s="240">
        <v>0</v>
      </c>
    </row>
    <row r="204" spans="1:80" x14ac:dyDescent="0.2">
      <c r="A204" s="241">
        <v>70</v>
      </c>
      <c r="B204" s="242" t="s">
        <v>361</v>
      </c>
      <c r="C204" s="243" t="s">
        <v>362</v>
      </c>
      <c r="D204" s="244" t="s">
        <v>202</v>
      </c>
      <c r="E204" s="245">
        <v>5.7642962000000004</v>
      </c>
      <c r="F204" s="447"/>
      <c r="G204" s="246">
        <f t="shared" si="0"/>
        <v>0</v>
      </c>
      <c r="H204" s="247">
        <v>0</v>
      </c>
      <c r="I204" s="248">
        <f t="shared" si="1"/>
        <v>0</v>
      </c>
      <c r="J204" s="247"/>
      <c r="K204" s="248">
        <f t="shared" si="2"/>
        <v>0</v>
      </c>
      <c r="O204" s="240">
        <v>2</v>
      </c>
      <c r="AA204" s="213">
        <v>8</v>
      </c>
      <c r="AB204" s="213">
        <v>0</v>
      </c>
      <c r="AC204" s="213">
        <v>3</v>
      </c>
      <c r="AZ204" s="213">
        <v>1</v>
      </c>
      <c r="BA204" s="213">
        <f t="shared" si="3"/>
        <v>0</v>
      </c>
      <c r="BB204" s="213">
        <f t="shared" si="4"/>
        <v>0</v>
      </c>
      <c r="BC204" s="213">
        <f t="shared" si="5"/>
        <v>0</v>
      </c>
      <c r="BD204" s="213">
        <f t="shared" si="6"/>
        <v>0</v>
      </c>
      <c r="BE204" s="213">
        <f t="shared" si="7"/>
        <v>0</v>
      </c>
      <c r="CA204" s="240">
        <v>8</v>
      </c>
      <c r="CB204" s="240">
        <v>0</v>
      </c>
    </row>
    <row r="205" spans="1:80" x14ac:dyDescent="0.2">
      <c r="A205" s="257"/>
      <c r="B205" s="258" t="s">
        <v>101</v>
      </c>
      <c r="C205" s="259" t="s">
        <v>350</v>
      </c>
      <c r="D205" s="260"/>
      <c r="E205" s="261"/>
      <c r="F205" s="262"/>
      <c r="G205" s="263">
        <f>SUM(G198:G204)</f>
        <v>0</v>
      </c>
      <c r="H205" s="264"/>
      <c r="I205" s="265">
        <f>SUM(I198:I204)</f>
        <v>0</v>
      </c>
      <c r="J205" s="264"/>
      <c r="K205" s="265">
        <f>SUM(K198:K204)</f>
        <v>0</v>
      </c>
      <c r="O205" s="240">
        <v>4</v>
      </c>
      <c r="BA205" s="266">
        <f>SUM(BA198:BA204)</f>
        <v>0</v>
      </c>
      <c r="BB205" s="266">
        <f>SUM(BB198:BB204)</f>
        <v>0</v>
      </c>
      <c r="BC205" s="266">
        <f>SUM(BC198:BC204)</f>
        <v>0</v>
      </c>
      <c r="BD205" s="266">
        <f>SUM(BD198:BD204)</f>
        <v>0</v>
      </c>
      <c r="BE205" s="266">
        <f>SUM(BE198:BE204)</f>
        <v>0</v>
      </c>
    </row>
    <row r="206" spans="1:80" x14ac:dyDescent="0.2">
      <c r="E206" s="213"/>
    </row>
    <row r="207" spans="1:80" x14ac:dyDescent="0.2">
      <c r="E207" s="213"/>
    </row>
    <row r="208" spans="1:80" x14ac:dyDescent="0.2">
      <c r="E208" s="213"/>
    </row>
    <row r="209" spans="5:5" x14ac:dyDescent="0.2">
      <c r="E209" s="213"/>
    </row>
    <row r="210" spans="5:5" x14ac:dyDescent="0.2">
      <c r="E210" s="213"/>
    </row>
    <row r="211" spans="5:5" x14ac:dyDescent="0.2">
      <c r="E211" s="213"/>
    </row>
    <row r="212" spans="5:5" x14ac:dyDescent="0.2">
      <c r="E212" s="213"/>
    </row>
    <row r="213" spans="5:5" x14ac:dyDescent="0.2">
      <c r="E213" s="213"/>
    </row>
    <row r="214" spans="5:5" x14ac:dyDescent="0.2">
      <c r="E214" s="213"/>
    </row>
    <row r="215" spans="5:5" x14ac:dyDescent="0.2">
      <c r="E215" s="213"/>
    </row>
    <row r="216" spans="5:5" x14ac:dyDescent="0.2">
      <c r="E216" s="213"/>
    </row>
    <row r="217" spans="5:5" x14ac:dyDescent="0.2">
      <c r="E217" s="213"/>
    </row>
    <row r="218" spans="5:5" x14ac:dyDescent="0.2">
      <c r="E218" s="213"/>
    </row>
    <row r="219" spans="5:5" x14ac:dyDescent="0.2">
      <c r="E219" s="213"/>
    </row>
    <row r="220" spans="5:5" x14ac:dyDescent="0.2">
      <c r="E220" s="213"/>
    </row>
    <row r="221" spans="5:5" x14ac:dyDescent="0.2">
      <c r="E221" s="213"/>
    </row>
    <row r="222" spans="5:5" x14ac:dyDescent="0.2">
      <c r="E222" s="213"/>
    </row>
    <row r="223" spans="5:5" x14ac:dyDescent="0.2">
      <c r="E223" s="213"/>
    </row>
    <row r="224" spans="5:5" x14ac:dyDescent="0.2">
      <c r="E224" s="213"/>
    </row>
    <row r="225" spans="1:7" x14ac:dyDescent="0.2">
      <c r="E225" s="213"/>
    </row>
    <row r="226" spans="1:7" x14ac:dyDescent="0.2">
      <c r="E226" s="213"/>
    </row>
    <row r="227" spans="1:7" x14ac:dyDescent="0.2">
      <c r="E227" s="213"/>
    </row>
    <row r="228" spans="1:7" x14ac:dyDescent="0.2">
      <c r="E228" s="213"/>
    </row>
    <row r="229" spans="1:7" x14ac:dyDescent="0.2">
      <c r="A229" s="256"/>
      <c r="B229" s="256"/>
      <c r="C229" s="256"/>
      <c r="D229" s="256"/>
      <c r="E229" s="256"/>
      <c r="F229" s="256"/>
      <c r="G229" s="256"/>
    </row>
    <row r="230" spans="1:7" x14ac:dyDescent="0.2">
      <c r="A230" s="256"/>
      <c r="B230" s="256"/>
      <c r="C230" s="256"/>
      <c r="D230" s="256"/>
      <c r="E230" s="256"/>
      <c r="F230" s="256"/>
      <c r="G230" s="256"/>
    </row>
    <row r="231" spans="1:7" x14ac:dyDescent="0.2">
      <c r="A231" s="256"/>
      <c r="B231" s="256"/>
      <c r="C231" s="256"/>
      <c r="D231" s="256"/>
      <c r="E231" s="256"/>
      <c r="F231" s="256"/>
      <c r="G231" s="256"/>
    </row>
    <row r="232" spans="1:7" x14ac:dyDescent="0.2">
      <c r="A232" s="256"/>
      <c r="B232" s="256"/>
      <c r="C232" s="256"/>
      <c r="D232" s="256"/>
      <c r="E232" s="256"/>
      <c r="F232" s="256"/>
      <c r="G232" s="256"/>
    </row>
    <row r="233" spans="1:7" x14ac:dyDescent="0.2">
      <c r="E233" s="213"/>
    </row>
    <row r="234" spans="1:7" x14ac:dyDescent="0.2">
      <c r="E234" s="213"/>
    </row>
    <row r="235" spans="1:7" x14ac:dyDescent="0.2">
      <c r="E235" s="213"/>
    </row>
    <row r="236" spans="1:7" x14ac:dyDescent="0.2">
      <c r="E236" s="213"/>
    </row>
    <row r="237" spans="1:7" x14ac:dyDescent="0.2">
      <c r="E237" s="213"/>
    </row>
    <row r="238" spans="1:7" x14ac:dyDescent="0.2">
      <c r="E238" s="213"/>
    </row>
    <row r="239" spans="1:7" x14ac:dyDescent="0.2">
      <c r="E239" s="213"/>
    </row>
    <row r="240" spans="1:7" x14ac:dyDescent="0.2">
      <c r="E240" s="213"/>
    </row>
    <row r="241" spans="5:5" x14ac:dyDescent="0.2">
      <c r="E241" s="213"/>
    </row>
    <row r="242" spans="5:5" x14ac:dyDescent="0.2">
      <c r="E242" s="213"/>
    </row>
    <row r="243" spans="5:5" x14ac:dyDescent="0.2">
      <c r="E243" s="213"/>
    </row>
    <row r="244" spans="5:5" x14ac:dyDescent="0.2">
      <c r="E244" s="213"/>
    </row>
    <row r="245" spans="5:5" x14ac:dyDescent="0.2">
      <c r="E245" s="213"/>
    </row>
    <row r="246" spans="5:5" x14ac:dyDescent="0.2">
      <c r="E246" s="213"/>
    </row>
    <row r="247" spans="5:5" x14ac:dyDescent="0.2">
      <c r="E247" s="213"/>
    </row>
    <row r="248" spans="5:5" x14ac:dyDescent="0.2">
      <c r="E248" s="213"/>
    </row>
    <row r="249" spans="5:5" x14ac:dyDescent="0.2">
      <c r="E249" s="213"/>
    </row>
    <row r="250" spans="5:5" x14ac:dyDescent="0.2">
      <c r="E250" s="213"/>
    </row>
    <row r="251" spans="5:5" x14ac:dyDescent="0.2">
      <c r="E251" s="213"/>
    </row>
    <row r="252" spans="5:5" x14ac:dyDescent="0.2">
      <c r="E252" s="213"/>
    </row>
    <row r="253" spans="5:5" x14ac:dyDescent="0.2">
      <c r="E253" s="213"/>
    </row>
    <row r="254" spans="5:5" x14ac:dyDescent="0.2">
      <c r="E254" s="213"/>
    </row>
    <row r="255" spans="5:5" x14ac:dyDescent="0.2">
      <c r="E255" s="213"/>
    </row>
    <row r="256" spans="5:5" x14ac:dyDescent="0.2">
      <c r="E256" s="213"/>
    </row>
    <row r="257" spans="1:7" x14ac:dyDescent="0.2">
      <c r="E257" s="213"/>
    </row>
    <row r="258" spans="1:7" x14ac:dyDescent="0.2">
      <c r="E258" s="213"/>
    </row>
    <row r="259" spans="1:7" x14ac:dyDescent="0.2">
      <c r="E259" s="213"/>
    </row>
    <row r="260" spans="1:7" x14ac:dyDescent="0.2">
      <c r="E260" s="213"/>
    </row>
    <row r="261" spans="1:7" x14ac:dyDescent="0.2">
      <c r="E261" s="213"/>
    </row>
    <row r="262" spans="1:7" x14ac:dyDescent="0.2">
      <c r="E262" s="213"/>
    </row>
    <row r="263" spans="1:7" x14ac:dyDescent="0.2">
      <c r="E263" s="213"/>
    </row>
    <row r="264" spans="1:7" x14ac:dyDescent="0.2">
      <c r="A264" s="267"/>
      <c r="B264" s="267"/>
    </row>
    <row r="265" spans="1:7" x14ac:dyDescent="0.2">
      <c r="A265" s="256"/>
      <c r="B265" s="256"/>
      <c r="C265" s="268"/>
      <c r="D265" s="268"/>
      <c r="E265" s="269"/>
      <c r="F265" s="268"/>
      <c r="G265" s="270"/>
    </row>
    <row r="266" spans="1:7" x14ac:dyDescent="0.2">
      <c r="A266" s="271"/>
      <c r="B266" s="271"/>
      <c r="C266" s="256"/>
      <c r="D266" s="256"/>
      <c r="E266" s="272"/>
      <c r="F266" s="256"/>
      <c r="G266" s="256"/>
    </row>
    <row r="267" spans="1:7" x14ac:dyDescent="0.2">
      <c r="A267" s="256"/>
      <c r="B267" s="256"/>
      <c r="C267" s="256"/>
      <c r="D267" s="256"/>
      <c r="E267" s="272"/>
      <c r="F267" s="256"/>
      <c r="G267" s="256"/>
    </row>
    <row r="268" spans="1:7" x14ac:dyDescent="0.2">
      <c r="A268" s="256"/>
      <c r="B268" s="256"/>
      <c r="C268" s="256"/>
      <c r="D268" s="256"/>
      <c r="E268" s="272"/>
      <c r="F268" s="256"/>
      <c r="G268" s="256"/>
    </row>
    <row r="269" spans="1:7" x14ac:dyDescent="0.2">
      <c r="A269" s="256"/>
      <c r="B269" s="256"/>
      <c r="C269" s="256"/>
      <c r="D269" s="256"/>
      <c r="E269" s="272"/>
      <c r="F269" s="256"/>
      <c r="G269" s="256"/>
    </row>
    <row r="270" spans="1:7" x14ac:dyDescent="0.2">
      <c r="A270" s="256"/>
      <c r="B270" s="256"/>
      <c r="C270" s="256"/>
      <c r="D270" s="256"/>
      <c r="E270" s="272"/>
      <c r="F270" s="256"/>
      <c r="G270" s="256"/>
    </row>
    <row r="271" spans="1:7" x14ac:dyDescent="0.2">
      <c r="A271" s="256"/>
      <c r="B271" s="256"/>
      <c r="C271" s="256"/>
      <c r="D271" s="256"/>
      <c r="E271" s="272"/>
      <c r="F271" s="256"/>
      <c r="G271" s="256"/>
    </row>
    <row r="272" spans="1:7" x14ac:dyDescent="0.2">
      <c r="A272" s="256"/>
      <c r="B272" s="256"/>
      <c r="C272" s="256"/>
      <c r="D272" s="256"/>
      <c r="E272" s="272"/>
      <c r="F272" s="256"/>
      <c r="G272" s="256"/>
    </row>
    <row r="273" spans="1:7" x14ac:dyDescent="0.2">
      <c r="A273" s="256"/>
      <c r="B273" s="256"/>
      <c r="C273" s="256"/>
      <c r="D273" s="256"/>
      <c r="E273" s="272"/>
      <c r="F273" s="256"/>
      <c r="G273" s="256"/>
    </row>
    <row r="274" spans="1:7" x14ac:dyDescent="0.2">
      <c r="A274" s="256"/>
      <c r="B274" s="256"/>
      <c r="C274" s="256"/>
      <c r="D274" s="256"/>
      <c r="E274" s="272"/>
      <c r="F274" s="256"/>
      <c r="G274" s="256"/>
    </row>
    <row r="275" spans="1:7" x14ac:dyDescent="0.2">
      <c r="A275" s="256"/>
      <c r="B275" s="256"/>
      <c r="C275" s="256"/>
      <c r="D275" s="256"/>
      <c r="E275" s="272"/>
      <c r="F275" s="256"/>
      <c r="G275" s="256"/>
    </row>
    <row r="276" spans="1:7" x14ac:dyDescent="0.2">
      <c r="A276" s="256"/>
      <c r="B276" s="256"/>
      <c r="C276" s="256"/>
      <c r="D276" s="256"/>
      <c r="E276" s="272"/>
      <c r="F276" s="256"/>
      <c r="G276" s="256"/>
    </row>
    <row r="277" spans="1:7" x14ac:dyDescent="0.2">
      <c r="A277" s="256"/>
      <c r="B277" s="256"/>
      <c r="C277" s="256"/>
      <c r="D277" s="256"/>
      <c r="E277" s="272"/>
      <c r="F277" s="256"/>
      <c r="G277" s="256"/>
    </row>
    <row r="278" spans="1:7" x14ac:dyDescent="0.2">
      <c r="A278" s="256"/>
      <c r="B278" s="256"/>
      <c r="C278" s="256"/>
      <c r="D278" s="256"/>
      <c r="E278" s="272"/>
      <c r="F278" s="256"/>
      <c r="G278" s="256"/>
    </row>
  </sheetData>
  <sheetProtection algorithmName="SHA-512" hashValue="SrxnvYzWs+xJR/qFch7ykVV/Bggu8rEWTCpEuVA577uoifpKiWeLlNElQu5fcO0D+g35aL4XujtGmd/6TUqVdQ==" saltValue="YXXQf4JxjfYLigsYLJ2iwQ==" spinCount="100000" sheet="1" objects="1" scenarios="1"/>
  <mergeCells count="93">
    <mergeCell ref="C188:D188"/>
    <mergeCell ref="C189:D189"/>
    <mergeCell ref="C190:D190"/>
    <mergeCell ref="C191:D191"/>
    <mergeCell ref="C193:D193"/>
    <mergeCell ref="C184:D184"/>
    <mergeCell ref="C185:D185"/>
    <mergeCell ref="C186:D186"/>
    <mergeCell ref="C163:D163"/>
    <mergeCell ref="C164:D164"/>
    <mergeCell ref="C166:D166"/>
    <mergeCell ref="C167:D167"/>
    <mergeCell ref="C169:D169"/>
    <mergeCell ref="C170:D170"/>
    <mergeCell ref="C172:D172"/>
    <mergeCell ref="C173:D173"/>
    <mergeCell ref="C175:D175"/>
    <mergeCell ref="C176:D176"/>
    <mergeCell ref="C177:D177"/>
    <mergeCell ref="C178:D178"/>
    <mergeCell ref="C183:D183"/>
    <mergeCell ref="C154:D154"/>
    <mergeCell ref="C155:D155"/>
    <mergeCell ref="C156:D156"/>
    <mergeCell ref="C158:D158"/>
    <mergeCell ref="C139:D139"/>
    <mergeCell ref="C141:D141"/>
    <mergeCell ref="C143:D143"/>
    <mergeCell ref="C145:D145"/>
    <mergeCell ref="C146:D146"/>
    <mergeCell ref="C148:D148"/>
    <mergeCell ref="C149:D149"/>
    <mergeCell ref="C134:D134"/>
    <mergeCell ref="C135:D135"/>
    <mergeCell ref="C112:D112"/>
    <mergeCell ref="C114:D114"/>
    <mergeCell ref="C116:D116"/>
    <mergeCell ref="C118:D118"/>
    <mergeCell ref="C119:D119"/>
    <mergeCell ref="C121:D121"/>
    <mergeCell ref="C123:D123"/>
    <mergeCell ref="C128:D128"/>
    <mergeCell ref="C129:D129"/>
    <mergeCell ref="C131:D131"/>
    <mergeCell ref="C132:D132"/>
    <mergeCell ref="C95:D95"/>
    <mergeCell ref="C90:D90"/>
    <mergeCell ref="C79:D79"/>
    <mergeCell ref="C80:D80"/>
    <mergeCell ref="C81:D81"/>
    <mergeCell ref="C82:D82"/>
    <mergeCell ref="C83:D83"/>
    <mergeCell ref="C75:D75"/>
    <mergeCell ref="C56:D56"/>
    <mergeCell ref="C57:D57"/>
    <mergeCell ref="C59:D59"/>
    <mergeCell ref="C60:D60"/>
    <mergeCell ref="C65:D65"/>
    <mergeCell ref="C67:D67"/>
    <mergeCell ref="C68:D68"/>
    <mergeCell ref="C70:D70"/>
    <mergeCell ref="C72:D72"/>
    <mergeCell ref="C47:D47"/>
    <mergeCell ref="C51:D51"/>
    <mergeCell ref="C52:D52"/>
    <mergeCell ref="C39:D39"/>
    <mergeCell ref="C41:D41"/>
    <mergeCell ref="C42:D42"/>
    <mergeCell ref="C43:D43"/>
    <mergeCell ref="C44:D44"/>
    <mergeCell ref="C45:D45"/>
    <mergeCell ref="C37:D37"/>
    <mergeCell ref="C17:D17"/>
    <mergeCell ref="C19:D19"/>
    <mergeCell ref="C21:D21"/>
    <mergeCell ref="C25:D25"/>
    <mergeCell ref="C26:D26"/>
    <mergeCell ref="C27:D27"/>
    <mergeCell ref="C28:D28"/>
    <mergeCell ref="C29:D29"/>
    <mergeCell ref="C31:D31"/>
    <mergeCell ref="C33:D33"/>
    <mergeCell ref="C34:D34"/>
    <mergeCell ref="C35:D35"/>
    <mergeCell ref="C36:D36"/>
    <mergeCell ref="C11:D11"/>
    <mergeCell ref="C13:D13"/>
    <mergeCell ref="C15:D15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4" t="s">
        <v>32</v>
      </c>
      <c r="B1" s="75"/>
      <c r="C1" s="75"/>
      <c r="D1" s="75"/>
      <c r="E1" s="75"/>
      <c r="F1" s="75"/>
      <c r="G1" s="75"/>
    </row>
    <row r="2" spans="1:57" ht="12.75" customHeight="1" x14ac:dyDescent="0.2">
      <c r="A2" s="76" t="s">
        <v>33</v>
      </c>
      <c r="B2" s="77"/>
      <c r="C2" s="78" t="s">
        <v>99</v>
      </c>
      <c r="D2" s="78" t="s">
        <v>367</v>
      </c>
      <c r="E2" s="79"/>
      <c r="F2" s="80" t="s">
        <v>34</v>
      </c>
      <c r="G2" s="81"/>
    </row>
    <row r="3" spans="1:57" ht="3" hidden="1" customHeight="1" x14ac:dyDescent="0.2">
      <c r="A3" s="82"/>
      <c r="B3" s="83"/>
      <c r="C3" s="84"/>
      <c r="D3" s="84"/>
      <c r="E3" s="85"/>
      <c r="F3" s="86"/>
      <c r="G3" s="87"/>
    </row>
    <row r="4" spans="1:57" ht="12" customHeight="1" x14ac:dyDescent="0.2">
      <c r="A4" s="88" t="s">
        <v>35</v>
      </c>
      <c r="B4" s="83"/>
      <c r="C4" s="84"/>
      <c r="D4" s="84"/>
      <c r="E4" s="85"/>
      <c r="F4" s="86" t="s">
        <v>36</v>
      </c>
      <c r="G4" s="89"/>
    </row>
    <row r="5" spans="1:57" ht="12.95" customHeight="1" x14ac:dyDescent="0.2">
      <c r="A5" s="90" t="s">
        <v>366</v>
      </c>
      <c r="B5" s="91"/>
      <c r="C5" s="92" t="s">
        <v>367</v>
      </c>
      <c r="D5" s="93"/>
      <c r="E5" s="91"/>
      <c r="F5" s="86" t="s">
        <v>37</v>
      </c>
      <c r="G5" s="87"/>
    </row>
    <row r="6" spans="1:57" ht="12.95" customHeight="1" x14ac:dyDescent="0.2">
      <c r="A6" s="88" t="s">
        <v>38</v>
      </c>
      <c r="B6" s="83"/>
      <c r="C6" s="84"/>
      <c r="D6" s="84"/>
      <c r="E6" s="85"/>
      <c r="F6" s="94" t="s">
        <v>39</v>
      </c>
      <c r="G6" s="95">
        <v>0</v>
      </c>
      <c r="O6" s="96"/>
    </row>
    <row r="7" spans="1:57" ht="12.95" customHeight="1" x14ac:dyDescent="0.2">
      <c r="A7" s="97" t="s">
        <v>102</v>
      </c>
      <c r="B7" s="98"/>
      <c r="C7" s="99" t="s">
        <v>103</v>
      </c>
      <c r="D7" s="100"/>
      <c r="E7" s="100"/>
      <c r="F7" s="101" t="s">
        <v>40</v>
      </c>
      <c r="G7" s="95">
        <f>IF(G6=0,,ROUND((F30+F32)/G6,1))</f>
        <v>0</v>
      </c>
    </row>
    <row r="8" spans="1:57" x14ac:dyDescent="0.2">
      <c r="A8" s="102" t="s">
        <v>41</v>
      </c>
      <c r="B8" s="86"/>
      <c r="C8" s="383" t="s">
        <v>364</v>
      </c>
      <c r="D8" s="383"/>
      <c r="E8" s="384"/>
      <c r="F8" s="103" t="s">
        <v>42</v>
      </c>
      <c r="G8" s="104"/>
      <c r="H8" s="105"/>
      <c r="I8" s="106"/>
    </row>
    <row r="9" spans="1:57" x14ac:dyDescent="0.2">
      <c r="A9" s="102" t="s">
        <v>43</v>
      </c>
      <c r="B9" s="86"/>
      <c r="C9" s="383"/>
      <c r="D9" s="383"/>
      <c r="E9" s="384"/>
      <c r="F9" s="86"/>
      <c r="G9" s="107"/>
      <c r="H9" s="108"/>
    </row>
    <row r="10" spans="1:57" x14ac:dyDescent="0.2">
      <c r="A10" s="102" t="s">
        <v>44</v>
      </c>
      <c r="B10" s="86"/>
      <c r="C10" s="383" t="s">
        <v>363</v>
      </c>
      <c r="D10" s="383"/>
      <c r="E10" s="383"/>
      <c r="F10" s="109"/>
      <c r="G10" s="110"/>
      <c r="H10" s="111"/>
    </row>
    <row r="11" spans="1:57" ht="13.5" customHeight="1" x14ac:dyDescent="0.2">
      <c r="A11" s="102" t="s">
        <v>45</v>
      </c>
      <c r="B11" s="86"/>
      <c r="C11" s="383"/>
      <c r="D11" s="383"/>
      <c r="E11" s="383"/>
      <c r="F11" s="112" t="s">
        <v>46</v>
      </c>
      <c r="G11" s="113"/>
      <c r="H11" s="108"/>
      <c r="BA11" s="114"/>
      <c r="BB11" s="114"/>
      <c r="BC11" s="114"/>
      <c r="BD11" s="114"/>
      <c r="BE11" s="114"/>
    </row>
    <row r="12" spans="1:57" ht="12.75" customHeight="1" x14ac:dyDescent="0.2">
      <c r="A12" s="115" t="s">
        <v>47</v>
      </c>
      <c r="B12" s="83"/>
      <c r="C12" s="385"/>
      <c r="D12" s="385"/>
      <c r="E12" s="385"/>
      <c r="F12" s="116" t="s">
        <v>48</v>
      </c>
      <c r="G12" s="117"/>
      <c r="H12" s="108"/>
    </row>
    <row r="13" spans="1:57" ht="28.5" customHeight="1" thickBot="1" x14ac:dyDescent="0.25">
      <c r="A13" s="118" t="s">
        <v>49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 x14ac:dyDescent="0.25">
      <c r="A14" s="122" t="s">
        <v>50</v>
      </c>
      <c r="B14" s="123"/>
      <c r="C14" s="124"/>
      <c r="D14" s="125" t="s">
        <v>51</v>
      </c>
      <c r="E14" s="126"/>
      <c r="F14" s="126"/>
      <c r="G14" s="124"/>
    </row>
    <row r="15" spans="1:57" ht="15.95" customHeight="1" x14ac:dyDescent="0.2">
      <c r="A15" s="127"/>
      <c r="B15" s="128" t="s">
        <v>52</v>
      </c>
      <c r="C15" s="129">
        <f>'SO 02 1 Rek'!E8</f>
        <v>0</v>
      </c>
      <c r="D15" s="130">
        <f>'SO 02 1 Rek'!A16</f>
        <v>0</v>
      </c>
      <c r="E15" s="131"/>
      <c r="F15" s="132"/>
      <c r="G15" s="129">
        <f>'SO 02 1 Rek'!I16</f>
        <v>0</v>
      </c>
    </row>
    <row r="16" spans="1:57" ht="15.95" customHeight="1" x14ac:dyDescent="0.2">
      <c r="A16" s="127" t="s">
        <v>53</v>
      </c>
      <c r="B16" s="128" t="s">
        <v>54</v>
      </c>
      <c r="C16" s="129">
        <f>'SO 02 1 Rek'!F8</f>
        <v>0</v>
      </c>
      <c r="D16" s="82"/>
      <c r="E16" s="133"/>
      <c r="F16" s="134"/>
      <c r="G16" s="129"/>
    </row>
    <row r="17" spans="1:7" ht="15.95" customHeight="1" x14ac:dyDescent="0.2">
      <c r="A17" s="127" t="s">
        <v>55</v>
      </c>
      <c r="B17" s="128" t="s">
        <v>56</v>
      </c>
      <c r="C17" s="129">
        <f>'SO 02 1 Rek'!H8</f>
        <v>0</v>
      </c>
      <c r="D17" s="82"/>
      <c r="E17" s="133"/>
      <c r="F17" s="134"/>
      <c r="G17" s="129"/>
    </row>
    <row r="18" spans="1:7" ht="15.95" customHeight="1" x14ac:dyDescent="0.2">
      <c r="A18" s="135" t="s">
        <v>57</v>
      </c>
      <c r="B18" s="136" t="s">
        <v>58</v>
      </c>
      <c r="C18" s="129">
        <f>'SO 02 1 Rek'!G8</f>
        <v>0</v>
      </c>
      <c r="D18" s="82"/>
      <c r="E18" s="133"/>
      <c r="F18" s="134"/>
      <c r="G18" s="129"/>
    </row>
    <row r="19" spans="1:7" ht="15.95" customHeight="1" x14ac:dyDescent="0.2">
      <c r="A19" s="137" t="s">
        <v>59</v>
      </c>
      <c r="B19" s="128"/>
      <c r="C19" s="129">
        <f>SUM(C15:C18)</f>
        <v>0</v>
      </c>
      <c r="D19" s="82"/>
      <c r="E19" s="133"/>
      <c r="F19" s="134"/>
      <c r="G19" s="129"/>
    </row>
    <row r="20" spans="1:7" ht="15.95" customHeight="1" x14ac:dyDescent="0.2">
      <c r="A20" s="137"/>
      <c r="B20" s="128"/>
      <c r="C20" s="129"/>
      <c r="D20" s="82"/>
      <c r="E20" s="133"/>
      <c r="F20" s="134"/>
      <c r="G20" s="129"/>
    </row>
    <row r="21" spans="1:7" ht="15.95" customHeight="1" x14ac:dyDescent="0.2">
      <c r="A21" s="137" t="s">
        <v>29</v>
      </c>
      <c r="B21" s="128"/>
      <c r="C21" s="129">
        <f>'SO 02 1 Rek'!I8</f>
        <v>0</v>
      </c>
      <c r="D21" s="82"/>
      <c r="E21" s="133"/>
      <c r="F21" s="134"/>
      <c r="G21" s="129"/>
    </row>
    <row r="22" spans="1:7" ht="15.95" customHeight="1" x14ac:dyDescent="0.2">
      <c r="A22" s="138" t="s">
        <v>60</v>
      </c>
      <c r="B22" s="108"/>
      <c r="C22" s="129">
        <f>C19+C21</f>
        <v>0</v>
      </c>
      <c r="D22" s="82" t="s">
        <v>61</v>
      </c>
      <c r="E22" s="133"/>
      <c r="F22" s="134"/>
      <c r="G22" s="129">
        <f>G23-SUM(G15:G21)</f>
        <v>0</v>
      </c>
    </row>
    <row r="23" spans="1:7" ht="15.95" customHeight="1" thickBot="1" x14ac:dyDescent="0.25">
      <c r="A23" s="381" t="s">
        <v>62</v>
      </c>
      <c r="B23" s="382"/>
      <c r="C23" s="139">
        <f>C22+G23</f>
        <v>0</v>
      </c>
      <c r="D23" s="140" t="s">
        <v>63</v>
      </c>
      <c r="E23" s="141"/>
      <c r="F23" s="142"/>
      <c r="G23" s="129">
        <f>'SO 02 1 Rek'!H14</f>
        <v>0</v>
      </c>
    </row>
    <row r="24" spans="1:7" x14ac:dyDescent="0.2">
      <c r="A24" s="143" t="s">
        <v>64</v>
      </c>
      <c r="B24" s="144"/>
      <c r="C24" s="145"/>
      <c r="D24" s="144" t="s">
        <v>65</v>
      </c>
      <c r="E24" s="144"/>
      <c r="F24" s="146" t="s">
        <v>66</v>
      </c>
      <c r="G24" s="147"/>
    </row>
    <row r="25" spans="1:7" x14ac:dyDescent="0.2">
      <c r="A25" s="138" t="s">
        <v>67</v>
      </c>
      <c r="B25" s="108"/>
      <c r="C25" s="148"/>
      <c r="D25" s="108" t="s">
        <v>67</v>
      </c>
      <c r="F25" s="149" t="s">
        <v>67</v>
      </c>
      <c r="G25" s="150"/>
    </row>
    <row r="26" spans="1:7" ht="37.5" customHeight="1" x14ac:dyDescent="0.2">
      <c r="A26" s="138" t="s">
        <v>68</v>
      </c>
      <c r="B26" s="151"/>
      <c r="C26" s="148"/>
      <c r="D26" s="108" t="s">
        <v>68</v>
      </c>
      <c r="F26" s="149" t="s">
        <v>68</v>
      </c>
      <c r="G26" s="150"/>
    </row>
    <row r="27" spans="1:7" x14ac:dyDescent="0.2">
      <c r="A27" s="138"/>
      <c r="B27" s="152"/>
      <c r="C27" s="148"/>
      <c r="D27" s="108"/>
      <c r="F27" s="149"/>
      <c r="G27" s="150"/>
    </row>
    <row r="28" spans="1:7" x14ac:dyDescent="0.2">
      <c r="A28" s="138" t="s">
        <v>69</v>
      </c>
      <c r="B28" s="108"/>
      <c r="C28" s="148"/>
      <c r="D28" s="149" t="s">
        <v>70</v>
      </c>
      <c r="E28" s="148"/>
      <c r="F28" s="153" t="s">
        <v>70</v>
      </c>
      <c r="G28" s="150"/>
    </row>
    <row r="29" spans="1:7" ht="69" customHeight="1" x14ac:dyDescent="0.2">
      <c r="A29" s="138"/>
      <c r="B29" s="108"/>
      <c r="C29" s="154"/>
      <c r="D29" s="155"/>
      <c r="E29" s="154"/>
      <c r="F29" s="108"/>
      <c r="G29" s="150"/>
    </row>
    <row r="30" spans="1:7" x14ac:dyDescent="0.2">
      <c r="A30" s="156" t="s">
        <v>11</v>
      </c>
      <c r="B30" s="157"/>
      <c r="C30" s="158">
        <v>15</v>
      </c>
      <c r="D30" s="157" t="s">
        <v>71</v>
      </c>
      <c r="E30" s="159"/>
      <c r="F30" s="387">
        <f>C23-F32</f>
        <v>0</v>
      </c>
      <c r="G30" s="388"/>
    </row>
    <row r="31" spans="1:7" x14ac:dyDescent="0.2">
      <c r="A31" s="156" t="s">
        <v>72</v>
      </c>
      <c r="B31" s="157"/>
      <c r="C31" s="158">
        <f>C30</f>
        <v>15</v>
      </c>
      <c r="D31" s="157" t="s">
        <v>73</v>
      </c>
      <c r="E31" s="159"/>
      <c r="F31" s="387">
        <f>ROUND(PRODUCT(F30,C31/100),0)</f>
        <v>0</v>
      </c>
      <c r="G31" s="388"/>
    </row>
    <row r="32" spans="1:7" x14ac:dyDescent="0.2">
      <c r="A32" s="156" t="s">
        <v>11</v>
      </c>
      <c r="B32" s="157"/>
      <c r="C32" s="158">
        <v>0</v>
      </c>
      <c r="D32" s="157" t="s">
        <v>73</v>
      </c>
      <c r="E32" s="159"/>
      <c r="F32" s="387">
        <v>0</v>
      </c>
      <c r="G32" s="388"/>
    </row>
    <row r="33" spans="1:8" x14ac:dyDescent="0.2">
      <c r="A33" s="156" t="s">
        <v>72</v>
      </c>
      <c r="B33" s="160"/>
      <c r="C33" s="161">
        <f>C32</f>
        <v>0</v>
      </c>
      <c r="D33" s="157" t="s">
        <v>73</v>
      </c>
      <c r="E33" s="134"/>
      <c r="F33" s="387">
        <f>ROUND(PRODUCT(F32,C33/100),0)</f>
        <v>0</v>
      </c>
      <c r="G33" s="388"/>
    </row>
    <row r="34" spans="1:8" s="165" customFormat="1" ht="19.5" customHeight="1" thickBot="1" x14ac:dyDescent="0.3">
      <c r="A34" s="162" t="s">
        <v>74</v>
      </c>
      <c r="B34" s="163"/>
      <c r="C34" s="163"/>
      <c r="D34" s="163"/>
      <c r="E34" s="164"/>
      <c r="F34" s="389">
        <f>ROUND(SUM(F30:F33),0)</f>
        <v>0</v>
      </c>
      <c r="G34" s="390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91"/>
      <c r="C37" s="391"/>
      <c r="D37" s="391"/>
      <c r="E37" s="391"/>
      <c r="F37" s="391"/>
      <c r="G37" s="391"/>
      <c r="H37" s="1" t="s">
        <v>1</v>
      </c>
    </row>
    <row r="38" spans="1:8" ht="12.75" customHeight="1" x14ac:dyDescent="0.2">
      <c r="A38" s="166"/>
      <c r="B38" s="391"/>
      <c r="C38" s="391"/>
      <c r="D38" s="391"/>
      <c r="E38" s="391"/>
      <c r="F38" s="391"/>
      <c r="G38" s="391"/>
      <c r="H38" s="1" t="s">
        <v>1</v>
      </c>
    </row>
    <row r="39" spans="1:8" x14ac:dyDescent="0.2">
      <c r="A39" s="166"/>
      <c r="B39" s="391"/>
      <c r="C39" s="391"/>
      <c r="D39" s="391"/>
      <c r="E39" s="391"/>
      <c r="F39" s="391"/>
      <c r="G39" s="391"/>
      <c r="H39" s="1" t="s">
        <v>1</v>
      </c>
    </row>
    <row r="40" spans="1:8" x14ac:dyDescent="0.2">
      <c r="A40" s="166"/>
      <c r="B40" s="391"/>
      <c r="C40" s="391"/>
      <c r="D40" s="391"/>
      <c r="E40" s="391"/>
      <c r="F40" s="391"/>
      <c r="G40" s="391"/>
      <c r="H40" s="1" t="s">
        <v>1</v>
      </c>
    </row>
    <row r="41" spans="1:8" x14ac:dyDescent="0.2">
      <c r="A41" s="166"/>
      <c r="B41" s="391"/>
      <c r="C41" s="391"/>
      <c r="D41" s="391"/>
      <c r="E41" s="391"/>
      <c r="F41" s="391"/>
      <c r="G41" s="391"/>
      <c r="H41" s="1" t="s">
        <v>1</v>
      </c>
    </row>
    <row r="42" spans="1:8" x14ac:dyDescent="0.2">
      <c r="A42" s="166"/>
      <c r="B42" s="391"/>
      <c r="C42" s="391"/>
      <c r="D42" s="391"/>
      <c r="E42" s="391"/>
      <c r="F42" s="391"/>
      <c r="G42" s="391"/>
      <c r="H42" s="1" t="s">
        <v>1</v>
      </c>
    </row>
    <row r="43" spans="1:8" x14ac:dyDescent="0.2">
      <c r="A43" s="166"/>
      <c r="B43" s="391"/>
      <c r="C43" s="391"/>
      <c r="D43" s="391"/>
      <c r="E43" s="391"/>
      <c r="F43" s="391"/>
      <c r="G43" s="391"/>
      <c r="H43" s="1" t="s">
        <v>1</v>
      </c>
    </row>
    <row r="44" spans="1:8" ht="12.75" customHeight="1" x14ac:dyDescent="0.2">
      <c r="A44" s="166"/>
      <c r="B44" s="391"/>
      <c r="C44" s="391"/>
      <c r="D44" s="391"/>
      <c r="E44" s="391"/>
      <c r="F44" s="391"/>
      <c r="G44" s="391"/>
      <c r="H44" s="1" t="s">
        <v>1</v>
      </c>
    </row>
    <row r="45" spans="1:8" ht="12.75" customHeight="1" x14ac:dyDescent="0.2">
      <c r="A45" s="166"/>
      <c r="B45" s="391"/>
      <c r="C45" s="391"/>
      <c r="D45" s="391"/>
      <c r="E45" s="391"/>
      <c r="F45" s="391"/>
      <c r="G45" s="391"/>
      <c r="H45" s="1" t="s">
        <v>1</v>
      </c>
    </row>
    <row r="46" spans="1:8" x14ac:dyDescent="0.2">
      <c r="B46" s="386"/>
      <c r="C46" s="386"/>
      <c r="D46" s="386"/>
      <c r="E46" s="386"/>
      <c r="F46" s="386"/>
      <c r="G46" s="386"/>
    </row>
    <row r="47" spans="1:8" x14ac:dyDescent="0.2">
      <c r="B47" s="386"/>
      <c r="C47" s="386"/>
      <c r="D47" s="386"/>
      <c r="E47" s="386"/>
      <c r="F47" s="386"/>
      <c r="G47" s="386"/>
    </row>
    <row r="48" spans="1:8" x14ac:dyDescent="0.2">
      <c r="B48" s="386"/>
      <c r="C48" s="386"/>
      <c r="D48" s="386"/>
      <c r="E48" s="386"/>
      <c r="F48" s="386"/>
      <c r="G48" s="386"/>
    </row>
    <row r="49" spans="2:7" x14ac:dyDescent="0.2">
      <c r="B49" s="386"/>
      <c r="C49" s="386"/>
      <c r="D49" s="386"/>
      <c r="E49" s="386"/>
      <c r="F49" s="386"/>
      <c r="G49" s="386"/>
    </row>
    <row r="50" spans="2:7" x14ac:dyDescent="0.2">
      <c r="B50" s="386"/>
      <c r="C50" s="386"/>
      <c r="D50" s="386"/>
      <c r="E50" s="386"/>
      <c r="F50" s="386"/>
      <c r="G50" s="386"/>
    </row>
    <row r="51" spans="2:7" x14ac:dyDescent="0.2">
      <c r="B51" s="386"/>
      <c r="C51" s="386"/>
      <c r="D51" s="386"/>
      <c r="E51" s="386"/>
      <c r="F51" s="386"/>
      <c r="G51" s="386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92" t="s">
        <v>2</v>
      </c>
      <c r="B1" s="393"/>
      <c r="C1" s="167" t="s">
        <v>104</v>
      </c>
      <c r="D1" s="168"/>
      <c r="E1" s="169"/>
      <c r="F1" s="168"/>
      <c r="G1" s="170" t="s">
        <v>76</v>
      </c>
      <c r="H1" s="171" t="s">
        <v>99</v>
      </c>
      <c r="I1" s="172"/>
    </row>
    <row r="2" spans="1:57" ht="13.5" thickBot="1" x14ac:dyDescent="0.25">
      <c r="A2" s="394" t="s">
        <v>77</v>
      </c>
      <c r="B2" s="395"/>
      <c r="C2" s="173" t="s">
        <v>368</v>
      </c>
      <c r="D2" s="174"/>
      <c r="E2" s="175"/>
      <c r="F2" s="174"/>
      <c r="G2" s="396" t="s">
        <v>367</v>
      </c>
      <c r="H2" s="397"/>
      <c r="I2" s="398"/>
    </row>
    <row r="3" spans="1:57" ht="13.5" thickTop="1" x14ac:dyDescent="0.2">
      <c r="F3" s="108"/>
    </row>
    <row r="4" spans="1:57" ht="19.5" customHeight="1" x14ac:dyDescent="0.25">
      <c r="A4" s="176" t="s">
        <v>78</v>
      </c>
      <c r="B4" s="177"/>
      <c r="C4" s="177"/>
      <c r="D4" s="177"/>
      <c r="E4" s="178"/>
      <c r="F4" s="177"/>
      <c r="G4" s="177"/>
      <c r="H4" s="177"/>
      <c r="I4" s="177"/>
    </row>
    <row r="5" spans="1:57" ht="13.5" thickBot="1" x14ac:dyDescent="0.25"/>
    <row r="6" spans="1:57" s="108" customFormat="1" ht="13.5" thickBot="1" x14ac:dyDescent="0.25">
      <c r="A6" s="179"/>
      <c r="B6" s="180" t="s">
        <v>79</v>
      </c>
      <c r="C6" s="180"/>
      <c r="D6" s="181"/>
      <c r="E6" s="182" t="s">
        <v>25</v>
      </c>
      <c r="F6" s="183" t="s">
        <v>26</v>
      </c>
      <c r="G6" s="183" t="s">
        <v>27</v>
      </c>
      <c r="H6" s="183" t="s">
        <v>28</v>
      </c>
      <c r="I6" s="184" t="s">
        <v>29</v>
      </c>
    </row>
    <row r="7" spans="1:57" s="108" customFormat="1" ht="13.5" thickBot="1" x14ac:dyDescent="0.25">
      <c r="A7" s="273" t="str">
        <f>'SO 02 1 Pol'!B7</f>
        <v>01</v>
      </c>
      <c r="B7" s="47" t="str">
        <f>'SO 02 1 Pol'!C7</f>
        <v>Vedlejší rozpočtové náklady</v>
      </c>
      <c r="D7" s="185"/>
      <c r="E7" s="274">
        <f>'SO 02 1 Pol'!BA11</f>
        <v>0</v>
      </c>
      <c r="F7" s="275">
        <f>'SO 02 1 Pol'!BB11</f>
        <v>0</v>
      </c>
      <c r="G7" s="275">
        <f>'SO 02 1 Pol'!BC11</f>
        <v>0</v>
      </c>
      <c r="H7" s="275">
        <f>'SO 02 1 Pol'!BD11</f>
        <v>0</v>
      </c>
      <c r="I7" s="276">
        <f>'SO 02 1 Pol'!BE11</f>
        <v>0</v>
      </c>
    </row>
    <row r="8" spans="1:57" s="4" customFormat="1" ht="13.5" thickBot="1" x14ac:dyDescent="0.25">
      <c r="A8" s="186"/>
      <c r="B8" s="187" t="s">
        <v>80</v>
      </c>
      <c r="C8" s="187"/>
      <c r="D8" s="188"/>
      <c r="E8" s="189">
        <f>SUM(E7:E7)</f>
        <v>0</v>
      </c>
      <c r="F8" s="190">
        <f>SUM(F7:F7)</f>
        <v>0</v>
      </c>
      <c r="G8" s="190">
        <f>SUM(G7:G7)</f>
        <v>0</v>
      </c>
      <c r="H8" s="190">
        <f>SUM(H7:H7)</f>
        <v>0</v>
      </c>
      <c r="I8" s="191">
        <f>SUM(I7:I7)</f>
        <v>0</v>
      </c>
    </row>
    <row r="9" spans="1:57" x14ac:dyDescent="0.2">
      <c r="A9" s="108"/>
      <c r="B9" s="108"/>
      <c r="C9" s="108"/>
      <c r="D9" s="108"/>
      <c r="E9" s="108"/>
      <c r="F9" s="108"/>
      <c r="G9" s="108"/>
      <c r="H9" s="108"/>
      <c r="I9" s="108"/>
    </row>
    <row r="10" spans="1:57" ht="19.5" customHeight="1" x14ac:dyDescent="0.25">
      <c r="A10" s="177" t="s">
        <v>81</v>
      </c>
      <c r="B10" s="177"/>
      <c r="C10" s="177"/>
      <c r="D10" s="177"/>
      <c r="E10" s="177"/>
      <c r="F10" s="177"/>
      <c r="G10" s="192"/>
      <c r="H10" s="177"/>
      <c r="I10" s="177"/>
      <c r="BA10" s="114"/>
      <c r="BB10" s="114"/>
      <c r="BC10" s="114"/>
      <c r="BD10" s="114"/>
      <c r="BE10" s="114"/>
    </row>
    <row r="11" spans="1:57" ht="13.5" thickBot="1" x14ac:dyDescent="0.25"/>
    <row r="12" spans="1:57" x14ac:dyDescent="0.2">
      <c r="A12" s="143" t="s">
        <v>82</v>
      </c>
      <c r="B12" s="144"/>
      <c r="C12" s="144"/>
      <c r="D12" s="193"/>
      <c r="E12" s="194" t="s">
        <v>83</v>
      </c>
      <c r="F12" s="195" t="s">
        <v>12</v>
      </c>
      <c r="G12" s="196" t="s">
        <v>84</v>
      </c>
      <c r="H12" s="197"/>
      <c r="I12" s="198" t="s">
        <v>83</v>
      </c>
    </row>
    <row r="13" spans="1:57" x14ac:dyDescent="0.2">
      <c r="A13" s="137"/>
      <c r="B13" s="128"/>
      <c r="C13" s="128"/>
      <c r="D13" s="199"/>
      <c r="E13" s="200"/>
      <c r="F13" s="201"/>
      <c r="G13" s="202">
        <f>CHOOSE(BA13+1,E8+F8,E8+F8+H8,E8+F8+G8+H8,E8,F8,H8,G8,H8+G8,0)</f>
        <v>0</v>
      </c>
      <c r="H13" s="203"/>
      <c r="I13" s="204">
        <f>E13+F13*G13/100</f>
        <v>0</v>
      </c>
      <c r="BA13" s="1">
        <v>8</v>
      </c>
    </row>
    <row r="14" spans="1:57" ht="13.5" thickBot="1" x14ac:dyDescent="0.25">
      <c r="A14" s="205"/>
      <c r="B14" s="206" t="s">
        <v>85</v>
      </c>
      <c r="C14" s="207"/>
      <c r="D14" s="208"/>
      <c r="E14" s="209"/>
      <c r="F14" s="210"/>
      <c r="G14" s="210"/>
      <c r="H14" s="399">
        <f>SUM(I13:I13)</f>
        <v>0</v>
      </c>
      <c r="I14" s="400"/>
    </row>
    <row r="16" spans="1:57" x14ac:dyDescent="0.2">
      <c r="B16" s="4"/>
      <c r="F16" s="211"/>
      <c r="G16" s="212"/>
      <c r="H16" s="212"/>
      <c r="I16" s="31"/>
    </row>
    <row r="17" spans="6:9" x14ac:dyDescent="0.2">
      <c r="F17" s="211"/>
      <c r="G17" s="212"/>
      <c r="H17" s="212"/>
      <c r="I17" s="31"/>
    </row>
    <row r="18" spans="6:9" x14ac:dyDescent="0.2">
      <c r="F18" s="211"/>
      <c r="G18" s="212"/>
      <c r="H18" s="212"/>
      <c r="I18" s="31"/>
    </row>
    <row r="19" spans="6:9" x14ac:dyDescent="0.2">
      <c r="F19" s="211"/>
      <c r="G19" s="212"/>
      <c r="H19" s="212"/>
      <c r="I19" s="31"/>
    </row>
    <row r="20" spans="6:9" x14ac:dyDescent="0.2">
      <c r="F20" s="211"/>
      <c r="G20" s="212"/>
      <c r="H20" s="212"/>
      <c r="I20" s="31"/>
    </row>
    <row r="21" spans="6:9" x14ac:dyDescent="0.2">
      <c r="F21" s="211"/>
      <c r="G21" s="212"/>
      <c r="H21" s="212"/>
      <c r="I21" s="31"/>
    </row>
    <row r="22" spans="6:9" x14ac:dyDescent="0.2">
      <c r="F22" s="211"/>
      <c r="G22" s="212"/>
      <c r="H22" s="212"/>
      <c r="I22" s="31"/>
    </row>
    <row r="23" spans="6:9" x14ac:dyDescent="0.2">
      <c r="F23" s="211"/>
      <c r="G23" s="212"/>
      <c r="H23" s="212"/>
      <c r="I23" s="31"/>
    </row>
    <row r="24" spans="6:9" x14ac:dyDescent="0.2">
      <c r="F24" s="211"/>
      <c r="G24" s="212"/>
      <c r="H24" s="212"/>
      <c r="I24" s="31"/>
    </row>
    <row r="25" spans="6:9" x14ac:dyDescent="0.2">
      <c r="F25" s="211"/>
      <c r="G25" s="212"/>
      <c r="H25" s="212"/>
      <c r="I25" s="31"/>
    </row>
    <row r="26" spans="6:9" x14ac:dyDescent="0.2">
      <c r="F26" s="211"/>
      <c r="G26" s="212"/>
      <c r="H26" s="212"/>
      <c r="I26" s="31"/>
    </row>
    <row r="27" spans="6:9" x14ac:dyDescent="0.2">
      <c r="F27" s="211"/>
      <c r="G27" s="212"/>
      <c r="H27" s="212"/>
      <c r="I27" s="31"/>
    </row>
    <row r="28" spans="6:9" x14ac:dyDescent="0.2">
      <c r="F28" s="211"/>
      <c r="G28" s="212"/>
      <c r="H28" s="212"/>
      <c r="I28" s="31"/>
    </row>
    <row r="29" spans="6:9" x14ac:dyDescent="0.2">
      <c r="F29" s="211"/>
      <c r="G29" s="212"/>
      <c r="H29" s="212"/>
      <c r="I29" s="31"/>
    </row>
    <row r="30" spans="6:9" x14ac:dyDescent="0.2">
      <c r="F30" s="211"/>
      <c r="G30" s="212"/>
      <c r="H30" s="212"/>
      <c r="I30" s="31"/>
    </row>
    <row r="31" spans="6:9" x14ac:dyDescent="0.2">
      <c r="F31" s="211"/>
      <c r="G31" s="212"/>
      <c r="H31" s="212"/>
      <c r="I31" s="31"/>
    </row>
    <row r="32" spans="6:9" x14ac:dyDescent="0.2">
      <c r="F32" s="211"/>
      <c r="G32" s="212"/>
      <c r="H32" s="212"/>
      <c r="I32" s="31"/>
    </row>
    <row r="33" spans="6:9" x14ac:dyDescent="0.2">
      <c r="F33" s="211"/>
      <c r="G33" s="212"/>
      <c r="H33" s="212"/>
      <c r="I33" s="31"/>
    </row>
    <row r="34" spans="6:9" x14ac:dyDescent="0.2">
      <c r="F34" s="211"/>
      <c r="G34" s="212"/>
      <c r="H34" s="212"/>
      <c r="I34" s="31"/>
    </row>
    <row r="35" spans="6:9" x14ac:dyDescent="0.2">
      <c r="F35" s="211"/>
      <c r="G35" s="212"/>
      <c r="H35" s="212"/>
      <c r="I35" s="31"/>
    </row>
    <row r="36" spans="6:9" x14ac:dyDescent="0.2">
      <c r="F36" s="211"/>
      <c r="G36" s="212"/>
      <c r="H36" s="212"/>
      <c r="I36" s="31"/>
    </row>
    <row r="37" spans="6:9" x14ac:dyDescent="0.2">
      <c r="F37" s="211"/>
      <c r="G37" s="212"/>
      <c r="H37" s="212"/>
      <c r="I37" s="31"/>
    </row>
    <row r="38" spans="6:9" x14ac:dyDescent="0.2">
      <c r="F38" s="211"/>
      <c r="G38" s="212"/>
      <c r="H38" s="212"/>
      <c r="I38" s="31"/>
    </row>
    <row r="39" spans="6:9" x14ac:dyDescent="0.2">
      <c r="F39" s="211"/>
      <c r="G39" s="212"/>
      <c r="H39" s="212"/>
      <c r="I39" s="31"/>
    </row>
    <row r="40" spans="6:9" x14ac:dyDescent="0.2">
      <c r="F40" s="211"/>
      <c r="G40" s="212"/>
      <c r="H40" s="212"/>
      <c r="I40" s="31"/>
    </row>
    <row r="41" spans="6:9" x14ac:dyDescent="0.2">
      <c r="F41" s="211"/>
      <c r="G41" s="212"/>
      <c r="H41" s="212"/>
      <c r="I41" s="31"/>
    </row>
    <row r="42" spans="6:9" x14ac:dyDescent="0.2">
      <c r="F42" s="211"/>
      <c r="G42" s="212"/>
      <c r="H42" s="212"/>
      <c r="I42" s="31"/>
    </row>
    <row r="43" spans="6:9" x14ac:dyDescent="0.2">
      <c r="F43" s="211"/>
      <c r="G43" s="212"/>
      <c r="H43" s="212"/>
      <c r="I43" s="31"/>
    </row>
    <row r="44" spans="6:9" x14ac:dyDescent="0.2">
      <c r="F44" s="211"/>
      <c r="G44" s="212"/>
      <c r="H44" s="212"/>
      <c r="I44" s="31"/>
    </row>
    <row r="45" spans="6:9" x14ac:dyDescent="0.2">
      <c r="F45" s="211"/>
      <c r="G45" s="212"/>
      <c r="H45" s="212"/>
      <c r="I45" s="31"/>
    </row>
    <row r="46" spans="6:9" x14ac:dyDescent="0.2">
      <c r="F46" s="211"/>
      <c r="G46" s="212"/>
      <c r="H46" s="212"/>
      <c r="I46" s="31"/>
    </row>
    <row r="47" spans="6:9" x14ac:dyDescent="0.2">
      <c r="F47" s="211"/>
      <c r="G47" s="212"/>
      <c r="H47" s="212"/>
      <c r="I47" s="31"/>
    </row>
    <row r="48" spans="6:9" x14ac:dyDescent="0.2">
      <c r="F48" s="211"/>
      <c r="G48" s="212"/>
      <c r="H48" s="212"/>
      <c r="I48" s="31"/>
    </row>
    <row r="49" spans="6:9" x14ac:dyDescent="0.2">
      <c r="F49" s="211"/>
      <c r="G49" s="212"/>
      <c r="H49" s="212"/>
      <c r="I49" s="31"/>
    </row>
    <row r="50" spans="6:9" x14ac:dyDescent="0.2">
      <c r="F50" s="211"/>
      <c r="G50" s="212"/>
      <c r="H50" s="212"/>
      <c r="I50" s="31"/>
    </row>
    <row r="51" spans="6:9" x14ac:dyDescent="0.2">
      <c r="F51" s="211"/>
      <c r="G51" s="212"/>
      <c r="H51" s="212"/>
      <c r="I51" s="31"/>
    </row>
    <row r="52" spans="6:9" x14ac:dyDescent="0.2">
      <c r="F52" s="211"/>
      <c r="G52" s="212"/>
      <c r="H52" s="212"/>
      <c r="I52" s="31"/>
    </row>
    <row r="53" spans="6:9" x14ac:dyDescent="0.2">
      <c r="F53" s="211"/>
      <c r="G53" s="212"/>
      <c r="H53" s="212"/>
      <c r="I53" s="31"/>
    </row>
    <row r="54" spans="6:9" x14ac:dyDescent="0.2">
      <c r="F54" s="211"/>
      <c r="G54" s="212"/>
      <c r="H54" s="212"/>
      <c r="I54" s="31"/>
    </row>
    <row r="55" spans="6:9" x14ac:dyDescent="0.2">
      <c r="F55" s="211"/>
      <c r="G55" s="212"/>
      <c r="H55" s="212"/>
      <c r="I55" s="31"/>
    </row>
    <row r="56" spans="6:9" x14ac:dyDescent="0.2">
      <c r="F56" s="211"/>
      <c r="G56" s="212"/>
      <c r="H56" s="212"/>
      <c r="I56" s="31"/>
    </row>
    <row r="57" spans="6:9" x14ac:dyDescent="0.2">
      <c r="F57" s="211"/>
      <c r="G57" s="212"/>
      <c r="H57" s="212"/>
      <c r="I57" s="31"/>
    </row>
    <row r="58" spans="6:9" x14ac:dyDescent="0.2">
      <c r="F58" s="211"/>
      <c r="G58" s="212"/>
      <c r="H58" s="212"/>
      <c r="I58" s="31"/>
    </row>
    <row r="59" spans="6:9" x14ac:dyDescent="0.2">
      <c r="F59" s="211"/>
      <c r="G59" s="212"/>
      <c r="H59" s="212"/>
      <c r="I59" s="31"/>
    </row>
    <row r="60" spans="6:9" x14ac:dyDescent="0.2">
      <c r="F60" s="211"/>
      <c r="G60" s="212"/>
      <c r="H60" s="212"/>
      <c r="I60" s="31"/>
    </row>
    <row r="61" spans="6:9" x14ac:dyDescent="0.2">
      <c r="F61" s="211"/>
      <c r="G61" s="212"/>
      <c r="H61" s="212"/>
      <c r="I61" s="31"/>
    </row>
    <row r="62" spans="6:9" x14ac:dyDescent="0.2">
      <c r="F62" s="211"/>
      <c r="G62" s="212"/>
      <c r="H62" s="212"/>
      <c r="I62" s="31"/>
    </row>
    <row r="63" spans="6:9" x14ac:dyDescent="0.2">
      <c r="F63" s="211"/>
      <c r="G63" s="212"/>
      <c r="H63" s="212"/>
      <c r="I63" s="31"/>
    </row>
    <row r="64" spans="6:9" x14ac:dyDescent="0.2">
      <c r="F64" s="211"/>
      <c r="G64" s="212"/>
      <c r="H64" s="212"/>
      <c r="I64" s="31"/>
    </row>
    <row r="65" spans="6:9" x14ac:dyDescent="0.2">
      <c r="F65" s="211"/>
      <c r="G65" s="212"/>
      <c r="H65" s="212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>
      <selection activeCell="E9" sqref="E9"/>
    </sheetView>
  </sheetViews>
  <sheetFormatPr defaultRowHeight="12.75" x14ac:dyDescent="0.2"/>
  <cols>
    <col min="1" max="1" width="9.140625" style="314"/>
    <col min="2" max="2" width="64.28515625" style="314" customWidth="1"/>
    <col min="3" max="4" width="9.140625" style="314"/>
    <col min="5" max="5" width="14" style="314" customWidth="1"/>
    <col min="6" max="6" width="16.140625" style="314" customWidth="1"/>
    <col min="7" max="16384" width="9.140625" style="314"/>
  </cols>
  <sheetData>
    <row r="1" spans="1:6" ht="16.5" x14ac:dyDescent="0.2">
      <c r="A1" s="410" t="s">
        <v>390</v>
      </c>
      <c r="B1" s="411"/>
      <c r="C1" s="411"/>
      <c r="D1" s="411"/>
      <c r="E1" s="411"/>
      <c r="F1" s="412"/>
    </row>
    <row r="2" spans="1:6" ht="16.5" x14ac:dyDescent="0.2">
      <c r="A2" s="410" t="s">
        <v>391</v>
      </c>
      <c r="B2" s="411"/>
      <c r="C2" s="411"/>
      <c r="D2" s="411"/>
      <c r="E2" s="411"/>
      <c r="F2" s="412"/>
    </row>
    <row r="3" spans="1:6" ht="24" x14ac:dyDescent="0.2">
      <c r="A3" s="278" t="s">
        <v>392</v>
      </c>
      <c r="B3" s="279" t="s">
        <v>393</v>
      </c>
      <c r="C3" s="279" t="s">
        <v>90</v>
      </c>
      <c r="D3" s="279" t="s">
        <v>91</v>
      </c>
      <c r="E3" s="279" t="s">
        <v>394</v>
      </c>
      <c r="F3" s="280" t="s">
        <v>17</v>
      </c>
    </row>
    <row r="4" spans="1:6" x14ac:dyDescent="0.2">
      <c r="A4" s="413"/>
      <c r="B4" s="414"/>
      <c r="C4" s="414"/>
      <c r="D4" s="414"/>
      <c r="E4" s="414"/>
      <c r="F4" s="415"/>
    </row>
    <row r="5" spans="1:6" ht="15.75" x14ac:dyDescent="0.2">
      <c r="A5" s="281"/>
      <c r="B5" s="282" t="s">
        <v>395</v>
      </c>
      <c r="C5" s="283"/>
      <c r="D5" s="284"/>
      <c r="E5" s="285"/>
      <c r="F5" s="286">
        <f>F7+F19+F39</f>
        <v>0</v>
      </c>
    </row>
    <row r="6" spans="1:6" ht="15.75" x14ac:dyDescent="0.2">
      <c r="A6" s="287"/>
      <c r="B6" s="288"/>
      <c r="C6" s="289"/>
      <c r="D6" s="290"/>
      <c r="E6" s="291"/>
      <c r="F6" s="292"/>
    </row>
    <row r="7" spans="1:6" x14ac:dyDescent="0.2">
      <c r="A7" s="293">
        <v>1</v>
      </c>
      <c r="B7" s="416" t="s">
        <v>396</v>
      </c>
      <c r="C7" s="416"/>
      <c r="D7" s="416"/>
      <c r="E7" s="416"/>
      <c r="F7" s="294">
        <f>F8+F12+F14</f>
        <v>0</v>
      </c>
    </row>
    <row r="8" spans="1:6" x14ac:dyDescent="0.2">
      <c r="A8" s="295" t="s">
        <v>397</v>
      </c>
      <c r="B8" s="417" t="s">
        <v>398</v>
      </c>
      <c r="C8" s="418"/>
      <c r="D8" s="418"/>
      <c r="E8" s="419"/>
      <c r="F8" s="294">
        <f>SUM(F9:F11)</f>
        <v>0</v>
      </c>
    </row>
    <row r="9" spans="1:6" x14ac:dyDescent="0.2">
      <c r="A9" s="296">
        <v>1</v>
      </c>
      <c r="B9" s="297" t="s">
        <v>399</v>
      </c>
      <c r="C9" s="298" t="s">
        <v>299</v>
      </c>
      <c r="D9" s="299">
        <v>4.3</v>
      </c>
      <c r="E9" s="451"/>
      <c r="F9" s="300">
        <f t="shared" ref="F9:F11" si="0">D9*E9</f>
        <v>0</v>
      </c>
    </row>
    <row r="10" spans="1:6" x14ac:dyDescent="0.2">
      <c r="A10" s="296">
        <v>2</v>
      </c>
      <c r="B10" s="297" t="s">
        <v>400</v>
      </c>
      <c r="C10" s="298" t="s">
        <v>299</v>
      </c>
      <c r="D10" s="299">
        <v>2.8</v>
      </c>
      <c r="E10" s="451"/>
      <c r="F10" s="300">
        <f t="shared" si="0"/>
        <v>0</v>
      </c>
    </row>
    <row r="11" spans="1:6" x14ac:dyDescent="0.2">
      <c r="A11" s="296">
        <v>3</v>
      </c>
      <c r="B11" s="297" t="s">
        <v>401</v>
      </c>
      <c r="C11" s="298" t="s">
        <v>299</v>
      </c>
      <c r="D11" s="299">
        <v>1.9</v>
      </c>
      <c r="E11" s="451"/>
      <c r="F11" s="300">
        <f t="shared" si="0"/>
        <v>0</v>
      </c>
    </row>
    <row r="12" spans="1:6" x14ac:dyDescent="0.2">
      <c r="A12" s="295" t="s">
        <v>402</v>
      </c>
      <c r="B12" s="417" t="s">
        <v>403</v>
      </c>
      <c r="C12" s="418"/>
      <c r="D12" s="418"/>
      <c r="E12" s="419"/>
      <c r="F12" s="294">
        <f>SUM(F13:F13)</f>
        <v>0</v>
      </c>
    </row>
    <row r="13" spans="1:6" x14ac:dyDescent="0.2">
      <c r="A13" s="296">
        <v>1</v>
      </c>
      <c r="B13" s="301" t="s">
        <v>404</v>
      </c>
      <c r="C13" s="302" t="s">
        <v>168</v>
      </c>
      <c r="D13" s="299">
        <v>1</v>
      </c>
      <c r="E13" s="451"/>
      <c r="F13" s="300">
        <f t="shared" ref="F13" si="1">E13*D13</f>
        <v>0</v>
      </c>
    </row>
    <row r="14" spans="1:6" x14ac:dyDescent="0.2">
      <c r="A14" s="295" t="s">
        <v>405</v>
      </c>
      <c r="B14" s="417" t="s">
        <v>406</v>
      </c>
      <c r="C14" s="418"/>
      <c r="D14" s="418"/>
      <c r="E14" s="419"/>
      <c r="F14" s="294">
        <f>SUM(F15:F17)</f>
        <v>0</v>
      </c>
    </row>
    <row r="15" spans="1:6" x14ac:dyDescent="0.2">
      <c r="A15" s="296">
        <v>1</v>
      </c>
      <c r="B15" s="303" t="s">
        <v>407</v>
      </c>
      <c r="C15" s="304" t="s">
        <v>408</v>
      </c>
      <c r="D15" s="304">
        <v>1</v>
      </c>
      <c r="E15" s="451"/>
      <c r="F15" s="300">
        <f>D15*E15</f>
        <v>0</v>
      </c>
    </row>
    <row r="16" spans="1:6" x14ac:dyDescent="0.2">
      <c r="A16" s="296">
        <f t="shared" ref="A16:A17" si="2">A15+1</f>
        <v>2</v>
      </c>
      <c r="B16" s="303" t="s">
        <v>409</v>
      </c>
      <c r="C16" s="304" t="s">
        <v>408</v>
      </c>
      <c r="D16" s="304">
        <v>1</v>
      </c>
      <c r="E16" s="451"/>
      <c r="F16" s="300">
        <f t="shared" ref="F16:F17" si="3">D16*E16</f>
        <v>0</v>
      </c>
    </row>
    <row r="17" spans="1:6" x14ac:dyDescent="0.2">
      <c r="A17" s="296">
        <f t="shared" si="2"/>
        <v>3</v>
      </c>
      <c r="B17" s="303" t="s">
        <v>410</v>
      </c>
      <c r="C17" s="304" t="s">
        <v>408</v>
      </c>
      <c r="D17" s="304">
        <v>1</v>
      </c>
      <c r="E17" s="451"/>
      <c r="F17" s="300">
        <f t="shared" si="3"/>
        <v>0</v>
      </c>
    </row>
    <row r="18" spans="1:6" x14ac:dyDescent="0.2">
      <c r="A18" s="296"/>
      <c r="B18" s="303"/>
      <c r="C18" s="304"/>
      <c r="D18" s="304"/>
      <c r="E18" s="305"/>
      <c r="F18" s="300"/>
    </row>
    <row r="19" spans="1:6" x14ac:dyDescent="0.2">
      <c r="A19" s="306">
        <v>2</v>
      </c>
      <c r="B19" s="420" t="s">
        <v>411</v>
      </c>
      <c r="C19" s="420"/>
      <c r="D19" s="420"/>
      <c r="E19" s="420"/>
      <c r="F19" s="307">
        <f>F20+F27+F34</f>
        <v>0</v>
      </c>
    </row>
    <row r="20" spans="1:6" x14ac:dyDescent="0.2">
      <c r="A20" s="308" t="s">
        <v>412</v>
      </c>
      <c r="B20" s="421" t="s">
        <v>413</v>
      </c>
      <c r="C20" s="422"/>
      <c r="D20" s="422"/>
      <c r="E20" s="423"/>
      <c r="F20" s="307">
        <f>SUM(F21:F26)</f>
        <v>0</v>
      </c>
    </row>
    <row r="21" spans="1:6" ht="15" x14ac:dyDescent="0.2">
      <c r="A21" s="296">
        <v>1</v>
      </c>
      <c r="B21" s="309" t="s">
        <v>414</v>
      </c>
      <c r="C21" s="304" t="s">
        <v>299</v>
      </c>
      <c r="D21" s="299">
        <v>5.2</v>
      </c>
      <c r="E21" s="451"/>
      <c r="F21" s="300">
        <f>D21*E21</f>
        <v>0</v>
      </c>
    </row>
    <row r="22" spans="1:6" ht="15" x14ac:dyDescent="0.2">
      <c r="A22" s="296">
        <f t="shared" ref="A22" si="4">A21+1</f>
        <v>2</v>
      </c>
      <c r="B22" s="309" t="s">
        <v>415</v>
      </c>
      <c r="C22" s="304" t="s">
        <v>299</v>
      </c>
      <c r="D22" s="299">
        <v>11.8</v>
      </c>
      <c r="E22" s="451"/>
      <c r="F22" s="300">
        <f t="shared" ref="F22:F26" si="5">D22*E22</f>
        <v>0</v>
      </c>
    </row>
    <row r="23" spans="1:6" x14ac:dyDescent="0.2">
      <c r="A23" s="296">
        <v>3</v>
      </c>
      <c r="B23" s="310" t="s">
        <v>416</v>
      </c>
      <c r="C23" s="302" t="s">
        <v>299</v>
      </c>
      <c r="D23" s="299">
        <v>1.5</v>
      </c>
      <c r="E23" s="451"/>
      <c r="F23" s="300">
        <f t="shared" si="5"/>
        <v>0</v>
      </c>
    </row>
    <row r="24" spans="1:6" x14ac:dyDescent="0.2">
      <c r="A24" s="296">
        <f t="shared" ref="A24:A26" si="6">A23+1</f>
        <v>4</v>
      </c>
      <c r="B24" s="310" t="s">
        <v>417</v>
      </c>
      <c r="C24" s="302" t="s">
        <v>299</v>
      </c>
      <c r="D24" s="299">
        <v>7.5</v>
      </c>
      <c r="E24" s="451"/>
      <c r="F24" s="300">
        <f t="shared" si="5"/>
        <v>0</v>
      </c>
    </row>
    <row r="25" spans="1:6" x14ac:dyDescent="0.2">
      <c r="A25" s="296">
        <v>5</v>
      </c>
      <c r="B25" s="310" t="s">
        <v>418</v>
      </c>
      <c r="C25" s="302" t="s">
        <v>299</v>
      </c>
      <c r="D25" s="299">
        <v>3.7</v>
      </c>
      <c r="E25" s="451"/>
      <c r="F25" s="300">
        <f t="shared" si="5"/>
        <v>0</v>
      </c>
    </row>
    <row r="26" spans="1:6" x14ac:dyDescent="0.2">
      <c r="A26" s="296">
        <f t="shared" si="6"/>
        <v>6</v>
      </c>
      <c r="B26" s="310" t="s">
        <v>419</v>
      </c>
      <c r="C26" s="302" t="s">
        <v>299</v>
      </c>
      <c r="D26" s="299">
        <v>4.3</v>
      </c>
      <c r="E26" s="451"/>
      <c r="F26" s="300">
        <f t="shared" si="5"/>
        <v>0</v>
      </c>
    </row>
    <row r="27" spans="1:6" x14ac:dyDescent="0.2">
      <c r="A27" s="308" t="s">
        <v>420</v>
      </c>
      <c r="B27" s="421" t="s">
        <v>421</v>
      </c>
      <c r="C27" s="422"/>
      <c r="D27" s="422"/>
      <c r="E27" s="423"/>
      <c r="F27" s="307">
        <f>SUM(F28:F33)</f>
        <v>0</v>
      </c>
    </row>
    <row r="28" spans="1:6" ht="15" x14ac:dyDescent="0.2">
      <c r="A28" s="296">
        <v>1</v>
      </c>
      <c r="B28" s="309" t="s">
        <v>422</v>
      </c>
      <c r="C28" s="304" t="s">
        <v>100</v>
      </c>
      <c r="D28" s="299">
        <v>1</v>
      </c>
      <c r="E28" s="451"/>
      <c r="F28" s="300">
        <f>E28*D28</f>
        <v>0</v>
      </c>
    </row>
    <row r="29" spans="1:6" ht="15" x14ac:dyDescent="0.2">
      <c r="A29" s="296">
        <v>2</v>
      </c>
      <c r="B29" s="309" t="s">
        <v>423</v>
      </c>
      <c r="C29" s="304" t="s">
        <v>100</v>
      </c>
      <c r="D29" s="299">
        <v>2</v>
      </c>
      <c r="E29" s="451"/>
      <c r="F29" s="300">
        <f t="shared" ref="F29:F33" si="7">E29*D29</f>
        <v>0</v>
      </c>
    </row>
    <row r="30" spans="1:6" x14ac:dyDescent="0.2">
      <c r="A30" s="296">
        <v>3</v>
      </c>
      <c r="B30" s="310" t="s">
        <v>424</v>
      </c>
      <c r="C30" s="298" t="s">
        <v>100</v>
      </c>
      <c r="D30" s="299">
        <v>1</v>
      </c>
      <c r="E30" s="451"/>
      <c r="F30" s="300">
        <f t="shared" si="7"/>
        <v>0</v>
      </c>
    </row>
    <row r="31" spans="1:6" x14ac:dyDescent="0.2">
      <c r="A31" s="296">
        <v>4</v>
      </c>
      <c r="B31" s="310" t="s">
        <v>425</v>
      </c>
      <c r="C31" s="298" t="s">
        <v>100</v>
      </c>
      <c r="D31" s="299">
        <v>1</v>
      </c>
      <c r="E31" s="451"/>
      <c r="F31" s="300">
        <f t="shared" si="7"/>
        <v>0</v>
      </c>
    </row>
    <row r="32" spans="1:6" x14ac:dyDescent="0.2">
      <c r="A32" s="296">
        <v>5</v>
      </c>
      <c r="B32" s="310" t="s">
        <v>426</v>
      </c>
      <c r="C32" s="302" t="s">
        <v>100</v>
      </c>
      <c r="D32" s="299">
        <v>1</v>
      </c>
      <c r="E32" s="451"/>
      <c r="F32" s="300">
        <f t="shared" si="7"/>
        <v>0</v>
      </c>
    </row>
    <row r="33" spans="1:6" x14ac:dyDescent="0.2">
      <c r="A33" s="296">
        <v>6</v>
      </c>
      <c r="B33" s="310" t="s">
        <v>427</v>
      </c>
      <c r="C33" s="302" t="s">
        <v>168</v>
      </c>
      <c r="D33" s="299">
        <v>1</v>
      </c>
      <c r="E33" s="451"/>
      <c r="F33" s="300">
        <f t="shared" si="7"/>
        <v>0</v>
      </c>
    </row>
    <row r="34" spans="1:6" x14ac:dyDescent="0.2">
      <c r="A34" s="308" t="s">
        <v>428</v>
      </c>
      <c r="B34" s="421" t="s">
        <v>406</v>
      </c>
      <c r="C34" s="422"/>
      <c r="D34" s="422"/>
      <c r="E34" s="423"/>
      <c r="F34" s="307">
        <f>SUM(F35:F37)</f>
        <v>0</v>
      </c>
    </row>
    <row r="35" spans="1:6" x14ac:dyDescent="0.2">
      <c r="A35" s="296">
        <v>1</v>
      </c>
      <c r="B35" s="303" t="s">
        <v>407</v>
      </c>
      <c r="C35" s="304" t="s">
        <v>408</v>
      </c>
      <c r="D35" s="304">
        <v>1</v>
      </c>
      <c r="E35" s="451"/>
      <c r="F35" s="300">
        <f>D35*E35</f>
        <v>0</v>
      </c>
    </row>
    <row r="36" spans="1:6" x14ac:dyDescent="0.2">
      <c r="A36" s="296">
        <f t="shared" ref="A36:A37" si="8">A35+1</f>
        <v>2</v>
      </c>
      <c r="B36" s="303" t="s">
        <v>409</v>
      </c>
      <c r="C36" s="304" t="s">
        <v>408</v>
      </c>
      <c r="D36" s="304">
        <v>1</v>
      </c>
      <c r="E36" s="451"/>
      <c r="F36" s="300">
        <f t="shared" ref="F36:F37" si="9">D36*E36</f>
        <v>0</v>
      </c>
    </row>
    <row r="37" spans="1:6" x14ac:dyDescent="0.2">
      <c r="A37" s="296">
        <f t="shared" si="8"/>
        <v>3</v>
      </c>
      <c r="B37" s="303" t="s">
        <v>410</v>
      </c>
      <c r="C37" s="304" t="s">
        <v>408</v>
      </c>
      <c r="D37" s="304">
        <v>1</v>
      </c>
      <c r="E37" s="451"/>
      <c r="F37" s="300">
        <f t="shared" si="9"/>
        <v>0</v>
      </c>
    </row>
    <row r="38" spans="1:6" x14ac:dyDescent="0.2">
      <c r="A38" s="296"/>
      <c r="B38" s="303"/>
      <c r="C38" s="304"/>
      <c r="D38" s="304"/>
      <c r="E38" s="305"/>
      <c r="F38" s="300"/>
    </row>
    <row r="39" spans="1:6" x14ac:dyDescent="0.2">
      <c r="A39" s="311">
        <v>3</v>
      </c>
      <c r="B39" s="409" t="s">
        <v>429</v>
      </c>
      <c r="C39" s="409"/>
      <c r="D39" s="409"/>
      <c r="E39" s="409"/>
      <c r="F39" s="312">
        <f>SUM(F40:F44)</f>
        <v>0</v>
      </c>
    </row>
    <row r="40" spans="1:6" ht="22.5" x14ac:dyDescent="0.2">
      <c r="A40" s="296">
        <v>1</v>
      </c>
      <c r="B40" s="313" t="s">
        <v>430</v>
      </c>
      <c r="C40" s="302" t="s">
        <v>100</v>
      </c>
      <c r="D40" s="299">
        <v>1</v>
      </c>
      <c r="E40" s="451"/>
      <c r="F40" s="300">
        <f>D40*E40</f>
        <v>0</v>
      </c>
    </row>
    <row r="41" spans="1:6" ht="22.5" x14ac:dyDescent="0.2">
      <c r="A41" s="296">
        <f t="shared" ref="A41" si="10">A40+1</f>
        <v>2</v>
      </c>
      <c r="B41" s="313" t="s">
        <v>431</v>
      </c>
      <c r="C41" s="302" t="s">
        <v>100</v>
      </c>
      <c r="D41" s="299">
        <v>1</v>
      </c>
      <c r="E41" s="451"/>
      <c r="F41" s="300">
        <f t="shared" ref="F41:F44" si="11">D41*E41</f>
        <v>0</v>
      </c>
    </row>
    <row r="42" spans="1:6" x14ac:dyDescent="0.2">
      <c r="A42" s="296">
        <v>3</v>
      </c>
      <c r="B42" s="313" t="s">
        <v>432</v>
      </c>
      <c r="C42" s="302" t="s">
        <v>100</v>
      </c>
      <c r="D42" s="299">
        <v>1</v>
      </c>
      <c r="E42" s="451"/>
      <c r="F42" s="300">
        <f t="shared" si="11"/>
        <v>0</v>
      </c>
    </row>
    <row r="43" spans="1:6" ht="22.5" x14ac:dyDescent="0.2">
      <c r="A43" s="296">
        <v>4</v>
      </c>
      <c r="B43" s="313" t="s">
        <v>433</v>
      </c>
      <c r="C43" s="302" t="s">
        <v>100</v>
      </c>
      <c r="D43" s="299">
        <v>1</v>
      </c>
      <c r="E43" s="451"/>
      <c r="F43" s="300">
        <f t="shared" si="11"/>
        <v>0</v>
      </c>
    </row>
    <row r="44" spans="1:6" x14ac:dyDescent="0.2">
      <c r="A44" s="296">
        <v>5</v>
      </c>
      <c r="B44" s="313" t="s">
        <v>434</v>
      </c>
      <c r="C44" s="302" t="s">
        <v>100</v>
      </c>
      <c r="D44" s="299">
        <v>1</v>
      </c>
      <c r="E44" s="451"/>
      <c r="F44" s="300">
        <f t="shared" si="11"/>
        <v>0</v>
      </c>
    </row>
  </sheetData>
  <sheetProtection algorithmName="SHA-512" hashValue="flGyTctaNiwVlsVxJ4780VwI6xdwe4TcaKGqWdwJ4Qmfl2irU3VsbShswDwQVvEERmhQ5+5M3rdNgdUyhyfQmQ==" saltValue="zSu5dmn5oppKUyPMQyYt7Q==" spinCount="100000" sheet="1" objects="1" scenarios="1"/>
  <mergeCells count="12">
    <mergeCell ref="B39:E39"/>
    <mergeCell ref="A1:F1"/>
    <mergeCell ref="A2:F2"/>
    <mergeCell ref="A4:F4"/>
    <mergeCell ref="B7:E7"/>
    <mergeCell ref="B8:E8"/>
    <mergeCell ref="B12:E12"/>
    <mergeCell ref="B14:E14"/>
    <mergeCell ref="B19:E19"/>
    <mergeCell ref="B20:E20"/>
    <mergeCell ref="B27:E27"/>
    <mergeCell ref="B34:E34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E9" sqref="E9"/>
    </sheetView>
  </sheetViews>
  <sheetFormatPr defaultRowHeight="12.75" x14ac:dyDescent="0.2"/>
  <cols>
    <col min="2" max="2" width="65.28515625" customWidth="1"/>
    <col min="5" max="5" width="15.5703125" customWidth="1"/>
    <col min="6" max="6" width="16.42578125" customWidth="1"/>
  </cols>
  <sheetData>
    <row r="1" spans="1:6" ht="16.5" x14ac:dyDescent="0.2">
      <c r="A1" s="410" t="s">
        <v>390</v>
      </c>
      <c r="B1" s="411"/>
      <c r="C1" s="411"/>
      <c r="D1" s="411"/>
      <c r="E1" s="411"/>
      <c r="F1" s="412"/>
    </row>
    <row r="2" spans="1:6" ht="16.5" x14ac:dyDescent="0.2">
      <c r="A2" s="410" t="s">
        <v>435</v>
      </c>
      <c r="B2" s="411"/>
      <c r="C2" s="411"/>
      <c r="D2" s="411"/>
      <c r="E2" s="411"/>
      <c r="F2" s="412"/>
    </row>
    <row r="3" spans="1:6" x14ac:dyDescent="0.2">
      <c r="A3" s="278" t="s">
        <v>392</v>
      </c>
      <c r="B3" s="279" t="s">
        <v>393</v>
      </c>
      <c r="C3" s="279" t="s">
        <v>90</v>
      </c>
      <c r="D3" s="279" t="s">
        <v>91</v>
      </c>
      <c r="E3" s="279" t="s">
        <v>394</v>
      </c>
      <c r="F3" s="280" t="s">
        <v>17</v>
      </c>
    </row>
    <row r="4" spans="1:6" x14ac:dyDescent="0.2">
      <c r="A4" s="413"/>
      <c r="B4" s="414"/>
      <c r="C4" s="414"/>
      <c r="D4" s="414"/>
      <c r="E4" s="414"/>
      <c r="F4" s="415"/>
    </row>
    <row r="5" spans="1:6" ht="15.75" x14ac:dyDescent="0.2">
      <c r="A5" s="281"/>
      <c r="B5" s="282" t="s">
        <v>395</v>
      </c>
      <c r="C5" s="283"/>
      <c r="D5" s="284"/>
      <c r="E5" s="285"/>
      <c r="F5" s="286">
        <f>F7</f>
        <v>0</v>
      </c>
    </row>
    <row r="6" spans="1:6" ht="15.75" x14ac:dyDescent="0.2">
      <c r="A6" s="287"/>
      <c r="B6" s="288"/>
      <c r="C6" s="289"/>
      <c r="D6" s="290"/>
      <c r="E6" s="291"/>
      <c r="F6" s="292"/>
    </row>
    <row r="7" spans="1:6" x14ac:dyDescent="0.2">
      <c r="A7" s="315">
        <v>1</v>
      </c>
      <c r="B7" s="424" t="s">
        <v>225</v>
      </c>
      <c r="C7" s="424"/>
      <c r="D7" s="424"/>
      <c r="E7" s="424"/>
      <c r="F7" s="316">
        <f>F8+F12+F15</f>
        <v>0</v>
      </c>
    </row>
    <row r="8" spans="1:6" x14ac:dyDescent="0.2">
      <c r="A8" s="317" t="s">
        <v>397</v>
      </c>
      <c r="B8" s="425" t="s">
        <v>436</v>
      </c>
      <c r="C8" s="426"/>
      <c r="D8" s="426"/>
      <c r="E8" s="427"/>
      <c r="F8" s="316">
        <f>SUM(F9:F11)</f>
        <v>0</v>
      </c>
    </row>
    <row r="9" spans="1:6" x14ac:dyDescent="0.2">
      <c r="A9" s="296">
        <v>1</v>
      </c>
      <c r="B9" s="301" t="s">
        <v>437</v>
      </c>
      <c r="C9" s="298" t="s">
        <v>299</v>
      </c>
      <c r="D9" s="318">
        <v>6.5</v>
      </c>
      <c r="E9" s="451"/>
      <c r="F9" s="300">
        <f t="shared" ref="F9:F11" si="0">D9*E9</f>
        <v>0</v>
      </c>
    </row>
    <row r="10" spans="1:6" x14ac:dyDescent="0.2">
      <c r="A10" s="296">
        <v>2</v>
      </c>
      <c r="B10" s="297" t="s">
        <v>438</v>
      </c>
      <c r="C10" s="298" t="s">
        <v>299</v>
      </c>
      <c r="D10" s="318">
        <v>6.5</v>
      </c>
      <c r="E10" s="451"/>
      <c r="F10" s="300">
        <f t="shared" si="0"/>
        <v>0</v>
      </c>
    </row>
    <row r="11" spans="1:6" x14ac:dyDescent="0.2">
      <c r="A11" s="296">
        <v>3</v>
      </c>
      <c r="B11" s="301" t="s">
        <v>439</v>
      </c>
      <c r="C11" s="298" t="s">
        <v>299</v>
      </c>
      <c r="D11" s="318">
        <v>13</v>
      </c>
      <c r="E11" s="451"/>
      <c r="F11" s="300">
        <f t="shared" si="0"/>
        <v>0</v>
      </c>
    </row>
    <row r="12" spans="1:6" x14ac:dyDescent="0.2">
      <c r="A12" s="317" t="s">
        <v>402</v>
      </c>
      <c r="B12" s="424" t="s">
        <v>403</v>
      </c>
      <c r="C12" s="424"/>
      <c r="D12" s="424"/>
      <c r="E12" s="424"/>
      <c r="F12" s="316">
        <f>SUM(F13:F14)</f>
        <v>0</v>
      </c>
    </row>
    <row r="13" spans="1:6" x14ac:dyDescent="0.2">
      <c r="A13" s="296">
        <v>1</v>
      </c>
      <c r="B13" s="301" t="s">
        <v>440</v>
      </c>
      <c r="C13" s="302" t="s">
        <v>168</v>
      </c>
      <c r="D13" s="319">
        <v>1</v>
      </c>
      <c r="E13" s="451"/>
      <c r="F13" s="300">
        <f t="shared" ref="F13:F14" si="1">E13*D13</f>
        <v>0</v>
      </c>
    </row>
    <row r="14" spans="1:6" x14ac:dyDescent="0.2">
      <c r="A14" s="296">
        <v>2</v>
      </c>
      <c r="B14" s="301" t="s">
        <v>441</v>
      </c>
      <c r="C14" s="302" t="s">
        <v>168</v>
      </c>
      <c r="D14" s="319">
        <v>1</v>
      </c>
      <c r="E14" s="451"/>
      <c r="F14" s="300">
        <f t="shared" si="1"/>
        <v>0</v>
      </c>
    </row>
    <row r="15" spans="1:6" x14ac:dyDescent="0.2">
      <c r="A15" s="317" t="s">
        <v>405</v>
      </c>
      <c r="B15" s="424" t="s">
        <v>406</v>
      </c>
      <c r="C15" s="424"/>
      <c r="D15" s="424"/>
      <c r="E15" s="424"/>
      <c r="F15" s="316">
        <f>SUM(F16:F18)</f>
        <v>0</v>
      </c>
    </row>
    <row r="16" spans="1:6" x14ac:dyDescent="0.2">
      <c r="A16" s="296">
        <v>1</v>
      </c>
      <c r="B16" s="303" t="s">
        <v>407</v>
      </c>
      <c r="C16" s="304" t="s">
        <v>408</v>
      </c>
      <c r="D16" s="304">
        <v>1</v>
      </c>
      <c r="E16" s="451"/>
      <c r="F16" s="300">
        <f>D16*E16</f>
        <v>0</v>
      </c>
    </row>
    <row r="17" spans="1:6" x14ac:dyDescent="0.2">
      <c r="A17" s="296">
        <f t="shared" ref="A17:A18" si="2">A16+1</f>
        <v>2</v>
      </c>
      <c r="B17" s="303" t="s">
        <v>442</v>
      </c>
      <c r="C17" s="304" t="s">
        <v>408</v>
      </c>
      <c r="D17" s="304">
        <v>1</v>
      </c>
      <c r="E17" s="451"/>
      <c r="F17" s="300">
        <f t="shared" ref="F17:F18" si="3">D17*E17</f>
        <v>0</v>
      </c>
    </row>
    <row r="18" spans="1:6" x14ac:dyDescent="0.2">
      <c r="A18" s="296">
        <f t="shared" si="2"/>
        <v>3</v>
      </c>
      <c r="B18" s="303" t="s">
        <v>410</v>
      </c>
      <c r="C18" s="304" t="s">
        <v>408</v>
      </c>
      <c r="D18" s="304">
        <v>1</v>
      </c>
      <c r="E18" s="451"/>
      <c r="F18" s="300">
        <f t="shared" si="3"/>
        <v>0</v>
      </c>
    </row>
  </sheetData>
  <sheetProtection algorithmName="SHA-512" hashValue="PUH3opV1Dmwg31CvjDHCG5yZ5KGP4SPSH2iIe8DmHyU/rn9fIfJv8txV7kdWDT9YDPeb8mJUeUrbKH8GaGU19Q==" saltValue="rGXSN8aO7Orlh/6Zzd1MSw==" spinCount="100000" sheet="1" objects="1" scenarios="1"/>
  <mergeCells count="7">
    <mergeCell ref="B15:E15"/>
    <mergeCell ref="A1:F1"/>
    <mergeCell ref="A2:F2"/>
    <mergeCell ref="A4:F4"/>
    <mergeCell ref="B7:E7"/>
    <mergeCell ref="B8:E8"/>
    <mergeCell ref="B12:E12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0" zoomScaleNormal="100" workbookViewId="0">
      <selection activeCell="E11" sqref="E11"/>
    </sheetView>
  </sheetViews>
  <sheetFormatPr defaultRowHeight="12.75" x14ac:dyDescent="0.2"/>
  <cols>
    <col min="2" max="2" width="52.42578125" customWidth="1"/>
    <col min="3" max="3" width="9.140625" style="372"/>
    <col min="6" max="6" width="12" customWidth="1"/>
  </cols>
  <sheetData>
    <row r="1" spans="1:6" ht="15.75" x14ac:dyDescent="0.25">
      <c r="A1" s="320"/>
      <c r="B1" s="321" t="s">
        <v>443</v>
      </c>
      <c r="C1" s="360"/>
      <c r="D1" s="320"/>
      <c r="E1" s="320"/>
      <c r="F1" s="320"/>
    </row>
    <row r="2" spans="1:6" ht="14.25" x14ac:dyDescent="0.2">
      <c r="A2" s="320"/>
      <c r="B2" s="322" t="s">
        <v>444</v>
      </c>
      <c r="C2" s="361"/>
      <c r="D2" s="323"/>
      <c r="E2" s="323"/>
      <c r="F2" s="320"/>
    </row>
    <row r="3" spans="1:6" ht="14.25" x14ac:dyDescent="0.2">
      <c r="A3" s="320"/>
      <c r="B3" s="322" t="s">
        <v>445</v>
      </c>
      <c r="C3" s="361"/>
      <c r="D3" s="323"/>
      <c r="E3" s="323"/>
      <c r="F3" s="323"/>
    </row>
    <row r="4" spans="1:6" ht="14.25" x14ac:dyDescent="0.2">
      <c r="A4" s="320"/>
      <c r="B4" s="322"/>
      <c r="C4" s="361"/>
      <c r="D4" s="323"/>
      <c r="E4" s="323"/>
      <c r="F4" s="323"/>
    </row>
    <row r="5" spans="1:6" ht="18.75" x14ac:dyDescent="0.3">
      <c r="A5" s="324" t="s">
        <v>446</v>
      </c>
      <c r="B5" s="325" t="s">
        <v>33</v>
      </c>
      <c r="C5" s="361"/>
      <c r="D5" s="323"/>
      <c r="E5" s="323"/>
      <c r="F5" s="323"/>
    </row>
    <row r="6" spans="1:6" x14ac:dyDescent="0.2">
      <c r="A6" s="320"/>
      <c r="B6" s="320"/>
      <c r="C6" s="360"/>
      <c r="D6" s="320"/>
      <c r="E6" s="320"/>
      <c r="F6" s="320"/>
    </row>
    <row r="7" spans="1:6" x14ac:dyDescent="0.2">
      <c r="A7" s="320"/>
      <c r="B7" s="320"/>
      <c r="C7" s="360"/>
      <c r="D7" s="320"/>
      <c r="E7" s="320"/>
      <c r="F7" s="320"/>
    </row>
    <row r="8" spans="1:6" ht="18.75" x14ac:dyDescent="0.2">
      <c r="A8" s="326" t="s">
        <v>447</v>
      </c>
      <c r="B8" s="326"/>
      <c r="C8" s="362"/>
      <c r="D8" s="327"/>
      <c r="E8" s="327"/>
      <c r="F8" s="327"/>
    </row>
    <row r="9" spans="1:6" x14ac:dyDescent="0.2">
      <c r="A9" s="328" t="s">
        <v>448</v>
      </c>
      <c r="B9" s="329" t="s">
        <v>449</v>
      </c>
      <c r="C9" s="363" t="s">
        <v>450</v>
      </c>
      <c r="D9" s="330" t="s">
        <v>91</v>
      </c>
      <c r="E9" s="330" t="s">
        <v>451</v>
      </c>
      <c r="F9" s="331" t="s">
        <v>452</v>
      </c>
    </row>
    <row r="10" spans="1:6" ht="14.25" x14ac:dyDescent="0.2">
      <c r="A10" s="332" t="s">
        <v>453</v>
      </c>
      <c r="B10" s="333"/>
      <c r="C10" s="364"/>
      <c r="D10" s="334"/>
      <c r="E10" s="334"/>
      <c r="F10" s="335"/>
    </row>
    <row r="11" spans="1:6" x14ac:dyDescent="0.2">
      <c r="A11" s="329">
        <v>1</v>
      </c>
      <c r="B11" s="336" t="s">
        <v>454</v>
      </c>
      <c r="C11" s="365" t="s">
        <v>299</v>
      </c>
      <c r="D11" s="337">
        <v>9</v>
      </c>
      <c r="E11" s="452"/>
      <c r="F11" s="338">
        <f>D11*E11</f>
        <v>0</v>
      </c>
    </row>
    <row r="12" spans="1:6" x14ac:dyDescent="0.2">
      <c r="A12" s="329">
        <v>3</v>
      </c>
      <c r="B12" s="336" t="s">
        <v>455</v>
      </c>
      <c r="C12" s="365" t="s">
        <v>100</v>
      </c>
      <c r="D12" s="337">
        <v>23</v>
      </c>
      <c r="E12" s="452"/>
      <c r="F12" s="338">
        <f t="shared" ref="F12:F54" si="0">D12*E12</f>
        <v>0</v>
      </c>
    </row>
    <row r="13" spans="1:6" x14ac:dyDescent="0.2">
      <c r="A13" s="329">
        <v>4</v>
      </c>
      <c r="B13" s="336" t="s">
        <v>456</v>
      </c>
      <c r="C13" s="365" t="s">
        <v>100</v>
      </c>
      <c r="D13" s="337">
        <v>4</v>
      </c>
      <c r="E13" s="452"/>
      <c r="F13" s="338">
        <f t="shared" si="0"/>
        <v>0</v>
      </c>
    </row>
    <row r="14" spans="1:6" x14ac:dyDescent="0.2">
      <c r="A14" s="329">
        <v>5</v>
      </c>
      <c r="B14" s="336" t="s">
        <v>457</v>
      </c>
      <c r="C14" s="365" t="s">
        <v>100</v>
      </c>
      <c r="D14" s="337">
        <v>3</v>
      </c>
      <c r="E14" s="452"/>
      <c r="F14" s="338">
        <f t="shared" si="0"/>
        <v>0</v>
      </c>
    </row>
    <row r="15" spans="1:6" x14ac:dyDescent="0.2">
      <c r="A15" s="329">
        <v>6</v>
      </c>
      <c r="B15" s="336" t="s">
        <v>458</v>
      </c>
      <c r="C15" s="365" t="s">
        <v>100</v>
      </c>
      <c r="D15" s="337">
        <v>2</v>
      </c>
      <c r="E15" s="452"/>
      <c r="F15" s="338">
        <f t="shared" si="0"/>
        <v>0</v>
      </c>
    </row>
    <row r="16" spans="1:6" x14ac:dyDescent="0.2">
      <c r="A16" s="329">
        <v>7</v>
      </c>
      <c r="B16" s="336" t="s">
        <v>459</v>
      </c>
      <c r="C16" s="365" t="s">
        <v>299</v>
      </c>
      <c r="D16" s="337">
        <v>12</v>
      </c>
      <c r="E16" s="452"/>
      <c r="F16" s="338">
        <f t="shared" si="0"/>
        <v>0</v>
      </c>
    </row>
    <row r="17" spans="1:6" x14ac:dyDescent="0.2">
      <c r="A17" s="329">
        <v>8</v>
      </c>
      <c r="B17" s="336" t="s">
        <v>460</v>
      </c>
      <c r="C17" s="365" t="s">
        <v>299</v>
      </c>
      <c r="D17" s="337">
        <v>11</v>
      </c>
      <c r="E17" s="452"/>
      <c r="F17" s="338">
        <f t="shared" si="0"/>
        <v>0</v>
      </c>
    </row>
    <row r="18" spans="1:6" x14ac:dyDescent="0.2">
      <c r="A18" s="329">
        <v>9</v>
      </c>
      <c r="B18" s="336" t="s">
        <v>461</v>
      </c>
      <c r="C18" s="365" t="s">
        <v>299</v>
      </c>
      <c r="D18" s="337">
        <v>110</v>
      </c>
      <c r="E18" s="452"/>
      <c r="F18" s="338">
        <f t="shared" si="0"/>
        <v>0</v>
      </c>
    </row>
    <row r="19" spans="1:6" x14ac:dyDescent="0.2">
      <c r="A19" s="329">
        <v>10</v>
      </c>
      <c r="B19" s="336" t="s">
        <v>462</v>
      </c>
      <c r="C19" s="365" t="s">
        <v>299</v>
      </c>
      <c r="D19" s="337">
        <v>112</v>
      </c>
      <c r="E19" s="452"/>
      <c r="F19" s="338">
        <f t="shared" si="0"/>
        <v>0</v>
      </c>
    </row>
    <row r="20" spans="1:6" x14ac:dyDescent="0.2">
      <c r="A20" s="329">
        <v>11</v>
      </c>
      <c r="B20" s="336" t="s">
        <v>463</v>
      </c>
      <c r="C20" s="365" t="s">
        <v>299</v>
      </c>
      <c r="D20" s="337">
        <v>10</v>
      </c>
      <c r="E20" s="452"/>
      <c r="F20" s="338">
        <f t="shared" si="0"/>
        <v>0</v>
      </c>
    </row>
    <row r="21" spans="1:6" x14ac:dyDescent="0.2">
      <c r="A21" s="329">
        <v>12</v>
      </c>
      <c r="B21" s="336" t="s">
        <v>464</v>
      </c>
      <c r="C21" s="363"/>
      <c r="D21" s="337"/>
      <c r="E21" s="452"/>
      <c r="F21" s="338">
        <f t="shared" si="0"/>
        <v>0</v>
      </c>
    </row>
    <row r="22" spans="1:6" x14ac:dyDescent="0.2">
      <c r="A22" s="329">
        <v>13</v>
      </c>
      <c r="B22" s="336" t="s">
        <v>465</v>
      </c>
      <c r="C22" s="365" t="s">
        <v>100</v>
      </c>
      <c r="D22" s="337">
        <v>3</v>
      </c>
      <c r="E22" s="452"/>
      <c r="F22" s="338">
        <f t="shared" si="0"/>
        <v>0</v>
      </c>
    </row>
    <row r="23" spans="1:6" x14ac:dyDescent="0.2">
      <c r="A23" s="329">
        <v>14</v>
      </c>
      <c r="B23" s="336" t="s">
        <v>466</v>
      </c>
      <c r="C23" s="365" t="s">
        <v>100</v>
      </c>
      <c r="D23" s="337">
        <v>3</v>
      </c>
      <c r="E23" s="452"/>
      <c r="F23" s="338">
        <f t="shared" si="0"/>
        <v>0</v>
      </c>
    </row>
    <row r="24" spans="1:6" x14ac:dyDescent="0.2">
      <c r="A24" s="329">
        <v>15</v>
      </c>
      <c r="B24" s="336" t="s">
        <v>467</v>
      </c>
      <c r="C24" s="365" t="s">
        <v>100</v>
      </c>
      <c r="D24" s="337">
        <v>3</v>
      </c>
      <c r="E24" s="452"/>
      <c r="F24" s="338">
        <f t="shared" si="0"/>
        <v>0</v>
      </c>
    </row>
    <row r="25" spans="1:6" x14ac:dyDescent="0.2">
      <c r="A25" s="329">
        <v>16</v>
      </c>
      <c r="B25" s="336" t="s">
        <v>468</v>
      </c>
      <c r="C25" s="363"/>
      <c r="D25" s="337"/>
      <c r="E25" s="452"/>
      <c r="F25" s="338">
        <f t="shared" si="0"/>
        <v>0</v>
      </c>
    </row>
    <row r="26" spans="1:6" x14ac:dyDescent="0.2">
      <c r="A26" s="329">
        <v>17</v>
      </c>
      <c r="B26" s="336" t="s">
        <v>469</v>
      </c>
      <c r="C26" s="365" t="s">
        <v>100</v>
      </c>
      <c r="D26" s="337">
        <v>1</v>
      </c>
      <c r="E26" s="452"/>
      <c r="F26" s="338">
        <f t="shared" si="0"/>
        <v>0</v>
      </c>
    </row>
    <row r="27" spans="1:6" x14ac:dyDescent="0.2">
      <c r="A27" s="329">
        <v>18</v>
      </c>
      <c r="B27" s="336" t="s">
        <v>470</v>
      </c>
      <c r="C27" s="365" t="s">
        <v>100</v>
      </c>
      <c r="D27" s="337">
        <v>1</v>
      </c>
      <c r="E27" s="452"/>
      <c r="F27" s="338">
        <f t="shared" si="0"/>
        <v>0</v>
      </c>
    </row>
    <row r="28" spans="1:6" x14ac:dyDescent="0.2">
      <c r="A28" s="329">
        <v>19</v>
      </c>
      <c r="B28" s="336" t="s">
        <v>467</v>
      </c>
      <c r="C28" s="365" t="s">
        <v>100</v>
      </c>
      <c r="D28" s="337">
        <v>1</v>
      </c>
      <c r="E28" s="452"/>
      <c r="F28" s="338">
        <f t="shared" si="0"/>
        <v>0</v>
      </c>
    </row>
    <row r="29" spans="1:6" x14ac:dyDescent="0.2">
      <c r="A29" s="329">
        <v>20</v>
      </c>
      <c r="B29" s="336" t="s">
        <v>471</v>
      </c>
      <c r="C29" s="363"/>
      <c r="D29" s="337"/>
      <c r="E29" s="452"/>
      <c r="F29" s="338">
        <f t="shared" si="0"/>
        <v>0</v>
      </c>
    </row>
    <row r="30" spans="1:6" x14ac:dyDescent="0.2">
      <c r="A30" s="329">
        <v>21</v>
      </c>
      <c r="B30" s="336" t="s">
        <v>472</v>
      </c>
      <c r="C30" s="365" t="s">
        <v>100</v>
      </c>
      <c r="D30" s="337">
        <v>2</v>
      </c>
      <c r="E30" s="452"/>
      <c r="F30" s="338">
        <f t="shared" si="0"/>
        <v>0</v>
      </c>
    </row>
    <row r="31" spans="1:6" x14ac:dyDescent="0.2">
      <c r="A31" s="329">
        <v>22</v>
      </c>
      <c r="B31" s="336" t="s">
        <v>466</v>
      </c>
      <c r="C31" s="365" t="s">
        <v>100</v>
      </c>
      <c r="D31" s="337">
        <v>2</v>
      </c>
      <c r="E31" s="452"/>
      <c r="F31" s="338">
        <f t="shared" si="0"/>
        <v>0</v>
      </c>
    </row>
    <row r="32" spans="1:6" x14ac:dyDescent="0.2">
      <c r="A32" s="329">
        <v>23</v>
      </c>
      <c r="B32" s="336" t="s">
        <v>467</v>
      </c>
      <c r="C32" s="365" t="s">
        <v>100</v>
      </c>
      <c r="D32" s="337">
        <v>2</v>
      </c>
      <c r="E32" s="452"/>
      <c r="F32" s="338">
        <f t="shared" si="0"/>
        <v>0</v>
      </c>
    </row>
    <row r="33" spans="1:6" x14ac:dyDescent="0.2">
      <c r="A33" s="329">
        <v>24</v>
      </c>
      <c r="B33" s="336" t="s">
        <v>473</v>
      </c>
      <c r="C33" s="363"/>
      <c r="D33" s="337"/>
      <c r="E33" s="452"/>
      <c r="F33" s="338">
        <f t="shared" si="0"/>
        <v>0</v>
      </c>
    </row>
    <row r="34" spans="1:6" x14ac:dyDescent="0.2">
      <c r="A34" s="329">
        <v>25</v>
      </c>
      <c r="B34" s="336" t="s">
        <v>474</v>
      </c>
      <c r="C34" s="365" t="s">
        <v>100</v>
      </c>
      <c r="D34" s="337">
        <v>2</v>
      </c>
      <c r="E34" s="452"/>
      <c r="F34" s="338">
        <f t="shared" si="0"/>
        <v>0</v>
      </c>
    </row>
    <row r="35" spans="1:6" x14ac:dyDescent="0.2">
      <c r="A35" s="329">
        <v>26</v>
      </c>
      <c r="B35" s="336" t="s">
        <v>470</v>
      </c>
      <c r="C35" s="365" t="s">
        <v>100</v>
      </c>
      <c r="D35" s="337">
        <v>2</v>
      </c>
      <c r="E35" s="452"/>
      <c r="F35" s="338">
        <f t="shared" si="0"/>
        <v>0</v>
      </c>
    </row>
    <row r="36" spans="1:6" x14ac:dyDescent="0.2">
      <c r="A36" s="329">
        <v>27</v>
      </c>
      <c r="B36" s="336" t="s">
        <v>467</v>
      </c>
      <c r="C36" s="365" t="s">
        <v>100</v>
      </c>
      <c r="D36" s="337">
        <v>2</v>
      </c>
      <c r="E36" s="452"/>
      <c r="F36" s="338">
        <f t="shared" si="0"/>
        <v>0</v>
      </c>
    </row>
    <row r="37" spans="1:6" x14ac:dyDescent="0.2">
      <c r="A37" s="329">
        <v>28</v>
      </c>
      <c r="B37" s="336" t="s">
        <v>475</v>
      </c>
      <c r="C37" s="363"/>
      <c r="D37" s="337"/>
      <c r="E37" s="452"/>
      <c r="F37" s="338">
        <f t="shared" si="0"/>
        <v>0</v>
      </c>
    </row>
    <row r="38" spans="1:6" x14ac:dyDescent="0.2">
      <c r="A38" s="329">
        <v>29</v>
      </c>
      <c r="B38" s="336" t="s">
        <v>476</v>
      </c>
      <c r="C38" s="365" t="s">
        <v>100</v>
      </c>
      <c r="D38" s="337">
        <v>2</v>
      </c>
      <c r="E38" s="452"/>
      <c r="F38" s="338">
        <f t="shared" si="0"/>
        <v>0</v>
      </c>
    </row>
    <row r="39" spans="1:6" x14ac:dyDescent="0.2">
      <c r="A39" s="329">
        <v>30</v>
      </c>
      <c r="B39" s="336" t="s">
        <v>466</v>
      </c>
      <c r="C39" s="365" t="s">
        <v>100</v>
      </c>
      <c r="D39" s="337">
        <v>2</v>
      </c>
      <c r="E39" s="452"/>
      <c r="F39" s="338">
        <f t="shared" si="0"/>
        <v>0</v>
      </c>
    </row>
    <row r="40" spans="1:6" x14ac:dyDescent="0.2">
      <c r="A40" s="329">
        <v>31</v>
      </c>
      <c r="B40" s="336" t="s">
        <v>467</v>
      </c>
      <c r="C40" s="365" t="s">
        <v>100</v>
      </c>
      <c r="D40" s="337">
        <v>2</v>
      </c>
      <c r="E40" s="452"/>
      <c r="F40" s="338">
        <f t="shared" si="0"/>
        <v>0</v>
      </c>
    </row>
    <row r="41" spans="1:6" x14ac:dyDescent="0.2">
      <c r="A41" s="329">
        <v>32</v>
      </c>
      <c r="B41" s="336" t="s">
        <v>477</v>
      </c>
      <c r="C41" s="365" t="s">
        <v>100</v>
      </c>
      <c r="D41" s="337">
        <v>11</v>
      </c>
      <c r="E41" s="452"/>
      <c r="F41" s="338">
        <f t="shared" si="0"/>
        <v>0</v>
      </c>
    </row>
    <row r="42" spans="1:6" x14ac:dyDescent="0.2">
      <c r="A42" s="329">
        <v>33</v>
      </c>
      <c r="B42" s="336" t="s">
        <v>467</v>
      </c>
      <c r="C42" s="365" t="s">
        <v>100</v>
      </c>
      <c r="D42" s="337">
        <v>11</v>
      </c>
      <c r="E42" s="452"/>
      <c r="F42" s="338">
        <f t="shared" si="0"/>
        <v>0</v>
      </c>
    </row>
    <row r="43" spans="1:6" x14ac:dyDescent="0.2">
      <c r="A43" s="329">
        <v>34</v>
      </c>
      <c r="B43" s="336" t="s">
        <v>478</v>
      </c>
      <c r="C43" s="365" t="s">
        <v>100</v>
      </c>
      <c r="D43" s="337">
        <v>1</v>
      </c>
      <c r="E43" s="452"/>
      <c r="F43" s="338">
        <f t="shared" si="0"/>
        <v>0</v>
      </c>
    </row>
    <row r="44" spans="1:6" x14ac:dyDescent="0.2">
      <c r="A44" s="329">
        <v>35</v>
      </c>
      <c r="B44" s="336" t="s">
        <v>467</v>
      </c>
      <c r="C44" s="365" t="s">
        <v>100</v>
      </c>
      <c r="D44" s="337">
        <v>1</v>
      </c>
      <c r="E44" s="452"/>
      <c r="F44" s="338">
        <f t="shared" si="0"/>
        <v>0</v>
      </c>
    </row>
    <row r="45" spans="1:6" x14ac:dyDescent="0.2">
      <c r="A45" s="329">
        <v>36</v>
      </c>
      <c r="B45" s="336" t="s">
        <v>479</v>
      </c>
      <c r="C45" s="365" t="s">
        <v>100</v>
      </c>
      <c r="D45" s="337">
        <v>1</v>
      </c>
      <c r="E45" s="452"/>
      <c r="F45" s="338">
        <f t="shared" si="0"/>
        <v>0</v>
      </c>
    </row>
    <row r="46" spans="1:6" x14ac:dyDescent="0.2">
      <c r="A46" s="329">
        <v>37</v>
      </c>
      <c r="B46" s="336" t="s">
        <v>480</v>
      </c>
      <c r="C46" s="365" t="s">
        <v>100</v>
      </c>
      <c r="D46" s="337">
        <v>1</v>
      </c>
      <c r="E46" s="452"/>
      <c r="F46" s="338">
        <f t="shared" si="0"/>
        <v>0</v>
      </c>
    </row>
    <row r="47" spans="1:6" x14ac:dyDescent="0.2">
      <c r="A47" s="329">
        <v>38</v>
      </c>
      <c r="B47" s="336" t="s">
        <v>481</v>
      </c>
      <c r="C47" s="365" t="s">
        <v>100</v>
      </c>
      <c r="D47" s="337">
        <v>4</v>
      </c>
      <c r="E47" s="452"/>
      <c r="F47" s="338">
        <f t="shared" si="0"/>
        <v>0</v>
      </c>
    </row>
    <row r="48" spans="1:6" x14ac:dyDescent="0.2">
      <c r="A48" s="329">
        <v>39</v>
      </c>
      <c r="B48" s="336" t="s">
        <v>482</v>
      </c>
      <c r="C48" s="365" t="s">
        <v>100</v>
      </c>
      <c r="D48" s="337">
        <v>4</v>
      </c>
      <c r="E48" s="452"/>
      <c r="F48" s="338">
        <f t="shared" si="0"/>
        <v>0</v>
      </c>
    </row>
    <row r="49" spans="1:6" x14ac:dyDescent="0.2">
      <c r="A49" s="329">
        <v>40</v>
      </c>
      <c r="B49" s="336" t="s">
        <v>483</v>
      </c>
      <c r="C49" s="365" t="s">
        <v>100</v>
      </c>
      <c r="D49" s="337">
        <v>4</v>
      </c>
      <c r="E49" s="452"/>
      <c r="F49" s="338">
        <f t="shared" si="0"/>
        <v>0</v>
      </c>
    </row>
    <row r="50" spans="1:6" x14ac:dyDescent="0.2">
      <c r="A50" s="329">
        <v>41</v>
      </c>
      <c r="B50" s="336" t="s">
        <v>484</v>
      </c>
      <c r="C50" s="365" t="s">
        <v>100</v>
      </c>
      <c r="D50" s="337">
        <v>4</v>
      </c>
      <c r="E50" s="452"/>
      <c r="F50" s="338">
        <f t="shared" si="0"/>
        <v>0</v>
      </c>
    </row>
    <row r="51" spans="1:6" x14ac:dyDescent="0.2">
      <c r="A51" s="329">
        <v>42</v>
      </c>
      <c r="B51" s="336" t="s">
        <v>485</v>
      </c>
      <c r="C51" s="365" t="s">
        <v>100</v>
      </c>
      <c r="D51" s="337">
        <v>1</v>
      </c>
      <c r="E51" s="452"/>
      <c r="F51" s="338">
        <f t="shared" si="0"/>
        <v>0</v>
      </c>
    </row>
    <row r="52" spans="1:6" x14ac:dyDescent="0.2">
      <c r="A52" s="329">
        <v>43</v>
      </c>
      <c r="B52" s="329" t="s">
        <v>486</v>
      </c>
      <c r="C52" s="365" t="s">
        <v>100</v>
      </c>
      <c r="D52" s="337">
        <v>1</v>
      </c>
      <c r="E52" s="452"/>
      <c r="F52" s="338">
        <f t="shared" si="0"/>
        <v>0</v>
      </c>
    </row>
    <row r="53" spans="1:6" x14ac:dyDescent="0.2">
      <c r="A53" s="329">
        <v>44</v>
      </c>
      <c r="B53" s="336" t="s">
        <v>487</v>
      </c>
      <c r="C53" s="365" t="s">
        <v>488</v>
      </c>
      <c r="D53" s="337">
        <v>16</v>
      </c>
      <c r="E53" s="452"/>
      <c r="F53" s="338">
        <f t="shared" si="0"/>
        <v>0</v>
      </c>
    </row>
    <row r="54" spans="1:6" x14ac:dyDescent="0.2">
      <c r="A54" s="329">
        <v>45</v>
      </c>
      <c r="B54" s="336" t="s">
        <v>489</v>
      </c>
      <c r="C54" s="365" t="s">
        <v>100</v>
      </c>
      <c r="D54" s="337">
        <v>1</v>
      </c>
      <c r="E54" s="452"/>
      <c r="F54" s="338">
        <f t="shared" si="0"/>
        <v>0</v>
      </c>
    </row>
    <row r="55" spans="1:6" ht="14.25" x14ac:dyDescent="0.2">
      <c r="A55" s="339"/>
      <c r="B55" s="340" t="s">
        <v>490</v>
      </c>
      <c r="C55" s="366"/>
      <c r="D55" s="339"/>
      <c r="E55" s="453"/>
      <c r="F55" s="341">
        <f>SUM(F11:F54)</f>
        <v>0</v>
      </c>
    </row>
    <row r="56" spans="1:6" ht="14.25" x14ac:dyDescent="0.2">
      <c r="A56" s="339"/>
      <c r="B56" s="340"/>
      <c r="C56" s="366"/>
      <c r="D56" s="339"/>
      <c r="E56" s="453"/>
      <c r="F56" s="341"/>
    </row>
    <row r="57" spans="1:6" ht="14.25" x14ac:dyDescent="0.2">
      <c r="A57" s="339"/>
      <c r="B57" s="340"/>
      <c r="C57" s="366"/>
      <c r="D57" s="339"/>
      <c r="E57" s="453"/>
      <c r="F57" s="342"/>
    </row>
    <row r="58" spans="1:6" ht="15" x14ac:dyDescent="0.25">
      <c r="A58" s="340" t="s">
        <v>344</v>
      </c>
      <c r="B58" s="343"/>
      <c r="C58" s="367"/>
      <c r="D58" s="344"/>
      <c r="E58" s="454"/>
      <c r="F58" s="342"/>
    </row>
    <row r="59" spans="1:6" x14ac:dyDescent="0.2">
      <c r="A59" s="329">
        <v>1</v>
      </c>
      <c r="B59" s="336" t="s">
        <v>491</v>
      </c>
      <c r="C59" s="365" t="s">
        <v>299</v>
      </c>
      <c r="D59" s="337">
        <v>9</v>
      </c>
      <c r="E59" s="452"/>
      <c r="F59" s="338">
        <f t="shared" ref="F59:F76" si="1">D59*E59</f>
        <v>0</v>
      </c>
    </row>
    <row r="60" spans="1:6" x14ac:dyDescent="0.2">
      <c r="A60" s="320">
        <v>2</v>
      </c>
      <c r="B60" s="336" t="s">
        <v>492</v>
      </c>
      <c r="C60" s="365" t="s">
        <v>100</v>
      </c>
      <c r="D60" s="337">
        <v>23</v>
      </c>
      <c r="E60" s="452"/>
      <c r="F60" s="338">
        <f t="shared" si="1"/>
        <v>0</v>
      </c>
    </row>
    <row r="61" spans="1:6" x14ac:dyDescent="0.2">
      <c r="A61" s="329">
        <v>3</v>
      </c>
      <c r="B61" s="336" t="s">
        <v>493</v>
      </c>
      <c r="C61" s="365" t="s">
        <v>100</v>
      </c>
      <c r="D61" s="337">
        <v>4</v>
      </c>
      <c r="E61" s="452"/>
      <c r="F61" s="338">
        <f t="shared" si="1"/>
        <v>0</v>
      </c>
    </row>
    <row r="62" spans="1:6" x14ac:dyDescent="0.2">
      <c r="A62" s="329">
        <v>4</v>
      </c>
      <c r="B62" s="336" t="s">
        <v>494</v>
      </c>
      <c r="C62" s="365" t="s">
        <v>100</v>
      </c>
      <c r="D62" s="337">
        <v>3</v>
      </c>
      <c r="E62" s="452"/>
      <c r="F62" s="338">
        <f t="shared" si="1"/>
        <v>0</v>
      </c>
    </row>
    <row r="63" spans="1:6" x14ac:dyDescent="0.2">
      <c r="A63" s="329">
        <v>5</v>
      </c>
      <c r="B63" s="336" t="s">
        <v>495</v>
      </c>
      <c r="C63" s="365" t="s">
        <v>100</v>
      </c>
      <c r="D63" s="337">
        <v>2</v>
      </c>
      <c r="E63" s="452"/>
      <c r="F63" s="338">
        <f t="shared" si="1"/>
        <v>0</v>
      </c>
    </row>
    <row r="64" spans="1:6" x14ac:dyDescent="0.2">
      <c r="A64" s="329">
        <v>6</v>
      </c>
      <c r="B64" s="336" t="s">
        <v>496</v>
      </c>
      <c r="C64" s="365" t="s">
        <v>299</v>
      </c>
      <c r="D64" s="337">
        <v>12</v>
      </c>
      <c r="E64" s="452"/>
      <c r="F64" s="338">
        <f t="shared" si="1"/>
        <v>0</v>
      </c>
    </row>
    <row r="65" spans="1:6" x14ac:dyDescent="0.2">
      <c r="A65" s="329">
        <v>7</v>
      </c>
      <c r="B65" s="336" t="s">
        <v>497</v>
      </c>
      <c r="C65" s="365" t="s">
        <v>299</v>
      </c>
      <c r="D65" s="337">
        <v>240</v>
      </c>
      <c r="E65" s="452"/>
      <c r="F65" s="338">
        <f t="shared" si="1"/>
        <v>0</v>
      </c>
    </row>
    <row r="66" spans="1:6" x14ac:dyDescent="0.2">
      <c r="A66" s="329">
        <v>8</v>
      </c>
      <c r="B66" s="336" t="s">
        <v>498</v>
      </c>
      <c r="C66" s="365" t="s">
        <v>100</v>
      </c>
      <c r="D66" s="337">
        <v>22</v>
      </c>
      <c r="E66" s="452"/>
      <c r="F66" s="338">
        <f t="shared" si="1"/>
        <v>0</v>
      </c>
    </row>
    <row r="67" spans="1:6" x14ac:dyDescent="0.2">
      <c r="A67" s="329">
        <v>9</v>
      </c>
      <c r="B67" s="336" t="s">
        <v>499</v>
      </c>
      <c r="C67" s="365" t="s">
        <v>100</v>
      </c>
      <c r="D67" s="337">
        <v>3</v>
      </c>
      <c r="E67" s="452"/>
      <c r="F67" s="338">
        <f t="shared" si="1"/>
        <v>0</v>
      </c>
    </row>
    <row r="68" spans="1:6" x14ac:dyDescent="0.2">
      <c r="A68" s="329">
        <v>10</v>
      </c>
      <c r="B68" s="336" t="s">
        <v>500</v>
      </c>
      <c r="C68" s="365" t="s">
        <v>100</v>
      </c>
      <c r="D68" s="337">
        <v>1</v>
      </c>
      <c r="E68" s="452"/>
      <c r="F68" s="338">
        <f t="shared" si="1"/>
        <v>0</v>
      </c>
    </row>
    <row r="69" spans="1:6" x14ac:dyDescent="0.2">
      <c r="A69" s="329">
        <v>11</v>
      </c>
      <c r="B69" s="336" t="s">
        <v>501</v>
      </c>
      <c r="C69" s="365" t="s">
        <v>100</v>
      </c>
      <c r="D69" s="337">
        <v>9</v>
      </c>
      <c r="E69" s="452"/>
      <c r="F69" s="338">
        <f t="shared" si="1"/>
        <v>0</v>
      </c>
    </row>
    <row r="70" spans="1:6" x14ac:dyDescent="0.2">
      <c r="A70" s="329">
        <v>12</v>
      </c>
      <c r="B70" s="336" t="s">
        <v>502</v>
      </c>
      <c r="C70" s="365" t="s">
        <v>100</v>
      </c>
      <c r="D70" s="337">
        <v>12</v>
      </c>
      <c r="E70" s="452"/>
      <c r="F70" s="338">
        <f t="shared" si="1"/>
        <v>0</v>
      </c>
    </row>
    <row r="71" spans="1:6" x14ac:dyDescent="0.2">
      <c r="A71" s="329">
        <v>13</v>
      </c>
      <c r="B71" s="336" t="s">
        <v>503</v>
      </c>
      <c r="C71" s="365" t="s">
        <v>100</v>
      </c>
      <c r="D71" s="337">
        <v>4</v>
      </c>
      <c r="E71" s="452"/>
      <c r="F71" s="338">
        <f t="shared" si="1"/>
        <v>0</v>
      </c>
    </row>
    <row r="72" spans="1:6" x14ac:dyDescent="0.2">
      <c r="A72" s="329">
        <v>14</v>
      </c>
      <c r="B72" s="336" t="s">
        <v>504</v>
      </c>
      <c r="C72" s="365" t="s">
        <v>100</v>
      </c>
      <c r="D72" s="337">
        <v>4</v>
      </c>
      <c r="E72" s="452"/>
      <c r="F72" s="338">
        <f t="shared" si="1"/>
        <v>0</v>
      </c>
    </row>
    <row r="73" spans="1:6" x14ac:dyDescent="0.2">
      <c r="A73" s="329">
        <v>15</v>
      </c>
      <c r="B73" s="336" t="s">
        <v>505</v>
      </c>
      <c r="C73" s="365" t="s">
        <v>100</v>
      </c>
      <c r="D73" s="337">
        <v>4</v>
      </c>
      <c r="E73" s="452"/>
      <c r="F73" s="338">
        <f t="shared" si="1"/>
        <v>0</v>
      </c>
    </row>
    <row r="74" spans="1:6" x14ac:dyDescent="0.2">
      <c r="A74" s="329">
        <v>16</v>
      </c>
      <c r="B74" s="336" t="s">
        <v>506</v>
      </c>
      <c r="C74" s="365" t="s">
        <v>100</v>
      </c>
      <c r="D74" s="337">
        <v>1</v>
      </c>
      <c r="E74" s="452"/>
      <c r="F74" s="338">
        <f t="shared" si="1"/>
        <v>0</v>
      </c>
    </row>
    <row r="75" spans="1:6" x14ac:dyDescent="0.2">
      <c r="A75" s="329">
        <v>17</v>
      </c>
      <c r="B75" s="336" t="s">
        <v>507</v>
      </c>
      <c r="C75" s="365" t="s">
        <v>100</v>
      </c>
      <c r="D75" s="337">
        <v>1</v>
      </c>
      <c r="E75" s="452"/>
      <c r="F75" s="338">
        <f t="shared" si="1"/>
        <v>0</v>
      </c>
    </row>
    <row r="76" spans="1:6" x14ac:dyDescent="0.2">
      <c r="A76" s="329">
        <v>18</v>
      </c>
      <c r="B76" s="336" t="s">
        <v>508</v>
      </c>
      <c r="C76" s="365" t="s">
        <v>488</v>
      </c>
      <c r="D76" s="337">
        <v>5</v>
      </c>
      <c r="E76" s="452"/>
      <c r="F76" s="338">
        <f t="shared" si="1"/>
        <v>0</v>
      </c>
    </row>
    <row r="77" spans="1:6" ht="14.25" x14ac:dyDescent="0.2">
      <c r="A77" s="339"/>
      <c r="B77" s="340" t="s">
        <v>490</v>
      </c>
      <c r="C77" s="367"/>
      <c r="D77" s="344"/>
      <c r="E77" s="453"/>
      <c r="F77" s="341">
        <f>SUM(F59:F76)</f>
        <v>0</v>
      </c>
    </row>
    <row r="78" spans="1:6" x14ac:dyDescent="0.2">
      <c r="A78" s="320"/>
      <c r="B78" s="320"/>
      <c r="C78" s="360"/>
      <c r="D78" s="320"/>
      <c r="E78" s="455"/>
      <c r="F78" s="320"/>
    </row>
    <row r="79" spans="1:6" x14ac:dyDescent="0.2">
      <c r="A79" s="320"/>
      <c r="B79" s="320"/>
      <c r="C79" s="360"/>
      <c r="D79" s="320"/>
      <c r="E79" s="455"/>
      <c r="F79" s="320"/>
    </row>
    <row r="80" spans="1:6" ht="15.75" x14ac:dyDescent="0.25">
      <c r="A80" s="345" t="s">
        <v>509</v>
      </c>
      <c r="B80" s="320"/>
      <c r="C80" s="360"/>
      <c r="D80" s="320"/>
      <c r="E80" s="455"/>
      <c r="F80" s="320"/>
    </row>
    <row r="81" spans="1:6" x14ac:dyDescent="0.2">
      <c r="A81" s="346">
        <v>1</v>
      </c>
      <c r="B81" s="347" t="s">
        <v>510</v>
      </c>
      <c r="C81" s="368" t="s">
        <v>100</v>
      </c>
      <c r="D81" s="337">
        <v>1</v>
      </c>
      <c r="E81" s="452"/>
      <c r="F81" s="337">
        <f>D81*E81</f>
        <v>0</v>
      </c>
    </row>
    <row r="82" spans="1:6" x14ac:dyDescent="0.2">
      <c r="A82" s="346">
        <v>2</v>
      </c>
      <c r="B82" s="347" t="s">
        <v>511</v>
      </c>
      <c r="C82" s="368" t="s">
        <v>100</v>
      </c>
      <c r="D82" s="337">
        <v>1</v>
      </c>
      <c r="E82" s="452"/>
      <c r="F82" s="337">
        <f t="shared" ref="F82:F89" si="2">D82*E82</f>
        <v>0</v>
      </c>
    </row>
    <row r="83" spans="1:6" x14ac:dyDescent="0.2">
      <c r="A83" s="346">
        <v>4</v>
      </c>
      <c r="B83" s="347" t="s">
        <v>512</v>
      </c>
      <c r="C83" s="368" t="s">
        <v>100</v>
      </c>
      <c r="D83" s="337">
        <v>2</v>
      </c>
      <c r="E83" s="452"/>
      <c r="F83" s="337">
        <f t="shared" si="2"/>
        <v>0</v>
      </c>
    </row>
    <row r="84" spans="1:6" x14ac:dyDescent="0.2">
      <c r="A84" s="346">
        <v>5</v>
      </c>
      <c r="B84" s="347" t="s">
        <v>513</v>
      </c>
      <c r="C84" s="368" t="s">
        <v>100</v>
      </c>
      <c r="D84" s="337">
        <v>3</v>
      </c>
      <c r="E84" s="452"/>
      <c r="F84" s="337">
        <f t="shared" si="2"/>
        <v>0</v>
      </c>
    </row>
    <row r="85" spans="1:6" x14ac:dyDescent="0.2">
      <c r="A85" s="346">
        <v>6</v>
      </c>
      <c r="B85" s="347" t="s">
        <v>514</v>
      </c>
      <c r="C85" s="368" t="s">
        <v>100</v>
      </c>
      <c r="D85" s="337">
        <v>3</v>
      </c>
      <c r="E85" s="452"/>
      <c r="F85" s="337">
        <f t="shared" si="2"/>
        <v>0</v>
      </c>
    </row>
    <row r="86" spans="1:6" x14ac:dyDescent="0.2">
      <c r="A86" s="346">
        <v>8</v>
      </c>
      <c r="B86" s="347" t="s">
        <v>515</v>
      </c>
      <c r="C86" s="368" t="s">
        <v>100</v>
      </c>
      <c r="D86" s="337">
        <v>1</v>
      </c>
      <c r="E86" s="452"/>
      <c r="F86" s="337">
        <f t="shared" si="2"/>
        <v>0</v>
      </c>
    </row>
    <row r="87" spans="1:6" x14ac:dyDescent="0.2">
      <c r="A87" s="346">
        <v>9</v>
      </c>
      <c r="B87" s="347" t="s">
        <v>516</v>
      </c>
      <c r="C87" s="368" t="s">
        <v>100</v>
      </c>
      <c r="D87" s="337">
        <v>1</v>
      </c>
      <c r="E87" s="452"/>
      <c r="F87" s="337">
        <f t="shared" si="2"/>
        <v>0</v>
      </c>
    </row>
    <row r="88" spans="1:6" x14ac:dyDescent="0.2">
      <c r="A88" s="346">
        <v>10</v>
      </c>
      <c r="B88" s="347" t="s">
        <v>517</v>
      </c>
      <c r="C88" s="368" t="s">
        <v>100</v>
      </c>
      <c r="D88" s="337">
        <v>1</v>
      </c>
      <c r="E88" s="452"/>
      <c r="F88" s="337">
        <f t="shared" si="2"/>
        <v>0</v>
      </c>
    </row>
    <row r="89" spans="1:6" x14ac:dyDescent="0.2">
      <c r="A89" s="346">
        <v>11</v>
      </c>
      <c r="B89" s="347" t="s">
        <v>518</v>
      </c>
      <c r="C89" s="368" t="s">
        <v>100</v>
      </c>
      <c r="D89" s="337">
        <v>1</v>
      </c>
      <c r="E89" s="452"/>
      <c r="F89" s="337">
        <f t="shared" si="2"/>
        <v>0</v>
      </c>
    </row>
    <row r="90" spans="1:6" ht="15" x14ac:dyDescent="0.25">
      <c r="A90" s="348"/>
      <c r="B90" s="349" t="s">
        <v>519</v>
      </c>
      <c r="C90" s="369"/>
      <c r="D90" s="348"/>
      <c r="E90" s="456"/>
      <c r="F90" s="350">
        <f>SUM(F81:F89)</f>
        <v>0</v>
      </c>
    </row>
    <row r="91" spans="1:6" x14ac:dyDescent="0.2">
      <c r="A91" s="320"/>
      <c r="B91" s="323"/>
      <c r="C91" s="361"/>
      <c r="D91" s="323"/>
      <c r="E91" s="457"/>
      <c r="F91" s="323"/>
    </row>
    <row r="92" spans="1:6" x14ac:dyDescent="0.2">
      <c r="A92" s="320"/>
      <c r="B92" s="320"/>
      <c r="C92" s="360"/>
      <c r="D92" s="320"/>
      <c r="E92" s="455"/>
      <c r="F92" s="320"/>
    </row>
    <row r="93" spans="1:6" ht="15.75" x14ac:dyDescent="0.25">
      <c r="A93" s="351" t="s">
        <v>520</v>
      </c>
      <c r="B93" s="352"/>
      <c r="C93" s="370"/>
      <c r="D93" s="353"/>
      <c r="E93" s="458"/>
      <c r="F93" s="354"/>
    </row>
    <row r="94" spans="1:6" x14ac:dyDescent="0.2">
      <c r="A94" s="346">
        <v>1</v>
      </c>
      <c r="B94" s="347" t="s">
        <v>521</v>
      </c>
      <c r="C94" s="368" t="s">
        <v>488</v>
      </c>
      <c r="D94" s="337">
        <v>16</v>
      </c>
      <c r="E94" s="452"/>
      <c r="F94" s="338">
        <f>D94*E94</f>
        <v>0</v>
      </c>
    </row>
    <row r="95" spans="1:6" ht="14.25" x14ac:dyDescent="0.2">
      <c r="A95" s="355"/>
      <c r="B95" s="349" t="s">
        <v>522</v>
      </c>
      <c r="C95" s="371"/>
      <c r="D95" s="356"/>
      <c r="E95" s="356"/>
      <c r="F95" s="357">
        <f>SUM(F94)</f>
        <v>0</v>
      </c>
    </row>
    <row r="96" spans="1:6" x14ac:dyDescent="0.2">
      <c r="A96" s="320"/>
      <c r="B96" s="320"/>
      <c r="C96" s="360"/>
      <c r="D96" s="320"/>
      <c r="E96" s="320"/>
      <c r="F96" s="320"/>
    </row>
    <row r="97" spans="1:6" x14ac:dyDescent="0.2">
      <c r="A97" s="320"/>
      <c r="B97" s="320"/>
      <c r="C97" s="360"/>
      <c r="D97" s="320"/>
      <c r="E97" s="320"/>
      <c r="F97" s="320"/>
    </row>
    <row r="98" spans="1:6" x14ac:dyDescent="0.2">
      <c r="A98" s="320"/>
      <c r="B98" s="320"/>
      <c r="C98" s="360"/>
      <c r="D98" s="358"/>
      <c r="E98" s="358"/>
      <c r="F98" s="359"/>
    </row>
    <row r="99" spans="1:6" ht="15.75" x14ac:dyDescent="0.25">
      <c r="A99" s="345" t="s">
        <v>523</v>
      </c>
      <c r="B99" s="320"/>
      <c r="C99" s="360"/>
      <c r="D99" s="320"/>
      <c r="E99" s="320"/>
      <c r="F99" s="320"/>
    </row>
    <row r="100" spans="1:6" x14ac:dyDescent="0.2">
      <c r="A100" s="346">
        <v>1</v>
      </c>
      <c r="B100" s="347" t="s">
        <v>453</v>
      </c>
      <c r="C100" s="368" t="s">
        <v>100</v>
      </c>
      <c r="D100" s="337">
        <v>1</v>
      </c>
      <c r="E100" s="337"/>
      <c r="F100" s="337">
        <f>SUM(F55)</f>
        <v>0</v>
      </c>
    </row>
    <row r="101" spans="1:6" x14ac:dyDescent="0.2">
      <c r="A101" s="346">
        <v>2</v>
      </c>
      <c r="B101" s="347" t="s">
        <v>344</v>
      </c>
      <c r="C101" s="368" t="s">
        <v>100</v>
      </c>
      <c r="D101" s="337">
        <v>1</v>
      </c>
      <c r="E101" s="337"/>
      <c r="F101" s="337">
        <f>SUM(F77)</f>
        <v>0</v>
      </c>
    </row>
    <row r="102" spans="1:6" x14ac:dyDescent="0.2">
      <c r="A102" s="346">
        <v>4</v>
      </c>
      <c r="B102" s="347" t="s">
        <v>524</v>
      </c>
      <c r="C102" s="368" t="s">
        <v>100</v>
      </c>
      <c r="D102" s="337">
        <v>1</v>
      </c>
      <c r="E102" s="337"/>
      <c r="F102" s="337">
        <f>SUM(F90)</f>
        <v>0</v>
      </c>
    </row>
    <row r="103" spans="1:6" x14ac:dyDescent="0.2">
      <c r="A103" s="346">
        <v>5</v>
      </c>
      <c r="B103" s="347" t="s">
        <v>520</v>
      </c>
      <c r="C103" s="368" t="s">
        <v>100</v>
      </c>
      <c r="D103" s="337">
        <v>1</v>
      </c>
      <c r="E103" s="337"/>
      <c r="F103" s="337">
        <f>SUM(F95)</f>
        <v>0</v>
      </c>
    </row>
    <row r="104" spans="1:6" ht="14.25" x14ac:dyDescent="0.2">
      <c r="A104" s="348"/>
      <c r="B104" s="349" t="s">
        <v>525</v>
      </c>
      <c r="C104" s="369"/>
      <c r="D104" s="348"/>
      <c r="E104" s="348"/>
      <c r="F104" s="350">
        <f>SUM(F100:F103)</f>
        <v>0</v>
      </c>
    </row>
  </sheetData>
  <sheetProtection algorithmName="SHA-512" hashValue="mDOSs8upFaSgUNZDPdmgr33Ta3FJhv3aIwU6Inh6HhnYqXusznJKDnZqqWGGE4NXXa1PoQjwaqQWz0MyivehBw==" saltValue="nlZQPb7YAMT9OkqaFceYEw==" spinCount="100000" sheet="1" objects="1" scenarios="1"/>
  <pageMargins left="0.7" right="0.7" top="0.78740157499999996" bottom="0.78740157499999996" header="0.3" footer="0.3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4"/>
  <sheetViews>
    <sheetView showGridLines="0" showZeros="0" zoomScaleNormal="100" zoomScaleSheetLayoutView="100" workbookViewId="0">
      <selection activeCell="F8" sqref="F8"/>
    </sheetView>
  </sheetViews>
  <sheetFormatPr defaultRowHeight="12.75" x14ac:dyDescent="0.2"/>
  <cols>
    <col min="1" max="1" width="4.42578125" style="213" customWidth="1"/>
    <col min="2" max="2" width="11.5703125" style="213" customWidth="1"/>
    <col min="3" max="3" width="40.42578125" style="213" customWidth="1"/>
    <col min="4" max="4" width="5.5703125" style="213" customWidth="1"/>
    <col min="5" max="5" width="8.5703125" style="223" customWidth="1"/>
    <col min="6" max="6" width="9.85546875" style="213" customWidth="1"/>
    <col min="7" max="7" width="13.85546875" style="213" customWidth="1"/>
    <col min="8" max="8" width="11.7109375" style="213" hidden="1" customWidth="1"/>
    <col min="9" max="9" width="11.5703125" style="213" hidden="1" customWidth="1"/>
    <col min="10" max="10" width="11" style="213" hidden="1" customWidth="1"/>
    <col min="11" max="11" width="10.42578125" style="213" hidden="1" customWidth="1"/>
    <col min="12" max="12" width="75.42578125" style="213" customWidth="1"/>
    <col min="13" max="13" width="45.28515625" style="213" customWidth="1"/>
    <col min="14" max="16384" width="9.140625" style="213"/>
  </cols>
  <sheetData>
    <row r="1" spans="1:80" ht="15.75" x14ac:dyDescent="0.25">
      <c r="A1" s="403" t="s">
        <v>383</v>
      </c>
      <c r="B1" s="403"/>
      <c r="C1" s="403"/>
      <c r="D1" s="403"/>
      <c r="E1" s="403"/>
      <c r="F1" s="403"/>
      <c r="G1" s="403"/>
    </row>
    <row r="2" spans="1:80" ht="14.25" customHeight="1" thickBot="1" x14ac:dyDescent="0.25">
      <c r="B2" s="214"/>
      <c r="C2" s="215"/>
      <c r="D2" s="215"/>
      <c r="E2" s="216"/>
      <c r="F2" s="215"/>
      <c r="G2" s="215"/>
    </row>
    <row r="3" spans="1:80" ht="13.5" thickTop="1" x14ac:dyDescent="0.2">
      <c r="A3" s="392" t="s">
        <v>2</v>
      </c>
      <c r="B3" s="393"/>
      <c r="C3" s="167" t="s">
        <v>104</v>
      </c>
      <c r="D3" s="217"/>
      <c r="E3" s="218" t="s">
        <v>86</v>
      </c>
      <c r="F3" s="219" t="str">
        <f>'SO 02 1 Rek'!H1</f>
        <v>1</v>
      </c>
      <c r="G3" s="220"/>
    </row>
    <row r="4" spans="1:80" ht="13.5" thickBot="1" x14ac:dyDescent="0.25">
      <c r="A4" s="404" t="s">
        <v>77</v>
      </c>
      <c r="B4" s="395"/>
      <c r="C4" s="173" t="s">
        <v>368</v>
      </c>
      <c r="D4" s="221"/>
      <c r="E4" s="405" t="str">
        <f>'SO 02 1 Rek'!G2</f>
        <v>Vedlejší náklady</v>
      </c>
      <c r="F4" s="406"/>
      <c r="G4" s="407"/>
    </row>
    <row r="5" spans="1:80" ht="13.5" thickTop="1" x14ac:dyDescent="0.2">
      <c r="A5" s="222"/>
      <c r="G5" s="224"/>
    </row>
    <row r="6" spans="1:80" ht="27" customHeight="1" x14ac:dyDescent="0.2">
      <c r="A6" s="225" t="s">
        <v>87</v>
      </c>
      <c r="B6" s="226" t="s">
        <v>88</v>
      </c>
      <c r="C6" s="226" t="s">
        <v>89</v>
      </c>
      <c r="D6" s="226" t="s">
        <v>90</v>
      </c>
      <c r="E6" s="227" t="s">
        <v>91</v>
      </c>
      <c r="F6" s="226" t="s">
        <v>92</v>
      </c>
      <c r="G6" s="228" t="s">
        <v>93</v>
      </c>
      <c r="H6" s="229" t="s">
        <v>94</v>
      </c>
      <c r="I6" s="229" t="s">
        <v>95</v>
      </c>
      <c r="J6" s="229" t="s">
        <v>96</v>
      </c>
      <c r="K6" s="229" t="s">
        <v>97</v>
      </c>
    </row>
    <row r="7" spans="1:80" x14ac:dyDescent="0.2">
      <c r="A7" s="230" t="s">
        <v>98</v>
      </c>
      <c r="B7" s="231" t="s">
        <v>369</v>
      </c>
      <c r="C7" s="232" t="s">
        <v>370</v>
      </c>
      <c r="D7" s="233"/>
      <c r="E7" s="234"/>
      <c r="F7" s="234"/>
      <c r="G7" s="235"/>
      <c r="H7" s="236"/>
      <c r="I7" s="237"/>
      <c r="J7" s="238"/>
      <c r="K7" s="239"/>
      <c r="O7" s="240">
        <v>1</v>
      </c>
    </row>
    <row r="8" spans="1:80" ht="22.5" x14ac:dyDescent="0.2">
      <c r="A8" s="241">
        <v>1</v>
      </c>
      <c r="B8" s="242" t="s">
        <v>369</v>
      </c>
      <c r="C8" s="243" t="s">
        <v>372</v>
      </c>
      <c r="D8" s="244" t="s">
        <v>240</v>
      </c>
      <c r="E8" s="245">
        <v>1</v>
      </c>
      <c r="F8" s="447"/>
      <c r="G8" s="246">
        <f>E8*F8</f>
        <v>0</v>
      </c>
      <c r="H8" s="247">
        <v>0</v>
      </c>
      <c r="I8" s="248">
        <f>E8*H8</f>
        <v>0</v>
      </c>
      <c r="J8" s="247">
        <v>0</v>
      </c>
      <c r="K8" s="248">
        <f>E8*J8</f>
        <v>0</v>
      </c>
      <c r="O8" s="240">
        <v>2</v>
      </c>
      <c r="AA8" s="213">
        <v>1</v>
      </c>
      <c r="AB8" s="213">
        <v>1</v>
      </c>
      <c r="AC8" s="213">
        <v>1</v>
      </c>
      <c r="AZ8" s="213">
        <v>1</v>
      </c>
      <c r="BA8" s="213">
        <f>IF(AZ8=1,G8,0)</f>
        <v>0</v>
      </c>
      <c r="BB8" s="213">
        <f>IF(AZ8=2,G8,0)</f>
        <v>0</v>
      </c>
      <c r="BC8" s="213">
        <f>IF(AZ8=3,G8,0)</f>
        <v>0</v>
      </c>
      <c r="BD8" s="213">
        <f>IF(AZ8=4,G8,0)</f>
        <v>0</v>
      </c>
      <c r="BE8" s="213">
        <f>IF(AZ8=5,G8,0)</f>
        <v>0</v>
      </c>
      <c r="CA8" s="240">
        <v>1</v>
      </c>
      <c r="CB8" s="240">
        <v>1</v>
      </c>
    </row>
    <row r="9" spans="1:80" ht="22.5" x14ac:dyDescent="0.2">
      <c r="A9" s="241">
        <v>2</v>
      </c>
      <c r="B9" s="242" t="s">
        <v>373</v>
      </c>
      <c r="C9" s="243" t="s">
        <v>374</v>
      </c>
      <c r="D9" s="244" t="s">
        <v>240</v>
      </c>
      <c r="E9" s="245">
        <v>1</v>
      </c>
      <c r="F9" s="447"/>
      <c r="G9" s="246">
        <f>E9*F9</f>
        <v>0</v>
      </c>
      <c r="H9" s="247">
        <v>0</v>
      </c>
      <c r="I9" s="248">
        <f>E9*H9</f>
        <v>0</v>
      </c>
      <c r="J9" s="247">
        <v>0</v>
      </c>
      <c r="K9" s="248">
        <f>E9*J9</f>
        <v>0</v>
      </c>
      <c r="O9" s="240">
        <v>2</v>
      </c>
      <c r="AA9" s="213">
        <v>1</v>
      </c>
      <c r="AB9" s="213">
        <v>1</v>
      </c>
      <c r="AC9" s="213">
        <v>1</v>
      </c>
      <c r="AZ9" s="213">
        <v>1</v>
      </c>
      <c r="BA9" s="213">
        <f>IF(AZ9=1,G9,0)</f>
        <v>0</v>
      </c>
      <c r="BB9" s="213">
        <f>IF(AZ9=2,G9,0)</f>
        <v>0</v>
      </c>
      <c r="BC9" s="213">
        <f>IF(AZ9=3,G9,0)</f>
        <v>0</v>
      </c>
      <c r="BD9" s="213">
        <f>IF(AZ9=4,G9,0)</f>
        <v>0</v>
      </c>
      <c r="BE9" s="213">
        <f>IF(AZ9=5,G9,0)</f>
        <v>0</v>
      </c>
      <c r="CA9" s="240">
        <v>1</v>
      </c>
      <c r="CB9" s="240">
        <v>1</v>
      </c>
    </row>
    <row r="10" spans="1:80" ht="22.5" x14ac:dyDescent="0.2">
      <c r="A10" s="241">
        <v>3</v>
      </c>
      <c r="B10" s="242" t="s">
        <v>375</v>
      </c>
      <c r="C10" s="243" t="s">
        <v>376</v>
      </c>
      <c r="D10" s="244" t="s">
        <v>240</v>
      </c>
      <c r="E10" s="245">
        <v>1</v>
      </c>
      <c r="F10" s="447"/>
      <c r="G10" s="246">
        <f>E10*F10</f>
        <v>0</v>
      </c>
      <c r="H10" s="247">
        <v>0</v>
      </c>
      <c r="I10" s="248">
        <f>E10*H10</f>
        <v>0</v>
      </c>
      <c r="J10" s="247">
        <v>0</v>
      </c>
      <c r="K10" s="248">
        <f>E10*J10</f>
        <v>0</v>
      </c>
      <c r="O10" s="240">
        <v>2</v>
      </c>
      <c r="AA10" s="213">
        <v>1</v>
      </c>
      <c r="AB10" s="213">
        <v>1</v>
      </c>
      <c r="AC10" s="213">
        <v>1</v>
      </c>
      <c r="AZ10" s="213">
        <v>1</v>
      </c>
      <c r="BA10" s="213">
        <f>IF(AZ10=1,G10,0)</f>
        <v>0</v>
      </c>
      <c r="BB10" s="213">
        <f>IF(AZ10=2,G10,0)</f>
        <v>0</v>
      </c>
      <c r="BC10" s="213">
        <f>IF(AZ10=3,G10,0)</f>
        <v>0</v>
      </c>
      <c r="BD10" s="213">
        <f>IF(AZ10=4,G10,0)</f>
        <v>0</v>
      </c>
      <c r="BE10" s="213">
        <f>IF(AZ10=5,G10,0)</f>
        <v>0</v>
      </c>
      <c r="CA10" s="240">
        <v>1</v>
      </c>
      <c r="CB10" s="240">
        <v>1</v>
      </c>
    </row>
    <row r="11" spans="1:80" x14ac:dyDescent="0.2">
      <c r="A11" s="257"/>
      <c r="B11" s="258" t="s">
        <v>101</v>
      </c>
      <c r="C11" s="259" t="s">
        <v>371</v>
      </c>
      <c r="D11" s="260"/>
      <c r="E11" s="261"/>
      <c r="F11" s="262"/>
      <c r="G11" s="263">
        <f>SUM(G7:G10)</f>
        <v>0</v>
      </c>
      <c r="H11" s="264"/>
      <c r="I11" s="265">
        <f>SUM(I7:I10)</f>
        <v>0</v>
      </c>
      <c r="J11" s="264"/>
      <c r="K11" s="265">
        <f>SUM(K7:K10)</f>
        <v>0</v>
      </c>
      <c r="O11" s="240">
        <v>4</v>
      </c>
      <c r="BA11" s="266">
        <f>SUM(BA7:BA10)</f>
        <v>0</v>
      </c>
      <c r="BB11" s="266">
        <f>SUM(BB7:BB10)</f>
        <v>0</v>
      </c>
      <c r="BC11" s="266">
        <f>SUM(BC7:BC10)</f>
        <v>0</v>
      </c>
      <c r="BD11" s="266">
        <f>SUM(BD7:BD10)</f>
        <v>0</v>
      </c>
      <c r="BE11" s="266">
        <f>SUM(BE7:BE10)</f>
        <v>0</v>
      </c>
    </row>
    <row r="12" spans="1:80" x14ac:dyDescent="0.2">
      <c r="E12" s="213"/>
    </row>
    <row r="13" spans="1:80" x14ac:dyDescent="0.2">
      <c r="E13" s="213"/>
    </row>
    <row r="14" spans="1:80" x14ac:dyDescent="0.2">
      <c r="E14" s="213"/>
    </row>
    <row r="15" spans="1:80" x14ac:dyDescent="0.2">
      <c r="E15" s="213"/>
    </row>
    <row r="16" spans="1:80" x14ac:dyDescent="0.2">
      <c r="E16" s="213"/>
    </row>
    <row r="17" spans="5:5" x14ac:dyDescent="0.2">
      <c r="E17" s="213"/>
    </row>
    <row r="18" spans="5:5" x14ac:dyDescent="0.2">
      <c r="E18" s="213"/>
    </row>
    <row r="19" spans="5:5" x14ac:dyDescent="0.2">
      <c r="E19" s="213"/>
    </row>
    <row r="20" spans="5:5" x14ac:dyDescent="0.2">
      <c r="E20" s="213"/>
    </row>
    <row r="21" spans="5:5" x14ac:dyDescent="0.2">
      <c r="E21" s="213"/>
    </row>
    <row r="22" spans="5:5" x14ac:dyDescent="0.2">
      <c r="E22" s="213"/>
    </row>
    <row r="23" spans="5:5" x14ac:dyDescent="0.2">
      <c r="E23" s="213"/>
    </row>
    <row r="24" spans="5:5" x14ac:dyDescent="0.2">
      <c r="E24" s="213"/>
    </row>
    <row r="25" spans="5:5" x14ac:dyDescent="0.2">
      <c r="E25" s="213"/>
    </row>
    <row r="26" spans="5:5" x14ac:dyDescent="0.2">
      <c r="E26" s="213"/>
    </row>
    <row r="27" spans="5:5" x14ac:dyDescent="0.2">
      <c r="E27" s="213"/>
    </row>
    <row r="28" spans="5:5" x14ac:dyDescent="0.2">
      <c r="E28" s="213"/>
    </row>
    <row r="29" spans="5:5" x14ac:dyDescent="0.2">
      <c r="E29" s="213"/>
    </row>
    <row r="30" spans="5:5" x14ac:dyDescent="0.2">
      <c r="E30" s="213"/>
    </row>
    <row r="31" spans="5:5" x14ac:dyDescent="0.2">
      <c r="E31" s="213"/>
    </row>
    <row r="32" spans="5:5" x14ac:dyDescent="0.2">
      <c r="E32" s="213"/>
    </row>
    <row r="33" spans="1:7" x14ac:dyDescent="0.2">
      <c r="E33" s="213"/>
    </row>
    <row r="34" spans="1:7" x14ac:dyDescent="0.2">
      <c r="E34" s="213"/>
    </row>
    <row r="35" spans="1:7" x14ac:dyDescent="0.2">
      <c r="A35" s="256"/>
      <c r="B35" s="256"/>
      <c r="C35" s="256"/>
      <c r="D35" s="256"/>
      <c r="E35" s="256"/>
      <c r="F35" s="256"/>
      <c r="G35" s="256"/>
    </row>
    <row r="36" spans="1:7" x14ac:dyDescent="0.2">
      <c r="A36" s="256"/>
      <c r="B36" s="256"/>
      <c r="C36" s="256"/>
      <c r="D36" s="256"/>
      <c r="E36" s="256"/>
      <c r="F36" s="256"/>
      <c r="G36" s="256"/>
    </row>
    <row r="37" spans="1:7" x14ac:dyDescent="0.2">
      <c r="A37" s="256"/>
      <c r="B37" s="256"/>
      <c r="C37" s="256"/>
      <c r="D37" s="256"/>
      <c r="E37" s="256"/>
      <c r="F37" s="256"/>
      <c r="G37" s="256"/>
    </row>
    <row r="38" spans="1:7" x14ac:dyDescent="0.2">
      <c r="A38" s="256"/>
      <c r="B38" s="256"/>
      <c r="C38" s="256"/>
      <c r="D38" s="256"/>
      <c r="E38" s="256"/>
      <c r="F38" s="256"/>
      <c r="G38" s="256"/>
    </row>
    <row r="39" spans="1:7" x14ac:dyDescent="0.2">
      <c r="E39" s="213"/>
    </row>
    <row r="40" spans="1:7" x14ac:dyDescent="0.2">
      <c r="E40" s="213"/>
    </row>
    <row r="41" spans="1:7" x14ac:dyDescent="0.2">
      <c r="E41" s="213"/>
    </row>
    <row r="42" spans="1:7" x14ac:dyDescent="0.2">
      <c r="E42" s="213"/>
    </row>
    <row r="43" spans="1:7" x14ac:dyDescent="0.2">
      <c r="E43" s="213"/>
    </row>
    <row r="44" spans="1:7" x14ac:dyDescent="0.2">
      <c r="E44" s="213"/>
    </row>
    <row r="45" spans="1:7" x14ac:dyDescent="0.2">
      <c r="E45" s="213"/>
    </row>
    <row r="46" spans="1:7" x14ac:dyDescent="0.2">
      <c r="E46" s="213"/>
    </row>
    <row r="47" spans="1:7" x14ac:dyDescent="0.2">
      <c r="E47" s="213"/>
    </row>
    <row r="48" spans="1:7" x14ac:dyDescent="0.2">
      <c r="E48" s="213"/>
    </row>
    <row r="49" spans="5:5" x14ac:dyDescent="0.2">
      <c r="E49" s="213"/>
    </row>
    <row r="50" spans="5:5" x14ac:dyDescent="0.2">
      <c r="E50" s="213"/>
    </row>
    <row r="51" spans="5:5" x14ac:dyDescent="0.2">
      <c r="E51" s="213"/>
    </row>
    <row r="52" spans="5:5" x14ac:dyDescent="0.2">
      <c r="E52" s="213"/>
    </row>
    <row r="53" spans="5:5" x14ac:dyDescent="0.2">
      <c r="E53" s="213"/>
    </row>
    <row r="54" spans="5:5" x14ac:dyDescent="0.2">
      <c r="E54" s="213"/>
    </row>
    <row r="55" spans="5:5" x14ac:dyDescent="0.2">
      <c r="E55" s="213"/>
    </row>
    <row r="56" spans="5:5" x14ac:dyDescent="0.2">
      <c r="E56" s="213"/>
    </row>
    <row r="57" spans="5:5" x14ac:dyDescent="0.2">
      <c r="E57" s="213"/>
    </row>
    <row r="58" spans="5:5" x14ac:dyDescent="0.2">
      <c r="E58" s="213"/>
    </row>
    <row r="59" spans="5:5" x14ac:dyDescent="0.2">
      <c r="E59" s="213"/>
    </row>
    <row r="60" spans="5:5" x14ac:dyDescent="0.2">
      <c r="E60" s="213"/>
    </row>
    <row r="61" spans="5:5" x14ac:dyDescent="0.2">
      <c r="E61" s="213"/>
    </row>
    <row r="62" spans="5:5" x14ac:dyDescent="0.2">
      <c r="E62" s="213"/>
    </row>
    <row r="63" spans="5:5" x14ac:dyDescent="0.2">
      <c r="E63" s="213"/>
    </row>
    <row r="64" spans="5:5" x14ac:dyDescent="0.2">
      <c r="E64" s="213"/>
    </row>
    <row r="65" spans="1:7" x14ac:dyDescent="0.2">
      <c r="E65" s="213"/>
    </row>
    <row r="66" spans="1:7" x14ac:dyDescent="0.2">
      <c r="E66" s="213"/>
    </row>
    <row r="67" spans="1:7" x14ac:dyDescent="0.2">
      <c r="E67" s="213"/>
    </row>
    <row r="68" spans="1:7" x14ac:dyDescent="0.2">
      <c r="E68" s="213"/>
    </row>
    <row r="69" spans="1:7" x14ac:dyDescent="0.2">
      <c r="E69" s="213"/>
    </row>
    <row r="70" spans="1:7" x14ac:dyDescent="0.2">
      <c r="A70" s="267"/>
      <c r="B70" s="267"/>
    </row>
    <row r="71" spans="1:7" x14ac:dyDescent="0.2">
      <c r="A71" s="256"/>
      <c r="B71" s="256"/>
      <c r="C71" s="268"/>
      <c r="D71" s="268"/>
      <c r="E71" s="269"/>
      <c r="F71" s="268"/>
      <c r="G71" s="270"/>
    </row>
    <row r="72" spans="1:7" x14ac:dyDescent="0.2">
      <c r="A72" s="271"/>
      <c r="B72" s="271"/>
      <c r="C72" s="256"/>
      <c r="D72" s="256"/>
      <c r="E72" s="272"/>
      <c r="F72" s="256"/>
      <c r="G72" s="256"/>
    </row>
    <row r="73" spans="1:7" x14ac:dyDescent="0.2">
      <c r="A73" s="256"/>
      <c r="B73" s="256"/>
      <c r="C73" s="256"/>
      <c r="D73" s="256"/>
      <c r="E73" s="272"/>
      <c r="F73" s="256"/>
      <c r="G73" s="256"/>
    </row>
    <row r="74" spans="1:7" x14ac:dyDescent="0.2">
      <c r="A74" s="256"/>
      <c r="B74" s="256"/>
      <c r="C74" s="256"/>
      <c r="D74" s="256"/>
      <c r="E74" s="272"/>
      <c r="F74" s="256"/>
      <c r="G74" s="256"/>
    </row>
    <row r="75" spans="1:7" x14ac:dyDescent="0.2">
      <c r="A75" s="256"/>
      <c r="B75" s="256"/>
      <c r="C75" s="256"/>
      <c r="D75" s="256"/>
      <c r="E75" s="272"/>
      <c r="F75" s="256"/>
      <c r="G75" s="256"/>
    </row>
    <row r="76" spans="1:7" x14ac:dyDescent="0.2">
      <c r="A76" s="256"/>
      <c r="B76" s="256"/>
      <c r="C76" s="256"/>
      <c r="D76" s="256"/>
      <c r="E76" s="272"/>
      <c r="F76" s="256"/>
      <c r="G76" s="256"/>
    </row>
    <row r="77" spans="1:7" x14ac:dyDescent="0.2">
      <c r="A77" s="256"/>
      <c r="B77" s="256"/>
      <c r="C77" s="256"/>
      <c r="D77" s="256"/>
      <c r="E77" s="272"/>
      <c r="F77" s="256"/>
      <c r="G77" s="256"/>
    </row>
    <row r="78" spans="1:7" x14ac:dyDescent="0.2">
      <c r="A78" s="256"/>
      <c r="B78" s="256"/>
      <c r="C78" s="256"/>
      <c r="D78" s="256"/>
      <c r="E78" s="272"/>
      <c r="F78" s="256"/>
      <c r="G78" s="256"/>
    </row>
    <row r="79" spans="1:7" x14ac:dyDescent="0.2">
      <c r="A79" s="256"/>
      <c r="B79" s="256"/>
      <c r="C79" s="256"/>
      <c r="D79" s="256"/>
      <c r="E79" s="272"/>
      <c r="F79" s="256"/>
      <c r="G79" s="256"/>
    </row>
    <row r="80" spans="1:7" x14ac:dyDescent="0.2">
      <c r="A80" s="256"/>
      <c r="B80" s="256"/>
      <c r="C80" s="256"/>
      <c r="D80" s="256"/>
      <c r="E80" s="272"/>
      <c r="F80" s="256"/>
      <c r="G80" s="256"/>
    </row>
    <row r="81" spans="1:7" x14ac:dyDescent="0.2">
      <c r="A81" s="256"/>
      <c r="B81" s="256"/>
      <c r="C81" s="256"/>
      <c r="D81" s="256"/>
      <c r="E81" s="272"/>
      <c r="F81" s="256"/>
      <c r="G81" s="256"/>
    </row>
    <row r="82" spans="1:7" x14ac:dyDescent="0.2">
      <c r="A82" s="256"/>
      <c r="B82" s="256"/>
      <c r="C82" s="256"/>
      <c r="D82" s="256"/>
      <c r="E82" s="272"/>
      <c r="F82" s="256"/>
      <c r="G82" s="256"/>
    </row>
    <row r="83" spans="1:7" x14ac:dyDescent="0.2">
      <c r="A83" s="256"/>
      <c r="B83" s="256"/>
      <c r="C83" s="256"/>
      <c r="D83" s="256"/>
      <c r="E83" s="272"/>
      <c r="F83" s="256"/>
      <c r="G83" s="256"/>
    </row>
    <row r="84" spans="1:7" x14ac:dyDescent="0.2">
      <c r="A84" s="256"/>
      <c r="B84" s="256"/>
      <c r="C84" s="256"/>
      <c r="D84" s="256"/>
      <c r="E84" s="272"/>
      <c r="F84" s="256"/>
      <c r="G84" s="256"/>
    </row>
  </sheetData>
  <sheetProtection algorithmName="SHA-512" hashValue="0pV2yTSFz+HhHkqqQ88LYBQ7uJpIeiw/fVogk3pKc4/j4ISqMwOgh1jiKEtoUZFJdzc+W1Fh7kp3kDfR6oRHYA==" saltValue="eo6nvrI1QeddtLfLFEXuM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32</vt:i4>
      </vt:variant>
    </vt:vector>
  </HeadingPairs>
  <TitlesOfParts>
    <vt:vector size="42" baseType="lpstr">
      <vt:lpstr>Stavba</vt:lpstr>
      <vt:lpstr>SO 01 1 KL</vt:lpstr>
      <vt:lpstr>SO 01 1 Rek</vt:lpstr>
      <vt:lpstr>SO 01 1 Pol</vt:lpstr>
      <vt:lpstr>SO 02 1 KL</vt:lpstr>
      <vt:lpstr>SO 02 1 Rek</vt:lpstr>
      <vt:lpstr>SO 01 1 Pol ZTI</vt:lpstr>
      <vt:lpstr>SO 01 1 Pol Plyn</vt:lpstr>
      <vt:lpstr>SO 01 1 Pol Elektro</vt:lpstr>
      <vt:lpstr>SO 02 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Pol'!Názvy_tisku</vt:lpstr>
      <vt:lpstr>'SO 01 1 Rek'!Názvy_tisku</vt:lpstr>
      <vt:lpstr>'SO 02 1 Pol'!Názvy_tisku</vt:lpstr>
      <vt:lpstr>'SO 02 1 Rek'!Názvy_tisku</vt:lpstr>
      <vt:lpstr>Stavba!Objednatel</vt:lpstr>
      <vt:lpstr>Stavba!Objekt</vt:lpstr>
      <vt:lpstr>'SO 01 1 KL'!Oblast_tisku</vt:lpstr>
      <vt:lpstr>'SO 01 1 Pol'!Oblast_tisku</vt:lpstr>
      <vt:lpstr>'SO 01 1 Rek'!Oblast_tisku</vt:lpstr>
      <vt:lpstr>'SO 02 1 KL'!Oblast_tisku</vt:lpstr>
      <vt:lpstr>'SO 02 1 Pol'!Oblast_tisku</vt:lpstr>
      <vt:lpstr>'SO 02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Pavel Šafář</cp:lastModifiedBy>
  <dcterms:created xsi:type="dcterms:W3CDTF">2017-01-03T12:25:18Z</dcterms:created>
  <dcterms:modified xsi:type="dcterms:W3CDTF">2017-01-03T12:42:44Z</dcterms:modified>
</cp:coreProperties>
</file>