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ASŘ - Stavební část" sheetId="2" r:id="rId2"/>
    <sheet name="VZT - Vzduchotechnika" sheetId="3" r:id="rId3"/>
    <sheet name="VRN - Vedlejší rozpočtové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'ASŘ - Stavební část'!$C$91:$K$472</definedName>
    <definedName name="_xlnm.Print_Area" localSheetId="1">'ASŘ - Stavební část'!$C$4:$J$39,'ASŘ - Stavební část'!$C$45:$J$73,'ASŘ - Stavební část'!$C$79:$K$472</definedName>
    <definedName name="_xlnm.Print_Titles" localSheetId="1">'ASŘ - Stavební část'!$91:$91</definedName>
    <definedName name="_xlnm._FilterDatabase" localSheetId="2" hidden="1">'VZT - Vzduchotechnika'!$C$82:$K$143</definedName>
    <definedName name="_xlnm.Print_Area" localSheetId="2">'VZT - Vzduchotechnika'!$C$4:$J$39,'VZT - Vzduchotechnika'!$C$45:$J$64,'VZT - Vzduchotechnika'!$C$70:$K$143</definedName>
    <definedName name="_xlnm.Print_Titles" localSheetId="2">'VZT - Vzduchotechnika'!$82:$82</definedName>
    <definedName name="_xlnm._FilterDatabase" localSheetId="3" hidden="1">'VRN - Vedlejší rozpočtové...'!$C$85:$K$105</definedName>
    <definedName name="_xlnm.Print_Area" localSheetId="3">'VRN - Vedlejší rozpočtové...'!$C$4:$J$39,'VRN - Vedlejší rozpočtové...'!$C$45:$J$67,'VRN - Vedlejší rozpočtové...'!$C$73:$K$105</definedName>
    <definedName name="_xlnm.Print_Titles" localSheetId="3">'VRN - Vedlejší rozpočtové...'!$85:$85</definedName>
    <definedName name="_xlnm.Print_Area" localSheetId="4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104"/>
  <c r="BH104"/>
  <c r="BG104"/>
  <c r="BF104"/>
  <c r="T104"/>
  <c r="T103"/>
  <c r="R104"/>
  <c r="R103"/>
  <c r="P104"/>
  <c r="P103"/>
  <c r="BI101"/>
  <c r="BH101"/>
  <c r="BG101"/>
  <c r="BF101"/>
  <c r="T101"/>
  <c r="T100"/>
  <c r="R101"/>
  <c r="R100"/>
  <c r="P101"/>
  <c r="P100"/>
  <c r="BI98"/>
  <c r="BH98"/>
  <c r="BG98"/>
  <c r="BF98"/>
  <c r="T98"/>
  <c r="T97"/>
  <c r="R98"/>
  <c r="R97"/>
  <c r="P98"/>
  <c r="P97"/>
  <c r="BI95"/>
  <c r="BH95"/>
  <c r="BG95"/>
  <c r="BF95"/>
  <c r="T95"/>
  <c r="T94"/>
  <c r="R95"/>
  <c r="R94"/>
  <c r="P95"/>
  <c r="P94"/>
  <c r="BI92"/>
  <c r="BH92"/>
  <c r="BG92"/>
  <c r="BF92"/>
  <c r="T92"/>
  <c r="T91"/>
  <c r="R92"/>
  <c r="R91"/>
  <c r="P92"/>
  <c r="P91"/>
  <c r="BI89"/>
  <c r="BH89"/>
  <c r="BG89"/>
  <c r="BF89"/>
  <c r="T89"/>
  <c r="T88"/>
  <c r="T87"/>
  <c r="T86"/>
  <c r="R89"/>
  <c r="R88"/>
  <c r="R87"/>
  <c r="R86"/>
  <c r="P89"/>
  <c r="P88"/>
  <c r="P87"/>
  <c r="P86"/>
  <c i="1" r="AU57"/>
  <c i="4" r="J82"/>
  <c r="F82"/>
  <c r="F80"/>
  <c r="E78"/>
  <c r="J54"/>
  <c r="F54"/>
  <c r="F52"/>
  <c r="E50"/>
  <c r="J24"/>
  <c r="E24"/>
  <c r="J83"/>
  <c r="J23"/>
  <c r="J18"/>
  <c r="E18"/>
  <c r="F55"/>
  <c r="J17"/>
  <c r="J12"/>
  <c r="J52"/>
  <c r="E7"/>
  <c r="E76"/>
  <c i="3" r="J37"/>
  <c r="J36"/>
  <c i="1" r="AY56"/>
  <c i="3" r="J35"/>
  <c i="1" r="AX56"/>
  <c i="3"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J79"/>
  <c r="F79"/>
  <c r="F77"/>
  <c r="E75"/>
  <c r="J54"/>
  <c r="F54"/>
  <c r="F52"/>
  <c r="E50"/>
  <c r="J24"/>
  <c r="E24"/>
  <c r="J80"/>
  <c r="J23"/>
  <c r="J18"/>
  <c r="E18"/>
  <c r="F80"/>
  <c r="J17"/>
  <c r="J12"/>
  <c r="J52"/>
  <c r="E7"/>
  <c r="E48"/>
  <c i="1" r="AY55"/>
  <c i="2" r="J37"/>
  <c r="J36"/>
  <c r="J35"/>
  <c i="1" r="AX55"/>
  <c i="2" r="BI471"/>
  <c r="BH471"/>
  <c r="BG471"/>
  <c r="BF471"/>
  <c r="T471"/>
  <c r="R471"/>
  <c r="P471"/>
  <c r="BI468"/>
  <c r="BH468"/>
  <c r="BG468"/>
  <c r="BF468"/>
  <c r="T468"/>
  <c r="R468"/>
  <c r="P468"/>
  <c r="BI461"/>
  <c r="BH461"/>
  <c r="BG461"/>
  <c r="BF461"/>
  <c r="T461"/>
  <c r="R461"/>
  <c r="P461"/>
  <c r="BI457"/>
  <c r="BH457"/>
  <c r="BG457"/>
  <c r="BF457"/>
  <c r="T457"/>
  <c r="R457"/>
  <c r="P457"/>
  <c r="BI454"/>
  <c r="BH454"/>
  <c r="BG454"/>
  <c r="BF454"/>
  <c r="T454"/>
  <c r="R454"/>
  <c r="P454"/>
  <c r="BI451"/>
  <c r="BH451"/>
  <c r="BG451"/>
  <c r="BF451"/>
  <c r="T451"/>
  <c r="R451"/>
  <c r="P451"/>
  <c r="BI447"/>
  <c r="BH447"/>
  <c r="BG447"/>
  <c r="BF447"/>
  <c r="T447"/>
  <c r="R447"/>
  <c r="P447"/>
  <c r="BI443"/>
  <c r="BH443"/>
  <c r="BG443"/>
  <c r="BF443"/>
  <c r="T443"/>
  <c r="R443"/>
  <c r="P443"/>
  <c r="BI437"/>
  <c r="BH437"/>
  <c r="BG437"/>
  <c r="BF437"/>
  <c r="T437"/>
  <c r="R437"/>
  <c r="P437"/>
  <c r="BI433"/>
  <c r="BH433"/>
  <c r="BG433"/>
  <c r="BF433"/>
  <c r="T433"/>
  <c r="R433"/>
  <c r="P433"/>
  <c r="BI426"/>
  <c r="BH426"/>
  <c r="BG426"/>
  <c r="BF426"/>
  <c r="T426"/>
  <c r="R426"/>
  <c r="P426"/>
  <c r="BI423"/>
  <c r="BH423"/>
  <c r="BG423"/>
  <c r="BF423"/>
  <c r="T423"/>
  <c r="R423"/>
  <c r="P423"/>
  <c r="BI419"/>
  <c r="BH419"/>
  <c r="BG419"/>
  <c r="BF419"/>
  <c r="T419"/>
  <c r="R419"/>
  <c r="P419"/>
  <c r="BI414"/>
  <c r="BH414"/>
  <c r="BG414"/>
  <c r="BF414"/>
  <c r="T414"/>
  <c r="R414"/>
  <c r="P414"/>
  <c r="BI411"/>
  <c r="BH411"/>
  <c r="BG411"/>
  <c r="BF411"/>
  <c r="T411"/>
  <c r="R411"/>
  <c r="P411"/>
  <c r="BI403"/>
  <c r="BH403"/>
  <c r="BG403"/>
  <c r="BF403"/>
  <c r="T403"/>
  <c r="R403"/>
  <c r="P403"/>
  <c r="BI394"/>
  <c r="BH394"/>
  <c r="BG394"/>
  <c r="BF394"/>
  <c r="T394"/>
  <c r="R394"/>
  <c r="P394"/>
  <c r="BI389"/>
  <c r="BH389"/>
  <c r="BG389"/>
  <c r="BF389"/>
  <c r="T389"/>
  <c r="R389"/>
  <c r="P389"/>
  <c r="BI383"/>
  <c r="BH383"/>
  <c r="BG383"/>
  <c r="BF383"/>
  <c r="T383"/>
  <c r="R383"/>
  <c r="P383"/>
  <c r="BI369"/>
  <c r="BH369"/>
  <c r="BG369"/>
  <c r="BF369"/>
  <c r="T369"/>
  <c r="R369"/>
  <c r="P369"/>
  <c r="BI354"/>
  <c r="BH354"/>
  <c r="BG354"/>
  <c r="BF354"/>
  <c r="T354"/>
  <c r="R354"/>
  <c r="P354"/>
  <c r="BI353"/>
  <c r="BH353"/>
  <c r="BG353"/>
  <c r="BF353"/>
  <c r="T353"/>
  <c r="R353"/>
  <c r="P353"/>
  <c r="BI349"/>
  <c r="BH349"/>
  <c r="BG349"/>
  <c r="BF349"/>
  <c r="T349"/>
  <c r="R349"/>
  <c r="P349"/>
  <c r="BI346"/>
  <c r="BH346"/>
  <c r="BG346"/>
  <c r="BF346"/>
  <c r="T346"/>
  <c r="R346"/>
  <c r="P346"/>
  <c r="BI344"/>
  <c r="BH344"/>
  <c r="BG344"/>
  <c r="BF344"/>
  <c r="T344"/>
  <c r="R344"/>
  <c r="P344"/>
  <c r="BI337"/>
  <c r="BH337"/>
  <c r="BG337"/>
  <c r="BF337"/>
  <c r="T337"/>
  <c r="R337"/>
  <c r="P337"/>
  <c r="BI332"/>
  <c r="BH332"/>
  <c r="BG332"/>
  <c r="BF332"/>
  <c r="T332"/>
  <c r="R332"/>
  <c r="P332"/>
  <c r="BI331"/>
  <c r="BH331"/>
  <c r="BG331"/>
  <c r="BF331"/>
  <c r="T331"/>
  <c r="R331"/>
  <c r="P331"/>
  <c r="BI329"/>
  <c r="BH329"/>
  <c r="BG329"/>
  <c r="BF329"/>
  <c r="T329"/>
  <c r="R329"/>
  <c r="P329"/>
  <c r="BI328"/>
  <c r="BH328"/>
  <c r="BG328"/>
  <c r="BF328"/>
  <c r="T328"/>
  <c r="R328"/>
  <c r="P328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2"/>
  <c r="BH312"/>
  <c r="BG312"/>
  <c r="BF312"/>
  <c r="T312"/>
  <c r="R312"/>
  <c r="P312"/>
  <c r="BI311"/>
  <c r="BH311"/>
  <c r="BG311"/>
  <c r="BF311"/>
  <c r="T311"/>
  <c r="R311"/>
  <c r="P311"/>
  <c r="BI303"/>
  <c r="BH303"/>
  <c r="BG303"/>
  <c r="BF303"/>
  <c r="T303"/>
  <c r="R303"/>
  <c r="P303"/>
  <c r="BI301"/>
  <c r="BH301"/>
  <c r="BG301"/>
  <c r="BF301"/>
  <c r="T301"/>
  <c r="R301"/>
  <c r="P301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78"/>
  <c r="BH278"/>
  <c r="BG278"/>
  <c r="BF278"/>
  <c r="T278"/>
  <c r="R278"/>
  <c r="P278"/>
  <c r="BI268"/>
  <c r="BH268"/>
  <c r="BG268"/>
  <c r="BF268"/>
  <c r="T268"/>
  <c r="R268"/>
  <c r="P268"/>
  <c r="BI261"/>
  <c r="BH261"/>
  <c r="BG261"/>
  <c r="BF261"/>
  <c r="T261"/>
  <c r="R261"/>
  <c r="P261"/>
  <c r="BI254"/>
  <c r="BH254"/>
  <c r="BG254"/>
  <c r="BF254"/>
  <c r="T254"/>
  <c r="R254"/>
  <c r="P254"/>
  <c r="BI250"/>
  <c r="BH250"/>
  <c r="BG250"/>
  <c r="BF250"/>
  <c r="T250"/>
  <c r="R250"/>
  <c r="P250"/>
  <c r="BI246"/>
  <c r="BH246"/>
  <c r="BG246"/>
  <c r="BF246"/>
  <c r="T246"/>
  <c r="R246"/>
  <c r="P246"/>
  <c r="BI242"/>
  <c r="BH242"/>
  <c r="BG242"/>
  <c r="BF242"/>
  <c r="T242"/>
  <c r="R242"/>
  <c r="P242"/>
  <c r="BI240"/>
  <c r="BH240"/>
  <c r="BG240"/>
  <c r="BF240"/>
  <c r="T240"/>
  <c r="R240"/>
  <c r="P240"/>
  <c r="BI231"/>
  <c r="BH231"/>
  <c r="BG231"/>
  <c r="BF231"/>
  <c r="T231"/>
  <c r="R231"/>
  <c r="P231"/>
  <c r="BI227"/>
  <c r="BH227"/>
  <c r="BG227"/>
  <c r="BF227"/>
  <c r="T227"/>
  <c r="T226"/>
  <c r="R227"/>
  <c r="R226"/>
  <c r="P227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5"/>
  <c r="BH195"/>
  <c r="BG195"/>
  <c r="BF195"/>
  <c r="T195"/>
  <c r="R195"/>
  <c r="P195"/>
  <c r="BI191"/>
  <c r="BH191"/>
  <c r="BG191"/>
  <c r="BF191"/>
  <c r="T191"/>
  <c r="R191"/>
  <c r="P191"/>
  <c r="BI185"/>
  <c r="BH185"/>
  <c r="BG185"/>
  <c r="BF185"/>
  <c r="T185"/>
  <c r="R185"/>
  <c r="P185"/>
  <c r="BI179"/>
  <c r="BH179"/>
  <c r="BG179"/>
  <c r="BF179"/>
  <c r="T179"/>
  <c r="R179"/>
  <c r="P179"/>
  <c r="BI174"/>
  <c r="BH174"/>
  <c r="BG174"/>
  <c r="BF174"/>
  <c r="T174"/>
  <c r="R174"/>
  <c r="P174"/>
  <c r="BI169"/>
  <c r="BH169"/>
  <c r="BG169"/>
  <c r="BF169"/>
  <c r="T169"/>
  <c r="R169"/>
  <c r="P169"/>
  <c r="BI164"/>
  <c r="BH164"/>
  <c r="BG164"/>
  <c r="BF164"/>
  <c r="T164"/>
  <c r="R164"/>
  <c r="P164"/>
  <c r="BI159"/>
  <c r="BH159"/>
  <c r="BG159"/>
  <c r="BF159"/>
  <c r="T159"/>
  <c r="R159"/>
  <c r="P159"/>
  <c r="BI152"/>
  <c r="BH152"/>
  <c r="BG152"/>
  <c r="BF152"/>
  <c r="T152"/>
  <c r="R152"/>
  <c r="P152"/>
  <c r="BI147"/>
  <c r="BH147"/>
  <c r="BG147"/>
  <c r="BF147"/>
  <c r="T147"/>
  <c r="R147"/>
  <c r="P147"/>
  <c r="BI142"/>
  <c r="BH142"/>
  <c r="BG142"/>
  <c r="BF142"/>
  <c r="T142"/>
  <c r="R142"/>
  <c r="P142"/>
  <c r="BI137"/>
  <c r="BH137"/>
  <c r="BG137"/>
  <c r="BF137"/>
  <c r="T137"/>
  <c r="R137"/>
  <c r="P137"/>
  <c r="BI130"/>
  <c r="BH130"/>
  <c r="BG130"/>
  <c r="BF130"/>
  <c r="T130"/>
  <c r="R130"/>
  <c r="P130"/>
  <c r="BI123"/>
  <c r="BH123"/>
  <c r="BG123"/>
  <c r="BF123"/>
  <c r="T123"/>
  <c r="R123"/>
  <c r="P123"/>
  <c r="BI118"/>
  <c r="BH118"/>
  <c r="BG118"/>
  <c r="BF118"/>
  <c r="T118"/>
  <c r="R118"/>
  <c r="P118"/>
  <c r="BI113"/>
  <c r="BH113"/>
  <c r="BG113"/>
  <c r="BF113"/>
  <c r="T113"/>
  <c r="R113"/>
  <c r="P113"/>
  <c r="BI107"/>
  <c r="BH107"/>
  <c r="BG107"/>
  <c r="BF107"/>
  <c r="T107"/>
  <c r="R107"/>
  <c r="P107"/>
  <c r="BI100"/>
  <c r="BH100"/>
  <c r="BG100"/>
  <c r="BF100"/>
  <c r="T100"/>
  <c r="R100"/>
  <c r="P100"/>
  <c r="BI95"/>
  <c r="BH95"/>
  <c r="BG95"/>
  <c r="BF95"/>
  <c r="T95"/>
  <c r="R95"/>
  <c r="P95"/>
  <c r="J88"/>
  <c r="F88"/>
  <c r="F86"/>
  <c r="E84"/>
  <c r="J54"/>
  <c r="F54"/>
  <c r="F52"/>
  <c r="E50"/>
  <c r="J24"/>
  <c r="E24"/>
  <c r="J55"/>
  <c r="J23"/>
  <c r="J18"/>
  <c r="E18"/>
  <c r="F89"/>
  <c r="J17"/>
  <c r="J12"/>
  <c r="J86"/>
  <c r="E7"/>
  <c r="E82"/>
  <c i="1" r="L50"/>
  <c r="AM50"/>
  <c r="AM49"/>
  <c r="L49"/>
  <c r="AM47"/>
  <c r="L47"/>
  <c r="L45"/>
  <c r="L44"/>
  <c i="2" r="J290"/>
  <c r="J468"/>
  <c r="J218"/>
  <c i="3" r="J118"/>
  <c i="2" r="J185"/>
  <c r="J461"/>
  <c i="3" r="J104"/>
  <c r="BK92"/>
  <c i="2" r="BK369"/>
  <c r="J179"/>
  <c i="3" r="BK141"/>
  <c r="BK127"/>
  <c i="2" r="J220"/>
  <c r="J118"/>
  <c r="BK454"/>
  <c i="3" r="BK102"/>
  <c r="BK135"/>
  <c i="2" r="BK443"/>
  <c r="J147"/>
  <c r="BK320"/>
  <c i="3" r="J93"/>
  <c i="2" r="BK433"/>
  <c i="3" r="J120"/>
  <c i="2" r="BK240"/>
  <c r="J164"/>
  <c r="J246"/>
  <c r="BK222"/>
  <c r="BK394"/>
  <c r="BK318"/>
  <c r="BK301"/>
  <c r="J301"/>
  <c r="BK100"/>
  <c r="J100"/>
  <c r="J369"/>
  <c r="J312"/>
  <c i="3" r="BK121"/>
  <c r="BK132"/>
  <c r="BK120"/>
  <c r="J133"/>
  <c i="4" r="J92"/>
  <c i="2" r="J210"/>
  <c r="BK383"/>
  <c r="J311"/>
  <c r="BK130"/>
  <c i="1" r="AS54"/>
  <c i="3" r="J137"/>
  <c r="BK107"/>
  <c i="2" r="BK457"/>
  <c i="3" r="BK134"/>
  <c i="2" r="BK312"/>
  <c r="J293"/>
  <c i="3" r="J139"/>
  <c r="BK130"/>
  <c r="BK112"/>
  <c r="J140"/>
  <c i="4" r="J89"/>
  <c i="2" r="F37"/>
  <c r="J278"/>
  <c r="BK246"/>
  <c r="BK220"/>
  <c i="3" r="BK85"/>
  <c i="2" r="J443"/>
  <c r="J231"/>
  <c i="3" r="BK131"/>
  <c r="J126"/>
  <c r="J125"/>
  <c i="2" r="BK419"/>
  <c i="3" r="J143"/>
  <c r="J91"/>
  <c i="2" r="BK423"/>
  <c r="BK107"/>
  <c r="BK185"/>
  <c i="3" r="BK143"/>
  <c r="J123"/>
  <c i="2" r="BK242"/>
  <c r="BK346"/>
  <c i="3" r="BK117"/>
  <c r="BK136"/>
  <c r="J122"/>
  <c i="2" r="J174"/>
  <c i="3" r="J117"/>
  <c i="2" r="J318"/>
  <c r="J282"/>
  <c r="BK354"/>
  <c r="J142"/>
  <c r="BK281"/>
  <c r="J240"/>
  <c r="J344"/>
  <c r="J419"/>
  <c i="4" r="BK101"/>
  <c i="2" r="J250"/>
  <c r="J107"/>
  <c r="BK147"/>
  <c i="3" r="J113"/>
  <c r="J138"/>
  <c r="BK142"/>
  <c r="BK123"/>
  <c i="2" r="BK261"/>
  <c r="BK174"/>
  <c r="J331"/>
  <c r="J214"/>
  <c r="J191"/>
  <c r="BK142"/>
  <c i="3" r="J127"/>
  <c r="J106"/>
  <c i="4" r="BK92"/>
  <c i="2" r="J159"/>
  <c r="BK303"/>
  <c r="J113"/>
  <c i="3" r="J141"/>
  <c r="BK122"/>
  <c i="2" r="J349"/>
  <c r="J202"/>
  <c i="3" r="BK137"/>
  <c r="J107"/>
  <c i="2" r="J152"/>
  <c r="BK164"/>
  <c r="BK284"/>
  <c i="3" r="J108"/>
  <c r="J101"/>
  <c r="BK88"/>
  <c i="2" r="BK191"/>
  <c i="3" r="J136"/>
  <c r="BK99"/>
  <c i="4" r="BK89"/>
  <c i="2" r="BK329"/>
  <c i="3" r="BK116"/>
  <c r="J124"/>
  <c i="2" r="J322"/>
  <c r="BK403"/>
  <c r="BK471"/>
  <c r="J411"/>
  <c r="BK195"/>
  <c i="3" r="J131"/>
  <c r="J97"/>
  <c i="2" r="BK231"/>
  <c i="3" r="J87"/>
  <c r="BK140"/>
  <c i="2" r="BK206"/>
  <c r="J332"/>
  <c r="BK113"/>
  <c r="BK322"/>
  <c r="BK250"/>
  <c i="3" r="BK97"/>
  <c r="BK126"/>
  <c i="2" r="BK437"/>
  <c i="3" r="J94"/>
  <c r="J102"/>
  <c i="2" r="J195"/>
  <c r="J284"/>
  <c r="BK169"/>
  <c r="BK278"/>
  <c r="BK123"/>
  <c i="3" r="J132"/>
  <c r="BK125"/>
  <c r="J130"/>
  <c r="J121"/>
  <c r="J109"/>
  <c r="BK110"/>
  <c i="2" r="BK202"/>
  <c r="J328"/>
  <c r="J394"/>
  <c r="J198"/>
  <c r="BK254"/>
  <c r="BK447"/>
  <c r="J414"/>
  <c r="BK426"/>
  <c i="3" r="J134"/>
  <c r="BK113"/>
  <c i="4" r="J101"/>
  <c i="2" r="BK198"/>
  <c i="3" r="J135"/>
  <c r="BK86"/>
  <c i="2" r="BK210"/>
  <c r="BK224"/>
  <c i="3" r="BK139"/>
  <c i="2" r="J224"/>
  <c r="BK411"/>
  <c r="BK118"/>
  <c i="3" r="J142"/>
  <c r="BK109"/>
  <c i="2" r="J222"/>
  <c r="J457"/>
  <c i="3" r="BK118"/>
  <c r="J103"/>
  <c i="2" r="J471"/>
  <c i="3" r="BK138"/>
  <c r="J95"/>
  <c i="2" r="BK414"/>
  <c r="J329"/>
  <c r="J287"/>
  <c r="J254"/>
  <c r="J281"/>
  <c r="BK331"/>
  <c r="BK152"/>
  <c r="BK227"/>
  <c i="4" r="J95"/>
  <c i="2" r="J451"/>
  <c r="BK328"/>
  <c i="3" r="BK100"/>
  <c r="BK93"/>
  <c r="J116"/>
  <c r="BK104"/>
  <c i="4" r="J98"/>
  <c i="2" r="J268"/>
  <c r="BK290"/>
  <c r="J403"/>
  <c r="J130"/>
  <c r="BK353"/>
  <c r="J354"/>
  <c i="3" r="J96"/>
  <c r="BK96"/>
  <c i="2" r="BK316"/>
  <c r="J423"/>
  <c i="3" r="J114"/>
  <c r="BK94"/>
  <c i="4" r="F34"/>
  <c i="2" r="J283"/>
  <c i="3" r="BK105"/>
  <c r="J115"/>
  <c i="2" r="BK287"/>
  <c r="J383"/>
  <c r="J316"/>
  <c i="3" r="BK128"/>
  <c r="BK103"/>
  <c i="2" r="BK268"/>
  <c i="3" r="BK108"/>
  <c i="2" r="J242"/>
  <c r="J303"/>
  <c r="BK159"/>
  <c r="J447"/>
  <c r="J95"/>
  <c r="BK461"/>
  <c r="J227"/>
  <c r="BK344"/>
  <c r="BK349"/>
  <c r="BK451"/>
  <c i="3" r="J110"/>
  <c r="BK91"/>
  <c r="J128"/>
  <c r="BK115"/>
  <c i="2" r="BK95"/>
  <c r="J454"/>
  <c r="J353"/>
  <c r="J123"/>
  <c r="J389"/>
  <c r="BK311"/>
  <c i="3" r="BK87"/>
  <c i="4" r="BK104"/>
  <c i="2" r="BK337"/>
  <c i="3" r="BK114"/>
  <c r="J99"/>
  <c i="4" r="J104"/>
  <c i="3" r="J92"/>
  <c r="J86"/>
  <c i="2" r="J320"/>
  <c i="3" r="J100"/>
  <c i="2" r="BK214"/>
  <c r="J426"/>
  <c r="J137"/>
  <c r="BK137"/>
  <c r="J169"/>
  <c r="BK179"/>
  <c r="BK468"/>
  <c r="J206"/>
  <c r="J337"/>
  <c r="BK218"/>
  <c r="BK282"/>
  <c r="J437"/>
  <c i="3" r="BK124"/>
  <c r="BK95"/>
  <c r="J105"/>
  <c i="2" r="J433"/>
  <c r="BK332"/>
  <c i="3" r="BK106"/>
  <c r="J88"/>
  <c r="BK101"/>
  <c i="2" r="J261"/>
  <c i="3" r="BK133"/>
  <c r="BK89"/>
  <c r="J85"/>
  <c i="4" r="BK98"/>
  <c i="2" r="BK283"/>
  <c r="BK389"/>
  <c r="J346"/>
  <c i="3" r="J112"/>
  <c r="J89"/>
  <c i="4" r="BK95"/>
  <c i="2" r="BK293"/>
  <c r="F36"/>
  <c r="F35"/>
  <c r="J34"/>
  <c l="1" r="BK230"/>
  <c r="R413"/>
  <c i="3" r="BK90"/>
  <c r="J90"/>
  <c r="J61"/>
  <c i="2" r="BK348"/>
  <c r="J348"/>
  <c r="J70"/>
  <c i="3" r="BK111"/>
  <c r="J111"/>
  <c r="J62"/>
  <c i="2" r="R94"/>
  <c r="T292"/>
  <c r="T348"/>
  <c i="3" r="R84"/>
  <c i="2" r="BK94"/>
  <c r="J94"/>
  <c r="J61"/>
  <c r="BK217"/>
  <c r="J217"/>
  <c r="J64"/>
  <c r="T413"/>
  <c r="R292"/>
  <c r="T456"/>
  <c r="P184"/>
  <c r="P112"/>
  <c r="R217"/>
  <c r="P286"/>
  <c r="T286"/>
  <c r="BK456"/>
  <c r="J456"/>
  <c r="J72"/>
  <c r="BK184"/>
  <c r="J184"/>
  <c r="J63"/>
  <c r="P217"/>
  <c r="BK286"/>
  <c r="J286"/>
  <c r="J68"/>
  <c r="BK413"/>
  <c r="J413"/>
  <c r="J71"/>
  <c i="3" r="BK84"/>
  <c r="J84"/>
  <c r="J60"/>
  <c r="R129"/>
  <c r="R111"/>
  <c i="2" r="R230"/>
  <c i="3" r="T129"/>
  <c i="2" r="R348"/>
  <c i="3" r="T111"/>
  <c i="2" r="R184"/>
  <c r="R112"/>
  <c r="P230"/>
  <c r="P413"/>
  <c i="3" r="BK129"/>
  <c i="2" r="T184"/>
  <c r="T112"/>
  <c r="R286"/>
  <c i="3" r="P111"/>
  <c r="T90"/>
  <c r="T83"/>
  <c i="2" r="P348"/>
  <c r="T94"/>
  <c r="T217"/>
  <c i="3" r="R90"/>
  <c i="2" r="BK292"/>
  <c r="J292"/>
  <c r="J69"/>
  <c r="P94"/>
  <c r="P292"/>
  <c r="R456"/>
  <c i="3" r="P90"/>
  <c i="2" r="T230"/>
  <c r="T229"/>
  <c r="P456"/>
  <c i="3" r="P84"/>
  <c r="T84"/>
  <c r="P129"/>
  <c i="2" r="BK226"/>
  <c r="J226"/>
  <c r="J65"/>
  <c r="BK112"/>
  <c r="J112"/>
  <c r="J62"/>
  <c i="4" r="BK88"/>
  <c r="BK91"/>
  <c r="J91"/>
  <c r="J62"/>
  <c r="BK94"/>
  <c r="J94"/>
  <c r="J63"/>
  <c r="BK97"/>
  <c r="J97"/>
  <c r="J64"/>
  <c r="BK100"/>
  <c r="J100"/>
  <c r="J65"/>
  <c r="BK103"/>
  <c r="J103"/>
  <c r="J66"/>
  <c i="3" r="J129"/>
  <c r="J63"/>
  <c r="BK83"/>
  <c r="J83"/>
  <c r="J59"/>
  <c i="4" r="E48"/>
  <c r="J80"/>
  <c r="BE104"/>
  <c r="BE89"/>
  <c r="J55"/>
  <c r="BE92"/>
  <c r="BE95"/>
  <c r="BE101"/>
  <c r="F83"/>
  <c r="BE98"/>
  <c i="1" r="BA57"/>
  <c i="3" r="BE106"/>
  <c r="J55"/>
  <c r="BE85"/>
  <c r="BE128"/>
  <c r="J77"/>
  <c r="BE132"/>
  <c r="F55"/>
  <c r="BE99"/>
  <c r="BE124"/>
  <c r="BE126"/>
  <c r="BE108"/>
  <c r="BE112"/>
  <c r="BE116"/>
  <c r="BE102"/>
  <c r="BE131"/>
  <c r="BE96"/>
  <c r="BE97"/>
  <c r="BE127"/>
  <c r="BE87"/>
  <c r="BE94"/>
  <c r="BE122"/>
  <c r="BE138"/>
  <c r="BE103"/>
  <c r="BE107"/>
  <c r="E73"/>
  <c r="BE89"/>
  <c r="BE142"/>
  <c r="BE118"/>
  <c r="BE121"/>
  <c r="BE141"/>
  <c r="BE117"/>
  <c i="2" r="J230"/>
  <c r="J67"/>
  <c i="3" r="BE91"/>
  <c r="BE120"/>
  <c r="BE130"/>
  <c r="BE135"/>
  <c r="BE136"/>
  <c r="BE137"/>
  <c r="BE143"/>
  <c r="BE95"/>
  <c r="BE123"/>
  <c r="BE100"/>
  <c r="BE134"/>
  <c r="BE86"/>
  <c r="BE93"/>
  <c r="BE109"/>
  <c r="BE88"/>
  <c r="BE92"/>
  <c r="BE101"/>
  <c r="BE104"/>
  <c r="BE110"/>
  <c r="BE113"/>
  <c r="BE133"/>
  <c r="BE139"/>
  <c r="BE105"/>
  <c r="BE115"/>
  <c r="BE140"/>
  <c r="BE114"/>
  <c r="BE125"/>
  <c i="2" r="BE147"/>
  <c r="BE152"/>
  <c r="BE169"/>
  <c r="BE191"/>
  <c r="BE261"/>
  <c r="BE293"/>
  <c r="BE301"/>
  <c r="BE312"/>
  <c r="BE337"/>
  <c r="BE447"/>
  <c r="BE113"/>
  <c r="BE130"/>
  <c r="BE142"/>
  <c r="BE281"/>
  <c r="BE353"/>
  <c r="BE394"/>
  <c r="BE414"/>
  <c r="BE454"/>
  <c r="BE457"/>
  <c r="BE164"/>
  <c r="BE222"/>
  <c r="BE227"/>
  <c r="BE240"/>
  <c r="BE242"/>
  <c r="BE254"/>
  <c r="BE268"/>
  <c r="BE282"/>
  <c r="BE283"/>
  <c r="E48"/>
  <c r="J89"/>
  <c r="BE95"/>
  <c r="BE100"/>
  <c r="BE174"/>
  <c r="BE179"/>
  <c r="BE198"/>
  <c r="BE210"/>
  <c r="BE349"/>
  <c r="BE423"/>
  <c r="BE303"/>
  <c r="BE311"/>
  <c r="BE318"/>
  <c r="BE320"/>
  <c r="BE383"/>
  <c r="BE468"/>
  <c i="1" r="AW55"/>
  <c i="2" r="BE471"/>
  <c r="J52"/>
  <c r="BE107"/>
  <c r="BE123"/>
  <c r="BE185"/>
  <c r="BE195"/>
  <c r="BE220"/>
  <c r="BE322"/>
  <c r="BE332"/>
  <c r="BE344"/>
  <c r="BE354"/>
  <c r="BE389"/>
  <c r="BE451"/>
  <c r="BE202"/>
  <c r="BE214"/>
  <c r="BE290"/>
  <c r="BE328"/>
  <c r="BE346"/>
  <c r="BE419"/>
  <c r="BE437"/>
  <c r="BE224"/>
  <c r="BE278"/>
  <c r="BE287"/>
  <c r="BE316"/>
  <c r="BE403"/>
  <c r="BE411"/>
  <c r="F55"/>
  <c r="BE137"/>
  <c r="BE159"/>
  <c r="BE206"/>
  <c r="BE218"/>
  <c r="BE231"/>
  <c r="BE246"/>
  <c r="BE250"/>
  <c r="BE284"/>
  <c r="BE329"/>
  <c r="BE331"/>
  <c r="BE369"/>
  <c r="BE426"/>
  <c r="BE118"/>
  <c r="BE433"/>
  <c r="BE461"/>
  <c i="1" r="BB55"/>
  <c r="BD55"/>
  <c i="2" r="BE443"/>
  <c i="1" r="BC55"/>
  <c i="2" r="F34"/>
  <c i="4" r="F37"/>
  <c i="1" r="BD57"/>
  <c i="3" r="J34"/>
  <c i="1" r="AW56"/>
  <c i="3" r="F37"/>
  <c i="1" r="BD56"/>
  <c i="3" r="F36"/>
  <c i="1" r="BC56"/>
  <c i="4" r="F35"/>
  <c i="1" r="BB57"/>
  <c i="3" r="F34"/>
  <c i="1" r="BA56"/>
  <c i="4" r="J34"/>
  <c i="1" r="AW57"/>
  <c i="3" r="F35"/>
  <c i="1" r="BB56"/>
  <c i="4" r="F36"/>
  <c i="1" r="BC57"/>
  <c i="3" l="1" r="P83"/>
  <c i="1" r="AU56"/>
  <c i="2" r="R229"/>
  <c i="3" r="R83"/>
  <c i="1" r="BA55"/>
  <c i="2" r="P93"/>
  <c i="4" r="BK87"/>
  <c r="J87"/>
  <c r="J60"/>
  <c i="2" r="T93"/>
  <c r="T92"/>
  <c r="P229"/>
  <c r="R93"/>
  <c r="R92"/>
  <c r="BK229"/>
  <c r="J229"/>
  <c r="J66"/>
  <c r="BK93"/>
  <c r="J93"/>
  <c r="J60"/>
  <c i="4" r="J88"/>
  <c r="J61"/>
  <c i="2" r="BK92"/>
  <c r="J92"/>
  <c i="1" r="BA54"/>
  <c r="AW54"/>
  <c r="AK30"/>
  <c i="3" r="F33"/>
  <c i="1" r="AZ56"/>
  <c r="BB54"/>
  <c r="AX54"/>
  <c r="BD54"/>
  <c r="W33"/>
  <c r="BC54"/>
  <c r="AY54"/>
  <c i="3" r="J30"/>
  <c i="1" r="AG56"/>
  <c i="4" r="F33"/>
  <c i="1" r="AZ57"/>
  <c i="4" r="J33"/>
  <c i="1" r="AV57"/>
  <c r="AT57"/>
  <c i="2" r="F33"/>
  <c i="1" r="AZ55"/>
  <c i="2" r="J33"/>
  <c i="1" r="AV55"/>
  <c r="AT55"/>
  <c i="3" r="J33"/>
  <c i="1" r="AV56"/>
  <c r="AT56"/>
  <c i="2" r="J30"/>
  <c i="1" r="AG55"/>
  <c i="2" l="1" r="P92"/>
  <c i="1" r="AU55"/>
  <c i="4" r="BK86"/>
  <c r="J86"/>
  <c r="J59"/>
  <c i="1" r="AN56"/>
  <c r="AN55"/>
  <c i="2" r="J59"/>
  <c i="3" r="J39"/>
  <c i="2" r="J39"/>
  <c i="1" r="W30"/>
  <c r="W32"/>
  <c r="AZ54"/>
  <c r="AV54"/>
  <c r="AK29"/>
  <c r="W31"/>
  <c r="AU54"/>
  <c i="4" l="1" r="J30"/>
  <c i="1" r="AG57"/>
  <c r="AG54"/>
  <c r="AK26"/>
  <c r="W29"/>
  <c r="AT54"/>
  <c r="AN54"/>
  <c i="4" l="1" r="J39"/>
  <c i="1" r="AN57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<sst xmlns="http://schemas.openxmlformats.org/spreadsheetml/2006/main">
  <si>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</si>
  <si>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</si>
  <si>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</si>
  <si>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</si>
  <si>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</si>
  <si>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{3c6a0cb8-70d0-4ecb-aadf-512c9d5b1be6}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</si>
  <si>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</si>
  <si>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</si>
  <si>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</si>
  <si>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</si>
  <si>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</si>
  <si>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</si>
  <si>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</si>
  <si>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</si>
  <si>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24/07-001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</si>
  <si>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</si>
  <si>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</si>
  <si>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Stavební úpravy - zastřešení 6-ti světlíku na BD Bezručova 1054-1055</t>
  </si>
  <si>
    <t>KSO:</t>
  </si>
  <si>
    <t/>
  </si>
  <si>
    <t>CC-CZ:</t>
  </si>
  <si>
    <t>Místo:</t>
  </si>
  <si>
    <t xml:space="preserve">na p.č. 2631/1 a 2632 v k.ú. Turnov </t>
  </si>
  <si>
    <t>Datum:</t>
  </si>
  <si>
    <t>29. 10. 2024</t>
  </si>
  <si>
    <t>Zadavatel:</t>
  </si>
  <si>
    <t>IČ:</t>
  </si>
  <si>
    <t>00276227</t>
  </si>
  <si>
    <t>Město Turnov</t>
  </si>
  <si>
    <t>DIČ:</t>
  </si>
  <si>
    <t>Uchazeč:</t>
  </si>
  <si>
    <t>Vyplň údaj</t>
  </si>
  <si>
    <t>Projektant:</t>
  </si>
  <si>
    <t>27538320</t>
  </si>
  <si>
    <t>ACTIV Projekce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</si>
  <si>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</si>
  <si>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</si>
  <si>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</si>
  <si>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</si>
  <si>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</si>
  <si>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</si>
  <si>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</si>
  <si>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</si>
  <si>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</si>
  <si>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</si>
  <si>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</si>
  <si>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</si>
  <si>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</si>
  <si>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</si>
  <si>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</si>
  <si>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</si>
  <si>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</si>
  <si>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</si>
  <si>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</si>
  <si>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</si>
  <si>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</si>
  <si>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</si>
  <si>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</si>
  <si>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</si>
  <si>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</si>
  <si>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</si>
  <si>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</si>
  <si>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</si>
  <si>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</si>
  <si>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</si>
  <si>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</si>
  <si>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</si>
  <si>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</si>
  <si>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</si>
  <si>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</si>
  <si>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</si>
  <si>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</si>
  <si>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</si>
  <si>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</si>
  <si>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</si>
  <si>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</si>
  <si>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</si>
  <si>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</si>
  <si>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</si>
  <si>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ASŘ</t>
  </si>
  <si>
    <t>Stavební část</t>
  </si>
  <si>
    <t>STA</t>
  </si>
  <si>
    <t>1</t>
  </si>
  <si>
    <t>{93e7c65c-ef78-487d-a917-b65fc14b7f34}</t>
  </si>
  <si>
    <t>2</t>
  </si>
  <si>
    <t>VZT</t>
  </si>
  <si>
    <t>Vzduchotechnika</t>
  </si>
  <si>
    <t>{a99568f5-cb6e-4d2a-bb04-68e9dc5c7358}</t>
  </si>
  <si>
    <t>VRN</t>
  </si>
  <si>
    <t>Vedlejší rozpočtové náklady</t>
  </si>
  <si>
    <t>{246dc40d-05d0-4b2f-8cca-1ca6696c6003}</t>
  </si>
  <si>
    <t>KRYCÍ LIST SOUPISU PRACÍ</t>
  </si>
  <si>
    <t>Objekt:</t>
  </si>
  <si>
    <t>ASŘ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</si>
  <si>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</si>
  <si>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</si>
  <si>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</si>
  <si>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</si>
  <si>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</si>
  <si>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</si>
  <si>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</si>
  <si>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  94 - Lešení a stavební výtahy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</si>
  <si>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</si>
  <si>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</si>
  <si>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</si>
  <si>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</si>
  <si>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721 - Zdravotechnika - vnitřní kanalizace</t>
  </si>
  <si>
    <t xml:space="preserve">    741 - Elektroinstalace - silnoproud</t>
  </si>
  <si>
    <t xml:space="preserve">    751 - Vzduchotechnika</t>
  </si>
  <si>
    <t xml:space="preserve">    762 - Konstrukce tesařské</t>
  </si>
  <si>
    <t xml:space="preserve">    764 - Konstrukce klempířské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</si>
  <si>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</si>
  <si>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</si>
  <si>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</si>
  <si>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</si>
  <si>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</si>
  <si>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</si>
  <si>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</si>
  <si>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</si>
  <si>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</si>
  <si>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</si>
  <si>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</si>
  <si>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</si>
  <si>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</si>
  <si>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</si>
  <si>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</si>
  <si>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</si>
  <si>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</si>
  <si>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</si>
  <si>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</si>
  <si>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611315221</t>
  </si>
  <si>
    <t>Vápenná omítka jednotlivých malých ploch štuková na stropech, plochy jednotlivě do 0,09 m2</t>
  </si>
  <si>
    <t>kus</t>
  </si>
  <si>
    <t>CS ÚRS 2024 02</t>
  </si>
  <si>
    <t>4</t>
  </si>
  <si>
    <t>776806932</t>
  </si>
  <si>
    <t>Online PSC</t>
  </si>
  <si>
    <t>https://podminky.urs.cz/item/CS_URS_2024_02/611315221</t>
  </si>
  <si>
    <t>VV</t>
  </si>
  <si>
    <t>pro el prostupy</t>
  </si>
  <si>
    <t>Součet</t>
  </si>
  <si>
    <t>612315221</t>
  </si>
  <si>
    <t>Vápenná omítka jednotlivých malých ploch štuková na stěnách, plochy jednotlivě do 0,09 m2</t>
  </si>
  <si>
    <t>-182375853</t>
  </si>
  <si>
    <t>https://podminky.urs.cz/item/CS_URS_2024_02/612315221</t>
  </si>
  <si>
    <t>pro VZT</t>
  </si>
  <si>
    <t>(4+4+2+6+4+4+2+2)*2</t>
  </si>
  <si>
    <t>(2+8+2+6+2)*2</t>
  </si>
  <si>
    <t>3</t>
  </si>
  <si>
    <t>612325121</t>
  </si>
  <si>
    <t>Vápenocementová omítka rýh štuková ve stěnách, šířky rýhy do 150 mm</t>
  </si>
  <si>
    <t>m2</t>
  </si>
  <si>
    <t>-1602221652</t>
  </si>
  <si>
    <t>https://podminky.urs.cz/item/CS_URS_2024_02/612325121</t>
  </si>
  <si>
    <t>pro el kabel</t>
  </si>
  <si>
    <t>2*1,5</t>
  </si>
  <si>
    <t>9</t>
  </si>
  <si>
    <t>Ostatní konstrukce a práce, bourání</t>
  </si>
  <si>
    <t>952901111</t>
  </si>
  <si>
    <t>Vyčištění budov bytové a občanské výstavby při výšce podlaží do 4 m</t>
  </si>
  <si>
    <t>-1821992712</t>
  </si>
  <si>
    <t>https://podminky.urs.cz/item/CS_URS_2024_02/952901111</t>
  </si>
  <si>
    <t>P</t>
  </si>
  <si>
    <t xml:space="preserve">Poznámka k položce:_x000d_
"část k vyklizení PD Fó5000" </t>
  </si>
  <si>
    <t>"část sklepů k vyklizení dle PD" 2*185</t>
  </si>
  <si>
    <t>5</t>
  </si>
  <si>
    <t>971033141</t>
  </si>
  <si>
    <t>Vybourání otvorů ve zdivu základovém nebo nadzákladovém z cihel, tvárnic, příčkovek z cihel pálených na maltu vápennou nebo vápenocementovou průměru profilu do 60 mm, tl. do 300 mm</t>
  </si>
  <si>
    <t>-865541654</t>
  </si>
  <si>
    <t>https://podminky.urs.cz/item/CS_URS_2024_02/971033141</t>
  </si>
  <si>
    <t xml:space="preserve">pro el kabel  </t>
  </si>
  <si>
    <t>971033151</t>
  </si>
  <si>
    <t>Vybourání otvorů ve zdivu základovém nebo nadzákladovém z cihel, tvárnic, příčkovek z cihel pálených na maltu vápennou nebo vápenocementovou průměru profilu do 60 mm, tl. do 450 mm</t>
  </si>
  <si>
    <t>-2008461668</t>
  </si>
  <si>
    <t>https://podminky.urs.cz/item/CS_URS_2024_02/971033151</t>
  </si>
  <si>
    <t>8</t>
  </si>
  <si>
    <t>pro el kabel do světlíků</t>
  </si>
  <si>
    <t>7</t>
  </si>
  <si>
    <t>971033161</t>
  </si>
  <si>
    <t>Vybourání otvorů ve zdivu základovém nebo nadzákladovém z cihel, tvárnic, příčkovek z cihel pálených na maltu vápennou nebo vápenocementovou průměru profilu do 60 mm, tl. do 600 mm</t>
  </si>
  <si>
    <t>913244176</t>
  </si>
  <si>
    <t>https://podminky.urs.cz/item/CS_URS_2024_02/971033161</t>
  </si>
  <si>
    <t>971033231</t>
  </si>
  <si>
    <t>Vybourání otvorů ve zdivu základovém nebo nadzákladovém z cihel, tvárnic, příčkovek z cihel pálených na maltu vápennou nebo vápenocementovou plochy do 0,0225 m2, tl. do 150 mm</t>
  </si>
  <si>
    <t>1497468847</t>
  </si>
  <si>
    <t>https://podminky.urs.cz/item/CS_URS_2024_02/971033231</t>
  </si>
  <si>
    <t>pro potrubí d100</t>
  </si>
  <si>
    <t>971033241</t>
  </si>
  <si>
    <t>Vybourání otvorů ve zdivu základovém nebo nadzákladovém z cihel, tvárnic, příčkovek z cihel pálených na maltu vápennou nebo vápenocementovou plochy do 0,0225 m2, tl. do 300 mm</t>
  </si>
  <si>
    <t>CS ÚRS 2022 02</t>
  </si>
  <si>
    <t>-1866305448</t>
  </si>
  <si>
    <t>https://podminky.urs.cz/item/CS_URS_2022_02/971033241</t>
  </si>
  <si>
    <t>10</t>
  </si>
  <si>
    <t>971033251</t>
  </si>
  <si>
    <t>Vybourání otvorů ve zdivu základovém nebo nadzákladovém z cihel, tvárnic, příčkovek z cihel pálených na maltu vápennou nebo vápenocementovou plochy do 0,0225 m2, tl. do 450 mm</t>
  </si>
  <si>
    <t>-1998458142</t>
  </si>
  <si>
    <t>https://podminky.urs.cz/item/CS_URS_2024_02/971033251</t>
  </si>
  <si>
    <t>11</t>
  </si>
  <si>
    <t>971033261</t>
  </si>
  <si>
    <t>Vybourání otvorů ve zdivu základovém nebo nadzákladovém z cihel, tvárnic, příčkovek z cihel pálených na maltu vápennou nebo vápenocementovou plochy do 0,0225 m2, tl. do 600 mm</t>
  </si>
  <si>
    <t>-1927380985</t>
  </si>
  <si>
    <t>https://podminky.urs.cz/item/CS_URS_2024_02/971033261</t>
  </si>
  <si>
    <t>pro potrubí d125</t>
  </si>
  <si>
    <t>12</t>
  </si>
  <si>
    <t>971033341</t>
  </si>
  <si>
    <t>Vybourání otvorů ve zdivu základovém nebo nadzákladovém z cihel, tvárnic, příčkovek z cihel pálených na maltu vápennou nebo vápenocementovou plochy do 0,09 m2, tl. do 300 mm</t>
  </si>
  <si>
    <t>-822651447</t>
  </si>
  <si>
    <t>https://podminky.urs.cz/item/CS_URS_2024_02/971033341</t>
  </si>
  <si>
    <t>pro potrubí d160</t>
  </si>
  <si>
    <t>13</t>
  </si>
  <si>
    <t>971033361</t>
  </si>
  <si>
    <t>Vybourání otvorů ve zdivu základovém nebo nadzákladovém z cihel, tvárnic, příčkovek z cihel pálených na maltu vápennou nebo vápenocementovou plochy do 0,09 m2, tl. do 600 mm</t>
  </si>
  <si>
    <t>-2020178521</t>
  </si>
  <si>
    <t>https://podminky.urs.cz/item/CS_URS_2024_02/971033361</t>
  </si>
  <si>
    <t>14</t>
  </si>
  <si>
    <t>972033171</t>
  </si>
  <si>
    <t>Vybourání otvorů v klenbách z cihel bez odstranění podlahy a násypu, plochy do 0,0225 m2, tl. do 450 mm</t>
  </si>
  <si>
    <t>412596101</t>
  </si>
  <si>
    <t>https://podminky.urs.cz/item/CS_URS_2024_02/972033171</t>
  </si>
  <si>
    <t xml:space="preserve">pro el kabel </t>
  </si>
  <si>
    <t>977151127</t>
  </si>
  <si>
    <t>Jádrové vrty diamantovými korunkami do stavebních materiálů (železobetonu, betonu, cihel, obkladů, dlažeb, kamene) průměru přes 225 do 250 mm</t>
  </si>
  <si>
    <t>m</t>
  </si>
  <si>
    <t>1925623581</t>
  </si>
  <si>
    <t>https://podminky.urs.cz/item/CS_URS_2024_02/977151127</t>
  </si>
  <si>
    <t>4*0,65</t>
  </si>
  <si>
    <t>16</t>
  </si>
  <si>
    <t>977332112</t>
  </si>
  <si>
    <t>Frézování drážek pro vodiče ve stěnách z cihel, rozměru do 50x50 mm</t>
  </si>
  <si>
    <t>-1746185457</t>
  </si>
  <si>
    <t>https://podminky.urs.cz/item/CS_URS_2024_02/977332112</t>
  </si>
  <si>
    <t>94</t>
  </si>
  <si>
    <t>Lešení a stavební výtahy</t>
  </si>
  <si>
    <t>17</t>
  </si>
  <si>
    <t>943111112</t>
  </si>
  <si>
    <t>Montáž lešení prostorového trubkového lehkého pracovního bez podlah s provozním zatížením tř. 3 do 200 kg/m2, výšky přes 10 do 20 m</t>
  </si>
  <si>
    <t>m3</t>
  </si>
  <si>
    <t>-181621707</t>
  </si>
  <si>
    <t>https://podminky.urs.cz/item/CS_URS_2024_02/943111112</t>
  </si>
  <si>
    <t>1,0*1,5*17,0*2</t>
  </si>
  <si>
    <t>1,0*1,5*15,0*2</t>
  </si>
  <si>
    <t>1,0*1,5*15,5*2</t>
  </si>
  <si>
    <t>18</t>
  </si>
  <si>
    <t>943111119</t>
  </si>
  <si>
    <t>Montáž lešení prostorového trubkového lehkého pracovního bez podlah Příplatek k cenám za půdorysnou plochu do 6 m2</t>
  </si>
  <si>
    <t>-240585042</t>
  </si>
  <si>
    <t>https://podminky.urs.cz/item/CS_URS_2024_02/943111119</t>
  </si>
  <si>
    <t>142,5</t>
  </si>
  <si>
    <t>19</t>
  </si>
  <si>
    <t>943111212</t>
  </si>
  <si>
    <t>Montáž lešení prostorového trubkového lehkého pracovního bez podlah Příplatek za první a každý další den použití lešení k ceně -1112</t>
  </si>
  <si>
    <t>55655065</t>
  </si>
  <si>
    <t>https://podminky.urs.cz/item/CS_URS_2024_02/943111212</t>
  </si>
  <si>
    <t>142,5*30</t>
  </si>
  <si>
    <t>20</t>
  </si>
  <si>
    <t>943111812</t>
  </si>
  <si>
    <t>Demontáž lešení prostorového trubkového lehkého pracovního bez podlah s provozním zatížením tř. 3 do 200 kg/m2, výšky přes 10 do 20 m</t>
  </si>
  <si>
    <t>-1428934988</t>
  </si>
  <si>
    <t>https://podminky.urs.cz/item/CS_URS_2024_02/943111812</t>
  </si>
  <si>
    <t>944711112</t>
  </si>
  <si>
    <t>Montáž záchytné stříšky zřizované současně s lehkým nebo těžkým lešením, šířky přes 1,5 do 2,0 m</t>
  </si>
  <si>
    <t>184611276</t>
  </si>
  <si>
    <t>https://podminky.urs.cz/item/CS_URS_2024_02/944711112</t>
  </si>
  <si>
    <t>2*1,5*4</t>
  </si>
  <si>
    <t>22</t>
  </si>
  <si>
    <t>944711212</t>
  </si>
  <si>
    <t>Montáž záchytné stříšky Příplatek za první a každý další den použití záchytné stříšky k ceně -1112</t>
  </si>
  <si>
    <t>-1029767834</t>
  </si>
  <si>
    <t>https://podminky.urs.cz/item/CS_URS_2024_02/944711212</t>
  </si>
  <si>
    <t>12*30</t>
  </si>
  <si>
    <t>23</t>
  </si>
  <si>
    <t>944711812</t>
  </si>
  <si>
    <t>Demontáž záchytné stříšky zřizované současně s lehkým nebo těžkým lešením, šířky přes 1,5 do 2,0 m</t>
  </si>
  <si>
    <t>-1513064111</t>
  </si>
  <si>
    <t>https://podminky.urs.cz/item/CS_URS_2024_02/944711812</t>
  </si>
  <si>
    <t>24</t>
  </si>
  <si>
    <t>945412113</t>
  </si>
  <si>
    <t>Teleskopická hydraulická montážní plošina na samohybném podvozku, s otočným košem výšky zdvihu do 32 m</t>
  </si>
  <si>
    <t>den</t>
  </si>
  <si>
    <t>935955196</t>
  </si>
  <si>
    <t>https://podminky.urs.cz/item/CS_URS_2024_02/945412113</t>
  </si>
  <si>
    <t>997</t>
  </si>
  <si>
    <t>Přesun sutě</t>
  </si>
  <si>
    <t>25</t>
  </si>
  <si>
    <t>997013213</t>
  </si>
  <si>
    <t>Vnitrostaveništní doprava suti a vybouraných hmot vodorovně do 50 m svisle ručně pro budovy a haly výšky přes 9 do 12 m</t>
  </si>
  <si>
    <t>t</t>
  </si>
  <si>
    <t>-293915951</t>
  </si>
  <si>
    <t>https://podminky.urs.cz/item/CS_URS_2024_02/997013213</t>
  </si>
  <si>
    <t>26</t>
  </si>
  <si>
    <t>997013501</t>
  </si>
  <si>
    <t>Odvoz suti a vybouraných hmot na skládku nebo meziskládku se složením, na vzdálenost do 1 km</t>
  </si>
  <si>
    <t>1978668089</t>
  </si>
  <si>
    <t>https://podminky.urs.cz/item/CS_URS_2024_02/997013501</t>
  </si>
  <si>
    <t>27</t>
  </si>
  <si>
    <t>997013509</t>
  </si>
  <si>
    <t>Odvoz suti a vybouraných hmot na skládku nebo meziskládku se složením, na vzdálenost Příplatek k ceně za každý další i započatý 1 km přes 1 km</t>
  </si>
  <si>
    <t>-1769166508</t>
  </si>
  <si>
    <t>https://podminky.urs.cz/item/CS_URS_2024_02/997013509</t>
  </si>
  <si>
    <t>28</t>
  </si>
  <si>
    <t>997013631</t>
  </si>
  <si>
    <t>Poplatek za uložení stavebního odpadu na skládce (skládkovné) směsného stavebního a demoličního zatříděného do Katalogu odpadů pod kódem 17 09 04</t>
  </si>
  <si>
    <t>-1213978267</t>
  </si>
  <si>
    <t>https://podminky.urs.cz/item/CS_URS_2024_02/997013631</t>
  </si>
  <si>
    <t>998</t>
  </si>
  <si>
    <t>Přesun hmot</t>
  </si>
  <si>
    <t>29</t>
  </si>
  <si>
    <t>998011009</t>
  </si>
  <si>
    <t>Přesun hmot pro budovy zděné s omezením mechanizace pro budovy v přes 6 do 12 m</t>
  </si>
  <si>
    <t>-2111698516</t>
  </si>
  <si>
    <t>https://podminky.urs.cz/item/CS_URS_2024_02/998011009</t>
  </si>
  <si>
    <t>PSV</t>
  </si>
  <si>
    <t>Práce a dodávky PSV</t>
  </si>
  <si>
    <t>712</t>
  </si>
  <si>
    <t>Povlakové krytiny</t>
  </si>
  <si>
    <t>30</t>
  </si>
  <si>
    <t>712363005.x</t>
  </si>
  <si>
    <t>Provedení povlakové krytiny střech fólií termoplastickou mPVC (měkčené PVC) aplikace fólie na oplechování (na tzv. fóliový plech) horkovzdušným navařením v plné ploše_x000d_
vč.provedení veškerých detailů (hrany, lemování, prostupy a pod.), vč.dodávky kotevních a pomocných prvků</t>
  </si>
  <si>
    <t>164141105</t>
  </si>
  <si>
    <t xml:space="preserve">"Světlík v ploše - PO1-" </t>
  </si>
  <si>
    <t>1,15*1,8*2</t>
  </si>
  <si>
    <t xml:space="preserve">"Světlík v hřebení - PO1-" </t>
  </si>
  <si>
    <t>1,9*1,3*2</t>
  </si>
  <si>
    <t xml:space="preserve">"Světlík u komínu - PO1-" </t>
  </si>
  <si>
    <t>2,15*1,35*2</t>
  </si>
  <si>
    <t>"vytažení na konstrukce"0,15*(0,65+2*0,2)*2</t>
  </si>
  <si>
    <t>31</t>
  </si>
  <si>
    <t>M</t>
  </si>
  <si>
    <t>712-SPEC1</t>
  </si>
  <si>
    <t>fólie střešní PVC-P ke kotvení antracitová 1,5 mm</t>
  </si>
  <si>
    <t>32</t>
  </si>
  <si>
    <t>-16671598</t>
  </si>
  <si>
    <t>15,2*1,15 'Přepočtené koeficientem množství</t>
  </si>
  <si>
    <t>712363351</t>
  </si>
  <si>
    <t>Povlakové krytiny střech plochých do 10° z tvarovaných poplastovaných lišt pro mPVC pásek rš 50 mm</t>
  </si>
  <si>
    <t>832578206</t>
  </si>
  <si>
    <t>https://podminky.urs.cz/item/CS_URS_2024_02/712363351</t>
  </si>
  <si>
    <t>2*1,9</t>
  </si>
  <si>
    <t>33</t>
  </si>
  <si>
    <t>712363352</t>
  </si>
  <si>
    <t>Povlakové krytiny střech plochých do 10° z tvarovaných poplastovaných lišt pro mPVC vnitřní koutová lišta rš 100 mm</t>
  </si>
  <si>
    <t>1207878816</t>
  </si>
  <si>
    <t>https://podminky.urs.cz/item/CS_URS_2024_02/712363352</t>
  </si>
  <si>
    <t>(0,65+2*0,2)*2</t>
  </si>
  <si>
    <t>34</t>
  </si>
  <si>
    <t>712363365</t>
  </si>
  <si>
    <t>Povlakové krytiny střech plochých do 10° z tvarovaných poplastovaných lišt pro mPVC zářezová lišta rš 100 mm - antracit</t>
  </si>
  <si>
    <t>114356027</t>
  </si>
  <si>
    <t>https://podminky.urs.cz/item/CS_URS_2024_02/712363365</t>
  </si>
  <si>
    <t>35</t>
  </si>
  <si>
    <t>712363384</t>
  </si>
  <si>
    <t>Povlakové krytiny střech plochých do 10° z tvarovaných poplastovaných lišt ostatní atypická výroba profilů o větší rš - antracit</t>
  </si>
  <si>
    <t>589185197</t>
  </si>
  <si>
    <t>https://podminky.urs.cz/item/CS_URS_2024_02/712363384</t>
  </si>
  <si>
    <t>"Závětrná lišta RŠ 450"</t>
  </si>
  <si>
    <t>2*(2*1,8+2*1,3+2*1,35)*0,45</t>
  </si>
  <si>
    <t>"Okapní lišta RŠ 450"</t>
  </si>
  <si>
    <t>2*(1,5+2*1,9+2,15)*0,45</t>
  </si>
  <si>
    <t>36</t>
  </si>
  <si>
    <t>712363385</t>
  </si>
  <si>
    <t>Povlakové krytiny střech plochých do 10° z tvarovaných poplastovaných lišt Příplatek k ceně -3384 za zvýšenou pracnost při vytvoření ohybu atypické výroby profilu - antracit</t>
  </si>
  <si>
    <t>377284298</t>
  </si>
  <si>
    <t>https://podminky.urs.cz/item/CS_URS_2024_02/712363385</t>
  </si>
  <si>
    <t>2*(2*1,8+2*1,3+2*1,35)*4</t>
  </si>
  <si>
    <t>2*(1,5+2*1,9+2,15)*4</t>
  </si>
  <si>
    <t>37</t>
  </si>
  <si>
    <t>712771005</t>
  </si>
  <si>
    <t>Provedení separační nebo kluzné vrstvy vegetační střechy z fólií kladených volně s přesahem, sklon střechy přes 25°</t>
  </si>
  <si>
    <t>267794399</t>
  </si>
  <si>
    <t>https://podminky.urs.cz/item/CS_URS_2024_02/712771005</t>
  </si>
  <si>
    <t>38</t>
  </si>
  <si>
    <t>69311082</t>
  </si>
  <si>
    <t>geotextilie netkaná separační, ochranná, filtrační, drenážní PP 500g/m2</t>
  </si>
  <si>
    <t>921272851</t>
  </si>
  <si>
    <t xml:space="preserve">Poznámka k položce:_x000d_
geoNETEX S 500, Plošná hmotnost: 500 g/m2, Pevnost v tahu (podélně/příčně): 30/20 kN/m, Statické protržení (CBR): 3800 N, Funkce: F, F+S, D, P  Šířka max.: 5 m, Délka nábalu: 80 m</t>
  </si>
  <si>
    <t>39</t>
  </si>
  <si>
    <t>712999001.x</t>
  </si>
  <si>
    <t>Provedení povlakové krytiny střech - ostatní práce montáž tvarovky pro utěsnění prostupu jakéhokoliv z PVC vnitřní průměr do 350 mm, výška do 300 mm</t>
  </si>
  <si>
    <t>1432448427</t>
  </si>
  <si>
    <t>40</t>
  </si>
  <si>
    <t>28342015.X</t>
  </si>
  <si>
    <t xml:space="preserve">manžeta těsnící pro prostupy hydroizolací z PVC se sponou uzavřená kruhová vnitřní průměr 356, barva antracit </t>
  </si>
  <si>
    <t>1879659376</t>
  </si>
  <si>
    <t>41</t>
  </si>
  <si>
    <t>28342053</t>
  </si>
  <si>
    <t xml:space="preserve">komínek střešní odvětrávací s integrovanou manžetou z PVC DN 100, barva antracit </t>
  </si>
  <si>
    <t>-1819875096</t>
  </si>
  <si>
    <t>42</t>
  </si>
  <si>
    <t>998712102</t>
  </si>
  <si>
    <t>Přesun hmot pro povlakové krytiny stanovený z hmotnosti přesunovaného materiálu vodorovná dopravní vzdálenost do 50 m v objektech výšky přes 6 do 12 m</t>
  </si>
  <si>
    <t>-1351137583</t>
  </si>
  <si>
    <t>https://podminky.urs.cz/item/CS_URS_2024_02/998712102</t>
  </si>
  <si>
    <t>721</t>
  </si>
  <si>
    <t>Zdravotechnika - vnitřní kanalizace</t>
  </si>
  <si>
    <t>43</t>
  </si>
  <si>
    <t>721174063.x</t>
  </si>
  <si>
    <t xml:space="preserve">Potrubí z trub polypropylenových větrací DN 110 vč. kolen, konzol a pod. dle pol.č. -TZ1- </t>
  </si>
  <si>
    <t>kpl.</t>
  </si>
  <si>
    <t>1280483370</t>
  </si>
  <si>
    <t>44</t>
  </si>
  <si>
    <t>998721102</t>
  </si>
  <si>
    <t>Přesun hmot pro vnitřní kanalizace stanovený z hmotnosti přesunovaného materiálu vodorovná dopravní vzdálenost do 50 m v objektech výšky přes 6 do 12 m</t>
  </si>
  <si>
    <t>1300452036</t>
  </si>
  <si>
    <t>https://podminky.urs.cz/item/CS_URS_2024_02/998721102</t>
  </si>
  <si>
    <t>741</t>
  </si>
  <si>
    <t>Elektroinstalace - silnoproud</t>
  </si>
  <si>
    <t>45</t>
  </si>
  <si>
    <t>741110511</t>
  </si>
  <si>
    <t>Montáž lišt a kanálků elektroinstalačních se spojkami, ohyby a rohy a s nasunutím do krabic vkládacích s víčkem, šířky do 60 mm</t>
  </si>
  <si>
    <t>82983737</t>
  </si>
  <si>
    <t>https://podminky.urs.cz/item/CS_URS_2024_02/741110511</t>
  </si>
  <si>
    <t>14,0*2</t>
  </si>
  <si>
    <t>16,0*2</t>
  </si>
  <si>
    <t>3,0+15,5*2</t>
  </si>
  <si>
    <t>15,0*2</t>
  </si>
  <si>
    <t>17,5*2</t>
  </si>
  <si>
    <t>46</t>
  </si>
  <si>
    <t>34571012</t>
  </si>
  <si>
    <t>lišta elektroinstalační vkládací 40x15mm</t>
  </si>
  <si>
    <t>-1004283341</t>
  </si>
  <si>
    <t>159*1,05 'Přepočtené koeficientem množství</t>
  </si>
  <si>
    <t>47</t>
  </si>
  <si>
    <t>741122015</t>
  </si>
  <si>
    <t>Montáž kabelů měděných bez ukončení uložených pod omítku plných kulatých (např. CYKY), počtu a průřezu žil 3x1,5 mm2</t>
  </si>
  <si>
    <t>-1062475428</t>
  </si>
  <si>
    <t>https://podminky.urs.cz/item/CS_URS_2024_02/741122015</t>
  </si>
  <si>
    <t>12,0+15,0*2</t>
  </si>
  <si>
    <t>9,0+17,5*2</t>
  </si>
  <si>
    <t>48</t>
  </si>
  <si>
    <t>34111030</t>
  </si>
  <si>
    <t>kabel instalační jádro Cu plné izolace PVC plášť PVC 450/750V (CYKY) 3x1,5mm2</t>
  </si>
  <si>
    <t>-658525108</t>
  </si>
  <si>
    <t>49</t>
  </si>
  <si>
    <t>741122032</t>
  </si>
  <si>
    <t>Montáž kabelů měděných bez ukončení uložených pod omítku plných kulatých (např. CYKY), počtu a průřezu žil 5x4 až 6 mm2</t>
  </si>
  <si>
    <t>1652060949</t>
  </si>
  <si>
    <t>https://podminky.urs.cz/item/CS_URS_2024_02/741122032</t>
  </si>
  <si>
    <t>5,0*2</t>
  </si>
  <si>
    <t>50</t>
  </si>
  <si>
    <t>34111098</t>
  </si>
  <si>
    <t>kabel instalační jádro Cu plné izolace PVC plášť PVC 450/750V (CYKY) 5x4mm2</t>
  </si>
  <si>
    <t>2021418676</t>
  </si>
  <si>
    <t>10*1,15 'Přepočtené koeficientem množství</t>
  </si>
  <si>
    <t>51</t>
  </si>
  <si>
    <t>741210101</t>
  </si>
  <si>
    <t>Montáž rozváděčů litinových, hliníkových nebo plastových bez zapojení vodičů sestavy hmotnosti do 50 kg</t>
  </si>
  <si>
    <t>902998311</t>
  </si>
  <si>
    <t>https://podminky.urs.cz/item/CS_URS_2024_02/741210101</t>
  </si>
  <si>
    <t>52</t>
  </si>
  <si>
    <t>35713103</t>
  </si>
  <si>
    <t>rozvodnice nástěnná, neprůhledné dveře, 2 řady, šířka 14 modulárních jednotek</t>
  </si>
  <si>
    <t>216670305</t>
  </si>
  <si>
    <t>53</t>
  </si>
  <si>
    <t>741320135</t>
  </si>
  <si>
    <t>Montáž jističů se zapojením vodičů dvoupólových nn do 25 A ve skříni</t>
  </si>
  <si>
    <t>1954240</t>
  </si>
  <si>
    <t>https://podminky.urs.cz/item/CS_URS_2024_02/741320135</t>
  </si>
  <si>
    <t>4+6</t>
  </si>
  <si>
    <t>54</t>
  </si>
  <si>
    <t>35822111</t>
  </si>
  <si>
    <t>jistič 1-pólový 16 A vypínací charakteristika B vypínací schopnost 10 kA</t>
  </si>
  <si>
    <t>-611876769</t>
  </si>
  <si>
    <t>55</t>
  </si>
  <si>
    <t>35826000</t>
  </si>
  <si>
    <t>multifunkční časové relé s 1c/o</t>
  </si>
  <si>
    <t>222247737</t>
  </si>
  <si>
    <t>56</t>
  </si>
  <si>
    <t>35800001x</t>
  </si>
  <si>
    <t>1F elektoměr na DIN lištu</t>
  </si>
  <si>
    <t>1161014936</t>
  </si>
  <si>
    <t>57</t>
  </si>
  <si>
    <t>741420001.x</t>
  </si>
  <si>
    <t>Údržba hromosvodů vyrovnání stávajících svodových vodičů</t>
  </si>
  <si>
    <t>soub</t>
  </si>
  <si>
    <t>-792977536</t>
  </si>
  <si>
    <t xml:space="preserve">Nezbytné doplnění a případná úprava stávající jímací soustavy (hromosvodu), </t>
  </si>
  <si>
    <t xml:space="preserve">taky aby vyhověla předepsaným revizi hromosvodu ČSN EN 62305  po provedení zastřešení světlíků</t>
  </si>
  <si>
    <t>58</t>
  </si>
  <si>
    <t>741810001</t>
  </si>
  <si>
    <t>Zkoušky a prohlídky elektrických rozvodů a zařízení celková prohlídka a vyhotovení revizní zprávy pro objem montážních prací do 100 tis. Kč</t>
  </si>
  <si>
    <t>871775502</t>
  </si>
  <si>
    <t>https://podminky.urs.cz/item/CS_URS_2024_02/741810001</t>
  </si>
  <si>
    <t>revize jímací soustavy po provedení zastřešení světlíků</t>
  </si>
  <si>
    <t xml:space="preserve">revize vnitřní instalace </t>
  </si>
  <si>
    <t>59</t>
  </si>
  <si>
    <t>741811011</t>
  </si>
  <si>
    <t>Zkoušky a prohlídky rozvodných zařízení kontrola rozváděčů nn, (1 pole) silových, hmotnosti do 200 kg</t>
  </si>
  <si>
    <t>2105569309</t>
  </si>
  <si>
    <t>https://podminky.urs.cz/item/CS_URS_2024_02/741811011</t>
  </si>
  <si>
    <t>60</t>
  </si>
  <si>
    <t>998741102</t>
  </si>
  <si>
    <t>Přesun hmot pro silnoproud stanovený z hmotnosti přesunovaného materiálu vodorovná dopravní vzdálenost do 50 m v objektech výšky přes 6 do 12 m</t>
  </si>
  <si>
    <t>-711760447</t>
  </si>
  <si>
    <t>https://podminky.urs.cz/item/CS_URS_2024_02/998741102</t>
  </si>
  <si>
    <t>751</t>
  </si>
  <si>
    <t>61</t>
  </si>
  <si>
    <t>751398032</t>
  </si>
  <si>
    <t>Montáž ostatních zařízení ventilační mřížky do dveří nebo desek, průřezu přes 0,04 do 0,100 m2</t>
  </si>
  <si>
    <t>-1300492553</t>
  </si>
  <si>
    <t>https://podminky.urs.cz/item/CS_URS_2024_02/751398032</t>
  </si>
  <si>
    <t>6+5</t>
  </si>
  <si>
    <t>62</t>
  </si>
  <si>
    <t>42972191</t>
  </si>
  <si>
    <t>mřížka větrací do dveří PVC oboustranná bílá 124x450mm</t>
  </si>
  <si>
    <t>-672396731</t>
  </si>
  <si>
    <t>63</t>
  </si>
  <si>
    <t>751398150</t>
  </si>
  <si>
    <t>Montáž ostatních zařízení nepožárního prostupu stěnou trubkou kruhovou kovovou, průměru 100 mm</t>
  </si>
  <si>
    <t>-290337084</t>
  </si>
  <si>
    <t>https://podminky.urs.cz/item/CS_URS_2024_02/751398150</t>
  </si>
  <si>
    <t>pro potrubí d100, do tl. 150 mm</t>
  </si>
  <si>
    <t>Mezisoučet</t>
  </si>
  <si>
    <t>pro potrubí d100, do tl. 300 mm</t>
  </si>
  <si>
    <t>pro potrubí d100, do tl. 450 mm</t>
  </si>
  <si>
    <t>pro potrubí d100, do tl. 600 mm</t>
  </si>
  <si>
    <t>64</t>
  </si>
  <si>
    <t>63152502</t>
  </si>
  <si>
    <t>návlek tepelně izolační tl 25mm s hliníkovým laminátem pro VZT potrubí, délka 10m D 102mm</t>
  </si>
  <si>
    <t>343323137</t>
  </si>
  <si>
    <t>4*0,15/10</t>
  </si>
  <si>
    <t>4*0,3/10</t>
  </si>
  <si>
    <t>6*0,45/10</t>
  </si>
  <si>
    <t>4*0,6/10</t>
  </si>
  <si>
    <t>65</t>
  </si>
  <si>
    <t>751398151</t>
  </si>
  <si>
    <t>Montáž ostatních zařízení nepožárního prostupu stěnou trubkou kruhovou kovovou, průměru 125 mm</t>
  </si>
  <si>
    <t>-196263740</t>
  </si>
  <si>
    <t>https://podminky.urs.cz/item/CS_URS_2024_02/751398151</t>
  </si>
  <si>
    <t>pro potrubí d125, do tl. 600 mm</t>
  </si>
  <si>
    <t>66</t>
  </si>
  <si>
    <t>63152503</t>
  </si>
  <si>
    <t>návlek tepelně izolační tl 25mm s hliníkovým laminátem pro VZT potrubí, délka 10m D 127mm</t>
  </si>
  <si>
    <t>-1233150885</t>
  </si>
  <si>
    <t>67</t>
  </si>
  <si>
    <t>751398153</t>
  </si>
  <si>
    <t>Montáž ostatních zařízení nepožárního prostupu stěnou trubkou kruhovou kovovou, průměru 200 mm</t>
  </si>
  <si>
    <t>-2134465438</t>
  </si>
  <si>
    <t>https://podminky.urs.cz/item/CS_URS_2024_02/751398153</t>
  </si>
  <si>
    <t>pro potrubí d160, do tl. 300 mm</t>
  </si>
  <si>
    <t>pro potrubí d160, do tl. 600 mm</t>
  </si>
  <si>
    <t>68</t>
  </si>
  <si>
    <t>63152505</t>
  </si>
  <si>
    <t>návlek tepelně izolační tl 25mm s hliníkovým laminátem pro VZT potrubí, délka 10m D 160mm</t>
  </si>
  <si>
    <t>-1562645045</t>
  </si>
  <si>
    <t>2*0,6/10</t>
  </si>
  <si>
    <t>69</t>
  </si>
  <si>
    <t>998751101</t>
  </si>
  <si>
    <t>Přesun hmot pro vzduchotechniku stanovený z hmotnosti přesunovaného materiálu vodorovná dopravní vzdálenost do 100 m v objektech výšky do 12 m</t>
  </si>
  <si>
    <t>618205479</t>
  </si>
  <si>
    <t>https://podminky.urs.cz/item/CS_URS_2024_02/998751101</t>
  </si>
  <si>
    <t>762</t>
  </si>
  <si>
    <t>Konstrukce tesařské</t>
  </si>
  <si>
    <t>70</t>
  </si>
  <si>
    <t>762083111</t>
  </si>
  <si>
    <t>Práce společné pro tesařské konstrukce impregnace řeziva máčením proti dřevokaznému hmyzu a houbám, třída ohrožení 1 a 2 (dřevo v interiéru)</t>
  </si>
  <si>
    <t>-1617721352</t>
  </si>
  <si>
    <t>https://podminky.urs.cz/item/CS_URS_2024_02/762083111</t>
  </si>
  <si>
    <t>0,353</t>
  </si>
  <si>
    <t>0,560</t>
  </si>
  <si>
    <t>71</t>
  </si>
  <si>
    <t>762085103</t>
  </si>
  <si>
    <t>Montáž ocelových spojovacích prostředků (materiál ve specifikaci) kotevních želez příložek, patek, táhel</t>
  </si>
  <si>
    <t>1820260876</t>
  </si>
  <si>
    <t>https://podminky.urs.cz/item/CS_URS_2024_02/762085103</t>
  </si>
  <si>
    <t>72</t>
  </si>
  <si>
    <t>13010200</t>
  </si>
  <si>
    <t>kotva pozednice z tyče ocelové ploché jakosti S235JR (11 375) 40x4mm - vč. FeZn úpravy</t>
  </si>
  <si>
    <t>425071285</t>
  </si>
  <si>
    <t>1,28/1000*17*2</t>
  </si>
  <si>
    <t>73</t>
  </si>
  <si>
    <t>762332641</t>
  </si>
  <si>
    <t>Montáž vázaných konstrukcí krovů střech pultových, sedlových, valbových, stanových čtvercového nebo obdélníkového půdorysu z lepených hranolů s použitím ocelových spojek (spojky ve specifikaci) průřezové plochy do 120 cm2</t>
  </si>
  <si>
    <t>518222321</t>
  </si>
  <si>
    <t>https://podminky.urs.cz/item/CS_URS_2024_02/762332641</t>
  </si>
  <si>
    <t>(2*1,15+3*2,35)*2</t>
  </si>
  <si>
    <t>(2*1,9+3*0,62+3*1,08)*2</t>
  </si>
  <si>
    <t>(4*0,73)*2</t>
  </si>
  <si>
    <t>(2,15+0,67+0,92+4*1,77)*2</t>
  </si>
  <si>
    <t>74</t>
  </si>
  <si>
    <t>61223263</t>
  </si>
  <si>
    <t>hranol konstrukční KVH lepený průřezu 80x80-280mm nepohledový</t>
  </si>
  <si>
    <t>-2091333224</t>
  </si>
  <si>
    <t>63,98*0,06*0,08</t>
  </si>
  <si>
    <t>0,307*1,15 'Přepočtené koeficientem množství</t>
  </si>
  <si>
    <t>75</t>
  </si>
  <si>
    <t>762341210</t>
  </si>
  <si>
    <t>Bednění a laťování montáž bednění střech rovných a šikmých sklonu do 60 st. s vyřezáním otvorů z prken hrubých na sraz tl. do 32 mm</t>
  </si>
  <si>
    <t>934399473</t>
  </si>
  <si>
    <t>https://podminky.urs.cz/item/CS_URS_2024_02/762341210</t>
  </si>
  <si>
    <t>1,15*2,35*2</t>
  </si>
  <si>
    <t>1,9*(0,62+1,08)*2</t>
  </si>
  <si>
    <t>2,15*1,77*2</t>
  </si>
  <si>
    <t>76</t>
  </si>
  <si>
    <t>60515111</t>
  </si>
  <si>
    <t>řezivo jehličnaté boční prkno 20-30mm</t>
  </si>
  <si>
    <t>203156888</t>
  </si>
  <si>
    <t>19,476*0,025</t>
  </si>
  <si>
    <t>0,487*1,15 'Přepočtené koeficientem množství</t>
  </si>
  <si>
    <t>77</t>
  </si>
  <si>
    <t>762395000x</t>
  </si>
  <si>
    <t>Spojovací prostředky krovů, bednění a laťování, nadstřešních konstrukcí svory, prkna, hřebíky, pásová ocel, vruty</t>
  </si>
  <si>
    <t>1040392958</t>
  </si>
  <si>
    <t>78</t>
  </si>
  <si>
    <t>54825021.x</t>
  </si>
  <si>
    <t>kotevní profil tvaru L s prolisem tl. 3,0mm</t>
  </si>
  <si>
    <t>-1703103654</t>
  </si>
  <si>
    <t>79</t>
  </si>
  <si>
    <t>998762102</t>
  </si>
  <si>
    <t>Přesun hmot pro konstrukce tesařské stanovený z hmotnosti přesunovaného materiálu vodorovná dopravní vzdálenost do 50 m v objektech výšky přes 6 do 12 m</t>
  </si>
  <si>
    <t>-967778328</t>
  </si>
  <si>
    <t>https://podminky.urs.cz/item/CS_URS_2024_02/998762102</t>
  </si>
  <si>
    <t>764</t>
  </si>
  <si>
    <t>Konstrukce klempířské</t>
  </si>
  <si>
    <t>80</t>
  </si>
  <si>
    <t>764001911.x</t>
  </si>
  <si>
    <t>Úprava a napojení na stávající klempířské konstrukce délky spoje do 0,5 m</t>
  </si>
  <si>
    <t>1843415939</t>
  </si>
  <si>
    <t>2*(2*1,8+2*1,3+2*1,35)</t>
  </si>
  <si>
    <t>2*(1,5+2*1,9+2,15)</t>
  </si>
  <si>
    <t>81</t>
  </si>
  <si>
    <t>764002861</t>
  </si>
  <si>
    <t>Demontáž klempířských konstrukcí oplechování říms do suti</t>
  </si>
  <si>
    <t>-1108710595</t>
  </si>
  <si>
    <t>https://podminky.urs.cz/item/CS_URS_2024_02/764002861</t>
  </si>
  <si>
    <t>"atika světlíků"</t>
  </si>
  <si>
    <t>2*(2*1,15+2*1,8)</t>
  </si>
  <si>
    <t>2*(2*1,9+2*1,3)</t>
  </si>
  <si>
    <t>2*(2*2,15+2*1,35)</t>
  </si>
  <si>
    <t>82</t>
  </si>
  <si>
    <t>764354413.x</t>
  </si>
  <si>
    <t>Lemování kruhového prům. 365 mm podstavce pro šikmou střechu z nerezového plechu.</t>
  </si>
  <si>
    <t>-1668063626</t>
  </si>
  <si>
    <t>(0,6*0,6)*6</t>
  </si>
  <si>
    <t>83</t>
  </si>
  <si>
    <t>998764102</t>
  </si>
  <si>
    <t>Přesun hmot pro konstrukce klempířské stanovený z hmotnosti přesunovaného materiálu vodorovná dopravní vzdálenost do 50 m v objektech výšky přes 6 do 12 m</t>
  </si>
  <si>
    <t>-2013185733</t>
  </si>
  <si>
    <t>https://podminky.urs.cz/item/CS_URS_2024_02/998764102</t>
  </si>
  <si>
    <t>VZT - Vzduchotechnika</t>
  </si>
  <si>
    <t>Pozn.Nedílnou součástí specifikace je i výkres.dokumentace, technická zpráva a přílohy V jednotkových cenách jsou zahrnuty i přípomoce, příslušenství a další komponenty pro bezchybnou funkci systému Pozn.: Případné konkrét.příklady výrobků slouží pouze pro stanovení technických, kvalitativních a estetických parametrů pro určení kvality dodávky systému U požadovaných prvků a zařízení bude provedeno vyvzorkování</t>
  </si>
  <si>
    <t>D1 - Demontáže</t>
  </si>
  <si>
    <t>D2 - 1. VZT zařízení - Celkové větrání sklepních prostor v 1.PP</t>
  </si>
  <si>
    <t xml:space="preserve">D3 - 2. VZT zařízení - větrání prostor zastřešovaného světlíku </t>
  </si>
  <si>
    <t>D4 - 3. Ostatní</t>
  </si>
  <si>
    <t>D1</t>
  </si>
  <si>
    <t>Demontáže</t>
  </si>
  <si>
    <t>Pol1.01</t>
  </si>
  <si>
    <t>Demontáž malých elementů VZT (žaluzie, mřížky, distribuční elementy..) - předpoklad</t>
  </si>
  <si>
    <t>ks</t>
  </si>
  <si>
    <t>Pol1.02</t>
  </si>
  <si>
    <t>demontáž - potrubní rozvody kruhové do průměru 200mm - předpoklad</t>
  </si>
  <si>
    <t>bm</t>
  </si>
  <si>
    <t>Pol1.03</t>
  </si>
  <si>
    <t>Přesun hmot - demontáže, odstranění</t>
  </si>
  <si>
    <t>Pol1.04</t>
  </si>
  <si>
    <t>Drobný montážní materiál - demontáže</t>
  </si>
  <si>
    <t>kg</t>
  </si>
  <si>
    <t>Pol1.05</t>
  </si>
  <si>
    <t>Průzkum zakrytých konstrukcí po odhalení, stavební/kominický průzkum</t>
  </si>
  <si>
    <t>D2</t>
  </si>
  <si>
    <t>1. VZT zařízení - Celkové větrání sklepních prostor v 1.PP</t>
  </si>
  <si>
    <t>Pol2.06-1</t>
  </si>
  <si>
    <t>Ventilátor potrubní diagonální plastový tříotáčkový např.Mixvent TD 500/160 3V, vč.pruž.manžet, uchycení a příslušenství, M = 440 m3/h, Pext = 110Pa, IP44, 230V, 53/44/41W</t>
  </si>
  <si>
    <t>kpl</t>
  </si>
  <si>
    <t>Pol2.07</t>
  </si>
  <si>
    <t>ovlád. - program.spínací hodiny + spínač - dod.elektro</t>
  </si>
  <si>
    <t>Pol2.08</t>
  </si>
  <si>
    <t>příslušenství k ventilátoru, manžety pružné, uchycení</t>
  </si>
  <si>
    <t>Pol2.09-2</t>
  </si>
  <si>
    <t>Zpětná klapka potrubní pro kruhové potrubí nízkoodporová d160 včetně příslušenství</t>
  </si>
  <si>
    <t>Pol2.10-3</t>
  </si>
  <si>
    <t>Protidešťová žaluzie komfortní samotížná kovová pro napojení na kruh.potrubí s okapničkou d160, povrchová úprava RAL, vč.síta proti hmyzu a příslušenství - VYVZORKOVÁNÍ</t>
  </si>
  <si>
    <t>Pol2.11-4</t>
  </si>
  <si>
    <t>Tlumič hluku kruhový flexibilní např.SonoUltra 125, délka L = 0.6 metr vč.tlumících elementů</t>
  </si>
  <si>
    <t>Pol2.12</t>
  </si>
  <si>
    <t>Tlumič hluku kruhový flexibilní např.SonoUltra 125, délka L = 0.4 metr vč.tlumících elementů</t>
  </si>
  <si>
    <t>Poznámka k položce:_x000d_
neobsazeno</t>
  </si>
  <si>
    <t>Pol2.13-6</t>
  </si>
  <si>
    <t>Talířový ventil odvodní kovový např.KK 100 včetně napojení na potrubí, povrch.úprava RAL - VYVZORKOVÁNÍ</t>
  </si>
  <si>
    <t>Pol2.14-7</t>
  </si>
  <si>
    <t>Poříznutí dveří, dveřní mřížky atd. - dod.stavby</t>
  </si>
  <si>
    <t>Pol2.15</t>
  </si>
  <si>
    <t>průměru D100, 20% tvarovek</t>
  </si>
  <si>
    <t>Pol2.16</t>
  </si>
  <si>
    <t>průměru D125, 20% tvarovek</t>
  </si>
  <si>
    <t>Pol2.17</t>
  </si>
  <si>
    <t>průměru D160, 30% tvarovek</t>
  </si>
  <si>
    <t>Pol2.18</t>
  </si>
  <si>
    <t>Tepelná a hluk.izolace potrubí - miner.vata s AL folií tl.do 40mm</t>
  </si>
  <si>
    <t>Pol2.19</t>
  </si>
  <si>
    <t>Drobný montážní materiál (spojky, uchyty, páska, konzoly,…)</t>
  </si>
  <si>
    <t>Pol2.20</t>
  </si>
  <si>
    <t>Montáž rozvodů a zařízení</t>
  </si>
  <si>
    <t>Pol2.21</t>
  </si>
  <si>
    <t>Nátěry potrubí dle vzorníku RAL (výstražné, protipovětrnostní,..)</t>
  </si>
  <si>
    <t>Pol2.22</t>
  </si>
  <si>
    <t>Utěsnění prostupů do průměru 200mm proti zatékání vody - dodávka stavby</t>
  </si>
  <si>
    <t>Pol2.23</t>
  </si>
  <si>
    <t>Stavební přípomoce (drobné průrazy do velikosti 200*200mm v stěnách, prostupy stěnou obvodovou do velikosti 200*200mm do tl.500mm vč.utěsnění, drobné průrazy, otvory pro mřížky ve dveřích, začištění, drážky,dočištění povrchů..) - dodávka v koordinaci se stavbou - předpoklad hodin.ekvivalentu 10 hod</t>
  </si>
  <si>
    <t>Pol2.24</t>
  </si>
  <si>
    <t>Montáž a dodávka komponent VZT výše neuvedených - zakrytéé konstrukce (úprava řešení,..)</t>
  </si>
  <si>
    <t>hod</t>
  </si>
  <si>
    <t>D3</t>
  </si>
  <si>
    <t xml:space="preserve">2. VZT zařízení - větrání prostor zastřešovaného světlíku </t>
  </si>
  <si>
    <t>Pol3.25</t>
  </si>
  <si>
    <t>Hybridní ventilační systém s ventilační turbínou a ventilátorem axiálním výkoným pro bezvětrný provoz např.EVL 2022 Energo, sestávající se z ventilační hlavice rotační např.TEB/BEB povrchová úprava komaxit RAL, podstavec pro plochou střechu např.Z14 vč.prodloužení k turbíně a ventilátor vč.utěsnění proti vlhkosti a chladu, ventilátor výkoný axiální např.EVL 2022 - navržený průtok M = 1000m3/h, P=45 Pa (s ventilátorem, bez větru), max.průtok ventilátorem M = 3200 m3/h, Pext=0Pa či M=1500m3/h, Pext =140Pa vč.ovládání, manžety uchycení, ochranné krytky ventilátoru a příslušenství - motor ventilátoru příkon - 230V, Pe=max.170W - VYVZORKOVÁNÍ</t>
  </si>
  <si>
    <t>Pol3.26</t>
  </si>
  <si>
    <t>ovládání - typizovaný programovatelný regulátor např.EVL - dod.s ventilátorem a hlavicí - nastavitelný časový program, automatické spuštění ventilátoru při nedostatečném větru atd.¨- dodávka v setu s hybridním systémem</t>
  </si>
  <si>
    <t>Pol3.27</t>
  </si>
  <si>
    <t>Typizovaná průchodová manžeta pro ventilační turbínu např.TEB d 356 vč.příslušenství</t>
  </si>
  <si>
    <t>Pol3.28</t>
  </si>
  <si>
    <t>příslušenství k ventilátoru, manžety pružné, uchycení, montážní příslušenství</t>
  </si>
  <si>
    <t>Pol3.29</t>
  </si>
  <si>
    <t>Napojení na instalaci elektro, prokabelování zprovoznění</t>
  </si>
  <si>
    <t>Pol3.30</t>
  </si>
  <si>
    <t>Regulační sada s klapkou pro turbínu vč.přísluš.</t>
  </si>
  <si>
    <t>Pol3.31</t>
  </si>
  <si>
    <t>Podstavná konstrukce pro šikmou střechu - dod.stavby</t>
  </si>
  <si>
    <t>Pol3.32-14</t>
  </si>
  <si>
    <t>Protipožární stěnová mřížka komfortní např.BAI, Seidl nebo např.ARADEX 300*200, povrchová úprava dle RAL dle architekta, včetně uchycení - požární odolnost podle PBŘ</t>
  </si>
  <si>
    <t>Pol3.33-15</t>
  </si>
  <si>
    <t>Ochranná mřížka(síto) čytřhranné kovové, uzavíratelný mechanismus 300*200 vč.povrch.úpravy RAL komaxit a příslušenství, napojení</t>
  </si>
  <si>
    <t>Pol3.34</t>
  </si>
  <si>
    <t>D355, 0% tvarovek</t>
  </si>
  <si>
    <t>Pol3.35</t>
  </si>
  <si>
    <t>Pol3.36</t>
  </si>
  <si>
    <t>Tepelná, protipožární a hluk.izolace potrubí - miner.vata s AL folií tl.do 40mm</t>
  </si>
  <si>
    <t>Pol3.37</t>
  </si>
  <si>
    <t>Pol3.38</t>
  </si>
  <si>
    <t>Pol3.39</t>
  </si>
  <si>
    <t>Utěsnění prostupů do průměru 400mm proti zatékání vody - dodávka stavby</t>
  </si>
  <si>
    <t>Pol3.40</t>
  </si>
  <si>
    <t>Stavební přípomoce (drobné průrazy do velikosti 400*300mm ve stěnách- prostupy stěnou vnitřní vč.utěsnění, prostup střešním světlíkem vč.utěsnění proti vlhku a chladu, protipožární utěsnění, drobný montážní materiál pro uchycení zařízení a rozvodů, začištění, drážky,..) - dodávka v koordinaci se stavbou - předpoklad hodin.ekvivalentu 12 hod</t>
  </si>
  <si>
    <t>D4</t>
  </si>
  <si>
    <t>3. Ostatní</t>
  </si>
  <si>
    <t>Pol4.41</t>
  </si>
  <si>
    <t>Vyvzorkování viditelných a požadovaných elementů dle přání investora</t>
  </si>
  <si>
    <t>Pol4.42</t>
  </si>
  <si>
    <t>Protipožární utěsnění rozvodu do obvodu 1050mm, odolnost dle požad.PBŘ - předpoklad</t>
  </si>
  <si>
    <t>84</t>
  </si>
  <si>
    <t>Pol4.43</t>
  </si>
  <si>
    <t>Zaregulování systému - VZT - předpokl.4 hod</t>
  </si>
  <si>
    <t>86</t>
  </si>
  <si>
    <t>Pol4.44</t>
  </si>
  <si>
    <t>Zprovoznění (oživení) systému VZT/klima a MaR,zkoušky, zaškolení obsluhy - předpoklad</t>
  </si>
  <si>
    <t>88</t>
  </si>
  <si>
    <t>Pol4.45</t>
  </si>
  <si>
    <t>Propojení kabeláží - VZT, klima a MaR, elektro - koordinační a kompletační činnost profesí - předpokl.hodinový ekvivalent 12 hod</t>
  </si>
  <si>
    <t>90</t>
  </si>
  <si>
    <t>Pol4.46</t>
  </si>
  <si>
    <t>Provozní zkoušky, drobné úpravy dokončovací, zaškolení obsluhy, Měření a zkoušení ke kolaudaci</t>
  </si>
  <si>
    <t>92</t>
  </si>
  <si>
    <t>Pol4.47</t>
  </si>
  <si>
    <t>Koordinace profesí</t>
  </si>
  <si>
    <t>Pol4.48</t>
  </si>
  <si>
    <t>Drobný materiál ostatní (štítky, cedule,……) - předpoklad 10 ks</t>
  </si>
  <si>
    <t>96</t>
  </si>
  <si>
    <t>Pol4.49</t>
  </si>
  <si>
    <t>Montáž komponent VZT dodávaných jinými profesemi - předpokl.2 hod</t>
  </si>
  <si>
    <t>98</t>
  </si>
  <si>
    <t>Pol4.50</t>
  </si>
  <si>
    <t>Zhotovení dílenské/dodavatelské dokumentace VZT a klima</t>
  </si>
  <si>
    <t>100</t>
  </si>
  <si>
    <t>Pol4.51</t>
  </si>
  <si>
    <t>Zhotovení dokumentace skutečného provedení VZT a klima</t>
  </si>
  <si>
    <t>102</t>
  </si>
  <si>
    <t>Pol4.52</t>
  </si>
  <si>
    <t>Ostatní položky - dopravné, režie, drobný spotř.materiál, záruky, …..</t>
  </si>
  <si>
    <t>104</t>
  </si>
  <si>
    <t>Pol4.53</t>
  </si>
  <si>
    <t>Přesun hmot do výše 12 metrů - předpoklad 0,75 t</t>
  </si>
  <si>
    <t>106</t>
  </si>
  <si>
    <t>Pol4.54</t>
  </si>
  <si>
    <t>Manipulační a zvedací technika</t>
  </si>
  <si>
    <t>108</t>
  </si>
  <si>
    <t>VRN - Vedlejší rozpočtové náklady</t>
  </si>
  <si>
    <t>na p.č. 2631/1 a 2632 v k.ú. Turnov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</si>
  <si>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</si>
  <si>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</si>
  <si>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</si>
  <si>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</si>
  <si>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</si>
  <si>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</si>
  <si>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VRN1</t>
  </si>
  <si>
    <t>Průzkumné, geodetické a projektové práce</t>
  </si>
  <si>
    <t>010001000</t>
  </si>
  <si>
    <t>1024</t>
  </si>
  <si>
    <t>-1698670571</t>
  </si>
  <si>
    <t>https://podminky.urs.cz/item/CS_URS_2024_02/010001000</t>
  </si>
  <si>
    <t>VRN3</t>
  </si>
  <si>
    <t>Zařízení staveniště</t>
  </si>
  <si>
    <t>030001000</t>
  </si>
  <si>
    <t xml:space="preserve">Zařízení staveniště, zabezpečení, zrušení a pod. </t>
  </si>
  <si>
    <t>-146665681</t>
  </si>
  <si>
    <t>https://podminky.urs.cz/item/CS_URS_2024_02/030001000</t>
  </si>
  <si>
    <t>VRN4</t>
  </si>
  <si>
    <t>Inženýrská činnost</t>
  </si>
  <si>
    <t>040001000</t>
  </si>
  <si>
    <t>Inženýrská činnost, zkoušky, měření, revize a pod.</t>
  </si>
  <si>
    <t>1491739420</t>
  </si>
  <si>
    <t>https://podminky.urs.cz/item/CS_URS_2024_02/040001000</t>
  </si>
  <si>
    <t>VRN6</t>
  </si>
  <si>
    <t>Územní vlivy</t>
  </si>
  <si>
    <t>060001000</t>
  </si>
  <si>
    <t xml:space="preserve">Územní vlivy, zvláštní užívání komunikace, poplatky a pod._x000d_
</t>
  </si>
  <si>
    <t>-1473970800</t>
  </si>
  <si>
    <t>https://podminky.urs.cz/item/CS_URS_2024_02/060001000</t>
  </si>
  <si>
    <t>VRN7</t>
  </si>
  <si>
    <t>Provozní vlivy</t>
  </si>
  <si>
    <t>070001000</t>
  </si>
  <si>
    <t>Provozní vlivy, provoz dalších subjektů a pod.</t>
  </si>
  <si>
    <t>1130828209</t>
  </si>
  <si>
    <t>https://podminky.urs.cz/item/CS_URS_2024_02/070001000</t>
  </si>
  <si>
    <t>VRN9</t>
  </si>
  <si>
    <t>Ostatní náklady</t>
  </si>
  <si>
    <t>090001000</t>
  </si>
  <si>
    <t>631044214</t>
  </si>
  <si>
    <t>https://podminky.urs.cz/item/CS_URS_2024_02/090001000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</si>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</sst>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611315221" TargetMode="External" /><Relationship Id="rId2" Type="http://schemas.openxmlformats.org/officeDocument/2006/relationships/hyperlink" Target="https://podminky.urs.cz/item/CS_URS_2024_02/612315221" TargetMode="External" /><Relationship Id="rId3" Type="http://schemas.openxmlformats.org/officeDocument/2006/relationships/hyperlink" Target="https://podminky.urs.cz/item/CS_URS_2024_02/612325121" TargetMode="External" /><Relationship Id="rId4" Type="http://schemas.openxmlformats.org/officeDocument/2006/relationships/hyperlink" Target="https://podminky.urs.cz/item/CS_URS_2024_02/952901111" TargetMode="External" /><Relationship Id="rId5" Type="http://schemas.openxmlformats.org/officeDocument/2006/relationships/hyperlink" Target="https://podminky.urs.cz/item/CS_URS_2024_02/971033141" TargetMode="External" /><Relationship Id="rId6" Type="http://schemas.openxmlformats.org/officeDocument/2006/relationships/hyperlink" Target="https://podminky.urs.cz/item/CS_URS_2024_02/971033151" TargetMode="External" /><Relationship Id="rId7" Type="http://schemas.openxmlformats.org/officeDocument/2006/relationships/hyperlink" Target="https://podminky.urs.cz/item/CS_URS_2024_02/971033161" TargetMode="External" /><Relationship Id="rId8" Type="http://schemas.openxmlformats.org/officeDocument/2006/relationships/hyperlink" Target="https://podminky.urs.cz/item/CS_URS_2024_02/971033231" TargetMode="External" /><Relationship Id="rId9" Type="http://schemas.openxmlformats.org/officeDocument/2006/relationships/hyperlink" Target="https://podminky.urs.cz/item/CS_URS_2022_02/971033241" TargetMode="External" /><Relationship Id="rId10" Type="http://schemas.openxmlformats.org/officeDocument/2006/relationships/hyperlink" Target="https://podminky.urs.cz/item/CS_URS_2024_02/971033251" TargetMode="External" /><Relationship Id="rId11" Type="http://schemas.openxmlformats.org/officeDocument/2006/relationships/hyperlink" Target="https://podminky.urs.cz/item/CS_URS_2024_02/971033261" TargetMode="External" /><Relationship Id="rId12" Type="http://schemas.openxmlformats.org/officeDocument/2006/relationships/hyperlink" Target="https://podminky.urs.cz/item/CS_URS_2024_02/971033341" TargetMode="External" /><Relationship Id="rId13" Type="http://schemas.openxmlformats.org/officeDocument/2006/relationships/hyperlink" Target="https://podminky.urs.cz/item/CS_URS_2024_02/971033361" TargetMode="External" /><Relationship Id="rId14" Type="http://schemas.openxmlformats.org/officeDocument/2006/relationships/hyperlink" Target="https://podminky.urs.cz/item/CS_URS_2024_02/972033171" TargetMode="External" /><Relationship Id="rId15" Type="http://schemas.openxmlformats.org/officeDocument/2006/relationships/hyperlink" Target="https://podminky.urs.cz/item/CS_URS_2024_02/977151127" TargetMode="External" /><Relationship Id="rId16" Type="http://schemas.openxmlformats.org/officeDocument/2006/relationships/hyperlink" Target="https://podminky.urs.cz/item/CS_URS_2024_02/977332112" TargetMode="External" /><Relationship Id="rId17" Type="http://schemas.openxmlformats.org/officeDocument/2006/relationships/hyperlink" Target="https://podminky.urs.cz/item/CS_URS_2024_02/943111112" TargetMode="External" /><Relationship Id="rId18" Type="http://schemas.openxmlformats.org/officeDocument/2006/relationships/hyperlink" Target="https://podminky.urs.cz/item/CS_URS_2024_02/943111119" TargetMode="External" /><Relationship Id="rId19" Type="http://schemas.openxmlformats.org/officeDocument/2006/relationships/hyperlink" Target="https://podminky.urs.cz/item/CS_URS_2024_02/943111212" TargetMode="External" /><Relationship Id="rId20" Type="http://schemas.openxmlformats.org/officeDocument/2006/relationships/hyperlink" Target="https://podminky.urs.cz/item/CS_URS_2024_02/943111812" TargetMode="External" /><Relationship Id="rId21" Type="http://schemas.openxmlformats.org/officeDocument/2006/relationships/hyperlink" Target="https://podminky.urs.cz/item/CS_URS_2024_02/944711112" TargetMode="External" /><Relationship Id="rId22" Type="http://schemas.openxmlformats.org/officeDocument/2006/relationships/hyperlink" Target="https://podminky.urs.cz/item/CS_URS_2024_02/944711212" TargetMode="External" /><Relationship Id="rId23" Type="http://schemas.openxmlformats.org/officeDocument/2006/relationships/hyperlink" Target="https://podminky.urs.cz/item/CS_URS_2024_02/944711812" TargetMode="External" /><Relationship Id="rId24" Type="http://schemas.openxmlformats.org/officeDocument/2006/relationships/hyperlink" Target="https://podminky.urs.cz/item/CS_URS_2024_02/945412113" TargetMode="External" /><Relationship Id="rId25" Type="http://schemas.openxmlformats.org/officeDocument/2006/relationships/hyperlink" Target="https://podminky.urs.cz/item/CS_URS_2024_02/997013213" TargetMode="External" /><Relationship Id="rId26" Type="http://schemas.openxmlformats.org/officeDocument/2006/relationships/hyperlink" Target="https://podminky.urs.cz/item/CS_URS_2024_02/997013501" TargetMode="External" /><Relationship Id="rId27" Type="http://schemas.openxmlformats.org/officeDocument/2006/relationships/hyperlink" Target="https://podminky.urs.cz/item/CS_URS_2024_02/997013509" TargetMode="External" /><Relationship Id="rId28" Type="http://schemas.openxmlformats.org/officeDocument/2006/relationships/hyperlink" Target="https://podminky.urs.cz/item/CS_URS_2024_02/997013631" TargetMode="External" /><Relationship Id="rId29" Type="http://schemas.openxmlformats.org/officeDocument/2006/relationships/hyperlink" Target="https://podminky.urs.cz/item/CS_URS_2024_02/998011009" TargetMode="External" /><Relationship Id="rId30" Type="http://schemas.openxmlformats.org/officeDocument/2006/relationships/hyperlink" Target="https://podminky.urs.cz/item/CS_URS_2024_02/712363351" TargetMode="External" /><Relationship Id="rId31" Type="http://schemas.openxmlformats.org/officeDocument/2006/relationships/hyperlink" Target="https://podminky.urs.cz/item/CS_URS_2024_02/712363352" TargetMode="External" /><Relationship Id="rId32" Type="http://schemas.openxmlformats.org/officeDocument/2006/relationships/hyperlink" Target="https://podminky.urs.cz/item/CS_URS_2024_02/712363365" TargetMode="External" /><Relationship Id="rId33" Type="http://schemas.openxmlformats.org/officeDocument/2006/relationships/hyperlink" Target="https://podminky.urs.cz/item/CS_URS_2024_02/712363384" TargetMode="External" /><Relationship Id="rId34" Type="http://schemas.openxmlformats.org/officeDocument/2006/relationships/hyperlink" Target="https://podminky.urs.cz/item/CS_URS_2024_02/712363385" TargetMode="External" /><Relationship Id="rId35" Type="http://schemas.openxmlformats.org/officeDocument/2006/relationships/hyperlink" Target="https://podminky.urs.cz/item/CS_URS_2024_02/712771005" TargetMode="External" /><Relationship Id="rId36" Type="http://schemas.openxmlformats.org/officeDocument/2006/relationships/hyperlink" Target="https://podminky.urs.cz/item/CS_URS_2024_02/998712102" TargetMode="External" /><Relationship Id="rId37" Type="http://schemas.openxmlformats.org/officeDocument/2006/relationships/hyperlink" Target="https://podminky.urs.cz/item/CS_URS_2024_02/998721102" TargetMode="External" /><Relationship Id="rId38" Type="http://schemas.openxmlformats.org/officeDocument/2006/relationships/hyperlink" Target="https://podminky.urs.cz/item/CS_URS_2024_02/741110511" TargetMode="External" /><Relationship Id="rId39" Type="http://schemas.openxmlformats.org/officeDocument/2006/relationships/hyperlink" Target="https://podminky.urs.cz/item/CS_URS_2024_02/741122015" TargetMode="External" /><Relationship Id="rId40" Type="http://schemas.openxmlformats.org/officeDocument/2006/relationships/hyperlink" Target="https://podminky.urs.cz/item/CS_URS_2024_02/741122032" TargetMode="External" /><Relationship Id="rId41" Type="http://schemas.openxmlformats.org/officeDocument/2006/relationships/hyperlink" Target="https://podminky.urs.cz/item/CS_URS_2024_02/741210101" TargetMode="External" /><Relationship Id="rId42" Type="http://schemas.openxmlformats.org/officeDocument/2006/relationships/hyperlink" Target="https://podminky.urs.cz/item/CS_URS_2024_02/741320135" TargetMode="External" /><Relationship Id="rId43" Type="http://schemas.openxmlformats.org/officeDocument/2006/relationships/hyperlink" Target="https://podminky.urs.cz/item/CS_URS_2024_02/741810001" TargetMode="External" /><Relationship Id="rId44" Type="http://schemas.openxmlformats.org/officeDocument/2006/relationships/hyperlink" Target="https://podminky.urs.cz/item/CS_URS_2024_02/741811011" TargetMode="External" /><Relationship Id="rId45" Type="http://schemas.openxmlformats.org/officeDocument/2006/relationships/hyperlink" Target="https://podminky.urs.cz/item/CS_URS_2024_02/998741102" TargetMode="External" /><Relationship Id="rId46" Type="http://schemas.openxmlformats.org/officeDocument/2006/relationships/hyperlink" Target="https://podminky.urs.cz/item/CS_URS_2024_02/751398032" TargetMode="External" /><Relationship Id="rId47" Type="http://schemas.openxmlformats.org/officeDocument/2006/relationships/hyperlink" Target="https://podminky.urs.cz/item/CS_URS_2024_02/751398150" TargetMode="External" /><Relationship Id="rId48" Type="http://schemas.openxmlformats.org/officeDocument/2006/relationships/hyperlink" Target="https://podminky.urs.cz/item/CS_URS_2024_02/751398151" TargetMode="External" /><Relationship Id="rId49" Type="http://schemas.openxmlformats.org/officeDocument/2006/relationships/hyperlink" Target="https://podminky.urs.cz/item/CS_URS_2024_02/751398153" TargetMode="External" /><Relationship Id="rId50" Type="http://schemas.openxmlformats.org/officeDocument/2006/relationships/hyperlink" Target="https://podminky.urs.cz/item/CS_URS_2024_02/998751101" TargetMode="External" /><Relationship Id="rId51" Type="http://schemas.openxmlformats.org/officeDocument/2006/relationships/hyperlink" Target="https://podminky.urs.cz/item/CS_URS_2024_02/762083111" TargetMode="External" /><Relationship Id="rId52" Type="http://schemas.openxmlformats.org/officeDocument/2006/relationships/hyperlink" Target="https://podminky.urs.cz/item/CS_URS_2024_02/762085103" TargetMode="External" /><Relationship Id="rId53" Type="http://schemas.openxmlformats.org/officeDocument/2006/relationships/hyperlink" Target="https://podminky.urs.cz/item/CS_URS_2024_02/762332641" TargetMode="External" /><Relationship Id="rId54" Type="http://schemas.openxmlformats.org/officeDocument/2006/relationships/hyperlink" Target="https://podminky.urs.cz/item/CS_URS_2024_02/762341210" TargetMode="External" /><Relationship Id="rId55" Type="http://schemas.openxmlformats.org/officeDocument/2006/relationships/hyperlink" Target="https://podminky.urs.cz/item/CS_URS_2024_02/998762102" TargetMode="External" /><Relationship Id="rId56" Type="http://schemas.openxmlformats.org/officeDocument/2006/relationships/hyperlink" Target="https://podminky.urs.cz/item/CS_URS_2024_02/764002861" TargetMode="External" /><Relationship Id="rId57" Type="http://schemas.openxmlformats.org/officeDocument/2006/relationships/hyperlink" Target="https://podminky.urs.cz/item/CS_URS_2024_02/998764102" TargetMode="External" /><Relationship Id="rId5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0001000" TargetMode="External" /><Relationship Id="rId2" Type="http://schemas.openxmlformats.org/officeDocument/2006/relationships/hyperlink" Target="https://podminky.urs.cz/item/CS_URS_2024_02/030001000" TargetMode="External" /><Relationship Id="rId3" Type="http://schemas.openxmlformats.org/officeDocument/2006/relationships/hyperlink" Target="https://podminky.urs.cz/item/CS_URS_2024_02/040001000" TargetMode="External" /><Relationship Id="rId4" Type="http://schemas.openxmlformats.org/officeDocument/2006/relationships/hyperlink" Target="https://podminky.urs.cz/item/CS_URS_2024_02/060001000" TargetMode="External" /><Relationship Id="rId5" Type="http://schemas.openxmlformats.org/officeDocument/2006/relationships/hyperlink" Target="https://podminky.urs.cz/item/CS_URS_2024_02/070001000" TargetMode="External" /><Relationship Id="rId6" Type="http://schemas.openxmlformats.org/officeDocument/2006/relationships/hyperlink" Target="https://podminky.urs.cz/item/CS_URS_2024_02/090001000" TargetMode="External" /><Relationship Id="rId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24/07-001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Stavební úpravy - zastřešení 6-ti světlíku na BD Bezručova 1054-1055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na p.č. 2631/1 a 2632 v k.ú. Turnov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29. 10. 2024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Turnov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ACTIV Projekce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ROUND(SUM(AG55:AG57),2)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ROUND(SUM(AS55:AS57),2)</f>
        <v>0</v>
      </c>
      <c r="AT54" s="108">
        <f>ROUND(SUM(AV54:AW54),2)</f>
        <v>0</v>
      </c>
      <c r="AU54" s="109">
        <f>ROUND(SUM(AU55:AU57),5)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ROUND(SUM(AZ55:AZ57),2)</f>
        <v>0</v>
      </c>
      <c r="BA54" s="108">
        <f>ROUND(SUM(BA55:BA57),2)</f>
        <v>0</v>
      </c>
      <c r="BB54" s="108">
        <f>ROUND(SUM(BB55:BB57),2)</f>
        <v>0</v>
      </c>
      <c r="BC54" s="108">
        <f>ROUND(SUM(BC55:BC57),2)</f>
        <v>0</v>
      </c>
      <c r="BD54" s="110">
        <f>ROUND(SUM(BD55:BD57),2)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113" t="s">
        <v>78</v>
      </c>
      <c r="B55" s="114"/>
      <c r="C55" s="115"/>
      <c r="D55" s="116" t="s">
        <v>79</v>
      </c>
      <c r="E55" s="116"/>
      <c r="F55" s="116"/>
      <c r="G55" s="116"/>
      <c r="H55" s="116"/>
      <c r="I55" s="117"/>
      <c r="J55" s="116" t="s">
        <v>80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'ASŘ - Stavební část'!J30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81</v>
      </c>
      <c r="AR55" s="120"/>
      <c r="AS55" s="121">
        <v>0</v>
      </c>
      <c r="AT55" s="122">
        <f>ROUND(SUM(AV55:AW55),2)</f>
        <v>0</v>
      </c>
      <c r="AU55" s="123">
        <f>'ASŘ - Stavební část'!P92</f>
        <v>0</v>
      </c>
      <c r="AV55" s="122">
        <f>'ASŘ - Stavební část'!J33</f>
        <v>0</v>
      </c>
      <c r="AW55" s="122">
        <f>'ASŘ - Stavební část'!J34</f>
        <v>0</v>
      </c>
      <c r="AX55" s="122">
        <f>'ASŘ - Stavební část'!J35</f>
        <v>0</v>
      </c>
      <c r="AY55" s="122">
        <f>'ASŘ - Stavební část'!J36</f>
        <v>0</v>
      </c>
      <c r="AZ55" s="122">
        <f>'ASŘ - Stavební část'!F33</f>
        <v>0</v>
      </c>
      <c r="BA55" s="122">
        <f>'ASŘ - Stavební část'!F34</f>
        <v>0</v>
      </c>
      <c r="BB55" s="122">
        <f>'ASŘ - Stavební část'!F35</f>
        <v>0</v>
      </c>
      <c r="BC55" s="122">
        <f>'ASŘ - Stavební část'!F36</f>
        <v>0</v>
      </c>
      <c r="BD55" s="124">
        <f>'ASŘ - Stavební část'!F37</f>
        <v>0</v>
      </c>
      <c r="BE55" s="7"/>
      <c r="BT55" s="125" t="s">
        <v>82</v>
      </c>
      <c r="BV55" s="125" t="s">
        <v>76</v>
      </c>
      <c r="BW55" s="125" t="s">
        <v>83</v>
      </c>
      <c r="BX55" s="125" t="s">
        <v>5</v>
      </c>
      <c r="CL55" s="125" t="s">
        <v>19</v>
      </c>
      <c r="CM55" s="125" t="s">
        <v>84</v>
      </c>
    </row>
    <row r="56" s="7" customFormat="1" ht="16.5" customHeight="1">
      <c r="A56" s="113" t="s">
        <v>78</v>
      </c>
      <c r="B56" s="114"/>
      <c r="C56" s="115"/>
      <c r="D56" s="116" t="s">
        <v>85</v>
      </c>
      <c r="E56" s="116"/>
      <c r="F56" s="116"/>
      <c r="G56" s="116"/>
      <c r="H56" s="116"/>
      <c r="I56" s="117"/>
      <c r="J56" s="116" t="s">
        <v>86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'VZT - Vzduchotechnika'!J30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81</v>
      </c>
      <c r="AR56" s="120"/>
      <c r="AS56" s="121">
        <v>0</v>
      </c>
      <c r="AT56" s="122">
        <f>ROUND(SUM(AV56:AW56),2)</f>
        <v>0</v>
      </c>
      <c r="AU56" s="123">
        <f>'VZT - Vzduchotechnika'!P83</f>
        <v>0</v>
      </c>
      <c r="AV56" s="122">
        <f>'VZT - Vzduchotechnika'!J33</f>
        <v>0</v>
      </c>
      <c r="AW56" s="122">
        <f>'VZT - Vzduchotechnika'!J34</f>
        <v>0</v>
      </c>
      <c r="AX56" s="122">
        <f>'VZT - Vzduchotechnika'!J35</f>
        <v>0</v>
      </c>
      <c r="AY56" s="122">
        <f>'VZT - Vzduchotechnika'!J36</f>
        <v>0</v>
      </c>
      <c r="AZ56" s="122">
        <f>'VZT - Vzduchotechnika'!F33</f>
        <v>0</v>
      </c>
      <c r="BA56" s="122">
        <f>'VZT - Vzduchotechnika'!F34</f>
        <v>0</v>
      </c>
      <c r="BB56" s="122">
        <f>'VZT - Vzduchotechnika'!F35</f>
        <v>0</v>
      </c>
      <c r="BC56" s="122">
        <f>'VZT - Vzduchotechnika'!F36</f>
        <v>0</v>
      </c>
      <c r="BD56" s="124">
        <f>'VZT - Vzduchotechnika'!F37</f>
        <v>0</v>
      </c>
      <c r="BE56" s="7"/>
      <c r="BT56" s="125" t="s">
        <v>82</v>
      </c>
      <c r="BV56" s="125" t="s">
        <v>76</v>
      </c>
      <c r="BW56" s="125" t="s">
        <v>87</v>
      </c>
      <c r="BX56" s="125" t="s">
        <v>5</v>
      </c>
      <c r="CL56" s="125" t="s">
        <v>19</v>
      </c>
      <c r="CM56" s="125" t="s">
        <v>84</v>
      </c>
    </row>
    <row r="57" s="7" customFormat="1" ht="16.5" customHeight="1">
      <c r="A57" s="113" t="s">
        <v>78</v>
      </c>
      <c r="B57" s="114"/>
      <c r="C57" s="115"/>
      <c r="D57" s="116" t="s">
        <v>88</v>
      </c>
      <c r="E57" s="116"/>
      <c r="F57" s="116"/>
      <c r="G57" s="116"/>
      <c r="H57" s="116"/>
      <c r="I57" s="117"/>
      <c r="J57" s="116" t="s">
        <v>89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'VRN - Vedlejší rozpočtové...'!J30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81</v>
      </c>
      <c r="AR57" s="120"/>
      <c r="AS57" s="126">
        <v>0</v>
      </c>
      <c r="AT57" s="127">
        <f>ROUND(SUM(AV57:AW57),2)</f>
        <v>0</v>
      </c>
      <c r="AU57" s="128">
        <f>'VRN - Vedlejší rozpočtové...'!P86</f>
        <v>0</v>
      </c>
      <c r="AV57" s="127">
        <f>'VRN - Vedlejší rozpočtové...'!J33</f>
        <v>0</v>
      </c>
      <c r="AW57" s="127">
        <f>'VRN - Vedlejší rozpočtové...'!J34</f>
        <v>0</v>
      </c>
      <c r="AX57" s="127">
        <f>'VRN - Vedlejší rozpočtové...'!J35</f>
        <v>0</v>
      </c>
      <c r="AY57" s="127">
        <f>'VRN - Vedlejší rozpočtové...'!J36</f>
        <v>0</v>
      </c>
      <c r="AZ57" s="127">
        <f>'VRN - Vedlejší rozpočtové...'!F33</f>
        <v>0</v>
      </c>
      <c r="BA57" s="127">
        <f>'VRN - Vedlejší rozpočtové...'!F34</f>
        <v>0</v>
      </c>
      <c r="BB57" s="127">
        <f>'VRN - Vedlejší rozpočtové...'!F35</f>
        <v>0</v>
      </c>
      <c r="BC57" s="127">
        <f>'VRN - Vedlejší rozpočtové...'!F36</f>
        <v>0</v>
      </c>
      <c r="BD57" s="129">
        <f>'VRN - Vedlejší rozpočtové...'!F37</f>
        <v>0</v>
      </c>
      <c r="BE57" s="7"/>
      <c r="BT57" s="125" t="s">
        <v>82</v>
      </c>
      <c r="BV57" s="125" t="s">
        <v>76</v>
      </c>
      <c r="BW57" s="125" t="s">
        <v>90</v>
      </c>
      <c r="BX57" s="125" t="s">
        <v>5</v>
      </c>
      <c r="CL57" s="125" t="s">
        <v>19</v>
      </c>
      <c r="CM57" s="125" t="s">
        <v>84</v>
      </c>
    </row>
    <row r="58" s="2" customFormat="1" ht="30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="2" customFormat="1" ht="6.96" customHeight="1">
      <c r="A59" s="40"/>
      <c r="B59" s="61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</sheetData>
  <sheetProtection sheet="1" formatColumns="0" formatRows="0" objects="1" scenarios="1" spinCount="100000" saltValue="p7lOr23ANQnQ39UdVUSrMOX0NOran9WDgQi9F5/QVnWBhwHezumAyrUdP4Jw3ldDgx0bZZkbKH+lrX1EMqis9Q==" hashValue="PHicDzx65BWwFqXzE+slHxQsx2iO7KGqVMP1zYmR3SI2egYYMRKjjGCQ0xPcLMTgZcjp76Cd0acvdoSIkq0CRg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ASŘ - Stavební část'!C2" display="/"/>
    <hyperlink ref="A56" location="'VZT - Vzduchotechnika'!C2" display="/"/>
    <hyperlink ref="A57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91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- zastřešení 6-ti světlíku na BD Bezručova 1054-1055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92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29. 10. 2024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29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ROUND(J92,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ROUND((SUM(BE92:BE472)),  2)</f>
        <v>0</v>
      </c>
      <c r="G33" s="40"/>
      <c r="H33" s="40"/>
      <c r="I33" s="150">
        <v>0.20999999999999999</v>
      </c>
      <c r="J33" s="149">
        <f>ROUND(((SUM(BE92:BE472))*I33),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ROUND((SUM(BF92:BF472)),  2)</f>
        <v>0</v>
      </c>
      <c r="G34" s="40"/>
      <c r="H34" s="40"/>
      <c r="I34" s="150">
        <v>0.14999999999999999</v>
      </c>
      <c r="J34" s="149">
        <f>ROUND(((SUM(BF92:BF472))*I34),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ROUND((SUM(BG92:BG472)),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ROUND((SUM(BH92:BH472)),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ROUND((SUM(BI92:BI472)),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94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- zastřešení 6-ti světlíku na BD Bezručova 1054-1055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92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ASŘ - Stavební část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na p.č. 2631/1 a 2632 v k.ú. Turnov </v>
      </c>
      <c r="G52" s="42"/>
      <c r="H52" s="42"/>
      <c r="I52" s="34" t="s">
        <v>23</v>
      </c>
      <c r="J52" s="74" t="str">
        <f>IF(J12="","",J12)</f>
        <v>29. 10. 2024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Turnov</v>
      </c>
      <c r="G54" s="42"/>
      <c r="H54" s="42"/>
      <c r="I54" s="34" t="s">
        <v>32</v>
      </c>
      <c r="J54" s="38" t="str">
        <f>E21</f>
        <v>ACTIV Projekce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95</v>
      </c>
      <c r="D57" s="164"/>
      <c r="E57" s="164"/>
      <c r="F57" s="164"/>
      <c r="G57" s="164"/>
      <c r="H57" s="164"/>
      <c r="I57" s="164"/>
      <c r="J57" s="165" t="s">
        <v>96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J92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97</v>
      </c>
    </row>
    <row r="60" s="9" customFormat="1" ht="24.96" customHeight="1">
      <c r="A60" s="9"/>
      <c r="B60" s="167"/>
      <c r="C60" s="168"/>
      <c r="D60" s="169" t="s">
        <v>98</v>
      </c>
      <c r="E60" s="170"/>
      <c r="F60" s="170"/>
      <c r="G60" s="170"/>
      <c r="H60" s="170"/>
      <c r="I60" s="170"/>
      <c r="J60" s="171">
        <f>J93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99</v>
      </c>
      <c r="E61" s="176"/>
      <c r="F61" s="176"/>
      <c r="G61" s="176"/>
      <c r="H61" s="176"/>
      <c r="I61" s="176"/>
      <c r="J61" s="177">
        <f>J94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100</v>
      </c>
      <c r="E62" s="176"/>
      <c r="F62" s="176"/>
      <c r="G62" s="176"/>
      <c r="H62" s="176"/>
      <c r="I62" s="176"/>
      <c r="J62" s="177">
        <f>J112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3"/>
      <c r="C63" s="174"/>
      <c r="D63" s="175" t="s">
        <v>101</v>
      </c>
      <c r="E63" s="176"/>
      <c r="F63" s="176"/>
      <c r="G63" s="176"/>
      <c r="H63" s="176"/>
      <c r="I63" s="176"/>
      <c r="J63" s="177">
        <f>J184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102</v>
      </c>
      <c r="E64" s="176"/>
      <c r="F64" s="176"/>
      <c r="G64" s="176"/>
      <c r="H64" s="176"/>
      <c r="I64" s="176"/>
      <c r="J64" s="177">
        <f>J217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103</v>
      </c>
      <c r="E65" s="176"/>
      <c r="F65" s="176"/>
      <c r="G65" s="176"/>
      <c r="H65" s="176"/>
      <c r="I65" s="176"/>
      <c r="J65" s="177">
        <f>J226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104</v>
      </c>
      <c r="E66" s="170"/>
      <c r="F66" s="170"/>
      <c r="G66" s="170"/>
      <c r="H66" s="170"/>
      <c r="I66" s="170"/>
      <c r="J66" s="171">
        <f>J229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3"/>
      <c r="C67" s="174"/>
      <c r="D67" s="175" t="s">
        <v>105</v>
      </c>
      <c r="E67" s="176"/>
      <c r="F67" s="176"/>
      <c r="G67" s="176"/>
      <c r="H67" s="176"/>
      <c r="I67" s="176"/>
      <c r="J67" s="177">
        <f>J230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106</v>
      </c>
      <c r="E68" s="176"/>
      <c r="F68" s="176"/>
      <c r="G68" s="176"/>
      <c r="H68" s="176"/>
      <c r="I68" s="176"/>
      <c r="J68" s="177">
        <f>J286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107</v>
      </c>
      <c r="E69" s="176"/>
      <c r="F69" s="176"/>
      <c r="G69" s="176"/>
      <c r="H69" s="176"/>
      <c r="I69" s="176"/>
      <c r="J69" s="177">
        <f>J292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108</v>
      </c>
      <c r="E70" s="176"/>
      <c r="F70" s="176"/>
      <c r="G70" s="176"/>
      <c r="H70" s="176"/>
      <c r="I70" s="176"/>
      <c r="J70" s="177">
        <f>J348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109</v>
      </c>
      <c r="E71" s="176"/>
      <c r="F71" s="176"/>
      <c r="G71" s="176"/>
      <c r="H71" s="176"/>
      <c r="I71" s="176"/>
      <c r="J71" s="177">
        <f>J413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110</v>
      </c>
      <c r="E72" s="176"/>
      <c r="F72" s="176"/>
      <c r="G72" s="176"/>
      <c r="H72" s="176"/>
      <c r="I72" s="176"/>
      <c r="J72" s="177">
        <f>J456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111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62" t="str">
        <f>E7</f>
        <v>Stavební úpravy - zastřešení 6-ti světlíku na BD Bezručova 1054-1055</v>
      </c>
      <c r="F82" s="34"/>
      <c r="G82" s="34"/>
      <c r="H82" s="34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92</v>
      </c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E9</f>
        <v>ASŘ - Stavební část</v>
      </c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F12</f>
        <v xml:space="preserve">na p.č. 2631/1 a 2632 v k.ú. Turnov </v>
      </c>
      <c r="G86" s="42"/>
      <c r="H86" s="42"/>
      <c r="I86" s="34" t="s">
        <v>23</v>
      </c>
      <c r="J86" s="74" t="str">
        <f>IF(J12="","",J12)</f>
        <v>29. 10. 2024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E15</f>
        <v>Město Turnov</v>
      </c>
      <c r="G88" s="42"/>
      <c r="H88" s="42"/>
      <c r="I88" s="34" t="s">
        <v>32</v>
      </c>
      <c r="J88" s="38" t="str">
        <f>E21</f>
        <v>ACTIV Projekce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30</v>
      </c>
      <c r="D89" s="42"/>
      <c r="E89" s="42"/>
      <c r="F89" s="29" t="str">
        <f>IF(E18="","",E18)</f>
        <v>Vyplň údaj</v>
      </c>
      <c r="G89" s="42"/>
      <c r="H89" s="42"/>
      <c r="I89" s="34" t="s">
        <v>36</v>
      </c>
      <c r="J89" s="38" t="str">
        <f>E24</f>
        <v xml:space="preserve"> 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79"/>
      <c r="B91" s="180"/>
      <c r="C91" s="181" t="s">
        <v>112</v>
      </c>
      <c r="D91" s="182" t="s">
        <v>59</v>
      </c>
      <c r="E91" s="182" t="s">
        <v>55</v>
      </c>
      <c r="F91" s="182" t="s">
        <v>56</v>
      </c>
      <c r="G91" s="182" t="s">
        <v>113</v>
      </c>
      <c r="H91" s="182" t="s">
        <v>114</v>
      </c>
      <c r="I91" s="182" t="s">
        <v>115</v>
      </c>
      <c r="J91" s="182" t="s">
        <v>96</v>
      </c>
      <c r="K91" s="183" t="s">
        <v>116</v>
      </c>
      <c r="L91" s="184"/>
      <c r="M91" s="94" t="s">
        <v>19</v>
      </c>
      <c r="N91" s="95" t="s">
        <v>44</v>
      </c>
      <c r="O91" s="95" t="s">
        <v>117</v>
      </c>
      <c r="P91" s="95" t="s">
        <v>118</v>
      </c>
      <c r="Q91" s="95" t="s">
        <v>119</v>
      </c>
      <c r="R91" s="95" t="s">
        <v>120</v>
      </c>
      <c r="S91" s="95" t="s">
        <v>121</v>
      </c>
      <c r="T91" s="96" t="s">
        <v>122</v>
      </c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</row>
    <row r="92" s="2" customFormat="1" ht="22.8" customHeight="1">
      <c r="A92" s="40"/>
      <c r="B92" s="41"/>
      <c r="C92" s="101" t="s">
        <v>123</v>
      </c>
      <c r="D92" s="42"/>
      <c r="E92" s="42"/>
      <c r="F92" s="42"/>
      <c r="G92" s="42"/>
      <c r="H92" s="42"/>
      <c r="I92" s="42"/>
      <c r="J92" s="185">
        <f>BK92</f>
        <v>0</v>
      </c>
      <c r="K92" s="42"/>
      <c r="L92" s="46"/>
      <c r="M92" s="97"/>
      <c r="N92" s="186"/>
      <c r="O92" s="98"/>
      <c r="P92" s="187">
        <f>P93+P229</f>
        <v>0</v>
      </c>
      <c r="Q92" s="98"/>
      <c r="R92" s="187">
        <f>R93+R229</f>
        <v>1.4493959700000001</v>
      </c>
      <c r="S92" s="98"/>
      <c r="T92" s="188">
        <f>T93+T229</f>
        <v>1.121078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73</v>
      </c>
      <c r="AU92" s="19" t="s">
        <v>97</v>
      </c>
      <c r="BK92" s="189">
        <f>BK93+BK229</f>
        <v>0</v>
      </c>
    </row>
    <row r="93" s="12" customFormat="1" ht="25.92" customHeight="1">
      <c r="A93" s="12"/>
      <c r="B93" s="190"/>
      <c r="C93" s="191"/>
      <c r="D93" s="192" t="s">
        <v>73</v>
      </c>
      <c r="E93" s="193" t="s">
        <v>124</v>
      </c>
      <c r="F93" s="193" t="s">
        <v>125</v>
      </c>
      <c r="G93" s="191"/>
      <c r="H93" s="191"/>
      <c r="I93" s="194"/>
      <c r="J93" s="195">
        <f>BK93</f>
        <v>0</v>
      </c>
      <c r="K93" s="191"/>
      <c r="L93" s="196"/>
      <c r="M93" s="197"/>
      <c r="N93" s="198"/>
      <c r="O93" s="198"/>
      <c r="P93" s="199">
        <f>P94+P112+P217+P226</f>
        <v>0</v>
      </c>
      <c r="Q93" s="198"/>
      <c r="R93" s="199">
        <f>R94+R112+R217+R226</f>
        <v>0.50752999999999993</v>
      </c>
      <c r="S93" s="198"/>
      <c r="T93" s="200">
        <f>T94+T112+T217+T226</f>
        <v>1.0349999999999999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82</v>
      </c>
      <c r="AT93" s="202" t="s">
        <v>73</v>
      </c>
      <c r="AU93" s="202" t="s">
        <v>74</v>
      </c>
      <c r="AY93" s="201" t="s">
        <v>126</v>
      </c>
      <c r="BK93" s="203">
        <f>BK94+BK112+BK217+BK226</f>
        <v>0</v>
      </c>
    </row>
    <row r="94" s="12" customFormat="1" ht="22.8" customHeight="1">
      <c r="A94" s="12"/>
      <c r="B94" s="190"/>
      <c r="C94" s="191"/>
      <c r="D94" s="192" t="s">
        <v>73</v>
      </c>
      <c r="E94" s="204" t="s">
        <v>127</v>
      </c>
      <c r="F94" s="204" t="s">
        <v>128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SUM(P95:P111)</f>
        <v>0</v>
      </c>
      <c r="Q94" s="198"/>
      <c r="R94" s="199">
        <f>SUM(R95:R111)</f>
        <v>0.48314999999999997</v>
      </c>
      <c r="S94" s="198"/>
      <c r="T94" s="200">
        <f>SUM(T95:T111)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82</v>
      </c>
      <c r="AT94" s="202" t="s">
        <v>73</v>
      </c>
      <c r="AU94" s="202" t="s">
        <v>82</v>
      </c>
      <c r="AY94" s="201" t="s">
        <v>126</v>
      </c>
      <c r="BK94" s="203">
        <f>SUM(BK95:BK111)</f>
        <v>0</v>
      </c>
    </row>
    <row r="95" s="2" customFormat="1" ht="16.5" customHeight="1">
      <c r="A95" s="40"/>
      <c r="B95" s="41"/>
      <c r="C95" s="206" t="s">
        <v>82</v>
      </c>
      <c r="D95" s="206" t="s">
        <v>129</v>
      </c>
      <c r="E95" s="207" t="s">
        <v>130</v>
      </c>
      <c r="F95" s="208" t="s">
        <v>131</v>
      </c>
      <c r="G95" s="209" t="s">
        <v>132</v>
      </c>
      <c r="H95" s="210">
        <v>2</v>
      </c>
      <c r="I95" s="211"/>
      <c r="J95" s="212">
        <f>ROUND(I95*H95,2)</f>
        <v>0</v>
      </c>
      <c r="K95" s="208" t="s">
        <v>133</v>
      </c>
      <c r="L95" s="46"/>
      <c r="M95" s="213" t="s">
        <v>19</v>
      </c>
      <c r="N95" s="214" t="s">
        <v>45</v>
      </c>
      <c r="O95" s="86"/>
      <c r="P95" s="215">
        <f>O95*H95</f>
        <v>0</v>
      </c>
      <c r="Q95" s="215">
        <v>0.0035999999999999999</v>
      </c>
      <c r="R95" s="215">
        <f>Q95*H95</f>
        <v>0.0071999999999999998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134</v>
      </c>
      <c r="AT95" s="217" t="s">
        <v>129</v>
      </c>
      <c r="AU95" s="217" t="s">
        <v>84</v>
      </c>
      <c r="AY95" s="19" t="s">
        <v>126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82</v>
      </c>
      <c r="BK95" s="218">
        <f>ROUND(I95*H95,2)</f>
        <v>0</v>
      </c>
      <c r="BL95" s="19" t="s">
        <v>134</v>
      </c>
      <c r="BM95" s="217" t="s">
        <v>135</v>
      </c>
    </row>
    <row r="96" s="2" customFormat="1">
      <c r="A96" s="40"/>
      <c r="B96" s="41"/>
      <c r="C96" s="42"/>
      <c r="D96" s="219" t="s">
        <v>136</v>
      </c>
      <c r="E96" s="42"/>
      <c r="F96" s="220" t="s">
        <v>137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136</v>
      </c>
      <c r="AU96" s="19" t="s">
        <v>84</v>
      </c>
    </row>
    <row r="97" s="13" customFormat="1">
      <c r="A97" s="13"/>
      <c r="B97" s="224"/>
      <c r="C97" s="225"/>
      <c r="D97" s="226" t="s">
        <v>138</v>
      </c>
      <c r="E97" s="227" t="s">
        <v>19</v>
      </c>
      <c r="F97" s="228" t="s">
        <v>139</v>
      </c>
      <c r="G97" s="225"/>
      <c r="H97" s="227" t="s">
        <v>19</v>
      </c>
      <c r="I97" s="229"/>
      <c r="J97" s="225"/>
      <c r="K97" s="225"/>
      <c r="L97" s="230"/>
      <c r="M97" s="231"/>
      <c r="N97" s="232"/>
      <c r="O97" s="232"/>
      <c r="P97" s="232"/>
      <c r="Q97" s="232"/>
      <c r="R97" s="232"/>
      <c r="S97" s="232"/>
      <c r="T97" s="23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4" t="s">
        <v>138</v>
      </c>
      <c r="AU97" s="234" t="s">
        <v>84</v>
      </c>
      <c r="AV97" s="13" t="s">
        <v>82</v>
      </c>
      <c r="AW97" s="13" t="s">
        <v>35</v>
      </c>
      <c r="AX97" s="13" t="s">
        <v>74</v>
      </c>
      <c r="AY97" s="234" t="s">
        <v>126</v>
      </c>
    </row>
    <row r="98" s="14" customFormat="1">
      <c r="A98" s="14"/>
      <c r="B98" s="235"/>
      <c r="C98" s="236"/>
      <c r="D98" s="226" t="s">
        <v>138</v>
      </c>
      <c r="E98" s="237" t="s">
        <v>19</v>
      </c>
      <c r="F98" s="238" t="s">
        <v>84</v>
      </c>
      <c r="G98" s="236"/>
      <c r="H98" s="239">
        <v>2</v>
      </c>
      <c r="I98" s="240"/>
      <c r="J98" s="236"/>
      <c r="K98" s="236"/>
      <c r="L98" s="241"/>
      <c r="M98" s="242"/>
      <c r="N98" s="243"/>
      <c r="O98" s="243"/>
      <c r="P98" s="243"/>
      <c r="Q98" s="243"/>
      <c r="R98" s="243"/>
      <c r="S98" s="243"/>
      <c r="T98" s="24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5" t="s">
        <v>138</v>
      </c>
      <c r="AU98" s="245" t="s">
        <v>84</v>
      </c>
      <c r="AV98" s="14" t="s">
        <v>84</v>
      </c>
      <c r="AW98" s="14" t="s">
        <v>35</v>
      </c>
      <c r="AX98" s="14" t="s">
        <v>74</v>
      </c>
      <c r="AY98" s="245" t="s">
        <v>126</v>
      </c>
    </row>
    <row r="99" s="15" customFormat="1">
      <c r="A99" s="15"/>
      <c r="B99" s="246"/>
      <c r="C99" s="247"/>
      <c r="D99" s="226" t="s">
        <v>138</v>
      </c>
      <c r="E99" s="248" t="s">
        <v>19</v>
      </c>
      <c r="F99" s="249" t="s">
        <v>140</v>
      </c>
      <c r="G99" s="247"/>
      <c r="H99" s="250">
        <v>2</v>
      </c>
      <c r="I99" s="251"/>
      <c r="J99" s="247"/>
      <c r="K99" s="247"/>
      <c r="L99" s="252"/>
      <c r="M99" s="253"/>
      <c r="N99" s="254"/>
      <c r="O99" s="254"/>
      <c r="P99" s="254"/>
      <c r="Q99" s="254"/>
      <c r="R99" s="254"/>
      <c r="S99" s="254"/>
      <c r="T99" s="25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56" t="s">
        <v>138</v>
      </c>
      <c r="AU99" s="256" t="s">
        <v>84</v>
      </c>
      <c r="AV99" s="15" t="s">
        <v>134</v>
      </c>
      <c r="AW99" s="15" t="s">
        <v>35</v>
      </c>
      <c r="AX99" s="15" t="s">
        <v>82</v>
      </c>
      <c r="AY99" s="256" t="s">
        <v>126</v>
      </c>
    </row>
    <row r="100" s="2" customFormat="1" ht="16.5" customHeight="1">
      <c r="A100" s="40"/>
      <c r="B100" s="41"/>
      <c r="C100" s="206" t="s">
        <v>84</v>
      </c>
      <c r="D100" s="206" t="s">
        <v>129</v>
      </c>
      <c r="E100" s="207" t="s">
        <v>141</v>
      </c>
      <c r="F100" s="208" t="s">
        <v>142</v>
      </c>
      <c r="G100" s="209" t="s">
        <v>132</v>
      </c>
      <c r="H100" s="210">
        <v>96</v>
      </c>
      <c r="I100" s="211"/>
      <c r="J100" s="212">
        <f>ROUND(I100*H100,2)</f>
        <v>0</v>
      </c>
      <c r="K100" s="208" t="s">
        <v>133</v>
      </c>
      <c r="L100" s="46"/>
      <c r="M100" s="213" t="s">
        <v>19</v>
      </c>
      <c r="N100" s="214" t="s">
        <v>45</v>
      </c>
      <c r="O100" s="86"/>
      <c r="P100" s="215">
        <f>O100*H100</f>
        <v>0</v>
      </c>
      <c r="Q100" s="215">
        <v>0.0036600000000000001</v>
      </c>
      <c r="R100" s="215">
        <f>Q100*H100</f>
        <v>0.35136000000000001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134</v>
      </c>
      <c r="AT100" s="217" t="s">
        <v>129</v>
      </c>
      <c r="AU100" s="217" t="s">
        <v>84</v>
      </c>
      <c r="AY100" s="19" t="s">
        <v>126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82</v>
      </c>
      <c r="BK100" s="218">
        <f>ROUND(I100*H100,2)</f>
        <v>0</v>
      </c>
      <c r="BL100" s="19" t="s">
        <v>134</v>
      </c>
      <c r="BM100" s="217" t="s">
        <v>143</v>
      </c>
    </row>
    <row r="101" s="2" customFormat="1">
      <c r="A101" s="40"/>
      <c r="B101" s="41"/>
      <c r="C101" s="42"/>
      <c r="D101" s="219" t="s">
        <v>136</v>
      </c>
      <c r="E101" s="42"/>
      <c r="F101" s="220" t="s">
        <v>144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136</v>
      </c>
      <c r="AU101" s="19" t="s">
        <v>84</v>
      </c>
    </row>
    <row r="102" s="13" customFormat="1">
      <c r="A102" s="13"/>
      <c r="B102" s="224"/>
      <c r="C102" s="225"/>
      <c r="D102" s="226" t="s">
        <v>138</v>
      </c>
      <c r="E102" s="227" t="s">
        <v>19</v>
      </c>
      <c r="F102" s="228" t="s">
        <v>145</v>
      </c>
      <c r="G102" s="225"/>
      <c r="H102" s="227" t="s">
        <v>19</v>
      </c>
      <c r="I102" s="229"/>
      <c r="J102" s="225"/>
      <c r="K102" s="225"/>
      <c r="L102" s="230"/>
      <c r="M102" s="231"/>
      <c r="N102" s="232"/>
      <c r="O102" s="232"/>
      <c r="P102" s="232"/>
      <c r="Q102" s="232"/>
      <c r="R102" s="232"/>
      <c r="S102" s="232"/>
      <c r="T102" s="23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4" t="s">
        <v>138</v>
      </c>
      <c r="AU102" s="234" t="s">
        <v>84</v>
      </c>
      <c r="AV102" s="13" t="s">
        <v>82</v>
      </c>
      <c r="AW102" s="13" t="s">
        <v>35</v>
      </c>
      <c r="AX102" s="13" t="s">
        <v>74</v>
      </c>
      <c r="AY102" s="234" t="s">
        <v>126</v>
      </c>
    </row>
    <row r="103" s="14" customFormat="1">
      <c r="A103" s="14"/>
      <c r="B103" s="235"/>
      <c r="C103" s="236"/>
      <c r="D103" s="226" t="s">
        <v>138</v>
      </c>
      <c r="E103" s="237" t="s">
        <v>19</v>
      </c>
      <c r="F103" s="238" t="s">
        <v>146</v>
      </c>
      <c r="G103" s="236"/>
      <c r="H103" s="239">
        <v>56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5" t="s">
        <v>138</v>
      </c>
      <c r="AU103" s="245" t="s">
        <v>84</v>
      </c>
      <c r="AV103" s="14" t="s">
        <v>84</v>
      </c>
      <c r="AW103" s="14" t="s">
        <v>35</v>
      </c>
      <c r="AX103" s="14" t="s">
        <v>74</v>
      </c>
      <c r="AY103" s="245" t="s">
        <v>126</v>
      </c>
    </row>
    <row r="104" s="13" customFormat="1">
      <c r="A104" s="13"/>
      <c r="B104" s="224"/>
      <c r="C104" s="225"/>
      <c r="D104" s="226" t="s">
        <v>138</v>
      </c>
      <c r="E104" s="227" t="s">
        <v>19</v>
      </c>
      <c r="F104" s="228" t="s">
        <v>139</v>
      </c>
      <c r="G104" s="225"/>
      <c r="H104" s="227" t="s">
        <v>19</v>
      </c>
      <c r="I104" s="229"/>
      <c r="J104" s="225"/>
      <c r="K104" s="225"/>
      <c r="L104" s="230"/>
      <c r="M104" s="231"/>
      <c r="N104" s="232"/>
      <c r="O104" s="232"/>
      <c r="P104" s="232"/>
      <c r="Q104" s="232"/>
      <c r="R104" s="232"/>
      <c r="S104" s="232"/>
      <c r="T104" s="23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4" t="s">
        <v>138</v>
      </c>
      <c r="AU104" s="234" t="s">
        <v>84</v>
      </c>
      <c r="AV104" s="13" t="s">
        <v>82</v>
      </c>
      <c r="AW104" s="13" t="s">
        <v>35</v>
      </c>
      <c r="AX104" s="13" t="s">
        <v>74</v>
      </c>
      <c r="AY104" s="234" t="s">
        <v>126</v>
      </c>
    </row>
    <row r="105" s="14" customFormat="1">
      <c r="A105" s="14"/>
      <c r="B105" s="235"/>
      <c r="C105" s="236"/>
      <c r="D105" s="226" t="s">
        <v>138</v>
      </c>
      <c r="E105" s="237" t="s">
        <v>19</v>
      </c>
      <c r="F105" s="238" t="s">
        <v>147</v>
      </c>
      <c r="G105" s="236"/>
      <c r="H105" s="239">
        <v>40</v>
      </c>
      <c r="I105" s="240"/>
      <c r="J105" s="236"/>
      <c r="K105" s="236"/>
      <c r="L105" s="241"/>
      <c r="M105" s="242"/>
      <c r="N105" s="243"/>
      <c r="O105" s="243"/>
      <c r="P105" s="243"/>
      <c r="Q105" s="243"/>
      <c r="R105" s="243"/>
      <c r="S105" s="243"/>
      <c r="T105" s="24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5" t="s">
        <v>138</v>
      </c>
      <c r="AU105" s="245" t="s">
        <v>84</v>
      </c>
      <c r="AV105" s="14" t="s">
        <v>84</v>
      </c>
      <c r="AW105" s="14" t="s">
        <v>35</v>
      </c>
      <c r="AX105" s="14" t="s">
        <v>74</v>
      </c>
      <c r="AY105" s="245" t="s">
        <v>126</v>
      </c>
    </row>
    <row r="106" s="15" customFormat="1">
      <c r="A106" s="15"/>
      <c r="B106" s="246"/>
      <c r="C106" s="247"/>
      <c r="D106" s="226" t="s">
        <v>138</v>
      </c>
      <c r="E106" s="248" t="s">
        <v>19</v>
      </c>
      <c r="F106" s="249" t="s">
        <v>140</v>
      </c>
      <c r="G106" s="247"/>
      <c r="H106" s="250">
        <v>96</v>
      </c>
      <c r="I106" s="251"/>
      <c r="J106" s="247"/>
      <c r="K106" s="247"/>
      <c r="L106" s="252"/>
      <c r="M106" s="253"/>
      <c r="N106" s="254"/>
      <c r="O106" s="254"/>
      <c r="P106" s="254"/>
      <c r="Q106" s="254"/>
      <c r="R106" s="254"/>
      <c r="S106" s="254"/>
      <c r="T106" s="25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56" t="s">
        <v>138</v>
      </c>
      <c r="AU106" s="256" t="s">
        <v>84</v>
      </c>
      <c r="AV106" s="15" t="s">
        <v>134</v>
      </c>
      <c r="AW106" s="15" t="s">
        <v>35</v>
      </c>
      <c r="AX106" s="15" t="s">
        <v>82</v>
      </c>
      <c r="AY106" s="256" t="s">
        <v>126</v>
      </c>
    </row>
    <row r="107" s="2" customFormat="1" ht="16.5" customHeight="1">
      <c r="A107" s="40"/>
      <c r="B107" s="41"/>
      <c r="C107" s="206" t="s">
        <v>148</v>
      </c>
      <c r="D107" s="206" t="s">
        <v>129</v>
      </c>
      <c r="E107" s="207" t="s">
        <v>149</v>
      </c>
      <c r="F107" s="208" t="s">
        <v>150</v>
      </c>
      <c r="G107" s="209" t="s">
        <v>151</v>
      </c>
      <c r="H107" s="210">
        <v>3</v>
      </c>
      <c r="I107" s="211"/>
      <c r="J107" s="212">
        <f>ROUND(I107*H107,2)</f>
        <v>0</v>
      </c>
      <c r="K107" s="208" t="s">
        <v>133</v>
      </c>
      <c r="L107" s="46"/>
      <c r="M107" s="213" t="s">
        <v>19</v>
      </c>
      <c r="N107" s="214" t="s">
        <v>45</v>
      </c>
      <c r="O107" s="86"/>
      <c r="P107" s="215">
        <f>O107*H107</f>
        <v>0</v>
      </c>
      <c r="Q107" s="215">
        <v>0.041529999999999997</v>
      </c>
      <c r="R107" s="215">
        <f>Q107*H107</f>
        <v>0.12458999999999999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134</v>
      </c>
      <c r="AT107" s="217" t="s">
        <v>129</v>
      </c>
      <c r="AU107" s="217" t="s">
        <v>84</v>
      </c>
      <c r="AY107" s="19" t="s">
        <v>126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134</v>
      </c>
      <c r="BM107" s="217" t="s">
        <v>152</v>
      </c>
    </row>
    <row r="108" s="2" customFormat="1">
      <c r="A108" s="40"/>
      <c r="B108" s="41"/>
      <c r="C108" s="42"/>
      <c r="D108" s="219" t="s">
        <v>136</v>
      </c>
      <c r="E108" s="42"/>
      <c r="F108" s="220" t="s">
        <v>153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136</v>
      </c>
      <c r="AU108" s="19" t="s">
        <v>84</v>
      </c>
    </row>
    <row r="109" s="13" customFormat="1">
      <c r="A109" s="13"/>
      <c r="B109" s="224"/>
      <c r="C109" s="225"/>
      <c r="D109" s="226" t="s">
        <v>138</v>
      </c>
      <c r="E109" s="227" t="s">
        <v>19</v>
      </c>
      <c r="F109" s="228" t="s">
        <v>154</v>
      </c>
      <c r="G109" s="225"/>
      <c r="H109" s="227" t="s">
        <v>19</v>
      </c>
      <c r="I109" s="229"/>
      <c r="J109" s="225"/>
      <c r="K109" s="225"/>
      <c r="L109" s="230"/>
      <c r="M109" s="231"/>
      <c r="N109" s="232"/>
      <c r="O109" s="232"/>
      <c r="P109" s="232"/>
      <c r="Q109" s="232"/>
      <c r="R109" s="232"/>
      <c r="S109" s="232"/>
      <c r="T109" s="23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138</v>
      </c>
      <c r="AU109" s="234" t="s">
        <v>84</v>
      </c>
      <c r="AV109" s="13" t="s">
        <v>82</v>
      </c>
      <c r="AW109" s="13" t="s">
        <v>35</v>
      </c>
      <c r="AX109" s="13" t="s">
        <v>74</v>
      </c>
      <c r="AY109" s="234" t="s">
        <v>126</v>
      </c>
    </row>
    <row r="110" s="14" customFormat="1">
      <c r="A110" s="14"/>
      <c r="B110" s="235"/>
      <c r="C110" s="236"/>
      <c r="D110" s="226" t="s">
        <v>138</v>
      </c>
      <c r="E110" s="237" t="s">
        <v>19</v>
      </c>
      <c r="F110" s="238" t="s">
        <v>155</v>
      </c>
      <c r="G110" s="236"/>
      <c r="H110" s="239">
        <v>3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5" t="s">
        <v>138</v>
      </c>
      <c r="AU110" s="245" t="s">
        <v>84</v>
      </c>
      <c r="AV110" s="14" t="s">
        <v>84</v>
      </c>
      <c r="AW110" s="14" t="s">
        <v>35</v>
      </c>
      <c r="AX110" s="14" t="s">
        <v>74</v>
      </c>
      <c r="AY110" s="245" t="s">
        <v>126</v>
      </c>
    </row>
    <row r="111" s="15" customFormat="1">
      <c r="A111" s="15"/>
      <c r="B111" s="246"/>
      <c r="C111" s="247"/>
      <c r="D111" s="226" t="s">
        <v>138</v>
      </c>
      <c r="E111" s="248" t="s">
        <v>19</v>
      </c>
      <c r="F111" s="249" t="s">
        <v>140</v>
      </c>
      <c r="G111" s="247"/>
      <c r="H111" s="250">
        <v>3</v>
      </c>
      <c r="I111" s="251"/>
      <c r="J111" s="247"/>
      <c r="K111" s="247"/>
      <c r="L111" s="252"/>
      <c r="M111" s="253"/>
      <c r="N111" s="254"/>
      <c r="O111" s="254"/>
      <c r="P111" s="254"/>
      <c r="Q111" s="254"/>
      <c r="R111" s="254"/>
      <c r="S111" s="254"/>
      <c r="T111" s="25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56" t="s">
        <v>138</v>
      </c>
      <c r="AU111" s="256" t="s">
        <v>84</v>
      </c>
      <c r="AV111" s="15" t="s">
        <v>134</v>
      </c>
      <c r="AW111" s="15" t="s">
        <v>35</v>
      </c>
      <c r="AX111" s="15" t="s">
        <v>82</v>
      </c>
      <c r="AY111" s="256" t="s">
        <v>126</v>
      </c>
    </row>
    <row r="112" s="12" customFormat="1" ht="22.8" customHeight="1">
      <c r="A112" s="12"/>
      <c r="B112" s="190"/>
      <c r="C112" s="191"/>
      <c r="D112" s="192" t="s">
        <v>73</v>
      </c>
      <c r="E112" s="204" t="s">
        <v>156</v>
      </c>
      <c r="F112" s="204" t="s">
        <v>157</v>
      </c>
      <c r="G112" s="191"/>
      <c r="H112" s="191"/>
      <c r="I112" s="194"/>
      <c r="J112" s="205">
        <f>BK112</f>
        <v>0</v>
      </c>
      <c r="K112" s="191"/>
      <c r="L112" s="196"/>
      <c r="M112" s="197"/>
      <c r="N112" s="198"/>
      <c r="O112" s="198"/>
      <c r="P112" s="199">
        <f>P113+SUM(P114:P184)</f>
        <v>0</v>
      </c>
      <c r="Q112" s="198"/>
      <c r="R112" s="199">
        <f>R113+SUM(R114:R184)</f>
        <v>0.024379999999999999</v>
      </c>
      <c r="S112" s="198"/>
      <c r="T112" s="200">
        <f>T113+SUM(T114:T184)</f>
        <v>1.0349999999999999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1" t="s">
        <v>82</v>
      </c>
      <c r="AT112" s="202" t="s">
        <v>73</v>
      </c>
      <c r="AU112" s="202" t="s">
        <v>82</v>
      </c>
      <c r="AY112" s="201" t="s">
        <v>126</v>
      </c>
      <c r="BK112" s="203">
        <f>BK113+SUM(BK114:BK184)</f>
        <v>0</v>
      </c>
    </row>
    <row r="113" s="2" customFormat="1" ht="16.5" customHeight="1">
      <c r="A113" s="40"/>
      <c r="B113" s="41"/>
      <c r="C113" s="206" t="s">
        <v>134</v>
      </c>
      <c r="D113" s="206" t="s">
        <v>129</v>
      </c>
      <c r="E113" s="207" t="s">
        <v>158</v>
      </c>
      <c r="F113" s="208" t="s">
        <v>159</v>
      </c>
      <c r="G113" s="209" t="s">
        <v>151</v>
      </c>
      <c r="H113" s="210">
        <v>370</v>
      </c>
      <c r="I113" s="211"/>
      <c r="J113" s="212">
        <f>ROUND(I113*H113,2)</f>
        <v>0</v>
      </c>
      <c r="K113" s="208" t="s">
        <v>133</v>
      </c>
      <c r="L113" s="46"/>
      <c r="M113" s="213" t="s">
        <v>19</v>
      </c>
      <c r="N113" s="214" t="s">
        <v>45</v>
      </c>
      <c r="O113" s="86"/>
      <c r="P113" s="215">
        <f>O113*H113</f>
        <v>0</v>
      </c>
      <c r="Q113" s="215">
        <v>4.0000000000000003E-05</v>
      </c>
      <c r="R113" s="215">
        <f>Q113*H113</f>
        <v>0.014800000000000001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134</v>
      </c>
      <c r="AT113" s="217" t="s">
        <v>129</v>
      </c>
      <c r="AU113" s="217" t="s">
        <v>84</v>
      </c>
      <c r="AY113" s="19" t="s">
        <v>126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134</v>
      </c>
      <c r="BM113" s="217" t="s">
        <v>160</v>
      </c>
    </row>
    <row r="114" s="2" customFormat="1">
      <c r="A114" s="40"/>
      <c r="B114" s="41"/>
      <c r="C114" s="42"/>
      <c r="D114" s="219" t="s">
        <v>136</v>
      </c>
      <c r="E114" s="42"/>
      <c r="F114" s="220" t="s">
        <v>161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136</v>
      </c>
      <c r="AU114" s="19" t="s">
        <v>84</v>
      </c>
    </row>
    <row r="115" s="2" customFormat="1">
      <c r="A115" s="40"/>
      <c r="B115" s="41"/>
      <c r="C115" s="42"/>
      <c r="D115" s="226" t="s">
        <v>162</v>
      </c>
      <c r="E115" s="42"/>
      <c r="F115" s="257" t="s">
        <v>163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162</v>
      </c>
      <c r="AU115" s="19" t="s">
        <v>84</v>
      </c>
    </row>
    <row r="116" s="14" customFormat="1">
      <c r="A116" s="14"/>
      <c r="B116" s="235"/>
      <c r="C116" s="236"/>
      <c r="D116" s="226" t="s">
        <v>138</v>
      </c>
      <c r="E116" s="237" t="s">
        <v>19</v>
      </c>
      <c r="F116" s="238" t="s">
        <v>164</v>
      </c>
      <c r="G116" s="236"/>
      <c r="H116" s="239">
        <v>370</v>
      </c>
      <c r="I116" s="240"/>
      <c r="J116" s="236"/>
      <c r="K116" s="236"/>
      <c r="L116" s="241"/>
      <c r="M116" s="242"/>
      <c r="N116" s="243"/>
      <c r="O116" s="243"/>
      <c r="P116" s="243"/>
      <c r="Q116" s="243"/>
      <c r="R116" s="243"/>
      <c r="S116" s="243"/>
      <c r="T116" s="24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5" t="s">
        <v>138</v>
      </c>
      <c r="AU116" s="245" t="s">
        <v>84</v>
      </c>
      <c r="AV116" s="14" t="s">
        <v>84</v>
      </c>
      <c r="AW116" s="14" t="s">
        <v>35</v>
      </c>
      <c r="AX116" s="14" t="s">
        <v>74</v>
      </c>
      <c r="AY116" s="245" t="s">
        <v>126</v>
      </c>
    </row>
    <row r="117" s="15" customFormat="1">
      <c r="A117" s="15"/>
      <c r="B117" s="246"/>
      <c r="C117" s="247"/>
      <c r="D117" s="226" t="s">
        <v>138</v>
      </c>
      <c r="E117" s="248" t="s">
        <v>19</v>
      </c>
      <c r="F117" s="249" t="s">
        <v>140</v>
      </c>
      <c r="G117" s="247"/>
      <c r="H117" s="250">
        <v>370</v>
      </c>
      <c r="I117" s="251"/>
      <c r="J117" s="247"/>
      <c r="K117" s="247"/>
      <c r="L117" s="252"/>
      <c r="M117" s="253"/>
      <c r="N117" s="254"/>
      <c r="O117" s="254"/>
      <c r="P117" s="254"/>
      <c r="Q117" s="254"/>
      <c r="R117" s="254"/>
      <c r="S117" s="254"/>
      <c r="T117" s="25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56" t="s">
        <v>138</v>
      </c>
      <c r="AU117" s="256" t="s">
        <v>84</v>
      </c>
      <c r="AV117" s="15" t="s">
        <v>134</v>
      </c>
      <c r="AW117" s="15" t="s">
        <v>35</v>
      </c>
      <c r="AX117" s="15" t="s">
        <v>82</v>
      </c>
      <c r="AY117" s="256" t="s">
        <v>126</v>
      </c>
    </row>
    <row r="118" s="2" customFormat="1" ht="33" customHeight="1">
      <c r="A118" s="40"/>
      <c r="B118" s="41"/>
      <c r="C118" s="206" t="s">
        <v>165</v>
      </c>
      <c r="D118" s="206" t="s">
        <v>129</v>
      </c>
      <c r="E118" s="207" t="s">
        <v>166</v>
      </c>
      <c r="F118" s="208" t="s">
        <v>167</v>
      </c>
      <c r="G118" s="209" t="s">
        <v>132</v>
      </c>
      <c r="H118" s="210">
        <v>2</v>
      </c>
      <c r="I118" s="211"/>
      <c r="J118" s="212">
        <f>ROUND(I118*H118,2)</f>
        <v>0</v>
      </c>
      <c r="K118" s="208" t="s">
        <v>133</v>
      </c>
      <c r="L118" s="46"/>
      <c r="M118" s="213" t="s">
        <v>19</v>
      </c>
      <c r="N118" s="214" t="s">
        <v>45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0.001</v>
      </c>
      <c r="T118" s="216">
        <f>S118*H118</f>
        <v>0.002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134</v>
      </c>
      <c r="AT118" s="217" t="s">
        <v>129</v>
      </c>
      <c r="AU118" s="217" t="s">
        <v>84</v>
      </c>
      <c r="AY118" s="19" t="s">
        <v>126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82</v>
      </c>
      <c r="BK118" s="218">
        <f>ROUND(I118*H118,2)</f>
        <v>0</v>
      </c>
      <c r="BL118" s="19" t="s">
        <v>134</v>
      </c>
      <c r="BM118" s="217" t="s">
        <v>168</v>
      </c>
    </row>
    <row r="119" s="2" customFormat="1">
      <c r="A119" s="40"/>
      <c r="B119" s="41"/>
      <c r="C119" s="42"/>
      <c r="D119" s="219" t="s">
        <v>136</v>
      </c>
      <c r="E119" s="42"/>
      <c r="F119" s="220" t="s">
        <v>169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136</v>
      </c>
      <c r="AU119" s="19" t="s">
        <v>84</v>
      </c>
    </row>
    <row r="120" s="13" customFormat="1">
      <c r="A120" s="13"/>
      <c r="B120" s="224"/>
      <c r="C120" s="225"/>
      <c r="D120" s="226" t="s">
        <v>138</v>
      </c>
      <c r="E120" s="227" t="s">
        <v>19</v>
      </c>
      <c r="F120" s="228" t="s">
        <v>170</v>
      </c>
      <c r="G120" s="225"/>
      <c r="H120" s="227" t="s">
        <v>19</v>
      </c>
      <c r="I120" s="229"/>
      <c r="J120" s="225"/>
      <c r="K120" s="225"/>
      <c r="L120" s="230"/>
      <c r="M120" s="231"/>
      <c r="N120" s="232"/>
      <c r="O120" s="232"/>
      <c r="P120" s="232"/>
      <c r="Q120" s="232"/>
      <c r="R120" s="232"/>
      <c r="S120" s="232"/>
      <c r="T120" s="23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4" t="s">
        <v>138</v>
      </c>
      <c r="AU120" s="234" t="s">
        <v>84</v>
      </c>
      <c r="AV120" s="13" t="s">
        <v>82</v>
      </c>
      <c r="AW120" s="13" t="s">
        <v>35</v>
      </c>
      <c r="AX120" s="13" t="s">
        <v>74</v>
      </c>
      <c r="AY120" s="234" t="s">
        <v>126</v>
      </c>
    </row>
    <row r="121" s="14" customFormat="1">
      <c r="A121" s="14"/>
      <c r="B121" s="235"/>
      <c r="C121" s="236"/>
      <c r="D121" s="226" t="s">
        <v>138</v>
      </c>
      <c r="E121" s="237" t="s">
        <v>19</v>
      </c>
      <c r="F121" s="238" t="s">
        <v>84</v>
      </c>
      <c r="G121" s="236"/>
      <c r="H121" s="239">
        <v>2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5" t="s">
        <v>138</v>
      </c>
      <c r="AU121" s="245" t="s">
        <v>84</v>
      </c>
      <c r="AV121" s="14" t="s">
        <v>84</v>
      </c>
      <c r="AW121" s="14" t="s">
        <v>35</v>
      </c>
      <c r="AX121" s="14" t="s">
        <v>74</v>
      </c>
      <c r="AY121" s="245" t="s">
        <v>126</v>
      </c>
    </row>
    <row r="122" s="15" customFormat="1">
      <c r="A122" s="15"/>
      <c r="B122" s="246"/>
      <c r="C122" s="247"/>
      <c r="D122" s="226" t="s">
        <v>138</v>
      </c>
      <c r="E122" s="248" t="s">
        <v>19</v>
      </c>
      <c r="F122" s="249" t="s">
        <v>140</v>
      </c>
      <c r="G122" s="247"/>
      <c r="H122" s="250">
        <v>2</v>
      </c>
      <c r="I122" s="251"/>
      <c r="J122" s="247"/>
      <c r="K122" s="247"/>
      <c r="L122" s="252"/>
      <c r="M122" s="253"/>
      <c r="N122" s="254"/>
      <c r="O122" s="254"/>
      <c r="P122" s="254"/>
      <c r="Q122" s="254"/>
      <c r="R122" s="254"/>
      <c r="S122" s="254"/>
      <c r="T122" s="25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56" t="s">
        <v>138</v>
      </c>
      <c r="AU122" s="256" t="s">
        <v>84</v>
      </c>
      <c r="AV122" s="15" t="s">
        <v>134</v>
      </c>
      <c r="AW122" s="15" t="s">
        <v>35</v>
      </c>
      <c r="AX122" s="15" t="s">
        <v>82</v>
      </c>
      <c r="AY122" s="256" t="s">
        <v>126</v>
      </c>
    </row>
    <row r="123" s="2" customFormat="1" ht="33" customHeight="1">
      <c r="A123" s="40"/>
      <c r="B123" s="41"/>
      <c r="C123" s="206" t="s">
        <v>127</v>
      </c>
      <c r="D123" s="206" t="s">
        <v>129</v>
      </c>
      <c r="E123" s="207" t="s">
        <v>171</v>
      </c>
      <c r="F123" s="208" t="s">
        <v>172</v>
      </c>
      <c r="G123" s="209" t="s">
        <v>132</v>
      </c>
      <c r="H123" s="210">
        <v>12</v>
      </c>
      <c r="I123" s="211"/>
      <c r="J123" s="212">
        <f>ROUND(I123*H123,2)</f>
        <v>0</v>
      </c>
      <c r="K123" s="208" t="s">
        <v>133</v>
      </c>
      <c r="L123" s="46"/>
      <c r="M123" s="213" t="s">
        <v>19</v>
      </c>
      <c r="N123" s="214" t="s">
        <v>45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0.002</v>
      </c>
      <c r="T123" s="216">
        <f>S123*H123</f>
        <v>0.024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134</v>
      </c>
      <c r="AT123" s="217" t="s">
        <v>129</v>
      </c>
      <c r="AU123" s="217" t="s">
        <v>84</v>
      </c>
      <c r="AY123" s="19" t="s">
        <v>126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134</v>
      </c>
      <c r="BM123" s="217" t="s">
        <v>173</v>
      </c>
    </row>
    <row r="124" s="2" customFormat="1">
      <c r="A124" s="40"/>
      <c r="B124" s="41"/>
      <c r="C124" s="42"/>
      <c r="D124" s="219" t="s">
        <v>136</v>
      </c>
      <c r="E124" s="42"/>
      <c r="F124" s="220" t="s">
        <v>174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136</v>
      </c>
      <c r="AU124" s="19" t="s">
        <v>84</v>
      </c>
    </row>
    <row r="125" s="13" customFormat="1">
      <c r="A125" s="13"/>
      <c r="B125" s="224"/>
      <c r="C125" s="225"/>
      <c r="D125" s="226" t="s">
        <v>138</v>
      </c>
      <c r="E125" s="227" t="s">
        <v>19</v>
      </c>
      <c r="F125" s="228" t="s">
        <v>170</v>
      </c>
      <c r="G125" s="225"/>
      <c r="H125" s="227" t="s">
        <v>19</v>
      </c>
      <c r="I125" s="229"/>
      <c r="J125" s="225"/>
      <c r="K125" s="225"/>
      <c r="L125" s="230"/>
      <c r="M125" s="231"/>
      <c r="N125" s="232"/>
      <c r="O125" s="232"/>
      <c r="P125" s="232"/>
      <c r="Q125" s="232"/>
      <c r="R125" s="232"/>
      <c r="S125" s="232"/>
      <c r="T125" s="23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4" t="s">
        <v>138</v>
      </c>
      <c r="AU125" s="234" t="s">
        <v>84</v>
      </c>
      <c r="AV125" s="13" t="s">
        <v>82</v>
      </c>
      <c r="AW125" s="13" t="s">
        <v>35</v>
      </c>
      <c r="AX125" s="13" t="s">
        <v>74</v>
      </c>
      <c r="AY125" s="234" t="s">
        <v>126</v>
      </c>
    </row>
    <row r="126" s="14" customFormat="1">
      <c r="A126" s="14"/>
      <c r="B126" s="235"/>
      <c r="C126" s="236"/>
      <c r="D126" s="226" t="s">
        <v>138</v>
      </c>
      <c r="E126" s="237" t="s">
        <v>19</v>
      </c>
      <c r="F126" s="238" t="s">
        <v>175</v>
      </c>
      <c r="G126" s="236"/>
      <c r="H126" s="239">
        <v>8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5" t="s">
        <v>138</v>
      </c>
      <c r="AU126" s="245" t="s">
        <v>84</v>
      </c>
      <c r="AV126" s="14" t="s">
        <v>84</v>
      </c>
      <c r="AW126" s="14" t="s">
        <v>35</v>
      </c>
      <c r="AX126" s="14" t="s">
        <v>74</v>
      </c>
      <c r="AY126" s="245" t="s">
        <v>126</v>
      </c>
    </row>
    <row r="127" s="13" customFormat="1">
      <c r="A127" s="13"/>
      <c r="B127" s="224"/>
      <c r="C127" s="225"/>
      <c r="D127" s="226" t="s">
        <v>138</v>
      </c>
      <c r="E127" s="227" t="s">
        <v>19</v>
      </c>
      <c r="F127" s="228" t="s">
        <v>176</v>
      </c>
      <c r="G127" s="225"/>
      <c r="H127" s="227" t="s">
        <v>19</v>
      </c>
      <c r="I127" s="229"/>
      <c r="J127" s="225"/>
      <c r="K127" s="225"/>
      <c r="L127" s="230"/>
      <c r="M127" s="231"/>
      <c r="N127" s="232"/>
      <c r="O127" s="232"/>
      <c r="P127" s="232"/>
      <c r="Q127" s="232"/>
      <c r="R127" s="232"/>
      <c r="S127" s="232"/>
      <c r="T127" s="23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4" t="s">
        <v>138</v>
      </c>
      <c r="AU127" s="234" t="s">
        <v>84</v>
      </c>
      <c r="AV127" s="13" t="s">
        <v>82</v>
      </c>
      <c r="AW127" s="13" t="s">
        <v>35</v>
      </c>
      <c r="AX127" s="13" t="s">
        <v>74</v>
      </c>
      <c r="AY127" s="234" t="s">
        <v>126</v>
      </c>
    </row>
    <row r="128" s="14" customFormat="1">
      <c r="A128" s="14"/>
      <c r="B128" s="235"/>
      <c r="C128" s="236"/>
      <c r="D128" s="226" t="s">
        <v>138</v>
      </c>
      <c r="E128" s="237" t="s">
        <v>19</v>
      </c>
      <c r="F128" s="238" t="s">
        <v>134</v>
      </c>
      <c r="G128" s="236"/>
      <c r="H128" s="239">
        <v>4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5" t="s">
        <v>138</v>
      </c>
      <c r="AU128" s="245" t="s">
        <v>84</v>
      </c>
      <c r="AV128" s="14" t="s">
        <v>84</v>
      </c>
      <c r="AW128" s="14" t="s">
        <v>35</v>
      </c>
      <c r="AX128" s="14" t="s">
        <v>74</v>
      </c>
      <c r="AY128" s="245" t="s">
        <v>126</v>
      </c>
    </row>
    <row r="129" s="15" customFormat="1">
      <c r="A129" s="15"/>
      <c r="B129" s="246"/>
      <c r="C129" s="247"/>
      <c r="D129" s="226" t="s">
        <v>138</v>
      </c>
      <c r="E129" s="248" t="s">
        <v>19</v>
      </c>
      <c r="F129" s="249" t="s">
        <v>140</v>
      </c>
      <c r="G129" s="247"/>
      <c r="H129" s="250">
        <v>12</v>
      </c>
      <c r="I129" s="251"/>
      <c r="J129" s="247"/>
      <c r="K129" s="247"/>
      <c r="L129" s="252"/>
      <c r="M129" s="253"/>
      <c r="N129" s="254"/>
      <c r="O129" s="254"/>
      <c r="P129" s="254"/>
      <c r="Q129" s="254"/>
      <c r="R129" s="254"/>
      <c r="S129" s="254"/>
      <c r="T129" s="25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6" t="s">
        <v>138</v>
      </c>
      <c r="AU129" s="256" t="s">
        <v>84</v>
      </c>
      <c r="AV129" s="15" t="s">
        <v>134</v>
      </c>
      <c r="AW129" s="15" t="s">
        <v>35</v>
      </c>
      <c r="AX129" s="15" t="s">
        <v>82</v>
      </c>
      <c r="AY129" s="256" t="s">
        <v>126</v>
      </c>
    </row>
    <row r="130" s="2" customFormat="1" ht="33" customHeight="1">
      <c r="A130" s="40"/>
      <c r="B130" s="41"/>
      <c r="C130" s="206" t="s">
        <v>177</v>
      </c>
      <c r="D130" s="206" t="s">
        <v>129</v>
      </c>
      <c r="E130" s="207" t="s">
        <v>178</v>
      </c>
      <c r="F130" s="208" t="s">
        <v>179</v>
      </c>
      <c r="G130" s="209" t="s">
        <v>132</v>
      </c>
      <c r="H130" s="210">
        <v>8</v>
      </c>
      <c r="I130" s="211"/>
      <c r="J130" s="212">
        <f>ROUND(I130*H130,2)</f>
        <v>0</v>
      </c>
      <c r="K130" s="208" t="s">
        <v>133</v>
      </c>
      <c r="L130" s="46"/>
      <c r="M130" s="213" t="s">
        <v>19</v>
      </c>
      <c r="N130" s="214" t="s">
        <v>45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0.002</v>
      </c>
      <c r="T130" s="216">
        <f>S130*H130</f>
        <v>0.016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134</v>
      </c>
      <c r="AT130" s="217" t="s">
        <v>129</v>
      </c>
      <c r="AU130" s="217" t="s">
        <v>84</v>
      </c>
      <c r="AY130" s="19" t="s">
        <v>126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82</v>
      </c>
      <c r="BK130" s="218">
        <f>ROUND(I130*H130,2)</f>
        <v>0</v>
      </c>
      <c r="BL130" s="19" t="s">
        <v>134</v>
      </c>
      <c r="BM130" s="217" t="s">
        <v>180</v>
      </c>
    </row>
    <row r="131" s="2" customFormat="1">
      <c r="A131" s="40"/>
      <c r="B131" s="41"/>
      <c r="C131" s="42"/>
      <c r="D131" s="219" t="s">
        <v>136</v>
      </c>
      <c r="E131" s="42"/>
      <c r="F131" s="220" t="s">
        <v>181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136</v>
      </c>
      <c r="AU131" s="19" t="s">
        <v>84</v>
      </c>
    </row>
    <row r="132" s="13" customFormat="1">
      <c r="A132" s="13"/>
      <c r="B132" s="224"/>
      <c r="C132" s="225"/>
      <c r="D132" s="226" t="s">
        <v>138</v>
      </c>
      <c r="E132" s="227" t="s">
        <v>19</v>
      </c>
      <c r="F132" s="228" t="s">
        <v>170</v>
      </c>
      <c r="G132" s="225"/>
      <c r="H132" s="227" t="s">
        <v>19</v>
      </c>
      <c r="I132" s="229"/>
      <c r="J132" s="225"/>
      <c r="K132" s="225"/>
      <c r="L132" s="230"/>
      <c r="M132" s="231"/>
      <c r="N132" s="232"/>
      <c r="O132" s="232"/>
      <c r="P132" s="232"/>
      <c r="Q132" s="232"/>
      <c r="R132" s="232"/>
      <c r="S132" s="232"/>
      <c r="T132" s="23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138</v>
      </c>
      <c r="AU132" s="234" t="s">
        <v>84</v>
      </c>
      <c r="AV132" s="13" t="s">
        <v>82</v>
      </c>
      <c r="AW132" s="13" t="s">
        <v>35</v>
      </c>
      <c r="AX132" s="13" t="s">
        <v>74</v>
      </c>
      <c r="AY132" s="234" t="s">
        <v>126</v>
      </c>
    </row>
    <row r="133" s="14" customFormat="1">
      <c r="A133" s="14"/>
      <c r="B133" s="235"/>
      <c r="C133" s="236"/>
      <c r="D133" s="226" t="s">
        <v>138</v>
      </c>
      <c r="E133" s="237" t="s">
        <v>19</v>
      </c>
      <c r="F133" s="238" t="s">
        <v>127</v>
      </c>
      <c r="G133" s="236"/>
      <c r="H133" s="239">
        <v>6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5" t="s">
        <v>138</v>
      </c>
      <c r="AU133" s="245" t="s">
        <v>84</v>
      </c>
      <c r="AV133" s="14" t="s">
        <v>84</v>
      </c>
      <c r="AW133" s="14" t="s">
        <v>35</v>
      </c>
      <c r="AX133" s="14" t="s">
        <v>74</v>
      </c>
      <c r="AY133" s="245" t="s">
        <v>126</v>
      </c>
    </row>
    <row r="134" s="13" customFormat="1">
      <c r="A134" s="13"/>
      <c r="B134" s="224"/>
      <c r="C134" s="225"/>
      <c r="D134" s="226" t="s">
        <v>138</v>
      </c>
      <c r="E134" s="227" t="s">
        <v>19</v>
      </c>
      <c r="F134" s="228" t="s">
        <v>176</v>
      </c>
      <c r="G134" s="225"/>
      <c r="H134" s="227" t="s">
        <v>19</v>
      </c>
      <c r="I134" s="229"/>
      <c r="J134" s="225"/>
      <c r="K134" s="225"/>
      <c r="L134" s="230"/>
      <c r="M134" s="231"/>
      <c r="N134" s="232"/>
      <c r="O134" s="232"/>
      <c r="P134" s="232"/>
      <c r="Q134" s="232"/>
      <c r="R134" s="232"/>
      <c r="S134" s="232"/>
      <c r="T134" s="23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4" t="s">
        <v>138</v>
      </c>
      <c r="AU134" s="234" t="s">
        <v>84</v>
      </c>
      <c r="AV134" s="13" t="s">
        <v>82</v>
      </c>
      <c r="AW134" s="13" t="s">
        <v>35</v>
      </c>
      <c r="AX134" s="13" t="s">
        <v>74</v>
      </c>
      <c r="AY134" s="234" t="s">
        <v>126</v>
      </c>
    </row>
    <row r="135" s="14" customFormat="1">
      <c r="A135" s="14"/>
      <c r="B135" s="235"/>
      <c r="C135" s="236"/>
      <c r="D135" s="226" t="s">
        <v>138</v>
      </c>
      <c r="E135" s="237" t="s">
        <v>19</v>
      </c>
      <c r="F135" s="238" t="s">
        <v>84</v>
      </c>
      <c r="G135" s="236"/>
      <c r="H135" s="239">
        <v>2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5" t="s">
        <v>138</v>
      </c>
      <c r="AU135" s="245" t="s">
        <v>84</v>
      </c>
      <c r="AV135" s="14" t="s">
        <v>84</v>
      </c>
      <c r="AW135" s="14" t="s">
        <v>35</v>
      </c>
      <c r="AX135" s="14" t="s">
        <v>74</v>
      </c>
      <c r="AY135" s="245" t="s">
        <v>126</v>
      </c>
    </row>
    <row r="136" s="15" customFormat="1">
      <c r="A136" s="15"/>
      <c r="B136" s="246"/>
      <c r="C136" s="247"/>
      <c r="D136" s="226" t="s">
        <v>138</v>
      </c>
      <c r="E136" s="248" t="s">
        <v>19</v>
      </c>
      <c r="F136" s="249" t="s">
        <v>140</v>
      </c>
      <c r="G136" s="247"/>
      <c r="H136" s="250">
        <v>8</v>
      </c>
      <c r="I136" s="251"/>
      <c r="J136" s="247"/>
      <c r="K136" s="247"/>
      <c r="L136" s="252"/>
      <c r="M136" s="253"/>
      <c r="N136" s="254"/>
      <c r="O136" s="254"/>
      <c r="P136" s="254"/>
      <c r="Q136" s="254"/>
      <c r="R136" s="254"/>
      <c r="S136" s="254"/>
      <c r="T136" s="25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6" t="s">
        <v>138</v>
      </c>
      <c r="AU136" s="256" t="s">
        <v>84</v>
      </c>
      <c r="AV136" s="15" t="s">
        <v>134</v>
      </c>
      <c r="AW136" s="15" t="s">
        <v>35</v>
      </c>
      <c r="AX136" s="15" t="s">
        <v>82</v>
      </c>
      <c r="AY136" s="256" t="s">
        <v>126</v>
      </c>
    </row>
    <row r="137" s="2" customFormat="1" ht="24.15" customHeight="1">
      <c r="A137" s="40"/>
      <c r="B137" s="41"/>
      <c r="C137" s="206" t="s">
        <v>175</v>
      </c>
      <c r="D137" s="206" t="s">
        <v>129</v>
      </c>
      <c r="E137" s="207" t="s">
        <v>182</v>
      </c>
      <c r="F137" s="208" t="s">
        <v>183</v>
      </c>
      <c r="G137" s="209" t="s">
        <v>132</v>
      </c>
      <c r="H137" s="210">
        <v>4</v>
      </c>
      <c r="I137" s="211"/>
      <c r="J137" s="212">
        <f>ROUND(I137*H137,2)</f>
        <v>0</v>
      </c>
      <c r="K137" s="208" t="s">
        <v>133</v>
      </c>
      <c r="L137" s="46"/>
      <c r="M137" s="213" t="s">
        <v>19</v>
      </c>
      <c r="N137" s="214" t="s">
        <v>45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0.0040000000000000001</v>
      </c>
      <c r="T137" s="216">
        <f>S137*H137</f>
        <v>0.016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134</v>
      </c>
      <c r="AT137" s="217" t="s">
        <v>129</v>
      </c>
      <c r="AU137" s="217" t="s">
        <v>84</v>
      </c>
      <c r="AY137" s="19" t="s">
        <v>126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82</v>
      </c>
      <c r="BK137" s="218">
        <f>ROUND(I137*H137,2)</f>
        <v>0</v>
      </c>
      <c r="BL137" s="19" t="s">
        <v>134</v>
      </c>
      <c r="BM137" s="217" t="s">
        <v>184</v>
      </c>
    </row>
    <row r="138" s="2" customFormat="1">
      <c r="A138" s="40"/>
      <c r="B138" s="41"/>
      <c r="C138" s="42"/>
      <c r="D138" s="219" t="s">
        <v>136</v>
      </c>
      <c r="E138" s="42"/>
      <c r="F138" s="220" t="s">
        <v>185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136</v>
      </c>
      <c r="AU138" s="19" t="s">
        <v>84</v>
      </c>
    </row>
    <row r="139" s="13" customFormat="1">
      <c r="A139" s="13"/>
      <c r="B139" s="224"/>
      <c r="C139" s="225"/>
      <c r="D139" s="226" t="s">
        <v>138</v>
      </c>
      <c r="E139" s="227" t="s">
        <v>19</v>
      </c>
      <c r="F139" s="228" t="s">
        <v>186</v>
      </c>
      <c r="G139" s="225"/>
      <c r="H139" s="227" t="s">
        <v>19</v>
      </c>
      <c r="I139" s="229"/>
      <c r="J139" s="225"/>
      <c r="K139" s="225"/>
      <c r="L139" s="230"/>
      <c r="M139" s="231"/>
      <c r="N139" s="232"/>
      <c r="O139" s="232"/>
      <c r="P139" s="232"/>
      <c r="Q139" s="232"/>
      <c r="R139" s="232"/>
      <c r="S139" s="232"/>
      <c r="T139" s="23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4" t="s">
        <v>138</v>
      </c>
      <c r="AU139" s="234" t="s">
        <v>84</v>
      </c>
      <c r="AV139" s="13" t="s">
        <v>82</v>
      </c>
      <c r="AW139" s="13" t="s">
        <v>35</v>
      </c>
      <c r="AX139" s="13" t="s">
        <v>74</v>
      </c>
      <c r="AY139" s="234" t="s">
        <v>126</v>
      </c>
    </row>
    <row r="140" s="14" customFormat="1">
      <c r="A140" s="14"/>
      <c r="B140" s="235"/>
      <c r="C140" s="236"/>
      <c r="D140" s="226" t="s">
        <v>138</v>
      </c>
      <c r="E140" s="237" t="s">
        <v>19</v>
      </c>
      <c r="F140" s="238" t="s">
        <v>134</v>
      </c>
      <c r="G140" s="236"/>
      <c r="H140" s="239">
        <v>4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5" t="s">
        <v>138</v>
      </c>
      <c r="AU140" s="245" t="s">
        <v>84</v>
      </c>
      <c r="AV140" s="14" t="s">
        <v>84</v>
      </c>
      <c r="AW140" s="14" t="s">
        <v>35</v>
      </c>
      <c r="AX140" s="14" t="s">
        <v>74</v>
      </c>
      <c r="AY140" s="245" t="s">
        <v>126</v>
      </c>
    </row>
    <row r="141" s="15" customFormat="1">
      <c r="A141" s="15"/>
      <c r="B141" s="246"/>
      <c r="C141" s="247"/>
      <c r="D141" s="226" t="s">
        <v>138</v>
      </c>
      <c r="E141" s="248" t="s">
        <v>19</v>
      </c>
      <c r="F141" s="249" t="s">
        <v>140</v>
      </c>
      <c r="G141" s="247"/>
      <c r="H141" s="250">
        <v>4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6" t="s">
        <v>138</v>
      </c>
      <c r="AU141" s="256" t="s">
        <v>84</v>
      </c>
      <c r="AV141" s="15" t="s">
        <v>134</v>
      </c>
      <c r="AW141" s="15" t="s">
        <v>35</v>
      </c>
      <c r="AX141" s="15" t="s">
        <v>82</v>
      </c>
      <c r="AY141" s="256" t="s">
        <v>126</v>
      </c>
    </row>
    <row r="142" s="2" customFormat="1" ht="24.15" customHeight="1">
      <c r="A142" s="40"/>
      <c r="B142" s="41"/>
      <c r="C142" s="206" t="s">
        <v>156</v>
      </c>
      <c r="D142" s="206" t="s">
        <v>129</v>
      </c>
      <c r="E142" s="207" t="s">
        <v>187</v>
      </c>
      <c r="F142" s="208" t="s">
        <v>188</v>
      </c>
      <c r="G142" s="209" t="s">
        <v>132</v>
      </c>
      <c r="H142" s="210">
        <v>4</v>
      </c>
      <c r="I142" s="211"/>
      <c r="J142" s="212">
        <f>ROUND(I142*H142,2)</f>
        <v>0</v>
      </c>
      <c r="K142" s="208" t="s">
        <v>189</v>
      </c>
      <c r="L142" s="46"/>
      <c r="M142" s="213" t="s">
        <v>19</v>
      </c>
      <c r="N142" s="214" t="s">
        <v>45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0.0080000000000000002</v>
      </c>
      <c r="T142" s="216">
        <f>S142*H142</f>
        <v>0.032000000000000001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134</v>
      </c>
      <c r="AT142" s="217" t="s">
        <v>129</v>
      </c>
      <c r="AU142" s="217" t="s">
        <v>84</v>
      </c>
      <c r="AY142" s="19" t="s">
        <v>126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82</v>
      </c>
      <c r="BK142" s="218">
        <f>ROUND(I142*H142,2)</f>
        <v>0</v>
      </c>
      <c r="BL142" s="19" t="s">
        <v>134</v>
      </c>
      <c r="BM142" s="217" t="s">
        <v>190</v>
      </c>
    </row>
    <row r="143" s="2" customFormat="1">
      <c r="A143" s="40"/>
      <c r="B143" s="41"/>
      <c r="C143" s="42"/>
      <c r="D143" s="219" t="s">
        <v>136</v>
      </c>
      <c r="E143" s="42"/>
      <c r="F143" s="220" t="s">
        <v>191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136</v>
      </c>
      <c r="AU143" s="19" t="s">
        <v>84</v>
      </c>
    </row>
    <row r="144" s="13" customFormat="1">
      <c r="A144" s="13"/>
      <c r="B144" s="224"/>
      <c r="C144" s="225"/>
      <c r="D144" s="226" t="s">
        <v>138</v>
      </c>
      <c r="E144" s="227" t="s">
        <v>19</v>
      </c>
      <c r="F144" s="228" t="s">
        <v>186</v>
      </c>
      <c r="G144" s="225"/>
      <c r="H144" s="227" t="s">
        <v>19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138</v>
      </c>
      <c r="AU144" s="234" t="s">
        <v>84</v>
      </c>
      <c r="AV144" s="13" t="s">
        <v>82</v>
      </c>
      <c r="AW144" s="13" t="s">
        <v>35</v>
      </c>
      <c r="AX144" s="13" t="s">
        <v>74</v>
      </c>
      <c r="AY144" s="234" t="s">
        <v>126</v>
      </c>
    </row>
    <row r="145" s="14" customFormat="1">
      <c r="A145" s="14"/>
      <c r="B145" s="235"/>
      <c r="C145" s="236"/>
      <c r="D145" s="226" t="s">
        <v>138</v>
      </c>
      <c r="E145" s="237" t="s">
        <v>19</v>
      </c>
      <c r="F145" s="238" t="s">
        <v>134</v>
      </c>
      <c r="G145" s="236"/>
      <c r="H145" s="239">
        <v>4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138</v>
      </c>
      <c r="AU145" s="245" t="s">
        <v>84</v>
      </c>
      <c r="AV145" s="14" t="s">
        <v>84</v>
      </c>
      <c r="AW145" s="14" t="s">
        <v>35</v>
      </c>
      <c r="AX145" s="14" t="s">
        <v>74</v>
      </c>
      <c r="AY145" s="245" t="s">
        <v>126</v>
      </c>
    </row>
    <row r="146" s="15" customFormat="1">
      <c r="A146" s="15"/>
      <c r="B146" s="246"/>
      <c r="C146" s="247"/>
      <c r="D146" s="226" t="s">
        <v>138</v>
      </c>
      <c r="E146" s="248" t="s">
        <v>19</v>
      </c>
      <c r="F146" s="249" t="s">
        <v>140</v>
      </c>
      <c r="G146" s="247"/>
      <c r="H146" s="250">
        <v>4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6" t="s">
        <v>138</v>
      </c>
      <c r="AU146" s="256" t="s">
        <v>84</v>
      </c>
      <c r="AV146" s="15" t="s">
        <v>134</v>
      </c>
      <c r="AW146" s="15" t="s">
        <v>35</v>
      </c>
      <c r="AX146" s="15" t="s">
        <v>82</v>
      </c>
      <c r="AY146" s="256" t="s">
        <v>126</v>
      </c>
    </row>
    <row r="147" s="2" customFormat="1" ht="24.15" customHeight="1">
      <c r="A147" s="40"/>
      <c r="B147" s="41"/>
      <c r="C147" s="206" t="s">
        <v>192</v>
      </c>
      <c r="D147" s="206" t="s">
        <v>129</v>
      </c>
      <c r="E147" s="207" t="s">
        <v>193</v>
      </c>
      <c r="F147" s="208" t="s">
        <v>194</v>
      </c>
      <c r="G147" s="209" t="s">
        <v>132</v>
      </c>
      <c r="H147" s="210">
        <v>6</v>
      </c>
      <c r="I147" s="211"/>
      <c r="J147" s="212">
        <f>ROUND(I147*H147,2)</f>
        <v>0</v>
      </c>
      <c r="K147" s="208" t="s">
        <v>133</v>
      </c>
      <c r="L147" s="46"/>
      <c r="M147" s="213" t="s">
        <v>19</v>
      </c>
      <c r="N147" s="214" t="s">
        <v>45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0.012</v>
      </c>
      <c r="T147" s="216">
        <f>S147*H147</f>
        <v>0.072000000000000008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134</v>
      </c>
      <c r="AT147" s="217" t="s">
        <v>129</v>
      </c>
      <c r="AU147" s="217" t="s">
        <v>84</v>
      </c>
      <c r="AY147" s="19" t="s">
        <v>126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82</v>
      </c>
      <c r="BK147" s="218">
        <f>ROUND(I147*H147,2)</f>
        <v>0</v>
      </c>
      <c r="BL147" s="19" t="s">
        <v>134</v>
      </c>
      <c r="BM147" s="217" t="s">
        <v>195</v>
      </c>
    </row>
    <row r="148" s="2" customFormat="1">
      <c r="A148" s="40"/>
      <c r="B148" s="41"/>
      <c r="C148" s="42"/>
      <c r="D148" s="219" t="s">
        <v>136</v>
      </c>
      <c r="E148" s="42"/>
      <c r="F148" s="220" t="s">
        <v>196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136</v>
      </c>
      <c r="AU148" s="19" t="s">
        <v>84</v>
      </c>
    </row>
    <row r="149" s="13" customFormat="1">
      <c r="A149" s="13"/>
      <c r="B149" s="224"/>
      <c r="C149" s="225"/>
      <c r="D149" s="226" t="s">
        <v>138</v>
      </c>
      <c r="E149" s="227" t="s">
        <v>19</v>
      </c>
      <c r="F149" s="228" t="s">
        <v>186</v>
      </c>
      <c r="G149" s="225"/>
      <c r="H149" s="227" t="s">
        <v>19</v>
      </c>
      <c r="I149" s="229"/>
      <c r="J149" s="225"/>
      <c r="K149" s="225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138</v>
      </c>
      <c r="AU149" s="234" t="s">
        <v>84</v>
      </c>
      <c r="AV149" s="13" t="s">
        <v>82</v>
      </c>
      <c r="AW149" s="13" t="s">
        <v>35</v>
      </c>
      <c r="AX149" s="13" t="s">
        <v>74</v>
      </c>
      <c r="AY149" s="234" t="s">
        <v>126</v>
      </c>
    </row>
    <row r="150" s="14" customFormat="1">
      <c r="A150" s="14"/>
      <c r="B150" s="235"/>
      <c r="C150" s="236"/>
      <c r="D150" s="226" t="s">
        <v>138</v>
      </c>
      <c r="E150" s="237" t="s">
        <v>19</v>
      </c>
      <c r="F150" s="238" t="s">
        <v>127</v>
      </c>
      <c r="G150" s="236"/>
      <c r="H150" s="239">
        <v>6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5" t="s">
        <v>138</v>
      </c>
      <c r="AU150" s="245" t="s">
        <v>84</v>
      </c>
      <c r="AV150" s="14" t="s">
        <v>84</v>
      </c>
      <c r="AW150" s="14" t="s">
        <v>35</v>
      </c>
      <c r="AX150" s="14" t="s">
        <v>74</v>
      </c>
      <c r="AY150" s="245" t="s">
        <v>126</v>
      </c>
    </row>
    <row r="151" s="15" customFormat="1">
      <c r="A151" s="15"/>
      <c r="B151" s="246"/>
      <c r="C151" s="247"/>
      <c r="D151" s="226" t="s">
        <v>138</v>
      </c>
      <c r="E151" s="248" t="s">
        <v>19</v>
      </c>
      <c r="F151" s="249" t="s">
        <v>140</v>
      </c>
      <c r="G151" s="247"/>
      <c r="H151" s="250">
        <v>6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56" t="s">
        <v>138</v>
      </c>
      <c r="AU151" s="256" t="s">
        <v>84</v>
      </c>
      <c r="AV151" s="15" t="s">
        <v>134</v>
      </c>
      <c r="AW151" s="15" t="s">
        <v>35</v>
      </c>
      <c r="AX151" s="15" t="s">
        <v>82</v>
      </c>
      <c r="AY151" s="256" t="s">
        <v>126</v>
      </c>
    </row>
    <row r="152" s="2" customFormat="1" ht="24.15" customHeight="1">
      <c r="A152" s="40"/>
      <c r="B152" s="41"/>
      <c r="C152" s="206" t="s">
        <v>197</v>
      </c>
      <c r="D152" s="206" t="s">
        <v>129</v>
      </c>
      <c r="E152" s="207" t="s">
        <v>198</v>
      </c>
      <c r="F152" s="208" t="s">
        <v>199</v>
      </c>
      <c r="G152" s="209" t="s">
        <v>132</v>
      </c>
      <c r="H152" s="210">
        <v>8</v>
      </c>
      <c r="I152" s="211"/>
      <c r="J152" s="212">
        <f>ROUND(I152*H152,2)</f>
        <v>0</v>
      </c>
      <c r="K152" s="208" t="s">
        <v>133</v>
      </c>
      <c r="L152" s="46"/>
      <c r="M152" s="213" t="s">
        <v>19</v>
      </c>
      <c r="N152" s="214" t="s">
        <v>45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0.016</v>
      </c>
      <c r="T152" s="216">
        <f>S152*H152</f>
        <v>0.128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134</v>
      </c>
      <c r="AT152" s="217" t="s">
        <v>129</v>
      </c>
      <c r="AU152" s="217" t="s">
        <v>84</v>
      </c>
      <c r="AY152" s="19" t="s">
        <v>126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82</v>
      </c>
      <c r="BK152" s="218">
        <f>ROUND(I152*H152,2)</f>
        <v>0</v>
      </c>
      <c r="BL152" s="19" t="s">
        <v>134</v>
      </c>
      <c r="BM152" s="217" t="s">
        <v>200</v>
      </c>
    </row>
    <row r="153" s="2" customFormat="1">
      <c r="A153" s="40"/>
      <c r="B153" s="41"/>
      <c r="C153" s="42"/>
      <c r="D153" s="219" t="s">
        <v>136</v>
      </c>
      <c r="E153" s="42"/>
      <c r="F153" s="220" t="s">
        <v>201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136</v>
      </c>
      <c r="AU153" s="19" t="s">
        <v>84</v>
      </c>
    </row>
    <row r="154" s="13" customFormat="1">
      <c r="A154" s="13"/>
      <c r="B154" s="224"/>
      <c r="C154" s="225"/>
      <c r="D154" s="226" t="s">
        <v>138</v>
      </c>
      <c r="E154" s="227" t="s">
        <v>19</v>
      </c>
      <c r="F154" s="228" t="s">
        <v>186</v>
      </c>
      <c r="G154" s="225"/>
      <c r="H154" s="227" t="s">
        <v>19</v>
      </c>
      <c r="I154" s="229"/>
      <c r="J154" s="225"/>
      <c r="K154" s="225"/>
      <c r="L154" s="230"/>
      <c r="M154" s="231"/>
      <c r="N154" s="232"/>
      <c r="O154" s="232"/>
      <c r="P154" s="232"/>
      <c r="Q154" s="232"/>
      <c r="R154" s="232"/>
      <c r="S154" s="232"/>
      <c r="T154" s="23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4" t="s">
        <v>138</v>
      </c>
      <c r="AU154" s="234" t="s">
        <v>84</v>
      </c>
      <c r="AV154" s="13" t="s">
        <v>82</v>
      </c>
      <c r="AW154" s="13" t="s">
        <v>35</v>
      </c>
      <c r="AX154" s="13" t="s">
        <v>74</v>
      </c>
      <c r="AY154" s="234" t="s">
        <v>126</v>
      </c>
    </row>
    <row r="155" s="14" customFormat="1">
      <c r="A155" s="14"/>
      <c r="B155" s="235"/>
      <c r="C155" s="236"/>
      <c r="D155" s="226" t="s">
        <v>138</v>
      </c>
      <c r="E155" s="237" t="s">
        <v>19</v>
      </c>
      <c r="F155" s="238" t="s">
        <v>134</v>
      </c>
      <c r="G155" s="236"/>
      <c r="H155" s="239">
        <v>4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5" t="s">
        <v>138</v>
      </c>
      <c r="AU155" s="245" t="s">
        <v>84</v>
      </c>
      <c r="AV155" s="14" t="s">
        <v>84</v>
      </c>
      <c r="AW155" s="14" t="s">
        <v>35</v>
      </c>
      <c r="AX155" s="14" t="s">
        <v>74</v>
      </c>
      <c r="AY155" s="245" t="s">
        <v>126</v>
      </c>
    </row>
    <row r="156" s="13" customFormat="1">
      <c r="A156" s="13"/>
      <c r="B156" s="224"/>
      <c r="C156" s="225"/>
      <c r="D156" s="226" t="s">
        <v>138</v>
      </c>
      <c r="E156" s="227" t="s">
        <v>19</v>
      </c>
      <c r="F156" s="228" t="s">
        <v>202</v>
      </c>
      <c r="G156" s="225"/>
      <c r="H156" s="227" t="s">
        <v>19</v>
      </c>
      <c r="I156" s="229"/>
      <c r="J156" s="225"/>
      <c r="K156" s="225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138</v>
      </c>
      <c r="AU156" s="234" t="s">
        <v>84</v>
      </c>
      <c r="AV156" s="13" t="s">
        <v>82</v>
      </c>
      <c r="AW156" s="13" t="s">
        <v>35</v>
      </c>
      <c r="AX156" s="13" t="s">
        <v>74</v>
      </c>
      <c r="AY156" s="234" t="s">
        <v>126</v>
      </c>
    </row>
    <row r="157" s="14" customFormat="1">
      <c r="A157" s="14"/>
      <c r="B157" s="235"/>
      <c r="C157" s="236"/>
      <c r="D157" s="226" t="s">
        <v>138</v>
      </c>
      <c r="E157" s="237" t="s">
        <v>19</v>
      </c>
      <c r="F157" s="238" t="s">
        <v>134</v>
      </c>
      <c r="G157" s="236"/>
      <c r="H157" s="239">
        <v>4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5" t="s">
        <v>138</v>
      </c>
      <c r="AU157" s="245" t="s">
        <v>84</v>
      </c>
      <c r="AV157" s="14" t="s">
        <v>84</v>
      </c>
      <c r="AW157" s="14" t="s">
        <v>35</v>
      </c>
      <c r="AX157" s="14" t="s">
        <v>74</v>
      </c>
      <c r="AY157" s="245" t="s">
        <v>126</v>
      </c>
    </row>
    <row r="158" s="15" customFormat="1">
      <c r="A158" s="15"/>
      <c r="B158" s="246"/>
      <c r="C158" s="247"/>
      <c r="D158" s="226" t="s">
        <v>138</v>
      </c>
      <c r="E158" s="248" t="s">
        <v>19</v>
      </c>
      <c r="F158" s="249" t="s">
        <v>140</v>
      </c>
      <c r="G158" s="247"/>
      <c r="H158" s="250">
        <v>8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56" t="s">
        <v>138</v>
      </c>
      <c r="AU158" s="256" t="s">
        <v>84</v>
      </c>
      <c r="AV158" s="15" t="s">
        <v>134</v>
      </c>
      <c r="AW158" s="15" t="s">
        <v>35</v>
      </c>
      <c r="AX158" s="15" t="s">
        <v>82</v>
      </c>
      <c r="AY158" s="256" t="s">
        <v>126</v>
      </c>
    </row>
    <row r="159" s="2" customFormat="1" ht="24.15" customHeight="1">
      <c r="A159" s="40"/>
      <c r="B159" s="41"/>
      <c r="C159" s="206" t="s">
        <v>203</v>
      </c>
      <c r="D159" s="206" t="s">
        <v>129</v>
      </c>
      <c r="E159" s="207" t="s">
        <v>204</v>
      </c>
      <c r="F159" s="208" t="s">
        <v>205</v>
      </c>
      <c r="G159" s="209" t="s">
        <v>132</v>
      </c>
      <c r="H159" s="210">
        <v>4</v>
      </c>
      <c r="I159" s="211"/>
      <c r="J159" s="212">
        <f>ROUND(I159*H159,2)</f>
        <v>0</v>
      </c>
      <c r="K159" s="208" t="s">
        <v>133</v>
      </c>
      <c r="L159" s="46"/>
      <c r="M159" s="213" t="s">
        <v>19</v>
      </c>
      <c r="N159" s="214" t="s">
        <v>45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0.053999999999999999</v>
      </c>
      <c r="T159" s="216">
        <f>S159*H159</f>
        <v>0.216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134</v>
      </c>
      <c r="AT159" s="217" t="s">
        <v>129</v>
      </c>
      <c r="AU159" s="217" t="s">
        <v>84</v>
      </c>
      <c r="AY159" s="19" t="s">
        <v>126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82</v>
      </c>
      <c r="BK159" s="218">
        <f>ROUND(I159*H159,2)</f>
        <v>0</v>
      </c>
      <c r="BL159" s="19" t="s">
        <v>134</v>
      </c>
      <c r="BM159" s="217" t="s">
        <v>206</v>
      </c>
    </row>
    <row r="160" s="2" customFormat="1">
      <c r="A160" s="40"/>
      <c r="B160" s="41"/>
      <c r="C160" s="42"/>
      <c r="D160" s="219" t="s">
        <v>136</v>
      </c>
      <c r="E160" s="42"/>
      <c r="F160" s="220" t="s">
        <v>207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136</v>
      </c>
      <c r="AU160" s="19" t="s">
        <v>84</v>
      </c>
    </row>
    <row r="161" s="13" customFormat="1">
      <c r="A161" s="13"/>
      <c r="B161" s="224"/>
      <c r="C161" s="225"/>
      <c r="D161" s="226" t="s">
        <v>138</v>
      </c>
      <c r="E161" s="227" t="s">
        <v>19</v>
      </c>
      <c r="F161" s="228" t="s">
        <v>208</v>
      </c>
      <c r="G161" s="225"/>
      <c r="H161" s="227" t="s">
        <v>19</v>
      </c>
      <c r="I161" s="229"/>
      <c r="J161" s="225"/>
      <c r="K161" s="225"/>
      <c r="L161" s="230"/>
      <c r="M161" s="231"/>
      <c r="N161" s="232"/>
      <c r="O161" s="232"/>
      <c r="P161" s="232"/>
      <c r="Q161" s="232"/>
      <c r="R161" s="232"/>
      <c r="S161" s="232"/>
      <c r="T161" s="23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4" t="s">
        <v>138</v>
      </c>
      <c r="AU161" s="234" t="s">
        <v>84</v>
      </c>
      <c r="AV161" s="13" t="s">
        <v>82</v>
      </c>
      <c r="AW161" s="13" t="s">
        <v>35</v>
      </c>
      <c r="AX161" s="13" t="s">
        <v>74</v>
      </c>
      <c r="AY161" s="234" t="s">
        <v>126</v>
      </c>
    </row>
    <row r="162" s="14" customFormat="1">
      <c r="A162" s="14"/>
      <c r="B162" s="235"/>
      <c r="C162" s="236"/>
      <c r="D162" s="226" t="s">
        <v>138</v>
      </c>
      <c r="E162" s="237" t="s">
        <v>19</v>
      </c>
      <c r="F162" s="238" t="s">
        <v>134</v>
      </c>
      <c r="G162" s="236"/>
      <c r="H162" s="239">
        <v>4</v>
      </c>
      <c r="I162" s="240"/>
      <c r="J162" s="236"/>
      <c r="K162" s="236"/>
      <c r="L162" s="241"/>
      <c r="M162" s="242"/>
      <c r="N162" s="243"/>
      <c r="O162" s="243"/>
      <c r="P162" s="243"/>
      <c r="Q162" s="243"/>
      <c r="R162" s="243"/>
      <c r="S162" s="243"/>
      <c r="T162" s="24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5" t="s">
        <v>138</v>
      </c>
      <c r="AU162" s="245" t="s">
        <v>84</v>
      </c>
      <c r="AV162" s="14" t="s">
        <v>84</v>
      </c>
      <c r="AW162" s="14" t="s">
        <v>35</v>
      </c>
      <c r="AX162" s="14" t="s">
        <v>74</v>
      </c>
      <c r="AY162" s="245" t="s">
        <v>126</v>
      </c>
    </row>
    <row r="163" s="15" customFormat="1">
      <c r="A163" s="15"/>
      <c r="B163" s="246"/>
      <c r="C163" s="247"/>
      <c r="D163" s="226" t="s">
        <v>138</v>
      </c>
      <c r="E163" s="248" t="s">
        <v>19</v>
      </c>
      <c r="F163" s="249" t="s">
        <v>140</v>
      </c>
      <c r="G163" s="247"/>
      <c r="H163" s="250">
        <v>4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56" t="s">
        <v>138</v>
      </c>
      <c r="AU163" s="256" t="s">
        <v>84</v>
      </c>
      <c r="AV163" s="15" t="s">
        <v>134</v>
      </c>
      <c r="AW163" s="15" t="s">
        <v>35</v>
      </c>
      <c r="AX163" s="15" t="s">
        <v>82</v>
      </c>
      <c r="AY163" s="256" t="s">
        <v>126</v>
      </c>
    </row>
    <row r="164" s="2" customFormat="1" ht="24.15" customHeight="1">
      <c r="A164" s="40"/>
      <c r="B164" s="41"/>
      <c r="C164" s="206" t="s">
        <v>209</v>
      </c>
      <c r="D164" s="206" t="s">
        <v>129</v>
      </c>
      <c r="E164" s="207" t="s">
        <v>210</v>
      </c>
      <c r="F164" s="208" t="s">
        <v>211</v>
      </c>
      <c r="G164" s="209" t="s">
        <v>132</v>
      </c>
      <c r="H164" s="210">
        <v>2</v>
      </c>
      <c r="I164" s="211"/>
      <c r="J164" s="212">
        <f>ROUND(I164*H164,2)</f>
        <v>0</v>
      </c>
      <c r="K164" s="208" t="s">
        <v>133</v>
      </c>
      <c r="L164" s="46"/>
      <c r="M164" s="213" t="s">
        <v>19</v>
      </c>
      <c r="N164" s="214" t="s">
        <v>45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0.099000000000000005</v>
      </c>
      <c r="T164" s="216">
        <f>S164*H164</f>
        <v>0.19800000000000001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134</v>
      </c>
      <c r="AT164" s="217" t="s">
        <v>129</v>
      </c>
      <c r="AU164" s="217" t="s">
        <v>84</v>
      </c>
      <c r="AY164" s="19" t="s">
        <v>126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82</v>
      </c>
      <c r="BK164" s="218">
        <f>ROUND(I164*H164,2)</f>
        <v>0</v>
      </c>
      <c r="BL164" s="19" t="s">
        <v>134</v>
      </c>
      <c r="BM164" s="217" t="s">
        <v>212</v>
      </c>
    </row>
    <row r="165" s="2" customFormat="1">
      <c r="A165" s="40"/>
      <c r="B165" s="41"/>
      <c r="C165" s="42"/>
      <c r="D165" s="219" t="s">
        <v>136</v>
      </c>
      <c r="E165" s="42"/>
      <c r="F165" s="220" t="s">
        <v>213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136</v>
      </c>
      <c r="AU165" s="19" t="s">
        <v>84</v>
      </c>
    </row>
    <row r="166" s="13" customFormat="1">
      <c r="A166" s="13"/>
      <c r="B166" s="224"/>
      <c r="C166" s="225"/>
      <c r="D166" s="226" t="s">
        <v>138</v>
      </c>
      <c r="E166" s="227" t="s">
        <v>19</v>
      </c>
      <c r="F166" s="228" t="s">
        <v>208</v>
      </c>
      <c r="G166" s="225"/>
      <c r="H166" s="227" t="s">
        <v>19</v>
      </c>
      <c r="I166" s="229"/>
      <c r="J166" s="225"/>
      <c r="K166" s="225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138</v>
      </c>
      <c r="AU166" s="234" t="s">
        <v>84</v>
      </c>
      <c r="AV166" s="13" t="s">
        <v>82</v>
      </c>
      <c r="AW166" s="13" t="s">
        <v>35</v>
      </c>
      <c r="AX166" s="13" t="s">
        <v>74</v>
      </c>
      <c r="AY166" s="234" t="s">
        <v>126</v>
      </c>
    </row>
    <row r="167" s="14" customFormat="1">
      <c r="A167" s="14"/>
      <c r="B167" s="235"/>
      <c r="C167" s="236"/>
      <c r="D167" s="226" t="s">
        <v>138</v>
      </c>
      <c r="E167" s="237" t="s">
        <v>19</v>
      </c>
      <c r="F167" s="238" t="s">
        <v>84</v>
      </c>
      <c r="G167" s="236"/>
      <c r="H167" s="239">
        <v>2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5" t="s">
        <v>138</v>
      </c>
      <c r="AU167" s="245" t="s">
        <v>84</v>
      </c>
      <c r="AV167" s="14" t="s">
        <v>84</v>
      </c>
      <c r="AW167" s="14" t="s">
        <v>35</v>
      </c>
      <c r="AX167" s="14" t="s">
        <v>74</v>
      </c>
      <c r="AY167" s="245" t="s">
        <v>126</v>
      </c>
    </row>
    <row r="168" s="15" customFormat="1">
      <c r="A168" s="15"/>
      <c r="B168" s="246"/>
      <c r="C168" s="247"/>
      <c r="D168" s="226" t="s">
        <v>138</v>
      </c>
      <c r="E168" s="248" t="s">
        <v>19</v>
      </c>
      <c r="F168" s="249" t="s">
        <v>140</v>
      </c>
      <c r="G168" s="247"/>
      <c r="H168" s="250">
        <v>2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56" t="s">
        <v>138</v>
      </c>
      <c r="AU168" s="256" t="s">
        <v>84</v>
      </c>
      <c r="AV168" s="15" t="s">
        <v>134</v>
      </c>
      <c r="AW168" s="15" t="s">
        <v>35</v>
      </c>
      <c r="AX168" s="15" t="s">
        <v>82</v>
      </c>
      <c r="AY168" s="256" t="s">
        <v>126</v>
      </c>
    </row>
    <row r="169" s="2" customFormat="1" ht="21.75" customHeight="1">
      <c r="A169" s="40"/>
      <c r="B169" s="41"/>
      <c r="C169" s="206" t="s">
        <v>214</v>
      </c>
      <c r="D169" s="206" t="s">
        <v>129</v>
      </c>
      <c r="E169" s="207" t="s">
        <v>215</v>
      </c>
      <c r="F169" s="208" t="s">
        <v>216</v>
      </c>
      <c r="G169" s="209" t="s">
        <v>132</v>
      </c>
      <c r="H169" s="210">
        <v>2</v>
      </c>
      <c r="I169" s="211"/>
      <c r="J169" s="212">
        <f>ROUND(I169*H169,2)</f>
        <v>0</v>
      </c>
      <c r="K169" s="208" t="s">
        <v>133</v>
      </c>
      <c r="L169" s="46"/>
      <c r="M169" s="213" t="s">
        <v>19</v>
      </c>
      <c r="N169" s="214" t="s">
        <v>45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0.017999999999999999</v>
      </c>
      <c r="T169" s="216">
        <f>S169*H169</f>
        <v>0.035999999999999997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134</v>
      </c>
      <c r="AT169" s="217" t="s">
        <v>129</v>
      </c>
      <c r="AU169" s="217" t="s">
        <v>84</v>
      </c>
      <c r="AY169" s="19" t="s">
        <v>126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82</v>
      </c>
      <c r="BK169" s="218">
        <f>ROUND(I169*H169,2)</f>
        <v>0</v>
      </c>
      <c r="BL169" s="19" t="s">
        <v>134</v>
      </c>
      <c r="BM169" s="217" t="s">
        <v>217</v>
      </c>
    </row>
    <row r="170" s="2" customFormat="1">
      <c r="A170" s="40"/>
      <c r="B170" s="41"/>
      <c r="C170" s="42"/>
      <c r="D170" s="219" t="s">
        <v>136</v>
      </c>
      <c r="E170" s="42"/>
      <c r="F170" s="220" t="s">
        <v>218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136</v>
      </c>
      <c r="AU170" s="19" t="s">
        <v>84</v>
      </c>
    </row>
    <row r="171" s="13" customFormat="1">
      <c r="A171" s="13"/>
      <c r="B171" s="224"/>
      <c r="C171" s="225"/>
      <c r="D171" s="226" t="s">
        <v>138</v>
      </c>
      <c r="E171" s="227" t="s">
        <v>19</v>
      </c>
      <c r="F171" s="228" t="s">
        <v>219</v>
      </c>
      <c r="G171" s="225"/>
      <c r="H171" s="227" t="s">
        <v>19</v>
      </c>
      <c r="I171" s="229"/>
      <c r="J171" s="225"/>
      <c r="K171" s="225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138</v>
      </c>
      <c r="AU171" s="234" t="s">
        <v>84</v>
      </c>
      <c r="AV171" s="13" t="s">
        <v>82</v>
      </c>
      <c r="AW171" s="13" t="s">
        <v>35</v>
      </c>
      <c r="AX171" s="13" t="s">
        <v>74</v>
      </c>
      <c r="AY171" s="234" t="s">
        <v>126</v>
      </c>
    </row>
    <row r="172" s="14" customFormat="1">
      <c r="A172" s="14"/>
      <c r="B172" s="235"/>
      <c r="C172" s="236"/>
      <c r="D172" s="226" t="s">
        <v>138</v>
      </c>
      <c r="E172" s="237" t="s">
        <v>19</v>
      </c>
      <c r="F172" s="238" t="s">
        <v>84</v>
      </c>
      <c r="G172" s="236"/>
      <c r="H172" s="239">
        <v>2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5" t="s">
        <v>138</v>
      </c>
      <c r="AU172" s="245" t="s">
        <v>84</v>
      </c>
      <c r="AV172" s="14" t="s">
        <v>84</v>
      </c>
      <c r="AW172" s="14" t="s">
        <v>35</v>
      </c>
      <c r="AX172" s="14" t="s">
        <v>74</v>
      </c>
      <c r="AY172" s="245" t="s">
        <v>126</v>
      </c>
    </row>
    <row r="173" s="15" customFormat="1">
      <c r="A173" s="15"/>
      <c r="B173" s="246"/>
      <c r="C173" s="247"/>
      <c r="D173" s="226" t="s">
        <v>138</v>
      </c>
      <c r="E173" s="248" t="s">
        <v>19</v>
      </c>
      <c r="F173" s="249" t="s">
        <v>140</v>
      </c>
      <c r="G173" s="247"/>
      <c r="H173" s="250">
        <v>2</v>
      </c>
      <c r="I173" s="251"/>
      <c r="J173" s="247"/>
      <c r="K173" s="247"/>
      <c r="L173" s="252"/>
      <c r="M173" s="253"/>
      <c r="N173" s="254"/>
      <c r="O173" s="254"/>
      <c r="P173" s="254"/>
      <c r="Q173" s="254"/>
      <c r="R173" s="254"/>
      <c r="S173" s="254"/>
      <c r="T173" s="25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56" t="s">
        <v>138</v>
      </c>
      <c r="AU173" s="256" t="s">
        <v>84</v>
      </c>
      <c r="AV173" s="15" t="s">
        <v>134</v>
      </c>
      <c r="AW173" s="15" t="s">
        <v>35</v>
      </c>
      <c r="AX173" s="15" t="s">
        <v>82</v>
      </c>
      <c r="AY173" s="256" t="s">
        <v>126</v>
      </c>
    </row>
    <row r="174" s="2" customFormat="1" ht="24.15" customHeight="1">
      <c r="A174" s="40"/>
      <c r="B174" s="41"/>
      <c r="C174" s="206" t="s">
        <v>8</v>
      </c>
      <c r="D174" s="206" t="s">
        <v>129</v>
      </c>
      <c r="E174" s="207" t="s">
        <v>220</v>
      </c>
      <c r="F174" s="208" t="s">
        <v>221</v>
      </c>
      <c r="G174" s="209" t="s">
        <v>222</v>
      </c>
      <c r="H174" s="210">
        <v>2.6000000000000001</v>
      </c>
      <c r="I174" s="211"/>
      <c r="J174" s="212">
        <f>ROUND(I174*H174,2)</f>
        <v>0</v>
      </c>
      <c r="K174" s="208" t="s">
        <v>133</v>
      </c>
      <c r="L174" s="46"/>
      <c r="M174" s="213" t="s">
        <v>19</v>
      </c>
      <c r="N174" s="214" t="s">
        <v>45</v>
      </c>
      <c r="O174" s="86"/>
      <c r="P174" s="215">
        <f>O174*H174</f>
        <v>0</v>
      </c>
      <c r="Q174" s="215">
        <v>0.00365</v>
      </c>
      <c r="R174" s="215">
        <f>Q174*H174</f>
        <v>0.0094900000000000002</v>
      </c>
      <c r="S174" s="215">
        <v>0.11</v>
      </c>
      <c r="T174" s="216">
        <f>S174*H174</f>
        <v>0.28600000000000003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134</v>
      </c>
      <c r="AT174" s="217" t="s">
        <v>129</v>
      </c>
      <c r="AU174" s="217" t="s">
        <v>84</v>
      </c>
      <c r="AY174" s="19" t="s">
        <v>126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82</v>
      </c>
      <c r="BK174" s="218">
        <f>ROUND(I174*H174,2)</f>
        <v>0</v>
      </c>
      <c r="BL174" s="19" t="s">
        <v>134</v>
      </c>
      <c r="BM174" s="217" t="s">
        <v>223</v>
      </c>
    </row>
    <row r="175" s="2" customFormat="1">
      <c r="A175" s="40"/>
      <c r="B175" s="41"/>
      <c r="C175" s="42"/>
      <c r="D175" s="219" t="s">
        <v>136</v>
      </c>
      <c r="E175" s="42"/>
      <c r="F175" s="220" t="s">
        <v>224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136</v>
      </c>
      <c r="AU175" s="19" t="s">
        <v>84</v>
      </c>
    </row>
    <row r="176" s="13" customFormat="1">
      <c r="A176" s="13"/>
      <c r="B176" s="224"/>
      <c r="C176" s="225"/>
      <c r="D176" s="226" t="s">
        <v>138</v>
      </c>
      <c r="E176" s="227" t="s">
        <v>19</v>
      </c>
      <c r="F176" s="228" t="s">
        <v>208</v>
      </c>
      <c r="G176" s="225"/>
      <c r="H176" s="227" t="s">
        <v>19</v>
      </c>
      <c r="I176" s="229"/>
      <c r="J176" s="225"/>
      <c r="K176" s="225"/>
      <c r="L176" s="230"/>
      <c r="M176" s="231"/>
      <c r="N176" s="232"/>
      <c r="O176" s="232"/>
      <c r="P176" s="232"/>
      <c r="Q176" s="232"/>
      <c r="R176" s="232"/>
      <c r="S176" s="232"/>
      <c r="T176" s="23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4" t="s">
        <v>138</v>
      </c>
      <c r="AU176" s="234" t="s">
        <v>84</v>
      </c>
      <c r="AV176" s="13" t="s">
        <v>82</v>
      </c>
      <c r="AW176" s="13" t="s">
        <v>35</v>
      </c>
      <c r="AX176" s="13" t="s">
        <v>74</v>
      </c>
      <c r="AY176" s="234" t="s">
        <v>126</v>
      </c>
    </row>
    <row r="177" s="14" customFormat="1">
      <c r="A177" s="14"/>
      <c r="B177" s="235"/>
      <c r="C177" s="236"/>
      <c r="D177" s="226" t="s">
        <v>138</v>
      </c>
      <c r="E177" s="237" t="s">
        <v>19</v>
      </c>
      <c r="F177" s="238" t="s">
        <v>225</v>
      </c>
      <c r="G177" s="236"/>
      <c r="H177" s="239">
        <v>2.6000000000000001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5" t="s">
        <v>138</v>
      </c>
      <c r="AU177" s="245" t="s">
        <v>84</v>
      </c>
      <c r="AV177" s="14" t="s">
        <v>84</v>
      </c>
      <c r="AW177" s="14" t="s">
        <v>35</v>
      </c>
      <c r="AX177" s="14" t="s">
        <v>74</v>
      </c>
      <c r="AY177" s="245" t="s">
        <v>126</v>
      </c>
    </row>
    <row r="178" s="15" customFormat="1">
      <c r="A178" s="15"/>
      <c r="B178" s="246"/>
      <c r="C178" s="247"/>
      <c r="D178" s="226" t="s">
        <v>138</v>
      </c>
      <c r="E178" s="248" t="s">
        <v>19</v>
      </c>
      <c r="F178" s="249" t="s">
        <v>140</v>
      </c>
      <c r="G178" s="247"/>
      <c r="H178" s="250">
        <v>2.6000000000000001</v>
      </c>
      <c r="I178" s="251"/>
      <c r="J178" s="247"/>
      <c r="K178" s="247"/>
      <c r="L178" s="252"/>
      <c r="M178" s="253"/>
      <c r="N178" s="254"/>
      <c r="O178" s="254"/>
      <c r="P178" s="254"/>
      <c r="Q178" s="254"/>
      <c r="R178" s="254"/>
      <c r="S178" s="254"/>
      <c r="T178" s="25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56" t="s">
        <v>138</v>
      </c>
      <c r="AU178" s="256" t="s">
        <v>84</v>
      </c>
      <c r="AV178" s="15" t="s">
        <v>134</v>
      </c>
      <c r="AW178" s="15" t="s">
        <v>35</v>
      </c>
      <c r="AX178" s="15" t="s">
        <v>82</v>
      </c>
      <c r="AY178" s="256" t="s">
        <v>126</v>
      </c>
    </row>
    <row r="179" s="2" customFormat="1" ht="16.5" customHeight="1">
      <c r="A179" s="40"/>
      <c r="B179" s="41"/>
      <c r="C179" s="206" t="s">
        <v>226</v>
      </c>
      <c r="D179" s="206" t="s">
        <v>129</v>
      </c>
      <c r="E179" s="207" t="s">
        <v>227</v>
      </c>
      <c r="F179" s="208" t="s">
        <v>228</v>
      </c>
      <c r="G179" s="209" t="s">
        <v>222</v>
      </c>
      <c r="H179" s="210">
        <v>3</v>
      </c>
      <c r="I179" s="211"/>
      <c r="J179" s="212">
        <f>ROUND(I179*H179,2)</f>
        <v>0</v>
      </c>
      <c r="K179" s="208" t="s">
        <v>133</v>
      </c>
      <c r="L179" s="46"/>
      <c r="M179" s="213" t="s">
        <v>19</v>
      </c>
      <c r="N179" s="214" t="s">
        <v>45</v>
      </c>
      <c r="O179" s="86"/>
      <c r="P179" s="215">
        <f>O179*H179</f>
        <v>0</v>
      </c>
      <c r="Q179" s="215">
        <v>3.0000000000000001E-05</v>
      </c>
      <c r="R179" s="215">
        <f>Q179*H179</f>
        <v>9.0000000000000006E-05</v>
      </c>
      <c r="S179" s="215">
        <v>0.0030000000000000001</v>
      </c>
      <c r="T179" s="216">
        <f>S179*H179</f>
        <v>0.0090000000000000011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134</v>
      </c>
      <c r="AT179" s="217" t="s">
        <v>129</v>
      </c>
      <c r="AU179" s="217" t="s">
        <v>84</v>
      </c>
      <c r="AY179" s="19" t="s">
        <v>126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82</v>
      </c>
      <c r="BK179" s="218">
        <f>ROUND(I179*H179,2)</f>
        <v>0</v>
      </c>
      <c r="BL179" s="19" t="s">
        <v>134</v>
      </c>
      <c r="BM179" s="217" t="s">
        <v>229</v>
      </c>
    </row>
    <row r="180" s="2" customFormat="1">
      <c r="A180" s="40"/>
      <c r="B180" s="41"/>
      <c r="C180" s="42"/>
      <c r="D180" s="219" t="s">
        <v>136</v>
      </c>
      <c r="E180" s="42"/>
      <c r="F180" s="220" t="s">
        <v>230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136</v>
      </c>
      <c r="AU180" s="19" t="s">
        <v>84</v>
      </c>
    </row>
    <row r="181" s="13" customFormat="1">
      <c r="A181" s="13"/>
      <c r="B181" s="224"/>
      <c r="C181" s="225"/>
      <c r="D181" s="226" t="s">
        <v>138</v>
      </c>
      <c r="E181" s="227" t="s">
        <v>19</v>
      </c>
      <c r="F181" s="228" t="s">
        <v>170</v>
      </c>
      <c r="G181" s="225"/>
      <c r="H181" s="227" t="s">
        <v>19</v>
      </c>
      <c r="I181" s="229"/>
      <c r="J181" s="225"/>
      <c r="K181" s="225"/>
      <c r="L181" s="230"/>
      <c r="M181" s="231"/>
      <c r="N181" s="232"/>
      <c r="O181" s="232"/>
      <c r="P181" s="232"/>
      <c r="Q181" s="232"/>
      <c r="R181" s="232"/>
      <c r="S181" s="232"/>
      <c r="T181" s="23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4" t="s">
        <v>138</v>
      </c>
      <c r="AU181" s="234" t="s">
        <v>84</v>
      </c>
      <c r="AV181" s="13" t="s">
        <v>82</v>
      </c>
      <c r="AW181" s="13" t="s">
        <v>35</v>
      </c>
      <c r="AX181" s="13" t="s">
        <v>74</v>
      </c>
      <c r="AY181" s="234" t="s">
        <v>126</v>
      </c>
    </row>
    <row r="182" s="14" customFormat="1">
      <c r="A182" s="14"/>
      <c r="B182" s="235"/>
      <c r="C182" s="236"/>
      <c r="D182" s="226" t="s">
        <v>138</v>
      </c>
      <c r="E182" s="237" t="s">
        <v>19</v>
      </c>
      <c r="F182" s="238" t="s">
        <v>155</v>
      </c>
      <c r="G182" s="236"/>
      <c r="H182" s="239">
        <v>3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5" t="s">
        <v>138</v>
      </c>
      <c r="AU182" s="245" t="s">
        <v>84</v>
      </c>
      <c r="AV182" s="14" t="s">
        <v>84</v>
      </c>
      <c r="AW182" s="14" t="s">
        <v>35</v>
      </c>
      <c r="AX182" s="14" t="s">
        <v>74</v>
      </c>
      <c r="AY182" s="245" t="s">
        <v>126</v>
      </c>
    </row>
    <row r="183" s="15" customFormat="1">
      <c r="A183" s="15"/>
      <c r="B183" s="246"/>
      <c r="C183" s="247"/>
      <c r="D183" s="226" t="s">
        <v>138</v>
      </c>
      <c r="E183" s="248" t="s">
        <v>19</v>
      </c>
      <c r="F183" s="249" t="s">
        <v>140</v>
      </c>
      <c r="G183" s="247"/>
      <c r="H183" s="250">
        <v>3</v>
      </c>
      <c r="I183" s="251"/>
      <c r="J183" s="247"/>
      <c r="K183" s="247"/>
      <c r="L183" s="252"/>
      <c r="M183" s="253"/>
      <c r="N183" s="254"/>
      <c r="O183" s="254"/>
      <c r="P183" s="254"/>
      <c r="Q183" s="254"/>
      <c r="R183" s="254"/>
      <c r="S183" s="254"/>
      <c r="T183" s="25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56" t="s">
        <v>138</v>
      </c>
      <c r="AU183" s="256" t="s">
        <v>84</v>
      </c>
      <c r="AV183" s="15" t="s">
        <v>134</v>
      </c>
      <c r="AW183" s="15" t="s">
        <v>35</v>
      </c>
      <c r="AX183" s="15" t="s">
        <v>82</v>
      </c>
      <c r="AY183" s="256" t="s">
        <v>126</v>
      </c>
    </row>
    <row r="184" s="12" customFormat="1" ht="20.88" customHeight="1">
      <c r="A184" s="12"/>
      <c r="B184" s="190"/>
      <c r="C184" s="191"/>
      <c r="D184" s="192" t="s">
        <v>73</v>
      </c>
      <c r="E184" s="204" t="s">
        <v>231</v>
      </c>
      <c r="F184" s="204" t="s">
        <v>232</v>
      </c>
      <c r="G184" s="191"/>
      <c r="H184" s="191"/>
      <c r="I184" s="194"/>
      <c r="J184" s="205">
        <f>BK184</f>
        <v>0</v>
      </c>
      <c r="K184" s="191"/>
      <c r="L184" s="196"/>
      <c r="M184" s="197"/>
      <c r="N184" s="198"/>
      <c r="O184" s="198"/>
      <c r="P184" s="199">
        <f>SUM(P185:P216)</f>
        <v>0</v>
      </c>
      <c r="Q184" s="198"/>
      <c r="R184" s="199">
        <f>SUM(R185:R216)</f>
        <v>0</v>
      </c>
      <c r="S184" s="198"/>
      <c r="T184" s="200">
        <f>SUM(T185:T216)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1" t="s">
        <v>82</v>
      </c>
      <c r="AT184" s="202" t="s">
        <v>73</v>
      </c>
      <c r="AU184" s="202" t="s">
        <v>84</v>
      </c>
      <c r="AY184" s="201" t="s">
        <v>126</v>
      </c>
      <c r="BK184" s="203">
        <f>SUM(BK185:BK216)</f>
        <v>0</v>
      </c>
    </row>
    <row r="185" s="2" customFormat="1" ht="24.15" customHeight="1">
      <c r="A185" s="40"/>
      <c r="B185" s="41"/>
      <c r="C185" s="206" t="s">
        <v>233</v>
      </c>
      <c r="D185" s="206" t="s">
        <v>129</v>
      </c>
      <c r="E185" s="207" t="s">
        <v>234</v>
      </c>
      <c r="F185" s="208" t="s">
        <v>235</v>
      </c>
      <c r="G185" s="209" t="s">
        <v>236</v>
      </c>
      <c r="H185" s="210">
        <v>142.5</v>
      </c>
      <c r="I185" s="211"/>
      <c r="J185" s="212">
        <f>ROUND(I185*H185,2)</f>
        <v>0</v>
      </c>
      <c r="K185" s="208" t="s">
        <v>133</v>
      </c>
      <c r="L185" s="46"/>
      <c r="M185" s="213" t="s">
        <v>19</v>
      </c>
      <c r="N185" s="214" t="s">
        <v>45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134</v>
      </c>
      <c r="AT185" s="217" t="s">
        <v>129</v>
      </c>
      <c r="AU185" s="217" t="s">
        <v>148</v>
      </c>
      <c r="AY185" s="19" t="s">
        <v>126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82</v>
      </c>
      <c r="BK185" s="218">
        <f>ROUND(I185*H185,2)</f>
        <v>0</v>
      </c>
      <c r="BL185" s="19" t="s">
        <v>134</v>
      </c>
      <c r="BM185" s="217" t="s">
        <v>237</v>
      </c>
    </row>
    <row r="186" s="2" customFormat="1">
      <c r="A186" s="40"/>
      <c r="B186" s="41"/>
      <c r="C186" s="42"/>
      <c r="D186" s="219" t="s">
        <v>136</v>
      </c>
      <c r="E186" s="42"/>
      <c r="F186" s="220" t="s">
        <v>238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136</v>
      </c>
      <c r="AU186" s="19" t="s">
        <v>148</v>
      </c>
    </row>
    <row r="187" s="14" customFormat="1">
      <c r="A187" s="14"/>
      <c r="B187" s="235"/>
      <c r="C187" s="236"/>
      <c r="D187" s="226" t="s">
        <v>138</v>
      </c>
      <c r="E187" s="237" t="s">
        <v>19</v>
      </c>
      <c r="F187" s="238" t="s">
        <v>239</v>
      </c>
      <c r="G187" s="236"/>
      <c r="H187" s="239">
        <v>51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5" t="s">
        <v>138</v>
      </c>
      <c r="AU187" s="245" t="s">
        <v>148</v>
      </c>
      <c r="AV187" s="14" t="s">
        <v>84</v>
      </c>
      <c r="AW187" s="14" t="s">
        <v>35</v>
      </c>
      <c r="AX187" s="14" t="s">
        <v>74</v>
      </c>
      <c r="AY187" s="245" t="s">
        <v>126</v>
      </c>
    </row>
    <row r="188" s="14" customFormat="1">
      <c r="A188" s="14"/>
      <c r="B188" s="235"/>
      <c r="C188" s="236"/>
      <c r="D188" s="226" t="s">
        <v>138</v>
      </c>
      <c r="E188" s="237" t="s">
        <v>19</v>
      </c>
      <c r="F188" s="238" t="s">
        <v>240</v>
      </c>
      <c r="G188" s="236"/>
      <c r="H188" s="239">
        <v>45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5" t="s">
        <v>138</v>
      </c>
      <c r="AU188" s="245" t="s">
        <v>148</v>
      </c>
      <c r="AV188" s="14" t="s">
        <v>84</v>
      </c>
      <c r="AW188" s="14" t="s">
        <v>35</v>
      </c>
      <c r="AX188" s="14" t="s">
        <v>74</v>
      </c>
      <c r="AY188" s="245" t="s">
        <v>126</v>
      </c>
    </row>
    <row r="189" s="14" customFormat="1">
      <c r="A189" s="14"/>
      <c r="B189" s="235"/>
      <c r="C189" s="236"/>
      <c r="D189" s="226" t="s">
        <v>138</v>
      </c>
      <c r="E189" s="237" t="s">
        <v>19</v>
      </c>
      <c r="F189" s="238" t="s">
        <v>241</v>
      </c>
      <c r="G189" s="236"/>
      <c r="H189" s="239">
        <v>46.5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138</v>
      </c>
      <c r="AU189" s="245" t="s">
        <v>148</v>
      </c>
      <c r="AV189" s="14" t="s">
        <v>84</v>
      </c>
      <c r="AW189" s="14" t="s">
        <v>35</v>
      </c>
      <c r="AX189" s="14" t="s">
        <v>74</v>
      </c>
      <c r="AY189" s="245" t="s">
        <v>126</v>
      </c>
    </row>
    <row r="190" s="15" customFormat="1">
      <c r="A190" s="15"/>
      <c r="B190" s="246"/>
      <c r="C190" s="247"/>
      <c r="D190" s="226" t="s">
        <v>138</v>
      </c>
      <c r="E190" s="248" t="s">
        <v>19</v>
      </c>
      <c r="F190" s="249" t="s">
        <v>140</v>
      </c>
      <c r="G190" s="247"/>
      <c r="H190" s="250">
        <v>142.5</v>
      </c>
      <c r="I190" s="251"/>
      <c r="J190" s="247"/>
      <c r="K190" s="247"/>
      <c r="L190" s="252"/>
      <c r="M190" s="253"/>
      <c r="N190" s="254"/>
      <c r="O190" s="254"/>
      <c r="P190" s="254"/>
      <c r="Q190" s="254"/>
      <c r="R190" s="254"/>
      <c r="S190" s="254"/>
      <c r="T190" s="25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56" t="s">
        <v>138</v>
      </c>
      <c r="AU190" s="256" t="s">
        <v>148</v>
      </c>
      <c r="AV190" s="15" t="s">
        <v>134</v>
      </c>
      <c r="AW190" s="15" t="s">
        <v>35</v>
      </c>
      <c r="AX190" s="15" t="s">
        <v>82</v>
      </c>
      <c r="AY190" s="256" t="s">
        <v>126</v>
      </c>
    </row>
    <row r="191" s="2" customFormat="1" ht="24.15" customHeight="1">
      <c r="A191" s="40"/>
      <c r="B191" s="41"/>
      <c r="C191" s="206" t="s">
        <v>242</v>
      </c>
      <c r="D191" s="206" t="s">
        <v>129</v>
      </c>
      <c r="E191" s="207" t="s">
        <v>243</v>
      </c>
      <c r="F191" s="208" t="s">
        <v>244</v>
      </c>
      <c r="G191" s="209" t="s">
        <v>236</v>
      </c>
      <c r="H191" s="210">
        <v>142.5</v>
      </c>
      <c r="I191" s="211"/>
      <c r="J191" s="212">
        <f>ROUND(I191*H191,2)</f>
        <v>0</v>
      </c>
      <c r="K191" s="208" t="s">
        <v>133</v>
      </c>
      <c r="L191" s="46"/>
      <c r="M191" s="213" t="s">
        <v>19</v>
      </c>
      <c r="N191" s="214" t="s">
        <v>45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134</v>
      </c>
      <c r="AT191" s="217" t="s">
        <v>129</v>
      </c>
      <c r="AU191" s="217" t="s">
        <v>148</v>
      </c>
      <c r="AY191" s="19" t="s">
        <v>126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82</v>
      </c>
      <c r="BK191" s="218">
        <f>ROUND(I191*H191,2)</f>
        <v>0</v>
      </c>
      <c r="BL191" s="19" t="s">
        <v>134</v>
      </c>
      <c r="BM191" s="217" t="s">
        <v>245</v>
      </c>
    </row>
    <row r="192" s="2" customFormat="1">
      <c r="A192" s="40"/>
      <c r="B192" s="41"/>
      <c r="C192" s="42"/>
      <c r="D192" s="219" t="s">
        <v>136</v>
      </c>
      <c r="E192" s="42"/>
      <c r="F192" s="220" t="s">
        <v>246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136</v>
      </c>
      <c r="AU192" s="19" t="s">
        <v>148</v>
      </c>
    </row>
    <row r="193" s="14" customFormat="1">
      <c r="A193" s="14"/>
      <c r="B193" s="235"/>
      <c r="C193" s="236"/>
      <c r="D193" s="226" t="s">
        <v>138</v>
      </c>
      <c r="E193" s="237" t="s">
        <v>19</v>
      </c>
      <c r="F193" s="238" t="s">
        <v>247</v>
      </c>
      <c r="G193" s="236"/>
      <c r="H193" s="239">
        <v>142.5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138</v>
      </c>
      <c r="AU193" s="245" t="s">
        <v>148</v>
      </c>
      <c r="AV193" s="14" t="s">
        <v>84</v>
      </c>
      <c r="AW193" s="14" t="s">
        <v>35</v>
      </c>
      <c r="AX193" s="14" t="s">
        <v>74</v>
      </c>
      <c r="AY193" s="245" t="s">
        <v>126</v>
      </c>
    </row>
    <row r="194" s="15" customFormat="1">
      <c r="A194" s="15"/>
      <c r="B194" s="246"/>
      <c r="C194" s="247"/>
      <c r="D194" s="226" t="s">
        <v>138</v>
      </c>
      <c r="E194" s="248" t="s">
        <v>19</v>
      </c>
      <c r="F194" s="249" t="s">
        <v>140</v>
      </c>
      <c r="G194" s="247"/>
      <c r="H194" s="250">
        <v>142.5</v>
      </c>
      <c r="I194" s="251"/>
      <c r="J194" s="247"/>
      <c r="K194" s="247"/>
      <c r="L194" s="252"/>
      <c r="M194" s="253"/>
      <c r="N194" s="254"/>
      <c r="O194" s="254"/>
      <c r="P194" s="254"/>
      <c r="Q194" s="254"/>
      <c r="R194" s="254"/>
      <c r="S194" s="254"/>
      <c r="T194" s="25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56" t="s">
        <v>138</v>
      </c>
      <c r="AU194" s="256" t="s">
        <v>148</v>
      </c>
      <c r="AV194" s="15" t="s">
        <v>134</v>
      </c>
      <c r="AW194" s="15" t="s">
        <v>35</v>
      </c>
      <c r="AX194" s="15" t="s">
        <v>82</v>
      </c>
      <c r="AY194" s="256" t="s">
        <v>126</v>
      </c>
    </row>
    <row r="195" s="2" customFormat="1" ht="24.15" customHeight="1">
      <c r="A195" s="40"/>
      <c r="B195" s="41"/>
      <c r="C195" s="206" t="s">
        <v>248</v>
      </c>
      <c r="D195" s="206" t="s">
        <v>129</v>
      </c>
      <c r="E195" s="207" t="s">
        <v>249</v>
      </c>
      <c r="F195" s="208" t="s">
        <v>250</v>
      </c>
      <c r="G195" s="209" t="s">
        <v>236</v>
      </c>
      <c r="H195" s="210">
        <v>4275</v>
      </c>
      <c r="I195" s="211"/>
      <c r="J195" s="212">
        <f>ROUND(I195*H195,2)</f>
        <v>0</v>
      </c>
      <c r="K195" s="208" t="s">
        <v>133</v>
      </c>
      <c r="L195" s="46"/>
      <c r="M195" s="213" t="s">
        <v>19</v>
      </c>
      <c r="N195" s="214" t="s">
        <v>45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134</v>
      </c>
      <c r="AT195" s="217" t="s">
        <v>129</v>
      </c>
      <c r="AU195" s="217" t="s">
        <v>148</v>
      </c>
      <c r="AY195" s="19" t="s">
        <v>126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82</v>
      </c>
      <c r="BK195" s="218">
        <f>ROUND(I195*H195,2)</f>
        <v>0</v>
      </c>
      <c r="BL195" s="19" t="s">
        <v>134</v>
      </c>
      <c r="BM195" s="217" t="s">
        <v>251</v>
      </c>
    </row>
    <row r="196" s="2" customFormat="1">
      <c r="A196" s="40"/>
      <c r="B196" s="41"/>
      <c r="C196" s="42"/>
      <c r="D196" s="219" t="s">
        <v>136</v>
      </c>
      <c r="E196" s="42"/>
      <c r="F196" s="220" t="s">
        <v>252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136</v>
      </c>
      <c r="AU196" s="19" t="s">
        <v>148</v>
      </c>
    </row>
    <row r="197" s="14" customFormat="1">
      <c r="A197" s="14"/>
      <c r="B197" s="235"/>
      <c r="C197" s="236"/>
      <c r="D197" s="226" t="s">
        <v>138</v>
      </c>
      <c r="E197" s="237" t="s">
        <v>19</v>
      </c>
      <c r="F197" s="238" t="s">
        <v>253</v>
      </c>
      <c r="G197" s="236"/>
      <c r="H197" s="239">
        <v>4275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5" t="s">
        <v>138</v>
      </c>
      <c r="AU197" s="245" t="s">
        <v>148</v>
      </c>
      <c r="AV197" s="14" t="s">
        <v>84</v>
      </c>
      <c r="AW197" s="14" t="s">
        <v>35</v>
      </c>
      <c r="AX197" s="14" t="s">
        <v>82</v>
      </c>
      <c r="AY197" s="245" t="s">
        <v>126</v>
      </c>
    </row>
    <row r="198" s="2" customFormat="1" ht="24.15" customHeight="1">
      <c r="A198" s="40"/>
      <c r="B198" s="41"/>
      <c r="C198" s="206" t="s">
        <v>254</v>
      </c>
      <c r="D198" s="206" t="s">
        <v>129</v>
      </c>
      <c r="E198" s="207" t="s">
        <v>255</v>
      </c>
      <c r="F198" s="208" t="s">
        <v>256</v>
      </c>
      <c r="G198" s="209" t="s">
        <v>236</v>
      </c>
      <c r="H198" s="210">
        <v>142.5</v>
      </c>
      <c r="I198" s="211"/>
      <c r="J198" s="212">
        <f>ROUND(I198*H198,2)</f>
        <v>0</v>
      </c>
      <c r="K198" s="208" t="s">
        <v>133</v>
      </c>
      <c r="L198" s="46"/>
      <c r="M198" s="213" t="s">
        <v>19</v>
      </c>
      <c r="N198" s="214" t="s">
        <v>45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134</v>
      </c>
      <c r="AT198" s="217" t="s">
        <v>129</v>
      </c>
      <c r="AU198" s="217" t="s">
        <v>148</v>
      </c>
      <c r="AY198" s="19" t="s">
        <v>126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82</v>
      </c>
      <c r="BK198" s="218">
        <f>ROUND(I198*H198,2)</f>
        <v>0</v>
      </c>
      <c r="BL198" s="19" t="s">
        <v>134</v>
      </c>
      <c r="BM198" s="217" t="s">
        <v>257</v>
      </c>
    </row>
    <row r="199" s="2" customFormat="1">
      <c r="A199" s="40"/>
      <c r="B199" s="41"/>
      <c r="C199" s="42"/>
      <c r="D199" s="219" t="s">
        <v>136</v>
      </c>
      <c r="E199" s="42"/>
      <c r="F199" s="220" t="s">
        <v>258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136</v>
      </c>
      <c r="AU199" s="19" t="s">
        <v>148</v>
      </c>
    </row>
    <row r="200" s="14" customFormat="1">
      <c r="A200" s="14"/>
      <c r="B200" s="235"/>
      <c r="C200" s="236"/>
      <c r="D200" s="226" t="s">
        <v>138</v>
      </c>
      <c r="E200" s="237" t="s">
        <v>19</v>
      </c>
      <c r="F200" s="238" t="s">
        <v>247</v>
      </c>
      <c r="G200" s="236"/>
      <c r="H200" s="239">
        <v>142.5</v>
      </c>
      <c r="I200" s="240"/>
      <c r="J200" s="236"/>
      <c r="K200" s="236"/>
      <c r="L200" s="241"/>
      <c r="M200" s="242"/>
      <c r="N200" s="243"/>
      <c r="O200" s="243"/>
      <c r="P200" s="243"/>
      <c r="Q200" s="243"/>
      <c r="R200" s="243"/>
      <c r="S200" s="243"/>
      <c r="T200" s="24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5" t="s">
        <v>138</v>
      </c>
      <c r="AU200" s="245" t="s">
        <v>148</v>
      </c>
      <c r="AV200" s="14" t="s">
        <v>84</v>
      </c>
      <c r="AW200" s="14" t="s">
        <v>35</v>
      </c>
      <c r="AX200" s="14" t="s">
        <v>74</v>
      </c>
      <c r="AY200" s="245" t="s">
        <v>126</v>
      </c>
    </row>
    <row r="201" s="15" customFormat="1">
      <c r="A201" s="15"/>
      <c r="B201" s="246"/>
      <c r="C201" s="247"/>
      <c r="D201" s="226" t="s">
        <v>138</v>
      </c>
      <c r="E201" s="248" t="s">
        <v>19</v>
      </c>
      <c r="F201" s="249" t="s">
        <v>140</v>
      </c>
      <c r="G201" s="247"/>
      <c r="H201" s="250">
        <v>142.5</v>
      </c>
      <c r="I201" s="251"/>
      <c r="J201" s="247"/>
      <c r="K201" s="247"/>
      <c r="L201" s="252"/>
      <c r="M201" s="253"/>
      <c r="N201" s="254"/>
      <c r="O201" s="254"/>
      <c r="P201" s="254"/>
      <c r="Q201" s="254"/>
      <c r="R201" s="254"/>
      <c r="S201" s="254"/>
      <c r="T201" s="25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56" t="s">
        <v>138</v>
      </c>
      <c r="AU201" s="256" t="s">
        <v>148</v>
      </c>
      <c r="AV201" s="15" t="s">
        <v>134</v>
      </c>
      <c r="AW201" s="15" t="s">
        <v>35</v>
      </c>
      <c r="AX201" s="15" t="s">
        <v>82</v>
      </c>
      <c r="AY201" s="256" t="s">
        <v>126</v>
      </c>
    </row>
    <row r="202" s="2" customFormat="1" ht="21.75" customHeight="1">
      <c r="A202" s="40"/>
      <c r="B202" s="41"/>
      <c r="C202" s="206" t="s">
        <v>7</v>
      </c>
      <c r="D202" s="206" t="s">
        <v>129</v>
      </c>
      <c r="E202" s="207" t="s">
        <v>259</v>
      </c>
      <c r="F202" s="208" t="s">
        <v>260</v>
      </c>
      <c r="G202" s="209" t="s">
        <v>222</v>
      </c>
      <c r="H202" s="210">
        <v>12</v>
      </c>
      <c r="I202" s="211"/>
      <c r="J202" s="212">
        <f>ROUND(I202*H202,2)</f>
        <v>0</v>
      </c>
      <c r="K202" s="208" t="s">
        <v>133</v>
      </c>
      <c r="L202" s="46"/>
      <c r="M202" s="213" t="s">
        <v>19</v>
      </c>
      <c r="N202" s="214" t="s">
        <v>45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134</v>
      </c>
      <c r="AT202" s="217" t="s">
        <v>129</v>
      </c>
      <c r="AU202" s="217" t="s">
        <v>148</v>
      </c>
      <c r="AY202" s="19" t="s">
        <v>126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82</v>
      </c>
      <c r="BK202" s="218">
        <f>ROUND(I202*H202,2)</f>
        <v>0</v>
      </c>
      <c r="BL202" s="19" t="s">
        <v>134</v>
      </c>
      <c r="BM202" s="217" t="s">
        <v>261</v>
      </c>
    </row>
    <row r="203" s="2" customFormat="1">
      <c r="A203" s="40"/>
      <c r="B203" s="41"/>
      <c r="C203" s="42"/>
      <c r="D203" s="219" t="s">
        <v>136</v>
      </c>
      <c r="E203" s="42"/>
      <c r="F203" s="220" t="s">
        <v>262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136</v>
      </c>
      <c r="AU203" s="19" t="s">
        <v>148</v>
      </c>
    </row>
    <row r="204" s="14" customFormat="1">
      <c r="A204" s="14"/>
      <c r="B204" s="235"/>
      <c r="C204" s="236"/>
      <c r="D204" s="226" t="s">
        <v>138</v>
      </c>
      <c r="E204" s="237" t="s">
        <v>19</v>
      </c>
      <c r="F204" s="238" t="s">
        <v>263</v>
      </c>
      <c r="G204" s="236"/>
      <c r="H204" s="239">
        <v>12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5" t="s">
        <v>138</v>
      </c>
      <c r="AU204" s="245" t="s">
        <v>148</v>
      </c>
      <c r="AV204" s="14" t="s">
        <v>84</v>
      </c>
      <c r="AW204" s="14" t="s">
        <v>35</v>
      </c>
      <c r="AX204" s="14" t="s">
        <v>74</v>
      </c>
      <c r="AY204" s="245" t="s">
        <v>126</v>
      </c>
    </row>
    <row r="205" s="15" customFormat="1">
      <c r="A205" s="15"/>
      <c r="B205" s="246"/>
      <c r="C205" s="247"/>
      <c r="D205" s="226" t="s">
        <v>138</v>
      </c>
      <c r="E205" s="248" t="s">
        <v>19</v>
      </c>
      <c r="F205" s="249" t="s">
        <v>140</v>
      </c>
      <c r="G205" s="247"/>
      <c r="H205" s="250">
        <v>12</v>
      </c>
      <c r="I205" s="251"/>
      <c r="J205" s="247"/>
      <c r="K205" s="247"/>
      <c r="L205" s="252"/>
      <c r="M205" s="253"/>
      <c r="N205" s="254"/>
      <c r="O205" s="254"/>
      <c r="P205" s="254"/>
      <c r="Q205" s="254"/>
      <c r="R205" s="254"/>
      <c r="S205" s="254"/>
      <c r="T205" s="25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56" t="s">
        <v>138</v>
      </c>
      <c r="AU205" s="256" t="s">
        <v>148</v>
      </c>
      <c r="AV205" s="15" t="s">
        <v>134</v>
      </c>
      <c r="AW205" s="15" t="s">
        <v>35</v>
      </c>
      <c r="AX205" s="15" t="s">
        <v>82</v>
      </c>
      <c r="AY205" s="256" t="s">
        <v>126</v>
      </c>
    </row>
    <row r="206" s="2" customFormat="1" ht="21.75" customHeight="1">
      <c r="A206" s="40"/>
      <c r="B206" s="41"/>
      <c r="C206" s="206" t="s">
        <v>264</v>
      </c>
      <c r="D206" s="206" t="s">
        <v>129</v>
      </c>
      <c r="E206" s="207" t="s">
        <v>265</v>
      </c>
      <c r="F206" s="208" t="s">
        <v>266</v>
      </c>
      <c r="G206" s="209" t="s">
        <v>222</v>
      </c>
      <c r="H206" s="210">
        <v>360</v>
      </c>
      <c r="I206" s="211"/>
      <c r="J206" s="212">
        <f>ROUND(I206*H206,2)</f>
        <v>0</v>
      </c>
      <c r="K206" s="208" t="s">
        <v>133</v>
      </c>
      <c r="L206" s="46"/>
      <c r="M206" s="213" t="s">
        <v>19</v>
      </c>
      <c r="N206" s="214" t="s">
        <v>45</v>
      </c>
      <c r="O206" s="86"/>
      <c r="P206" s="215">
        <f>O206*H206</f>
        <v>0</v>
      </c>
      <c r="Q206" s="215">
        <v>0</v>
      </c>
      <c r="R206" s="215">
        <f>Q206*H206</f>
        <v>0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134</v>
      </c>
      <c r="AT206" s="217" t="s">
        <v>129</v>
      </c>
      <c r="AU206" s="217" t="s">
        <v>148</v>
      </c>
      <c r="AY206" s="19" t="s">
        <v>126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82</v>
      </c>
      <c r="BK206" s="218">
        <f>ROUND(I206*H206,2)</f>
        <v>0</v>
      </c>
      <c r="BL206" s="19" t="s">
        <v>134</v>
      </c>
      <c r="BM206" s="217" t="s">
        <v>267</v>
      </c>
    </row>
    <row r="207" s="2" customFormat="1">
      <c r="A207" s="40"/>
      <c r="B207" s="41"/>
      <c r="C207" s="42"/>
      <c r="D207" s="219" t="s">
        <v>136</v>
      </c>
      <c r="E207" s="42"/>
      <c r="F207" s="220" t="s">
        <v>268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136</v>
      </c>
      <c r="AU207" s="19" t="s">
        <v>148</v>
      </c>
    </row>
    <row r="208" s="14" customFormat="1">
      <c r="A208" s="14"/>
      <c r="B208" s="235"/>
      <c r="C208" s="236"/>
      <c r="D208" s="226" t="s">
        <v>138</v>
      </c>
      <c r="E208" s="237" t="s">
        <v>19</v>
      </c>
      <c r="F208" s="238" t="s">
        <v>269</v>
      </c>
      <c r="G208" s="236"/>
      <c r="H208" s="239">
        <v>360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5" t="s">
        <v>138</v>
      </c>
      <c r="AU208" s="245" t="s">
        <v>148</v>
      </c>
      <c r="AV208" s="14" t="s">
        <v>84</v>
      </c>
      <c r="AW208" s="14" t="s">
        <v>35</v>
      </c>
      <c r="AX208" s="14" t="s">
        <v>74</v>
      </c>
      <c r="AY208" s="245" t="s">
        <v>126</v>
      </c>
    </row>
    <row r="209" s="15" customFormat="1">
      <c r="A209" s="15"/>
      <c r="B209" s="246"/>
      <c r="C209" s="247"/>
      <c r="D209" s="226" t="s">
        <v>138</v>
      </c>
      <c r="E209" s="248" t="s">
        <v>19</v>
      </c>
      <c r="F209" s="249" t="s">
        <v>140</v>
      </c>
      <c r="G209" s="247"/>
      <c r="H209" s="250">
        <v>360</v>
      </c>
      <c r="I209" s="251"/>
      <c r="J209" s="247"/>
      <c r="K209" s="247"/>
      <c r="L209" s="252"/>
      <c r="M209" s="253"/>
      <c r="N209" s="254"/>
      <c r="O209" s="254"/>
      <c r="P209" s="254"/>
      <c r="Q209" s="254"/>
      <c r="R209" s="254"/>
      <c r="S209" s="254"/>
      <c r="T209" s="25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56" t="s">
        <v>138</v>
      </c>
      <c r="AU209" s="256" t="s">
        <v>148</v>
      </c>
      <c r="AV209" s="15" t="s">
        <v>134</v>
      </c>
      <c r="AW209" s="15" t="s">
        <v>35</v>
      </c>
      <c r="AX209" s="15" t="s">
        <v>82</v>
      </c>
      <c r="AY209" s="256" t="s">
        <v>126</v>
      </c>
    </row>
    <row r="210" s="2" customFormat="1" ht="21.75" customHeight="1">
      <c r="A210" s="40"/>
      <c r="B210" s="41"/>
      <c r="C210" s="206" t="s">
        <v>270</v>
      </c>
      <c r="D210" s="206" t="s">
        <v>129</v>
      </c>
      <c r="E210" s="207" t="s">
        <v>271</v>
      </c>
      <c r="F210" s="208" t="s">
        <v>272</v>
      </c>
      <c r="G210" s="209" t="s">
        <v>222</v>
      </c>
      <c r="H210" s="210">
        <v>12</v>
      </c>
      <c r="I210" s="211"/>
      <c r="J210" s="212">
        <f>ROUND(I210*H210,2)</f>
        <v>0</v>
      </c>
      <c r="K210" s="208" t="s">
        <v>133</v>
      </c>
      <c r="L210" s="46"/>
      <c r="M210" s="213" t="s">
        <v>19</v>
      </c>
      <c r="N210" s="214" t="s">
        <v>45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134</v>
      </c>
      <c r="AT210" s="217" t="s">
        <v>129</v>
      </c>
      <c r="AU210" s="217" t="s">
        <v>148</v>
      </c>
      <c r="AY210" s="19" t="s">
        <v>126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82</v>
      </c>
      <c r="BK210" s="218">
        <f>ROUND(I210*H210,2)</f>
        <v>0</v>
      </c>
      <c r="BL210" s="19" t="s">
        <v>134</v>
      </c>
      <c r="BM210" s="217" t="s">
        <v>273</v>
      </c>
    </row>
    <row r="211" s="2" customFormat="1">
      <c r="A211" s="40"/>
      <c r="B211" s="41"/>
      <c r="C211" s="42"/>
      <c r="D211" s="219" t="s">
        <v>136</v>
      </c>
      <c r="E211" s="42"/>
      <c r="F211" s="220" t="s">
        <v>274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136</v>
      </c>
      <c r="AU211" s="19" t="s">
        <v>148</v>
      </c>
    </row>
    <row r="212" s="14" customFormat="1">
      <c r="A212" s="14"/>
      <c r="B212" s="235"/>
      <c r="C212" s="236"/>
      <c r="D212" s="226" t="s">
        <v>138</v>
      </c>
      <c r="E212" s="237" t="s">
        <v>19</v>
      </c>
      <c r="F212" s="238" t="s">
        <v>203</v>
      </c>
      <c r="G212" s="236"/>
      <c r="H212" s="239">
        <v>12</v>
      </c>
      <c r="I212" s="240"/>
      <c r="J212" s="236"/>
      <c r="K212" s="236"/>
      <c r="L212" s="241"/>
      <c r="M212" s="242"/>
      <c r="N212" s="243"/>
      <c r="O212" s="243"/>
      <c r="P212" s="243"/>
      <c r="Q212" s="243"/>
      <c r="R212" s="243"/>
      <c r="S212" s="243"/>
      <c r="T212" s="24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5" t="s">
        <v>138</v>
      </c>
      <c r="AU212" s="245" t="s">
        <v>148</v>
      </c>
      <c r="AV212" s="14" t="s">
        <v>84</v>
      </c>
      <c r="AW212" s="14" t="s">
        <v>35</v>
      </c>
      <c r="AX212" s="14" t="s">
        <v>74</v>
      </c>
      <c r="AY212" s="245" t="s">
        <v>126</v>
      </c>
    </row>
    <row r="213" s="15" customFormat="1">
      <c r="A213" s="15"/>
      <c r="B213" s="246"/>
      <c r="C213" s="247"/>
      <c r="D213" s="226" t="s">
        <v>138</v>
      </c>
      <c r="E213" s="248" t="s">
        <v>19</v>
      </c>
      <c r="F213" s="249" t="s">
        <v>140</v>
      </c>
      <c r="G213" s="247"/>
      <c r="H213" s="250">
        <v>12</v>
      </c>
      <c r="I213" s="251"/>
      <c r="J213" s="247"/>
      <c r="K213" s="247"/>
      <c r="L213" s="252"/>
      <c r="M213" s="253"/>
      <c r="N213" s="254"/>
      <c r="O213" s="254"/>
      <c r="P213" s="254"/>
      <c r="Q213" s="254"/>
      <c r="R213" s="254"/>
      <c r="S213" s="254"/>
      <c r="T213" s="25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56" t="s">
        <v>138</v>
      </c>
      <c r="AU213" s="256" t="s">
        <v>148</v>
      </c>
      <c r="AV213" s="15" t="s">
        <v>134</v>
      </c>
      <c r="AW213" s="15" t="s">
        <v>35</v>
      </c>
      <c r="AX213" s="15" t="s">
        <v>82</v>
      </c>
      <c r="AY213" s="256" t="s">
        <v>126</v>
      </c>
    </row>
    <row r="214" s="2" customFormat="1" ht="21.75" customHeight="1">
      <c r="A214" s="40"/>
      <c r="B214" s="41"/>
      <c r="C214" s="206" t="s">
        <v>275</v>
      </c>
      <c r="D214" s="206" t="s">
        <v>129</v>
      </c>
      <c r="E214" s="207" t="s">
        <v>276</v>
      </c>
      <c r="F214" s="208" t="s">
        <v>277</v>
      </c>
      <c r="G214" s="209" t="s">
        <v>278</v>
      </c>
      <c r="H214" s="210">
        <v>6</v>
      </c>
      <c r="I214" s="211"/>
      <c r="J214" s="212">
        <f>ROUND(I214*H214,2)</f>
        <v>0</v>
      </c>
      <c r="K214" s="208" t="s">
        <v>133</v>
      </c>
      <c r="L214" s="46"/>
      <c r="M214" s="213" t="s">
        <v>19</v>
      </c>
      <c r="N214" s="214" t="s">
        <v>45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134</v>
      </c>
      <c r="AT214" s="217" t="s">
        <v>129</v>
      </c>
      <c r="AU214" s="217" t="s">
        <v>148</v>
      </c>
      <c r="AY214" s="19" t="s">
        <v>126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82</v>
      </c>
      <c r="BK214" s="218">
        <f>ROUND(I214*H214,2)</f>
        <v>0</v>
      </c>
      <c r="BL214" s="19" t="s">
        <v>134</v>
      </c>
      <c r="BM214" s="217" t="s">
        <v>279</v>
      </c>
    </row>
    <row r="215" s="2" customFormat="1">
      <c r="A215" s="40"/>
      <c r="B215" s="41"/>
      <c r="C215" s="42"/>
      <c r="D215" s="219" t="s">
        <v>136</v>
      </c>
      <c r="E215" s="42"/>
      <c r="F215" s="220" t="s">
        <v>280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136</v>
      </c>
      <c r="AU215" s="19" t="s">
        <v>148</v>
      </c>
    </row>
    <row r="216" s="14" customFormat="1">
      <c r="A216" s="14"/>
      <c r="B216" s="235"/>
      <c r="C216" s="236"/>
      <c r="D216" s="226" t="s">
        <v>138</v>
      </c>
      <c r="E216" s="237" t="s">
        <v>19</v>
      </c>
      <c r="F216" s="238" t="s">
        <v>127</v>
      </c>
      <c r="G216" s="236"/>
      <c r="H216" s="239">
        <v>6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5" t="s">
        <v>138</v>
      </c>
      <c r="AU216" s="245" t="s">
        <v>148</v>
      </c>
      <c r="AV216" s="14" t="s">
        <v>84</v>
      </c>
      <c r="AW216" s="14" t="s">
        <v>35</v>
      </c>
      <c r="AX216" s="14" t="s">
        <v>82</v>
      </c>
      <c r="AY216" s="245" t="s">
        <v>126</v>
      </c>
    </row>
    <row r="217" s="12" customFormat="1" ht="22.8" customHeight="1">
      <c r="A217" s="12"/>
      <c r="B217" s="190"/>
      <c r="C217" s="191"/>
      <c r="D217" s="192" t="s">
        <v>73</v>
      </c>
      <c r="E217" s="204" t="s">
        <v>281</v>
      </c>
      <c r="F217" s="204" t="s">
        <v>282</v>
      </c>
      <c r="G217" s="191"/>
      <c r="H217" s="191"/>
      <c r="I217" s="194"/>
      <c r="J217" s="205">
        <f>BK217</f>
        <v>0</v>
      </c>
      <c r="K217" s="191"/>
      <c r="L217" s="196"/>
      <c r="M217" s="197"/>
      <c r="N217" s="198"/>
      <c r="O217" s="198"/>
      <c r="P217" s="199">
        <f>SUM(P218:P225)</f>
        <v>0</v>
      </c>
      <c r="Q217" s="198"/>
      <c r="R217" s="199">
        <f>SUM(R218:R225)</f>
        <v>0</v>
      </c>
      <c r="S217" s="198"/>
      <c r="T217" s="200">
        <f>SUM(T218:T225)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1" t="s">
        <v>82</v>
      </c>
      <c r="AT217" s="202" t="s">
        <v>73</v>
      </c>
      <c r="AU217" s="202" t="s">
        <v>82</v>
      </c>
      <c r="AY217" s="201" t="s">
        <v>126</v>
      </c>
      <c r="BK217" s="203">
        <f>SUM(BK218:BK225)</f>
        <v>0</v>
      </c>
    </row>
    <row r="218" s="2" customFormat="1" ht="24.15" customHeight="1">
      <c r="A218" s="40"/>
      <c r="B218" s="41"/>
      <c r="C218" s="206" t="s">
        <v>283</v>
      </c>
      <c r="D218" s="206" t="s">
        <v>129</v>
      </c>
      <c r="E218" s="207" t="s">
        <v>284</v>
      </c>
      <c r="F218" s="208" t="s">
        <v>285</v>
      </c>
      <c r="G218" s="209" t="s">
        <v>286</v>
      </c>
      <c r="H218" s="210">
        <v>1.121</v>
      </c>
      <c r="I218" s="211"/>
      <c r="J218" s="212">
        <f>ROUND(I218*H218,2)</f>
        <v>0</v>
      </c>
      <c r="K218" s="208" t="s">
        <v>133</v>
      </c>
      <c r="L218" s="46"/>
      <c r="M218" s="213" t="s">
        <v>19</v>
      </c>
      <c r="N218" s="214" t="s">
        <v>45</v>
      </c>
      <c r="O218" s="86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134</v>
      </c>
      <c r="AT218" s="217" t="s">
        <v>129</v>
      </c>
      <c r="AU218" s="217" t="s">
        <v>84</v>
      </c>
      <c r="AY218" s="19" t="s">
        <v>126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82</v>
      </c>
      <c r="BK218" s="218">
        <f>ROUND(I218*H218,2)</f>
        <v>0</v>
      </c>
      <c r="BL218" s="19" t="s">
        <v>134</v>
      </c>
      <c r="BM218" s="217" t="s">
        <v>287</v>
      </c>
    </row>
    <row r="219" s="2" customFormat="1">
      <c r="A219" s="40"/>
      <c r="B219" s="41"/>
      <c r="C219" s="42"/>
      <c r="D219" s="219" t="s">
        <v>136</v>
      </c>
      <c r="E219" s="42"/>
      <c r="F219" s="220" t="s">
        <v>288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136</v>
      </c>
      <c r="AU219" s="19" t="s">
        <v>84</v>
      </c>
    </row>
    <row r="220" s="2" customFormat="1" ht="21.75" customHeight="1">
      <c r="A220" s="40"/>
      <c r="B220" s="41"/>
      <c r="C220" s="206" t="s">
        <v>289</v>
      </c>
      <c r="D220" s="206" t="s">
        <v>129</v>
      </c>
      <c r="E220" s="207" t="s">
        <v>290</v>
      </c>
      <c r="F220" s="208" t="s">
        <v>291</v>
      </c>
      <c r="G220" s="209" t="s">
        <v>286</v>
      </c>
      <c r="H220" s="210">
        <v>1.121</v>
      </c>
      <c r="I220" s="211"/>
      <c r="J220" s="212">
        <f>ROUND(I220*H220,2)</f>
        <v>0</v>
      </c>
      <c r="K220" s="208" t="s">
        <v>133</v>
      </c>
      <c r="L220" s="46"/>
      <c r="M220" s="213" t="s">
        <v>19</v>
      </c>
      <c r="N220" s="214" t="s">
        <v>45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134</v>
      </c>
      <c r="AT220" s="217" t="s">
        <v>129</v>
      </c>
      <c r="AU220" s="217" t="s">
        <v>84</v>
      </c>
      <c r="AY220" s="19" t="s">
        <v>126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82</v>
      </c>
      <c r="BK220" s="218">
        <f>ROUND(I220*H220,2)</f>
        <v>0</v>
      </c>
      <c r="BL220" s="19" t="s">
        <v>134</v>
      </c>
      <c r="BM220" s="217" t="s">
        <v>292</v>
      </c>
    </row>
    <row r="221" s="2" customFormat="1">
      <c r="A221" s="40"/>
      <c r="B221" s="41"/>
      <c r="C221" s="42"/>
      <c r="D221" s="219" t="s">
        <v>136</v>
      </c>
      <c r="E221" s="42"/>
      <c r="F221" s="220" t="s">
        <v>293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136</v>
      </c>
      <c r="AU221" s="19" t="s">
        <v>84</v>
      </c>
    </row>
    <row r="222" s="2" customFormat="1" ht="24.15" customHeight="1">
      <c r="A222" s="40"/>
      <c r="B222" s="41"/>
      <c r="C222" s="206" t="s">
        <v>294</v>
      </c>
      <c r="D222" s="206" t="s">
        <v>129</v>
      </c>
      <c r="E222" s="207" t="s">
        <v>295</v>
      </c>
      <c r="F222" s="208" t="s">
        <v>296</v>
      </c>
      <c r="G222" s="209" t="s">
        <v>286</v>
      </c>
      <c r="H222" s="210">
        <v>1.121</v>
      </c>
      <c r="I222" s="211"/>
      <c r="J222" s="212">
        <f>ROUND(I222*H222,2)</f>
        <v>0</v>
      </c>
      <c r="K222" s="208" t="s">
        <v>133</v>
      </c>
      <c r="L222" s="46"/>
      <c r="M222" s="213" t="s">
        <v>19</v>
      </c>
      <c r="N222" s="214" t="s">
        <v>45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134</v>
      </c>
      <c r="AT222" s="217" t="s">
        <v>129</v>
      </c>
      <c r="AU222" s="217" t="s">
        <v>84</v>
      </c>
      <c r="AY222" s="19" t="s">
        <v>126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82</v>
      </c>
      <c r="BK222" s="218">
        <f>ROUND(I222*H222,2)</f>
        <v>0</v>
      </c>
      <c r="BL222" s="19" t="s">
        <v>134</v>
      </c>
      <c r="BM222" s="217" t="s">
        <v>297</v>
      </c>
    </row>
    <row r="223" s="2" customFormat="1">
      <c r="A223" s="40"/>
      <c r="B223" s="41"/>
      <c r="C223" s="42"/>
      <c r="D223" s="219" t="s">
        <v>136</v>
      </c>
      <c r="E223" s="42"/>
      <c r="F223" s="220" t="s">
        <v>298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136</v>
      </c>
      <c r="AU223" s="19" t="s">
        <v>84</v>
      </c>
    </row>
    <row r="224" s="2" customFormat="1" ht="24.15" customHeight="1">
      <c r="A224" s="40"/>
      <c r="B224" s="41"/>
      <c r="C224" s="206" t="s">
        <v>299</v>
      </c>
      <c r="D224" s="206" t="s">
        <v>129</v>
      </c>
      <c r="E224" s="207" t="s">
        <v>300</v>
      </c>
      <c r="F224" s="208" t="s">
        <v>301</v>
      </c>
      <c r="G224" s="209" t="s">
        <v>286</v>
      </c>
      <c r="H224" s="210">
        <v>0.94299999999999995</v>
      </c>
      <c r="I224" s="211"/>
      <c r="J224" s="212">
        <f>ROUND(I224*H224,2)</f>
        <v>0</v>
      </c>
      <c r="K224" s="208" t="s">
        <v>133</v>
      </c>
      <c r="L224" s="46"/>
      <c r="M224" s="213" t="s">
        <v>19</v>
      </c>
      <c r="N224" s="214" t="s">
        <v>45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134</v>
      </c>
      <c r="AT224" s="217" t="s">
        <v>129</v>
      </c>
      <c r="AU224" s="217" t="s">
        <v>84</v>
      </c>
      <c r="AY224" s="19" t="s">
        <v>126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82</v>
      </c>
      <c r="BK224" s="218">
        <f>ROUND(I224*H224,2)</f>
        <v>0</v>
      </c>
      <c r="BL224" s="19" t="s">
        <v>134</v>
      </c>
      <c r="BM224" s="217" t="s">
        <v>302</v>
      </c>
    </row>
    <row r="225" s="2" customFormat="1">
      <c r="A225" s="40"/>
      <c r="B225" s="41"/>
      <c r="C225" s="42"/>
      <c r="D225" s="219" t="s">
        <v>136</v>
      </c>
      <c r="E225" s="42"/>
      <c r="F225" s="220" t="s">
        <v>303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136</v>
      </c>
      <c r="AU225" s="19" t="s">
        <v>84</v>
      </c>
    </row>
    <row r="226" s="12" customFormat="1" ht="22.8" customHeight="1">
      <c r="A226" s="12"/>
      <c r="B226" s="190"/>
      <c r="C226" s="191"/>
      <c r="D226" s="192" t="s">
        <v>73</v>
      </c>
      <c r="E226" s="204" t="s">
        <v>304</v>
      </c>
      <c r="F226" s="204" t="s">
        <v>305</v>
      </c>
      <c r="G226" s="191"/>
      <c r="H226" s="191"/>
      <c r="I226" s="194"/>
      <c r="J226" s="205">
        <f>BK226</f>
        <v>0</v>
      </c>
      <c r="K226" s="191"/>
      <c r="L226" s="196"/>
      <c r="M226" s="197"/>
      <c r="N226" s="198"/>
      <c r="O226" s="198"/>
      <c r="P226" s="199">
        <f>SUM(P227:P228)</f>
        <v>0</v>
      </c>
      <c r="Q226" s="198"/>
      <c r="R226" s="199">
        <f>SUM(R227:R228)</f>
        <v>0</v>
      </c>
      <c r="S226" s="198"/>
      <c r="T226" s="200">
        <f>SUM(T227:T228)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1" t="s">
        <v>82</v>
      </c>
      <c r="AT226" s="202" t="s">
        <v>73</v>
      </c>
      <c r="AU226" s="202" t="s">
        <v>82</v>
      </c>
      <c r="AY226" s="201" t="s">
        <v>126</v>
      </c>
      <c r="BK226" s="203">
        <f>SUM(BK227:BK228)</f>
        <v>0</v>
      </c>
    </row>
    <row r="227" s="2" customFormat="1" ht="16.5" customHeight="1">
      <c r="A227" s="40"/>
      <c r="B227" s="41"/>
      <c r="C227" s="206" t="s">
        <v>306</v>
      </c>
      <c r="D227" s="206" t="s">
        <v>129</v>
      </c>
      <c r="E227" s="207" t="s">
        <v>307</v>
      </c>
      <c r="F227" s="208" t="s">
        <v>308</v>
      </c>
      <c r="G227" s="209" t="s">
        <v>286</v>
      </c>
      <c r="H227" s="210">
        <v>0.50800000000000001</v>
      </c>
      <c r="I227" s="211"/>
      <c r="J227" s="212">
        <f>ROUND(I227*H227,2)</f>
        <v>0</v>
      </c>
      <c r="K227" s="208" t="s">
        <v>133</v>
      </c>
      <c r="L227" s="46"/>
      <c r="M227" s="213" t="s">
        <v>19</v>
      </c>
      <c r="N227" s="214" t="s">
        <v>45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134</v>
      </c>
      <c r="AT227" s="217" t="s">
        <v>129</v>
      </c>
      <c r="AU227" s="217" t="s">
        <v>84</v>
      </c>
      <c r="AY227" s="19" t="s">
        <v>126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82</v>
      </c>
      <c r="BK227" s="218">
        <f>ROUND(I227*H227,2)</f>
        <v>0</v>
      </c>
      <c r="BL227" s="19" t="s">
        <v>134</v>
      </c>
      <c r="BM227" s="217" t="s">
        <v>309</v>
      </c>
    </row>
    <row r="228" s="2" customFormat="1">
      <c r="A228" s="40"/>
      <c r="B228" s="41"/>
      <c r="C228" s="42"/>
      <c r="D228" s="219" t="s">
        <v>136</v>
      </c>
      <c r="E228" s="42"/>
      <c r="F228" s="220" t="s">
        <v>310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136</v>
      </c>
      <c r="AU228" s="19" t="s">
        <v>84</v>
      </c>
    </row>
    <row r="229" s="12" customFormat="1" ht="25.92" customHeight="1">
      <c r="A229" s="12"/>
      <c r="B229" s="190"/>
      <c r="C229" s="191"/>
      <c r="D229" s="192" t="s">
        <v>73</v>
      </c>
      <c r="E229" s="193" t="s">
        <v>311</v>
      </c>
      <c r="F229" s="193" t="s">
        <v>312</v>
      </c>
      <c r="G229" s="191"/>
      <c r="H229" s="191"/>
      <c r="I229" s="194"/>
      <c r="J229" s="195">
        <f>BK229</f>
        <v>0</v>
      </c>
      <c r="K229" s="191"/>
      <c r="L229" s="196"/>
      <c r="M229" s="197"/>
      <c r="N229" s="198"/>
      <c r="O229" s="198"/>
      <c r="P229" s="199">
        <f>P230+P286+P292+P348+P413+P456</f>
        <v>0</v>
      </c>
      <c r="Q229" s="198"/>
      <c r="R229" s="199">
        <f>R230+R286+R292+R348+R413+R456</f>
        <v>0.94186597000000016</v>
      </c>
      <c r="S229" s="198"/>
      <c r="T229" s="200">
        <f>T230+T286+T292+T348+T413+T456</f>
        <v>0.086078000000000016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01" t="s">
        <v>84</v>
      </c>
      <c r="AT229" s="202" t="s">
        <v>73</v>
      </c>
      <c r="AU229" s="202" t="s">
        <v>74</v>
      </c>
      <c r="AY229" s="201" t="s">
        <v>126</v>
      </c>
      <c r="BK229" s="203">
        <f>BK230+BK286+BK292+BK348+BK413+BK456</f>
        <v>0</v>
      </c>
    </row>
    <row r="230" s="12" customFormat="1" ht="22.8" customHeight="1">
      <c r="A230" s="12"/>
      <c r="B230" s="190"/>
      <c r="C230" s="191"/>
      <c r="D230" s="192" t="s">
        <v>73</v>
      </c>
      <c r="E230" s="204" t="s">
        <v>313</v>
      </c>
      <c r="F230" s="204" t="s">
        <v>314</v>
      </c>
      <c r="G230" s="191"/>
      <c r="H230" s="191"/>
      <c r="I230" s="194"/>
      <c r="J230" s="205">
        <f>BK230</f>
        <v>0</v>
      </c>
      <c r="K230" s="191"/>
      <c r="L230" s="196"/>
      <c r="M230" s="197"/>
      <c r="N230" s="198"/>
      <c r="O230" s="198"/>
      <c r="P230" s="199">
        <f>SUM(P231:P285)</f>
        <v>0</v>
      </c>
      <c r="Q230" s="198"/>
      <c r="R230" s="199">
        <f>SUM(R231:R285)</f>
        <v>0.21454800000000002</v>
      </c>
      <c r="S230" s="198"/>
      <c r="T230" s="200">
        <f>SUM(T231:T285)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1" t="s">
        <v>84</v>
      </c>
      <c r="AT230" s="202" t="s">
        <v>73</v>
      </c>
      <c r="AU230" s="202" t="s">
        <v>82</v>
      </c>
      <c r="AY230" s="201" t="s">
        <v>126</v>
      </c>
      <c r="BK230" s="203">
        <f>SUM(BK231:BK285)</f>
        <v>0</v>
      </c>
    </row>
    <row r="231" s="2" customFormat="1" ht="44.25" customHeight="1">
      <c r="A231" s="40"/>
      <c r="B231" s="41"/>
      <c r="C231" s="206" t="s">
        <v>315</v>
      </c>
      <c r="D231" s="206" t="s">
        <v>129</v>
      </c>
      <c r="E231" s="207" t="s">
        <v>316</v>
      </c>
      <c r="F231" s="208" t="s">
        <v>317</v>
      </c>
      <c r="G231" s="209" t="s">
        <v>151</v>
      </c>
      <c r="H231" s="210">
        <v>15.199999999999999</v>
      </c>
      <c r="I231" s="211"/>
      <c r="J231" s="212">
        <f>ROUND(I231*H231,2)</f>
        <v>0</v>
      </c>
      <c r="K231" s="208" t="s">
        <v>19</v>
      </c>
      <c r="L231" s="46"/>
      <c r="M231" s="213" t="s">
        <v>19</v>
      </c>
      <c r="N231" s="214" t="s">
        <v>45</v>
      </c>
      <c r="O231" s="86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226</v>
      </c>
      <c r="AT231" s="217" t="s">
        <v>129</v>
      </c>
      <c r="AU231" s="217" t="s">
        <v>84</v>
      </c>
      <c r="AY231" s="19" t="s">
        <v>126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82</v>
      </c>
      <c r="BK231" s="218">
        <f>ROUND(I231*H231,2)</f>
        <v>0</v>
      </c>
      <c r="BL231" s="19" t="s">
        <v>226</v>
      </c>
      <c r="BM231" s="217" t="s">
        <v>318</v>
      </c>
    </row>
    <row r="232" s="13" customFormat="1">
      <c r="A232" s="13"/>
      <c r="B232" s="224"/>
      <c r="C232" s="225"/>
      <c r="D232" s="226" t="s">
        <v>138</v>
      </c>
      <c r="E232" s="227" t="s">
        <v>19</v>
      </c>
      <c r="F232" s="228" t="s">
        <v>319</v>
      </c>
      <c r="G232" s="225"/>
      <c r="H232" s="227" t="s">
        <v>19</v>
      </c>
      <c r="I232" s="229"/>
      <c r="J232" s="225"/>
      <c r="K232" s="225"/>
      <c r="L232" s="230"/>
      <c r="M232" s="231"/>
      <c r="N232" s="232"/>
      <c r="O232" s="232"/>
      <c r="P232" s="232"/>
      <c r="Q232" s="232"/>
      <c r="R232" s="232"/>
      <c r="S232" s="232"/>
      <c r="T232" s="23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4" t="s">
        <v>138</v>
      </c>
      <c r="AU232" s="234" t="s">
        <v>84</v>
      </c>
      <c r="AV232" s="13" t="s">
        <v>82</v>
      </c>
      <c r="AW232" s="13" t="s">
        <v>35</v>
      </c>
      <c r="AX232" s="13" t="s">
        <v>74</v>
      </c>
      <c r="AY232" s="234" t="s">
        <v>126</v>
      </c>
    </row>
    <row r="233" s="14" customFormat="1">
      <c r="A233" s="14"/>
      <c r="B233" s="235"/>
      <c r="C233" s="236"/>
      <c r="D233" s="226" t="s">
        <v>138</v>
      </c>
      <c r="E233" s="237" t="s">
        <v>19</v>
      </c>
      <c r="F233" s="238" t="s">
        <v>320</v>
      </c>
      <c r="G233" s="236"/>
      <c r="H233" s="239">
        <v>4.1399999999999997</v>
      </c>
      <c r="I233" s="240"/>
      <c r="J233" s="236"/>
      <c r="K233" s="236"/>
      <c r="L233" s="241"/>
      <c r="M233" s="242"/>
      <c r="N233" s="243"/>
      <c r="O233" s="243"/>
      <c r="P233" s="243"/>
      <c r="Q233" s="243"/>
      <c r="R233" s="243"/>
      <c r="S233" s="243"/>
      <c r="T233" s="24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5" t="s">
        <v>138</v>
      </c>
      <c r="AU233" s="245" t="s">
        <v>84</v>
      </c>
      <c r="AV233" s="14" t="s">
        <v>84</v>
      </c>
      <c r="AW233" s="14" t="s">
        <v>35</v>
      </c>
      <c r="AX233" s="14" t="s">
        <v>74</v>
      </c>
      <c r="AY233" s="245" t="s">
        <v>126</v>
      </c>
    </row>
    <row r="234" s="13" customFormat="1">
      <c r="A234" s="13"/>
      <c r="B234" s="224"/>
      <c r="C234" s="225"/>
      <c r="D234" s="226" t="s">
        <v>138</v>
      </c>
      <c r="E234" s="227" t="s">
        <v>19</v>
      </c>
      <c r="F234" s="228" t="s">
        <v>321</v>
      </c>
      <c r="G234" s="225"/>
      <c r="H234" s="227" t="s">
        <v>19</v>
      </c>
      <c r="I234" s="229"/>
      <c r="J234" s="225"/>
      <c r="K234" s="225"/>
      <c r="L234" s="230"/>
      <c r="M234" s="231"/>
      <c r="N234" s="232"/>
      <c r="O234" s="232"/>
      <c r="P234" s="232"/>
      <c r="Q234" s="232"/>
      <c r="R234" s="232"/>
      <c r="S234" s="232"/>
      <c r="T234" s="23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4" t="s">
        <v>138</v>
      </c>
      <c r="AU234" s="234" t="s">
        <v>84</v>
      </c>
      <c r="AV234" s="13" t="s">
        <v>82</v>
      </c>
      <c r="AW234" s="13" t="s">
        <v>35</v>
      </c>
      <c r="AX234" s="13" t="s">
        <v>74</v>
      </c>
      <c r="AY234" s="234" t="s">
        <v>126</v>
      </c>
    </row>
    <row r="235" s="14" customFormat="1">
      <c r="A235" s="14"/>
      <c r="B235" s="235"/>
      <c r="C235" s="236"/>
      <c r="D235" s="226" t="s">
        <v>138</v>
      </c>
      <c r="E235" s="237" t="s">
        <v>19</v>
      </c>
      <c r="F235" s="238" t="s">
        <v>322</v>
      </c>
      <c r="G235" s="236"/>
      <c r="H235" s="239">
        <v>4.9400000000000004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5" t="s">
        <v>138</v>
      </c>
      <c r="AU235" s="245" t="s">
        <v>84</v>
      </c>
      <c r="AV235" s="14" t="s">
        <v>84</v>
      </c>
      <c r="AW235" s="14" t="s">
        <v>35</v>
      </c>
      <c r="AX235" s="14" t="s">
        <v>74</v>
      </c>
      <c r="AY235" s="245" t="s">
        <v>126</v>
      </c>
    </row>
    <row r="236" s="13" customFormat="1">
      <c r="A236" s="13"/>
      <c r="B236" s="224"/>
      <c r="C236" s="225"/>
      <c r="D236" s="226" t="s">
        <v>138</v>
      </c>
      <c r="E236" s="227" t="s">
        <v>19</v>
      </c>
      <c r="F236" s="228" t="s">
        <v>323</v>
      </c>
      <c r="G236" s="225"/>
      <c r="H236" s="227" t="s">
        <v>19</v>
      </c>
      <c r="I236" s="229"/>
      <c r="J236" s="225"/>
      <c r="K236" s="225"/>
      <c r="L236" s="230"/>
      <c r="M236" s="231"/>
      <c r="N236" s="232"/>
      <c r="O236" s="232"/>
      <c r="P236" s="232"/>
      <c r="Q236" s="232"/>
      <c r="R236" s="232"/>
      <c r="S236" s="232"/>
      <c r="T236" s="23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138</v>
      </c>
      <c r="AU236" s="234" t="s">
        <v>84</v>
      </c>
      <c r="AV236" s="13" t="s">
        <v>82</v>
      </c>
      <c r="AW236" s="13" t="s">
        <v>35</v>
      </c>
      <c r="AX236" s="13" t="s">
        <v>74</v>
      </c>
      <c r="AY236" s="234" t="s">
        <v>126</v>
      </c>
    </row>
    <row r="237" s="14" customFormat="1">
      <c r="A237" s="14"/>
      <c r="B237" s="235"/>
      <c r="C237" s="236"/>
      <c r="D237" s="226" t="s">
        <v>138</v>
      </c>
      <c r="E237" s="237" t="s">
        <v>19</v>
      </c>
      <c r="F237" s="238" t="s">
        <v>324</v>
      </c>
      <c r="G237" s="236"/>
      <c r="H237" s="239">
        <v>5.8049999999999997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5" t="s">
        <v>138</v>
      </c>
      <c r="AU237" s="245" t="s">
        <v>84</v>
      </c>
      <c r="AV237" s="14" t="s">
        <v>84</v>
      </c>
      <c r="AW237" s="14" t="s">
        <v>35</v>
      </c>
      <c r="AX237" s="14" t="s">
        <v>74</v>
      </c>
      <c r="AY237" s="245" t="s">
        <v>126</v>
      </c>
    </row>
    <row r="238" s="14" customFormat="1">
      <c r="A238" s="14"/>
      <c r="B238" s="235"/>
      <c r="C238" s="236"/>
      <c r="D238" s="226" t="s">
        <v>138</v>
      </c>
      <c r="E238" s="237" t="s">
        <v>19</v>
      </c>
      <c r="F238" s="238" t="s">
        <v>325</v>
      </c>
      <c r="G238" s="236"/>
      <c r="H238" s="239">
        <v>0.315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5" t="s">
        <v>138</v>
      </c>
      <c r="AU238" s="245" t="s">
        <v>84</v>
      </c>
      <c r="AV238" s="14" t="s">
        <v>84</v>
      </c>
      <c r="AW238" s="14" t="s">
        <v>35</v>
      </c>
      <c r="AX238" s="14" t="s">
        <v>74</v>
      </c>
      <c r="AY238" s="245" t="s">
        <v>126</v>
      </c>
    </row>
    <row r="239" s="15" customFormat="1">
      <c r="A239" s="15"/>
      <c r="B239" s="246"/>
      <c r="C239" s="247"/>
      <c r="D239" s="226" t="s">
        <v>138</v>
      </c>
      <c r="E239" s="248" t="s">
        <v>19</v>
      </c>
      <c r="F239" s="249" t="s">
        <v>140</v>
      </c>
      <c r="G239" s="247"/>
      <c r="H239" s="250">
        <v>15.199999999999999</v>
      </c>
      <c r="I239" s="251"/>
      <c r="J239" s="247"/>
      <c r="K239" s="247"/>
      <c r="L239" s="252"/>
      <c r="M239" s="253"/>
      <c r="N239" s="254"/>
      <c r="O239" s="254"/>
      <c r="P239" s="254"/>
      <c r="Q239" s="254"/>
      <c r="R239" s="254"/>
      <c r="S239" s="254"/>
      <c r="T239" s="25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56" t="s">
        <v>138</v>
      </c>
      <c r="AU239" s="256" t="s">
        <v>84</v>
      </c>
      <c r="AV239" s="15" t="s">
        <v>134</v>
      </c>
      <c r="AW239" s="15" t="s">
        <v>35</v>
      </c>
      <c r="AX239" s="15" t="s">
        <v>82</v>
      </c>
      <c r="AY239" s="256" t="s">
        <v>126</v>
      </c>
    </row>
    <row r="240" s="2" customFormat="1" ht="16.5" customHeight="1">
      <c r="A240" s="40"/>
      <c r="B240" s="41"/>
      <c r="C240" s="258" t="s">
        <v>326</v>
      </c>
      <c r="D240" s="258" t="s">
        <v>327</v>
      </c>
      <c r="E240" s="259" t="s">
        <v>328</v>
      </c>
      <c r="F240" s="260" t="s">
        <v>329</v>
      </c>
      <c r="G240" s="261" t="s">
        <v>151</v>
      </c>
      <c r="H240" s="262">
        <v>17.48</v>
      </c>
      <c r="I240" s="263"/>
      <c r="J240" s="264">
        <f>ROUND(I240*H240,2)</f>
        <v>0</v>
      </c>
      <c r="K240" s="260" t="s">
        <v>19</v>
      </c>
      <c r="L240" s="265"/>
      <c r="M240" s="266" t="s">
        <v>19</v>
      </c>
      <c r="N240" s="267" t="s">
        <v>45</v>
      </c>
      <c r="O240" s="86"/>
      <c r="P240" s="215">
        <f>O240*H240</f>
        <v>0</v>
      </c>
      <c r="Q240" s="215">
        <v>0.0019</v>
      </c>
      <c r="R240" s="215">
        <f>Q240*H240</f>
        <v>0.033211999999999998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330</v>
      </c>
      <c r="AT240" s="217" t="s">
        <v>327</v>
      </c>
      <c r="AU240" s="217" t="s">
        <v>84</v>
      </c>
      <c r="AY240" s="19" t="s">
        <v>126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82</v>
      </c>
      <c r="BK240" s="218">
        <f>ROUND(I240*H240,2)</f>
        <v>0</v>
      </c>
      <c r="BL240" s="19" t="s">
        <v>226</v>
      </c>
      <c r="BM240" s="217" t="s">
        <v>331</v>
      </c>
    </row>
    <row r="241" s="14" customFormat="1">
      <c r="A241" s="14"/>
      <c r="B241" s="235"/>
      <c r="C241" s="236"/>
      <c r="D241" s="226" t="s">
        <v>138</v>
      </c>
      <c r="E241" s="236"/>
      <c r="F241" s="238" t="s">
        <v>332</v>
      </c>
      <c r="G241" s="236"/>
      <c r="H241" s="239">
        <v>17.48</v>
      </c>
      <c r="I241" s="240"/>
      <c r="J241" s="236"/>
      <c r="K241" s="236"/>
      <c r="L241" s="241"/>
      <c r="M241" s="242"/>
      <c r="N241" s="243"/>
      <c r="O241" s="243"/>
      <c r="P241" s="243"/>
      <c r="Q241" s="243"/>
      <c r="R241" s="243"/>
      <c r="S241" s="243"/>
      <c r="T241" s="24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5" t="s">
        <v>138</v>
      </c>
      <c r="AU241" s="245" t="s">
        <v>84</v>
      </c>
      <c r="AV241" s="14" t="s">
        <v>84</v>
      </c>
      <c r="AW241" s="14" t="s">
        <v>4</v>
      </c>
      <c r="AX241" s="14" t="s">
        <v>82</v>
      </c>
      <c r="AY241" s="245" t="s">
        <v>126</v>
      </c>
    </row>
    <row r="242" s="2" customFormat="1" ht="21.75" customHeight="1">
      <c r="A242" s="40"/>
      <c r="B242" s="41"/>
      <c r="C242" s="206" t="s">
        <v>330</v>
      </c>
      <c r="D242" s="206" t="s">
        <v>129</v>
      </c>
      <c r="E242" s="207" t="s">
        <v>333</v>
      </c>
      <c r="F242" s="208" t="s">
        <v>334</v>
      </c>
      <c r="G242" s="209" t="s">
        <v>222</v>
      </c>
      <c r="H242" s="210">
        <v>3.7999999999999998</v>
      </c>
      <c r="I242" s="211"/>
      <c r="J242" s="212">
        <f>ROUND(I242*H242,2)</f>
        <v>0</v>
      </c>
      <c r="K242" s="208" t="s">
        <v>133</v>
      </c>
      <c r="L242" s="46"/>
      <c r="M242" s="213" t="s">
        <v>19</v>
      </c>
      <c r="N242" s="214" t="s">
        <v>45</v>
      </c>
      <c r="O242" s="86"/>
      <c r="P242" s="215">
        <f>O242*H242</f>
        <v>0</v>
      </c>
      <c r="Q242" s="215">
        <v>0.00029999999999999997</v>
      </c>
      <c r="R242" s="215">
        <f>Q242*H242</f>
        <v>0.00114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226</v>
      </c>
      <c r="AT242" s="217" t="s">
        <v>129</v>
      </c>
      <c r="AU242" s="217" t="s">
        <v>84</v>
      </c>
      <c r="AY242" s="19" t="s">
        <v>126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82</v>
      </c>
      <c r="BK242" s="218">
        <f>ROUND(I242*H242,2)</f>
        <v>0</v>
      </c>
      <c r="BL242" s="19" t="s">
        <v>226</v>
      </c>
      <c r="BM242" s="217" t="s">
        <v>335</v>
      </c>
    </row>
    <row r="243" s="2" customFormat="1">
      <c r="A243" s="40"/>
      <c r="B243" s="41"/>
      <c r="C243" s="42"/>
      <c r="D243" s="219" t="s">
        <v>136</v>
      </c>
      <c r="E243" s="42"/>
      <c r="F243" s="220" t="s">
        <v>336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136</v>
      </c>
      <c r="AU243" s="19" t="s">
        <v>84</v>
      </c>
    </row>
    <row r="244" s="14" customFormat="1">
      <c r="A244" s="14"/>
      <c r="B244" s="235"/>
      <c r="C244" s="236"/>
      <c r="D244" s="226" t="s">
        <v>138</v>
      </c>
      <c r="E244" s="237" t="s">
        <v>19</v>
      </c>
      <c r="F244" s="238" t="s">
        <v>337</v>
      </c>
      <c r="G244" s="236"/>
      <c r="H244" s="239">
        <v>3.7999999999999998</v>
      </c>
      <c r="I244" s="240"/>
      <c r="J244" s="236"/>
      <c r="K244" s="236"/>
      <c r="L244" s="241"/>
      <c r="M244" s="242"/>
      <c r="N244" s="243"/>
      <c r="O244" s="243"/>
      <c r="P244" s="243"/>
      <c r="Q244" s="243"/>
      <c r="R244" s="243"/>
      <c r="S244" s="243"/>
      <c r="T244" s="24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5" t="s">
        <v>138</v>
      </c>
      <c r="AU244" s="245" t="s">
        <v>84</v>
      </c>
      <c r="AV244" s="14" t="s">
        <v>84</v>
      </c>
      <c r="AW244" s="14" t="s">
        <v>35</v>
      </c>
      <c r="AX244" s="14" t="s">
        <v>74</v>
      </c>
      <c r="AY244" s="245" t="s">
        <v>126</v>
      </c>
    </row>
    <row r="245" s="15" customFormat="1">
      <c r="A245" s="15"/>
      <c r="B245" s="246"/>
      <c r="C245" s="247"/>
      <c r="D245" s="226" t="s">
        <v>138</v>
      </c>
      <c r="E245" s="248" t="s">
        <v>19</v>
      </c>
      <c r="F245" s="249" t="s">
        <v>140</v>
      </c>
      <c r="G245" s="247"/>
      <c r="H245" s="250">
        <v>3.7999999999999998</v>
      </c>
      <c r="I245" s="251"/>
      <c r="J245" s="247"/>
      <c r="K245" s="247"/>
      <c r="L245" s="252"/>
      <c r="M245" s="253"/>
      <c r="N245" s="254"/>
      <c r="O245" s="254"/>
      <c r="P245" s="254"/>
      <c r="Q245" s="254"/>
      <c r="R245" s="254"/>
      <c r="S245" s="254"/>
      <c r="T245" s="25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56" t="s">
        <v>138</v>
      </c>
      <c r="AU245" s="256" t="s">
        <v>84</v>
      </c>
      <c r="AV245" s="15" t="s">
        <v>134</v>
      </c>
      <c r="AW245" s="15" t="s">
        <v>35</v>
      </c>
      <c r="AX245" s="15" t="s">
        <v>82</v>
      </c>
      <c r="AY245" s="256" t="s">
        <v>126</v>
      </c>
    </row>
    <row r="246" s="2" customFormat="1" ht="24.15" customHeight="1">
      <c r="A246" s="40"/>
      <c r="B246" s="41"/>
      <c r="C246" s="206" t="s">
        <v>338</v>
      </c>
      <c r="D246" s="206" t="s">
        <v>129</v>
      </c>
      <c r="E246" s="207" t="s">
        <v>339</v>
      </c>
      <c r="F246" s="208" t="s">
        <v>340</v>
      </c>
      <c r="G246" s="209" t="s">
        <v>222</v>
      </c>
      <c r="H246" s="210">
        <v>2.1000000000000001</v>
      </c>
      <c r="I246" s="211"/>
      <c r="J246" s="212">
        <f>ROUND(I246*H246,2)</f>
        <v>0</v>
      </c>
      <c r="K246" s="208" t="s">
        <v>133</v>
      </c>
      <c r="L246" s="46"/>
      <c r="M246" s="213" t="s">
        <v>19</v>
      </c>
      <c r="N246" s="214" t="s">
        <v>45</v>
      </c>
      <c r="O246" s="86"/>
      <c r="P246" s="215">
        <f>O246*H246</f>
        <v>0</v>
      </c>
      <c r="Q246" s="215">
        <v>0.00059999999999999995</v>
      </c>
      <c r="R246" s="215">
        <f>Q246*H246</f>
        <v>0.0012599999999999998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226</v>
      </c>
      <c r="AT246" s="217" t="s">
        <v>129</v>
      </c>
      <c r="AU246" s="217" t="s">
        <v>84</v>
      </c>
      <c r="AY246" s="19" t="s">
        <v>126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82</v>
      </c>
      <c r="BK246" s="218">
        <f>ROUND(I246*H246,2)</f>
        <v>0</v>
      </c>
      <c r="BL246" s="19" t="s">
        <v>226</v>
      </c>
      <c r="BM246" s="217" t="s">
        <v>341</v>
      </c>
    </row>
    <row r="247" s="2" customFormat="1">
      <c r="A247" s="40"/>
      <c r="B247" s="41"/>
      <c r="C247" s="42"/>
      <c r="D247" s="219" t="s">
        <v>136</v>
      </c>
      <c r="E247" s="42"/>
      <c r="F247" s="220" t="s">
        <v>342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136</v>
      </c>
      <c r="AU247" s="19" t="s">
        <v>84</v>
      </c>
    </row>
    <row r="248" s="14" customFormat="1">
      <c r="A248" s="14"/>
      <c r="B248" s="235"/>
      <c r="C248" s="236"/>
      <c r="D248" s="226" t="s">
        <v>138</v>
      </c>
      <c r="E248" s="237" t="s">
        <v>19</v>
      </c>
      <c r="F248" s="238" t="s">
        <v>343</v>
      </c>
      <c r="G248" s="236"/>
      <c r="H248" s="239">
        <v>2.1000000000000001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5" t="s">
        <v>138</v>
      </c>
      <c r="AU248" s="245" t="s">
        <v>84</v>
      </c>
      <c r="AV248" s="14" t="s">
        <v>84</v>
      </c>
      <c r="AW248" s="14" t="s">
        <v>35</v>
      </c>
      <c r="AX248" s="14" t="s">
        <v>74</v>
      </c>
      <c r="AY248" s="245" t="s">
        <v>126</v>
      </c>
    </row>
    <row r="249" s="15" customFormat="1">
      <c r="A249" s="15"/>
      <c r="B249" s="246"/>
      <c r="C249" s="247"/>
      <c r="D249" s="226" t="s">
        <v>138</v>
      </c>
      <c r="E249" s="248" t="s">
        <v>19</v>
      </c>
      <c r="F249" s="249" t="s">
        <v>140</v>
      </c>
      <c r="G249" s="247"/>
      <c r="H249" s="250">
        <v>2.1000000000000001</v>
      </c>
      <c r="I249" s="251"/>
      <c r="J249" s="247"/>
      <c r="K249" s="247"/>
      <c r="L249" s="252"/>
      <c r="M249" s="253"/>
      <c r="N249" s="254"/>
      <c r="O249" s="254"/>
      <c r="P249" s="254"/>
      <c r="Q249" s="254"/>
      <c r="R249" s="254"/>
      <c r="S249" s="254"/>
      <c r="T249" s="25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56" t="s">
        <v>138</v>
      </c>
      <c r="AU249" s="256" t="s">
        <v>84</v>
      </c>
      <c r="AV249" s="15" t="s">
        <v>134</v>
      </c>
      <c r="AW249" s="15" t="s">
        <v>35</v>
      </c>
      <c r="AX249" s="15" t="s">
        <v>82</v>
      </c>
      <c r="AY249" s="256" t="s">
        <v>126</v>
      </c>
    </row>
    <row r="250" s="2" customFormat="1" ht="24.15" customHeight="1">
      <c r="A250" s="40"/>
      <c r="B250" s="41"/>
      <c r="C250" s="206" t="s">
        <v>344</v>
      </c>
      <c r="D250" s="206" t="s">
        <v>129</v>
      </c>
      <c r="E250" s="207" t="s">
        <v>345</v>
      </c>
      <c r="F250" s="208" t="s">
        <v>346</v>
      </c>
      <c r="G250" s="209" t="s">
        <v>222</v>
      </c>
      <c r="H250" s="210">
        <v>2.1000000000000001</v>
      </c>
      <c r="I250" s="211"/>
      <c r="J250" s="212">
        <f>ROUND(I250*H250,2)</f>
        <v>0</v>
      </c>
      <c r="K250" s="208" t="s">
        <v>133</v>
      </c>
      <c r="L250" s="46"/>
      <c r="M250" s="213" t="s">
        <v>19</v>
      </c>
      <c r="N250" s="214" t="s">
        <v>45</v>
      </c>
      <c r="O250" s="86"/>
      <c r="P250" s="215">
        <f>O250*H250</f>
        <v>0</v>
      </c>
      <c r="Q250" s="215">
        <v>0.00054000000000000001</v>
      </c>
      <c r="R250" s="215">
        <f>Q250*H250</f>
        <v>0.001134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226</v>
      </c>
      <c r="AT250" s="217" t="s">
        <v>129</v>
      </c>
      <c r="AU250" s="217" t="s">
        <v>84</v>
      </c>
      <c r="AY250" s="19" t="s">
        <v>126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82</v>
      </c>
      <c r="BK250" s="218">
        <f>ROUND(I250*H250,2)</f>
        <v>0</v>
      </c>
      <c r="BL250" s="19" t="s">
        <v>226</v>
      </c>
      <c r="BM250" s="217" t="s">
        <v>347</v>
      </c>
    </row>
    <row r="251" s="2" customFormat="1">
      <c r="A251" s="40"/>
      <c r="B251" s="41"/>
      <c r="C251" s="42"/>
      <c r="D251" s="219" t="s">
        <v>136</v>
      </c>
      <c r="E251" s="42"/>
      <c r="F251" s="220" t="s">
        <v>348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136</v>
      </c>
      <c r="AU251" s="19" t="s">
        <v>84</v>
      </c>
    </row>
    <row r="252" s="14" customFormat="1">
      <c r="A252" s="14"/>
      <c r="B252" s="235"/>
      <c r="C252" s="236"/>
      <c r="D252" s="226" t="s">
        <v>138</v>
      </c>
      <c r="E252" s="237" t="s">
        <v>19</v>
      </c>
      <c r="F252" s="238" t="s">
        <v>343</v>
      </c>
      <c r="G252" s="236"/>
      <c r="H252" s="239">
        <v>2.1000000000000001</v>
      </c>
      <c r="I252" s="240"/>
      <c r="J252" s="236"/>
      <c r="K252" s="236"/>
      <c r="L252" s="241"/>
      <c r="M252" s="242"/>
      <c r="N252" s="243"/>
      <c r="O252" s="243"/>
      <c r="P252" s="243"/>
      <c r="Q252" s="243"/>
      <c r="R252" s="243"/>
      <c r="S252" s="243"/>
      <c r="T252" s="24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5" t="s">
        <v>138</v>
      </c>
      <c r="AU252" s="245" t="s">
        <v>84</v>
      </c>
      <c r="AV252" s="14" t="s">
        <v>84</v>
      </c>
      <c r="AW252" s="14" t="s">
        <v>35</v>
      </c>
      <c r="AX252" s="14" t="s">
        <v>74</v>
      </c>
      <c r="AY252" s="245" t="s">
        <v>126</v>
      </c>
    </row>
    <row r="253" s="15" customFormat="1">
      <c r="A253" s="15"/>
      <c r="B253" s="246"/>
      <c r="C253" s="247"/>
      <c r="D253" s="226" t="s">
        <v>138</v>
      </c>
      <c r="E253" s="248" t="s">
        <v>19</v>
      </c>
      <c r="F253" s="249" t="s">
        <v>140</v>
      </c>
      <c r="G253" s="247"/>
      <c r="H253" s="250">
        <v>2.1000000000000001</v>
      </c>
      <c r="I253" s="251"/>
      <c r="J253" s="247"/>
      <c r="K253" s="247"/>
      <c r="L253" s="252"/>
      <c r="M253" s="253"/>
      <c r="N253" s="254"/>
      <c r="O253" s="254"/>
      <c r="P253" s="254"/>
      <c r="Q253" s="254"/>
      <c r="R253" s="254"/>
      <c r="S253" s="254"/>
      <c r="T253" s="25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56" t="s">
        <v>138</v>
      </c>
      <c r="AU253" s="256" t="s">
        <v>84</v>
      </c>
      <c r="AV253" s="15" t="s">
        <v>134</v>
      </c>
      <c r="AW253" s="15" t="s">
        <v>35</v>
      </c>
      <c r="AX253" s="15" t="s">
        <v>82</v>
      </c>
      <c r="AY253" s="256" t="s">
        <v>126</v>
      </c>
    </row>
    <row r="254" s="2" customFormat="1" ht="24.15" customHeight="1">
      <c r="A254" s="40"/>
      <c r="B254" s="41"/>
      <c r="C254" s="206" t="s">
        <v>349</v>
      </c>
      <c r="D254" s="206" t="s">
        <v>129</v>
      </c>
      <c r="E254" s="207" t="s">
        <v>350</v>
      </c>
      <c r="F254" s="208" t="s">
        <v>351</v>
      </c>
      <c r="G254" s="209" t="s">
        <v>151</v>
      </c>
      <c r="H254" s="210">
        <v>14.715</v>
      </c>
      <c r="I254" s="211"/>
      <c r="J254" s="212">
        <f>ROUND(I254*H254,2)</f>
        <v>0</v>
      </c>
      <c r="K254" s="208" t="s">
        <v>133</v>
      </c>
      <c r="L254" s="46"/>
      <c r="M254" s="213" t="s">
        <v>19</v>
      </c>
      <c r="N254" s="214" t="s">
        <v>45</v>
      </c>
      <c r="O254" s="86"/>
      <c r="P254" s="215">
        <f>O254*H254</f>
        <v>0</v>
      </c>
      <c r="Q254" s="215">
        <v>0.010800000000000001</v>
      </c>
      <c r="R254" s="215">
        <f>Q254*H254</f>
        <v>0.15892200000000001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226</v>
      </c>
      <c r="AT254" s="217" t="s">
        <v>129</v>
      </c>
      <c r="AU254" s="217" t="s">
        <v>84</v>
      </c>
      <c r="AY254" s="19" t="s">
        <v>126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82</v>
      </c>
      <c r="BK254" s="218">
        <f>ROUND(I254*H254,2)</f>
        <v>0</v>
      </c>
      <c r="BL254" s="19" t="s">
        <v>226</v>
      </c>
      <c r="BM254" s="217" t="s">
        <v>352</v>
      </c>
    </row>
    <row r="255" s="2" customFormat="1">
      <c r="A255" s="40"/>
      <c r="B255" s="41"/>
      <c r="C255" s="42"/>
      <c r="D255" s="219" t="s">
        <v>136</v>
      </c>
      <c r="E255" s="42"/>
      <c r="F255" s="220" t="s">
        <v>353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136</v>
      </c>
      <c r="AU255" s="19" t="s">
        <v>84</v>
      </c>
    </row>
    <row r="256" s="13" customFormat="1">
      <c r="A256" s="13"/>
      <c r="B256" s="224"/>
      <c r="C256" s="225"/>
      <c r="D256" s="226" t="s">
        <v>138</v>
      </c>
      <c r="E256" s="227" t="s">
        <v>19</v>
      </c>
      <c r="F256" s="228" t="s">
        <v>354</v>
      </c>
      <c r="G256" s="225"/>
      <c r="H256" s="227" t="s">
        <v>19</v>
      </c>
      <c r="I256" s="229"/>
      <c r="J256" s="225"/>
      <c r="K256" s="225"/>
      <c r="L256" s="230"/>
      <c r="M256" s="231"/>
      <c r="N256" s="232"/>
      <c r="O256" s="232"/>
      <c r="P256" s="232"/>
      <c r="Q256" s="232"/>
      <c r="R256" s="232"/>
      <c r="S256" s="232"/>
      <c r="T256" s="23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4" t="s">
        <v>138</v>
      </c>
      <c r="AU256" s="234" t="s">
        <v>84</v>
      </c>
      <c r="AV256" s="13" t="s">
        <v>82</v>
      </c>
      <c r="AW256" s="13" t="s">
        <v>35</v>
      </c>
      <c r="AX256" s="13" t="s">
        <v>74</v>
      </c>
      <c r="AY256" s="234" t="s">
        <v>126</v>
      </c>
    </row>
    <row r="257" s="14" customFormat="1">
      <c r="A257" s="14"/>
      <c r="B257" s="235"/>
      <c r="C257" s="236"/>
      <c r="D257" s="226" t="s">
        <v>138</v>
      </c>
      <c r="E257" s="237" t="s">
        <v>19</v>
      </c>
      <c r="F257" s="238" t="s">
        <v>355</v>
      </c>
      <c r="G257" s="236"/>
      <c r="H257" s="239">
        <v>8.0099999999999998</v>
      </c>
      <c r="I257" s="240"/>
      <c r="J257" s="236"/>
      <c r="K257" s="236"/>
      <c r="L257" s="241"/>
      <c r="M257" s="242"/>
      <c r="N257" s="243"/>
      <c r="O257" s="243"/>
      <c r="P257" s="243"/>
      <c r="Q257" s="243"/>
      <c r="R257" s="243"/>
      <c r="S257" s="243"/>
      <c r="T257" s="24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5" t="s">
        <v>138</v>
      </c>
      <c r="AU257" s="245" t="s">
        <v>84</v>
      </c>
      <c r="AV257" s="14" t="s">
        <v>84</v>
      </c>
      <c r="AW257" s="14" t="s">
        <v>35</v>
      </c>
      <c r="AX257" s="14" t="s">
        <v>74</v>
      </c>
      <c r="AY257" s="245" t="s">
        <v>126</v>
      </c>
    </row>
    <row r="258" s="13" customFormat="1">
      <c r="A258" s="13"/>
      <c r="B258" s="224"/>
      <c r="C258" s="225"/>
      <c r="D258" s="226" t="s">
        <v>138</v>
      </c>
      <c r="E258" s="227" t="s">
        <v>19</v>
      </c>
      <c r="F258" s="228" t="s">
        <v>356</v>
      </c>
      <c r="G258" s="225"/>
      <c r="H258" s="227" t="s">
        <v>19</v>
      </c>
      <c r="I258" s="229"/>
      <c r="J258" s="225"/>
      <c r="K258" s="225"/>
      <c r="L258" s="230"/>
      <c r="M258" s="231"/>
      <c r="N258" s="232"/>
      <c r="O258" s="232"/>
      <c r="P258" s="232"/>
      <c r="Q258" s="232"/>
      <c r="R258" s="232"/>
      <c r="S258" s="232"/>
      <c r="T258" s="23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4" t="s">
        <v>138</v>
      </c>
      <c r="AU258" s="234" t="s">
        <v>84</v>
      </c>
      <c r="AV258" s="13" t="s">
        <v>82</v>
      </c>
      <c r="AW258" s="13" t="s">
        <v>35</v>
      </c>
      <c r="AX258" s="13" t="s">
        <v>74</v>
      </c>
      <c r="AY258" s="234" t="s">
        <v>126</v>
      </c>
    </row>
    <row r="259" s="14" customFormat="1">
      <c r="A259" s="14"/>
      <c r="B259" s="235"/>
      <c r="C259" s="236"/>
      <c r="D259" s="226" t="s">
        <v>138</v>
      </c>
      <c r="E259" s="237" t="s">
        <v>19</v>
      </c>
      <c r="F259" s="238" t="s">
        <v>357</v>
      </c>
      <c r="G259" s="236"/>
      <c r="H259" s="239">
        <v>6.7050000000000001</v>
      </c>
      <c r="I259" s="240"/>
      <c r="J259" s="236"/>
      <c r="K259" s="236"/>
      <c r="L259" s="241"/>
      <c r="M259" s="242"/>
      <c r="N259" s="243"/>
      <c r="O259" s="243"/>
      <c r="P259" s="243"/>
      <c r="Q259" s="243"/>
      <c r="R259" s="243"/>
      <c r="S259" s="243"/>
      <c r="T259" s="24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5" t="s">
        <v>138</v>
      </c>
      <c r="AU259" s="245" t="s">
        <v>84</v>
      </c>
      <c r="AV259" s="14" t="s">
        <v>84</v>
      </c>
      <c r="AW259" s="14" t="s">
        <v>35</v>
      </c>
      <c r="AX259" s="14" t="s">
        <v>74</v>
      </c>
      <c r="AY259" s="245" t="s">
        <v>126</v>
      </c>
    </row>
    <row r="260" s="15" customFormat="1">
      <c r="A260" s="15"/>
      <c r="B260" s="246"/>
      <c r="C260" s="247"/>
      <c r="D260" s="226" t="s">
        <v>138</v>
      </c>
      <c r="E260" s="248" t="s">
        <v>19</v>
      </c>
      <c r="F260" s="249" t="s">
        <v>140</v>
      </c>
      <c r="G260" s="247"/>
      <c r="H260" s="250">
        <v>14.715</v>
      </c>
      <c r="I260" s="251"/>
      <c r="J260" s="247"/>
      <c r="K260" s="247"/>
      <c r="L260" s="252"/>
      <c r="M260" s="253"/>
      <c r="N260" s="254"/>
      <c r="O260" s="254"/>
      <c r="P260" s="254"/>
      <c r="Q260" s="254"/>
      <c r="R260" s="254"/>
      <c r="S260" s="254"/>
      <c r="T260" s="25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56" t="s">
        <v>138</v>
      </c>
      <c r="AU260" s="256" t="s">
        <v>84</v>
      </c>
      <c r="AV260" s="15" t="s">
        <v>134</v>
      </c>
      <c r="AW260" s="15" t="s">
        <v>35</v>
      </c>
      <c r="AX260" s="15" t="s">
        <v>82</v>
      </c>
      <c r="AY260" s="256" t="s">
        <v>126</v>
      </c>
    </row>
    <row r="261" s="2" customFormat="1" ht="24.15" customHeight="1">
      <c r="A261" s="40"/>
      <c r="B261" s="41"/>
      <c r="C261" s="206" t="s">
        <v>358</v>
      </c>
      <c r="D261" s="206" t="s">
        <v>129</v>
      </c>
      <c r="E261" s="207" t="s">
        <v>359</v>
      </c>
      <c r="F261" s="208" t="s">
        <v>360</v>
      </c>
      <c r="G261" s="209" t="s">
        <v>222</v>
      </c>
      <c r="H261" s="210">
        <v>130.80000000000001</v>
      </c>
      <c r="I261" s="211"/>
      <c r="J261" s="212">
        <f>ROUND(I261*H261,2)</f>
        <v>0</v>
      </c>
      <c r="K261" s="208" t="s">
        <v>133</v>
      </c>
      <c r="L261" s="46"/>
      <c r="M261" s="213" t="s">
        <v>19</v>
      </c>
      <c r="N261" s="214" t="s">
        <v>45</v>
      </c>
      <c r="O261" s="86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226</v>
      </c>
      <c r="AT261" s="217" t="s">
        <v>129</v>
      </c>
      <c r="AU261" s="217" t="s">
        <v>84</v>
      </c>
      <c r="AY261" s="19" t="s">
        <v>126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82</v>
      </c>
      <c r="BK261" s="218">
        <f>ROUND(I261*H261,2)</f>
        <v>0</v>
      </c>
      <c r="BL261" s="19" t="s">
        <v>226</v>
      </c>
      <c r="BM261" s="217" t="s">
        <v>361</v>
      </c>
    </row>
    <row r="262" s="2" customFormat="1">
      <c r="A262" s="40"/>
      <c r="B262" s="41"/>
      <c r="C262" s="42"/>
      <c r="D262" s="219" t="s">
        <v>136</v>
      </c>
      <c r="E262" s="42"/>
      <c r="F262" s="220" t="s">
        <v>362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136</v>
      </c>
      <c r="AU262" s="19" t="s">
        <v>84</v>
      </c>
    </row>
    <row r="263" s="13" customFormat="1">
      <c r="A263" s="13"/>
      <c r="B263" s="224"/>
      <c r="C263" s="225"/>
      <c r="D263" s="226" t="s">
        <v>138</v>
      </c>
      <c r="E263" s="227" t="s">
        <v>19</v>
      </c>
      <c r="F263" s="228" t="s">
        <v>354</v>
      </c>
      <c r="G263" s="225"/>
      <c r="H263" s="227" t="s">
        <v>19</v>
      </c>
      <c r="I263" s="229"/>
      <c r="J263" s="225"/>
      <c r="K263" s="225"/>
      <c r="L263" s="230"/>
      <c r="M263" s="231"/>
      <c r="N263" s="232"/>
      <c r="O263" s="232"/>
      <c r="P263" s="232"/>
      <c r="Q263" s="232"/>
      <c r="R263" s="232"/>
      <c r="S263" s="232"/>
      <c r="T263" s="23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4" t="s">
        <v>138</v>
      </c>
      <c r="AU263" s="234" t="s">
        <v>84</v>
      </c>
      <c r="AV263" s="13" t="s">
        <v>82</v>
      </c>
      <c r="AW263" s="13" t="s">
        <v>35</v>
      </c>
      <c r="AX263" s="13" t="s">
        <v>74</v>
      </c>
      <c r="AY263" s="234" t="s">
        <v>126</v>
      </c>
    </row>
    <row r="264" s="14" customFormat="1">
      <c r="A264" s="14"/>
      <c r="B264" s="235"/>
      <c r="C264" s="236"/>
      <c r="D264" s="226" t="s">
        <v>138</v>
      </c>
      <c r="E264" s="237" t="s">
        <v>19</v>
      </c>
      <c r="F264" s="238" t="s">
        <v>363</v>
      </c>
      <c r="G264" s="236"/>
      <c r="H264" s="239">
        <v>71.200000000000003</v>
      </c>
      <c r="I264" s="240"/>
      <c r="J264" s="236"/>
      <c r="K264" s="236"/>
      <c r="L264" s="241"/>
      <c r="M264" s="242"/>
      <c r="N264" s="243"/>
      <c r="O264" s="243"/>
      <c r="P264" s="243"/>
      <c r="Q264" s="243"/>
      <c r="R264" s="243"/>
      <c r="S264" s="243"/>
      <c r="T264" s="24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5" t="s">
        <v>138</v>
      </c>
      <c r="AU264" s="245" t="s">
        <v>84</v>
      </c>
      <c r="AV264" s="14" t="s">
        <v>84</v>
      </c>
      <c r="AW264" s="14" t="s">
        <v>35</v>
      </c>
      <c r="AX264" s="14" t="s">
        <v>74</v>
      </c>
      <c r="AY264" s="245" t="s">
        <v>126</v>
      </c>
    </row>
    <row r="265" s="13" customFormat="1">
      <c r="A265" s="13"/>
      <c r="B265" s="224"/>
      <c r="C265" s="225"/>
      <c r="D265" s="226" t="s">
        <v>138</v>
      </c>
      <c r="E265" s="227" t="s">
        <v>19</v>
      </c>
      <c r="F265" s="228" t="s">
        <v>356</v>
      </c>
      <c r="G265" s="225"/>
      <c r="H265" s="227" t="s">
        <v>19</v>
      </c>
      <c r="I265" s="229"/>
      <c r="J265" s="225"/>
      <c r="K265" s="225"/>
      <c r="L265" s="230"/>
      <c r="M265" s="231"/>
      <c r="N265" s="232"/>
      <c r="O265" s="232"/>
      <c r="P265" s="232"/>
      <c r="Q265" s="232"/>
      <c r="R265" s="232"/>
      <c r="S265" s="232"/>
      <c r="T265" s="23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4" t="s">
        <v>138</v>
      </c>
      <c r="AU265" s="234" t="s">
        <v>84</v>
      </c>
      <c r="AV265" s="13" t="s">
        <v>82</v>
      </c>
      <c r="AW265" s="13" t="s">
        <v>35</v>
      </c>
      <c r="AX265" s="13" t="s">
        <v>74</v>
      </c>
      <c r="AY265" s="234" t="s">
        <v>126</v>
      </c>
    </row>
    <row r="266" s="14" customFormat="1">
      <c r="A266" s="14"/>
      <c r="B266" s="235"/>
      <c r="C266" s="236"/>
      <c r="D266" s="226" t="s">
        <v>138</v>
      </c>
      <c r="E266" s="237" t="s">
        <v>19</v>
      </c>
      <c r="F266" s="238" t="s">
        <v>364</v>
      </c>
      <c r="G266" s="236"/>
      <c r="H266" s="239">
        <v>59.600000000000001</v>
      </c>
      <c r="I266" s="240"/>
      <c r="J266" s="236"/>
      <c r="K266" s="236"/>
      <c r="L266" s="241"/>
      <c r="M266" s="242"/>
      <c r="N266" s="243"/>
      <c r="O266" s="243"/>
      <c r="P266" s="243"/>
      <c r="Q266" s="243"/>
      <c r="R266" s="243"/>
      <c r="S266" s="243"/>
      <c r="T266" s="24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5" t="s">
        <v>138</v>
      </c>
      <c r="AU266" s="245" t="s">
        <v>84</v>
      </c>
      <c r="AV266" s="14" t="s">
        <v>84</v>
      </c>
      <c r="AW266" s="14" t="s">
        <v>35</v>
      </c>
      <c r="AX266" s="14" t="s">
        <v>74</v>
      </c>
      <c r="AY266" s="245" t="s">
        <v>126</v>
      </c>
    </row>
    <row r="267" s="15" customFormat="1">
      <c r="A267" s="15"/>
      <c r="B267" s="246"/>
      <c r="C267" s="247"/>
      <c r="D267" s="226" t="s">
        <v>138</v>
      </c>
      <c r="E267" s="248" t="s">
        <v>19</v>
      </c>
      <c r="F267" s="249" t="s">
        <v>140</v>
      </c>
      <c r="G267" s="247"/>
      <c r="H267" s="250">
        <v>130.80000000000001</v>
      </c>
      <c r="I267" s="251"/>
      <c r="J267" s="247"/>
      <c r="K267" s="247"/>
      <c r="L267" s="252"/>
      <c r="M267" s="253"/>
      <c r="N267" s="254"/>
      <c r="O267" s="254"/>
      <c r="P267" s="254"/>
      <c r="Q267" s="254"/>
      <c r="R267" s="254"/>
      <c r="S267" s="254"/>
      <c r="T267" s="25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56" t="s">
        <v>138</v>
      </c>
      <c r="AU267" s="256" t="s">
        <v>84</v>
      </c>
      <c r="AV267" s="15" t="s">
        <v>134</v>
      </c>
      <c r="AW267" s="15" t="s">
        <v>35</v>
      </c>
      <c r="AX267" s="15" t="s">
        <v>82</v>
      </c>
      <c r="AY267" s="256" t="s">
        <v>126</v>
      </c>
    </row>
    <row r="268" s="2" customFormat="1" ht="24.15" customHeight="1">
      <c r="A268" s="40"/>
      <c r="B268" s="41"/>
      <c r="C268" s="206" t="s">
        <v>365</v>
      </c>
      <c r="D268" s="206" t="s">
        <v>129</v>
      </c>
      <c r="E268" s="207" t="s">
        <v>366</v>
      </c>
      <c r="F268" s="208" t="s">
        <v>367</v>
      </c>
      <c r="G268" s="209" t="s">
        <v>151</v>
      </c>
      <c r="H268" s="210">
        <v>15.199999999999999</v>
      </c>
      <c r="I268" s="211"/>
      <c r="J268" s="212">
        <f>ROUND(I268*H268,2)</f>
        <v>0</v>
      </c>
      <c r="K268" s="208" t="s">
        <v>133</v>
      </c>
      <c r="L268" s="46"/>
      <c r="M268" s="213" t="s">
        <v>19</v>
      </c>
      <c r="N268" s="214" t="s">
        <v>45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226</v>
      </c>
      <c r="AT268" s="217" t="s">
        <v>129</v>
      </c>
      <c r="AU268" s="217" t="s">
        <v>84</v>
      </c>
      <c r="AY268" s="19" t="s">
        <v>126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82</v>
      </c>
      <c r="BK268" s="218">
        <f>ROUND(I268*H268,2)</f>
        <v>0</v>
      </c>
      <c r="BL268" s="19" t="s">
        <v>226</v>
      </c>
      <c r="BM268" s="217" t="s">
        <v>368</v>
      </c>
    </row>
    <row r="269" s="2" customFormat="1">
      <c r="A269" s="40"/>
      <c r="B269" s="41"/>
      <c r="C269" s="42"/>
      <c r="D269" s="219" t="s">
        <v>136</v>
      </c>
      <c r="E269" s="42"/>
      <c r="F269" s="220" t="s">
        <v>369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136</v>
      </c>
      <c r="AU269" s="19" t="s">
        <v>84</v>
      </c>
    </row>
    <row r="270" s="13" customFormat="1">
      <c r="A270" s="13"/>
      <c r="B270" s="224"/>
      <c r="C270" s="225"/>
      <c r="D270" s="226" t="s">
        <v>138</v>
      </c>
      <c r="E270" s="227" t="s">
        <v>19</v>
      </c>
      <c r="F270" s="228" t="s">
        <v>319</v>
      </c>
      <c r="G270" s="225"/>
      <c r="H270" s="227" t="s">
        <v>19</v>
      </c>
      <c r="I270" s="229"/>
      <c r="J270" s="225"/>
      <c r="K270" s="225"/>
      <c r="L270" s="230"/>
      <c r="M270" s="231"/>
      <c r="N270" s="232"/>
      <c r="O270" s="232"/>
      <c r="P270" s="232"/>
      <c r="Q270" s="232"/>
      <c r="R270" s="232"/>
      <c r="S270" s="232"/>
      <c r="T270" s="23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4" t="s">
        <v>138</v>
      </c>
      <c r="AU270" s="234" t="s">
        <v>84</v>
      </c>
      <c r="AV270" s="13" t="s">
        <v>82</v>
      </c>
      <c r="AW270" s="13" t="s">
        <v>35</v>
      </c>
      <c r="AX270" s="13" t="s">
        <v>74</v>
      </c>
      <c r="AY270" s="234" t="s">
        <v>126</v>
      </c>
    </row>
    <row r="271" s="14" customFormat="1">
      <c r="A271" s="14"/>
      <c r="B271" s="235"/>
      <c r="C271" s="236"/>
      <c r="D271" s="226" t="s">
        <v>138</v>
      </c>
      <c r="E271" s="237" t="s">
        <v>19</v>
      </c>
      <c r="F271" s="238" t="s">
        <v>320</v>
      </c>
      <c r="G271" s="236"/>
      <c r="H271" s="239">
        <v>4.1399999999999997</v>
      </c>
      <c r="I271" s="240"/>
      <c r="J271" s="236"/>
      <c r="K271" s="236"/>
      <c r="L271" s="241"/>
      <c r="M271" s="242"/>
      <c r="N271" s="243"/>
      <c r="O271" s="243"/>
      <c r="P271" s="243"/>
      <c r="Q271" s="243"/>
      <c r="R271" s="243"/>
      <c r="S271" s="243"/>
      <c r="T271" s="24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5" t="s">
        <v>138</v>
      </c>
      <c r="AU271" s="245" t="s">
        <v>84</v>
      </c>
      <c r="AV271" s="14" t="s">
        <v>84</v>
      </c>
      <c r="AW271" s="14" t="s">
        <v>35</v>
      </c>
      <c r="AX271" s="14" t="s">
        <v>74</v>
      </c>
      <c r="AY271" s="245" t="s">
        <v>126</v>
      </c>
    </row>
    <row r="272" s="13" customFormat="1">
      <c r="A272" s="13"/>
      <c r="B272" s="224"/>
      <c r="C272" s="225"/>
      <c r="D272" s="226" t="s">
        <v>138</v>
      </c>
      <c r="E272" s="227" t="s">
        <v>19</v>
      </c>
      <c r="F272" s="228" t="s">
        <v>321</v>
      </c>
      <c r="G272" s="225"/>
      <c r="H272" s="227" t="s">
        <v>19</v>
      </c>
      <c r="I272" s="229"/>
      <c r="J272" s="225"/>
      <c r="K272" s="225"/>
      <c r="L272" s="230"/>
      <c r="M272" s="231"/>
      <c r="N272" s="232"/>
      <c r="O272" s="232"/>
      <c r="P272" s="232"/>
      <c r="Q272" s="232"/>
      <c r="R272" s="232"/>
      <c r="S272" s="232"/>
      <c r="T272" s="23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4" t="s">
        <v>138</v>
      </c>
      <c r="AU272" s="234" t="s">
        <v>84</v>
      </c>
      <c r="AV272" s="13" t="s">
        <v>82</v>
      </c>
      <c r="AW272" s="13" t="s">
        <v>35</v>
      </c>
      <c r="AX272" s="13" t="s">
        <v>74</v>
      </c>
      <c r="AY272" s="234" t="s">
        <v>126</v>
      </c>
    </row>
    <row r="273" s="14" customFormat="1">
      <c r="A273" s="14"/>
      <c r="B273" s="235"/>
      <c r="C273" s="236"/>
      <c r="D273" s="226" t="s">
        <v>138</v>
      </c>
      <c r="E273" s="237" t="s">
        <v>19</v>
      </c>
      <c r="F273" s="238" t="s">
        <v>322</v>
      </c>
      <c r="G273" s="236"/>
      <c r="H273" s="239">
        <v>4.9400000000000004</v>
      </c>
      <c r="I273" s="240"/>
      <c r="J273" s="236"/>
      <c r="K273" s="236"/>
      <c r="L273" s="241"/>
      <c r="M273" s="242"/>
      <c r="N273" s="243"/>
      <c r="O273" s="243"/>
      <c r="P273" s="243"/>
      <c r="Q273" s="243"/>
      <c r="R273" s="243"/>
      <c r="S273" s="243"/>
      <c r="T273" s="24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5" t="s">
        <v>138</v>
      </c>
      <c r="AU273" s="245" t="s">
        <v>84</v>
      </c>
      <c r="AV273" s="14" t="s">
        <v>84</v>
      </c>
      <c r="AW273" s="14" t="s">
        <v>35</v>
      </c>
      <c r="AX273" s="14" t="s">
        <v>74</v>
      </c>
      <c r="AY273" s="245" t="s">
        <v>126</v>
      </c>
    </row>
    <row r="274" s="13" customFormat="1">
      <c r="A274" s="13"/>
      <c r="B274" s="224"/>
      <c r="C274" s="225"/>
      <c r="D274" s="226" t="s">
        <v>138</v>
      </c>
      <c r="E274" s="227" t="s">
        <v>19</v>
      </c>
      <c r="F274" s="228" t="s">
        <v>323</v>
      </c>
      <c r="G274" s="225"/>
      <c r="H274" s="227" t="s">
        <v>19</v>
      </c>
      <c r="I274" s="229"/>
      <c r="J274" s="225"/>
      <c r="K274" s="225"/>
      <c r="L274" s="230"/>
      <c r="M274" s="231"/>
      <c r="N274" s="232"/>
      <c r="O274" s="232"/>
      <c r="P274" s="232"/>
      <c r="Q274" s="232"/>
      <c r="R274" s="232"/>
      <c r="S274" s="232"/>
      <c r="T274" s="23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138</v>
      </c>
      <c r="AU274" s="234" t="s">
        <v>84</v>
      </c>
      <c r="AV274" s="13" t="s">
        <v>82</v>
      </c>
      <c r="AW274" s="13" t="s">
        <v>35</v>
      </c>
      <c r="AX274" s="13" t="s">
        <v>74</v>
      </c>
      <c r="AY274" s="234" t="s">
        <v>126</v>
      </c>
    </row>
    <row r="275" s="14" customFormat="1">
      <c r="A275" s="14"/>
      <c r="B275" s="235"/>
      <c r="C275" s="236"/>
      <c r="D275" s="226" t="s">
        <v>138</v>
      </c>
      <c r="E275" s="237" t="s">
        <v>19</v>
      </c>
      <c r="F275" s="238" t="s">
        <v>324</v>
      </c>
      <c r="G275" s="236"/>
      <c r="H275" s="239">
        <v>5.8049999999999997</v>
      </c>
      <c r="I275" s="240"/>
      <c r="J275" s="236"/>
      <c r="K275" s="236"/>
      <c r="L275" s="241"/>
      <c r="M275" s="242"/>
      <c r="N275" s="243"/>
      <c r="O275" s="243"/>
      <c r="P275" s="243"/>
      <c r="Q275" s="243"/>
      <c r="R275" s="243"/>
      <c r="S275" s="243"/>
      <c r="T275" s="24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5" t="s">
        <v>138</v>
      </c>
      <c r="AU275" s="245" t="s">
        <v>84</v>
      </c>
      <c r="AV275" s="14" t="s">
        <v>84</v>
      </c>
      <c r="AW275" s="14" t="s">
        <v>35</v>
      </c>
      <c r="AX275" s="14" t="s">
        <v>74</v>
      </c>
      <c r="AY275" s="245" t="s">
        <v>126</v>
      </c>
    </row>
    <row r="276" s="14" customFormat="1">
      <c r="A276" s="14"/>
      <c r="B276" s="235"/>
      <c r="C276" s="236"/>
      <c r="D276" s="226" t="s">
        <v>138</v>
      </c>
      <c r="E276" s="237" t="s">
        <v>19</v>
      </c>
      <c r="F276" s="238" t="s">
        <v>325</v>
      </c>
      <c r="G276" s="236"/>
      <c r="H276" s="239">
        <v>0.315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5" t="s">
        <v>138</v>
      </c>
      <c r="AU276" s="245" t="s">
        <v>84</v>
      </c>
      <c r="AV276" s="14" t="s">
        <v>84</v>
      </c>
      <c r="AW276" s="14" t="s">
        <v>35</v>
      </c>
      <c r="AX276" s="14" t="s">
        <v>74</v>
      </c>
      <c r="AY276" s="245" t="s">
        <v>126</v>
      </c>
    </row>
    <row r="277" s="15" customFormat="1">
      <c r="A277" s="15"/>
      <c r="B277" s="246"/>
      <c r="C277" s="247"/>
      <c r="D277" s="226" t="s">
        <v>138</v>
      </c>
      <c r="E277" s="248" t="s">
        <v>19</v>
      </c>
      <c r="F277" s="249" t="s">
        <v>140</v>
      </c>
      <c r="G277" s="247"/>
      <c r="H277" s="250">
        <v>15.199999999999999</v>
      </c>
      <c r="I277" s="251"/>
      <c r="J277" s="247"/>
      <c r="K277" s="247"/>
      <c r="L277" s="252"/>
      <c r="M277" s="253"/>
      <c r="N277" s="254"/>
      <c r="O277" s="254"/>
      <c r="P277" s="254"/>
      <c r="Q277" s="254"/>
      <c r="R277" s="254"/>
      <c r="S277" s="254"/>
      <c r="T277" s="25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56" t="s">
        <v>138</v>
      </c>
      <c r="AU277" s="256" t="s">
        <v>84</v>
      </c>
      <c r="AV277" s="15" t="s">
        <v>134</v>
      </c>
      <c r="AW277" s="15" t="s">
        <v>35</v>
      </c>
      <c r="AX277" s="15" t="s">
        <v>82</v>
      </c>
      <c r="AY277" s="256" t="s">
        <v>126</v>
      </c>
    </row>
    <row r="278" s="2" customFormat="1" ht="16.5" customHeight="1">
      <c r="A278" s="40"/>
      <c r="B278" s="41"/>
      <c r="C278" s="258" t="s">
        <v>370</v>
      </c>
      <c r="D278" s="258" t="s">
        <v>327</v>
      </c>
      <c r="E278" s="259" t="s">
        <v>371</v>
      </c>
      <c r="F278" s="260" t="s">
        <v>372</v>
      </c>
      <c r="G278" s="261" t="s">
        <v>151</v>
      </c>
      <c r="H278" s="262">
        <v>17.48</v>
      </c>
      <c r="I278" s="263"/>
      <c r="J278" s="264">
        <f>ROUND(I278*H278,2)</f>
        <v>0</v>
      </c>
      <c r="K278" s="260" t="s">
        <v>133</v>
      </c>
      <c r="L278" s="265"/>
      <c r="M278" s="266" t="s">
        <v>19</v>
      </c>
      <c r="N278" s="267" t="s">
        <v>45</v>
      </c>
      <c r="O278" s="86"/>
      <c r="P278" s="215">
        <f>O278*H278</f>
        <v>0</v>
      </c>
      <c r="Q278" s="215">
        <v>0.00050000000000000001</v>
      </c>
      <c r="R278" s="215">
        <f>Q278*H278</f>
        <v>0.0087400000000000012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330</v>
      </c>
      <c r="AT278" s="217" t="s">
        <v>327</v>
      </c>
      <c r="AU278" s="217" t="s">
        <v>84</v>
      </c>
      <c r="AY278" s="19" t="s">
        <v>126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82</v>
      </c>
      <c r="BK278" s="218">
        <f>ROUND(I278*H278,2)</f>
        <v>0</v>
      </c>
      <c r="BL278" s="19" t="s">
        <v>226</v>
      </c>
      <c r="BM278" s="217" t="s">
        <v>373</v>
      </c>
    </row>
    <row r="279" s="2" customFormat="1">
      <c r="A279" s="40"/>
      <c r="B279" s="41"/>
      <c r="C279" s="42"/>
      <c r="D279" s="226" t="s">
        <v>162</v>
      </c>
      <c r="E279" s="42"/>
      <c r="F279" s="257" t="s">
        <v>374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162</v>
      </c>
      <c r="AU279" s="19" t="s">
        <v>84</v>
      </c>
    </row>
    <row r="280" s="14" customFormat="1">
      <c r="A280" s="14"/>
      <c r="B280" s="235"/>
      <c r="C280" s="236"/>
      <c r="D280" s="226" t="s">
        <v>138</v>
      </c>
      <c r="E280" s="236"/>
      <c r="F280" s="238" t="s">
        <v>332</v>
      </c>
      <c r="G280" s="236"/>
      <c r="H280" s="239">
        <v>17.48</v>
      </c>
      <c r="I280" s="240"/>
      <c r="J280" s="236"/>
      <c r="K280" s="236"/>
      <c r="L280" s="241"/>
      <c r="M280" s="242"/>
      <c r="N280" s="243"/>
      <c r="O280" s="243"/>
      <c r="P280" s="243"/>
      <c r="Q280" s="243"/>
      <c r="R280" s="243"/>
      <c r="S280" s="243"/>
      <c r="T280" s="24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5" t="s">
        <v>138</v>
      </c>
      <c r="AU280" s="245" t="s">
        <v>84</v>
      </c>
      <c r="AV280" s="14" t="s">
        <v>84</v>
      </c>
      <c r="AW280" s="14" t="s">
        <v>4</v>
      </c>
      <c r="AX280" s="14" t="s">
        <v>82</v>
      </c>
      <c r="AY280" s="245" t="s">
        <v>126</v>
      </c>
    </row>
    <row r="281" s="2" customFormat="1" ht="24.15" customHeight="1">
      <c r="A281" s="40"/>
      <c r="B281" s="41"/>
      <c r="C281" s="206" t="s">
        <v>375</v>
      </c>
      <c r="D281" s="206" t="s">
        <v>129</v>
      </c>
      <c r="E281" s="207" t="s">
        <v>376</v>
      </c>
      <c r="F281" s="208" t="s">
        <v>377</v>
      </c>
      <c r="G281" s="209" t="s">
        <v>132</v>
      </c>
      <c r="H281" s="210">
        <v>12</v>
      </c>
      <c r="I281" s="211"/>
      <c r="J281" s="212">
        <f>ROUND(I281*H281,2)</f>
        <v>0</v>
      </c>
      <c r="K281" s="208" t="s">
        <v>19</v>
      </c>
      <c r="L281" s="46"/>
      <c r="M281" s="213" t="s">
        <v>19</v>
      </c>
      <c r="N281" s="214" t="s">
        <v>45</v>
      </c>
      <c r="O281" s="86"/>
      <c r="P281" s="215">
        <f>O281*H281</f>
        <v>0</v>
      </c>
      <c r="Q281" s="215">
        <v>0</v>
      </c>
      <c r="R281" s="215">
        <f>Q281*H281</f>
        <v>0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226</v>
      </c>
      <c r="AT281" s="217" t="s">
        <v>129</v>
      </c>
      <c r="AU281" s="217" t="s">
        <v>84</v>
      </c>
      <c r="AY281" s="19" t="s">
        <v>126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82</v>
      </c>
      <c r="BK281" s="218">
        <f>ROUND(I281*H281,2)</f>
        <v>0</v>
      </c>
      <c r="BL281" s="19" t="s">
        <v>226</v>
      </c>
      <c r="BM281" s="217" t="s">
        <v>378</v>
      </c>
    </row>
    <row r="282" s="2" customFormat="1" ht="21.75" customHeight="1">
      <c r="A282" s="40"/>
      <c r="B282" s="41"/>
      <c r="C282" s="258" t="s">
        <v>379</v>
      </c>
      <c r="D282" s="258" t="s">
        <v>327</v>
      </c>
      <c r="E282" s="259" t="s">
        <v>380</v>
      </c>
      <c r="F282" s="260" t="s">
        <v>381</v>
      </c>
      <c r="G282" s="261" t="s">
        <v>132</v>
      </c>
      <c r="H282" s="262">
        <v>6</v>
      </c>
      <c r="I282" s="263"/>
      <c r="J282" s="264">
        <f>ROUND(I282*H282,2)</f>
        <v>0</v>
      </c>
      <c r="K282" s="260" t="s">
        <v>19</v>
      </c>
      <c r="L282" s="265"/>
      <c r="M282" s="266" t="s">
        <v>19</v>
      </c>
      <c r="N282" s="267" t="s">
        <v>45</v>
      </c>
      <c r="O282" s="86"/>
      <c r="P282" s="215">
        <f>O282*H282</f>
        <v>0</v>
      </c>
      <c r="Q282" s="215">
        <v>0.00029999999999999997</v>
      </c>
      <c r="R282" s="215">
        <f>Q282*H282</f>
        <v>0.0018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330</v>
      </c>
      <c r="AT282" s="217" t="s">
        <v>327</v>
      </c>
      <c r="AU282" s="217" t="s">
        <v>84</v>
      </c>
      <c r="AY282" s="19" t="s">
        <v>126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82</v>
      </c>
      <c r="BK282" s="218">
        <f>ROUND(I282*H282,2)</f>
        <v>0</v>
      </c>
      <c r="BL282" s="19" t="s">
        <v>226</v>
      </c>
      <c r="BM282" s="217" t="s">
        <v>382</v>
      </c>
    </row>
    <row r="283" s="2" customFormat="1" ht="16.5" customHeight="1">
      <c r="A283" s="40"/>
      <c r="B283" s="41"/>
      <c r="C283" s="258" t="s">
        <v>383</v>
      </c>
      <c r="D283" s="258" t="s">
        <v>327</v>
      </c>
      <c r="E283" s="259" t="s">
        <v>384</v>
      </c>
      <c r="F283" s="260" t="s">
        <v>385</v>
      </c>
      <c r="G283" s="261" t="s">
        <v>132</v>
      </c>
      <c r="H283" s="262">
        <v>6</v>
      </c>
      <c r="I283" s="263"/>
      <c r="J283" s="264">
        <f>ROUND(I283*H283,2)</f>
        <v>0</v>
      </c>
      <c r="K283" s="260" t="s">
        <v>133</v>
      </c>
      <c r="L283" s="265"/>
      <c r="M283" s="266" t="s">
        <v>19</v>
      </c>
      <c r="N283" s="267" t="s">
        <v>45</v>
      </c>
      <c r="O283" s="86"/>
      <c r="P283" s="215">
        <f>O283*H283</f>
        <v>0</v>
      </c>
      <c r="Q283" s="215">
        <v>0.00139</v>
      </c>
      <c r="R283" s="215">
        <f>Q283*H283</f>
        <v>0.0083400000000000002</v>
      </c>
      <c r="S283" s="215">
        <v>0</v>
      </c>
      <c r="T283" s="216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330</v>
      </c>
      <c r="AT283" s="217" t="s">
        <v>327</v>
      </c>
      <c r="AU283" s="217" t="s">
        <v>84</v>
      </c>
      <c r="AY283" s="19" t="s">
        <v>126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9" t="s">
        <v>82</v>
      </c>
      <c r="BK283" s="218">
        <f>ROUND(I283*H283,2)</f>
        <v>0</v>
      </c>
      <c r="BL283" s="19" t="s">
        <v>226</v>
      </c>
      <c r="BM283" s="217" t="s">
        <v>386</v>
      </c>
    </row>
    <row r="284" s="2" customFormat="1" ht="24.15" customHeight="1">
      <c r="A284" s="40"/>
      <c r="B284" s="41"/>
      <c r="C284" s="206" t="s">
        <v>387</v>
      </c>
      <c r="D284" s="206" t="s">
        <v>129</v>
      </c>
      <c r="E284" s="207" t="s">
        <v>388</v>
      </c>
      <c r="F284" s="208" t="s">
        <v>389</v>
      </c>
      <c r="G284" s="209" t="s">
        <v>286</v>
      </c>
      <c r="H284" s="210">
        <v>0.215</v>
      </c>
      <c r="I284" s="211"/>
      <c r="J284" s="212">
        <f>ROUND(I284*H284,2)</f>
        <v>0</v>
      </c>
      <c r="K284" s="208" t="s">
        <v>133</v>
      </c>
      <c r="L284" s="46"/>
      <c r="M284" s="213" t="s">
        <v>19</v>
      </c>
      <c r="N284" s="214" t="s">
        <v>45</v>
      </c>
      <c r="O284" s="86"/>
      <c r="P284" s="215">
        <f>O284*H284</f>
        <v>0</v>
      </c>
      <c r="Q284" s="215">
        <v>0</v>
      </c>
      <c r="R284" s="215">
        <f>Q284*H284</f>
        <v>0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226</v>
      </c>
      <c r="AT284" s="217" t="s">
        <v>129</v>
      </c>
      <c r="AU284" s="217" t="s">
        <v>84</v>
      </c>
      <c r="AY284" s="19" t="s">
        <v>126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82</v>
      </c>
      <c r="BK284" s="218">
        <f>ROUND(I284*H284,2)</f>
        <v>0</v>
      </c>
      <c r="BL284" s="19" t="s">
        <v>226</v>
      </c>
      <c r="BM284" s="217" t="s">
        <v>390</v>
      </c>
    </row>
    <row r="285" s="2" customFormat="1">
      <c r="A285" s="40"/>
      <c r="B285" s="41"/>
      <c r="C285" s="42"/>
      <c r="D285" s="219" t="s">
        <v>136</v>
      </c>
      <c r="E285" s="42"/>
      <c r="F285" s="220" t="s">
        <v>391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136</v>
      </c>
      <c r="AU285" s="19" t="s">
        <v>84</v>
      </c>
    </row>
    <row r="286" s="12" customFormat="1" ht="22.8" customHeight="1">
      <c r="A286" s="12"/>
      <c r="B286" s="190"/>
      <c r="C286" s="191"/>
      <c r="D286" s="192" t="s">
        <v>73</v>
      </c>
      <c r="E286" s="204" t="s">
        <v>392</v>
      </c>
      <c r="F286" s="204" t="s">
        <v>393</v>
      </c>
      <c r="G286" s="191"/>
      <c r="H286" s="191"/>
      <c r="I286" s="194"/>
      <c r="J286" s="205">
        <f>BK286</f>
        <v>0</v>
      </c>
      <c r="K286" s="191"/>
      <c r="L286" s="196"/>
      <c r="M286" s="197"/>
      <c r="N286" s="198"/>
      <c r="O286" s="198"/>
      <c r="P286" s="199">
        <f>SUM(P287:P291)</f>
        <v>0</v>
      </c>
      <c r="Q286" s="198"/>
      <c r="R286" s="199">
        <f>SUM(R287:R291)</f>
        <v>0.0114</v>
      </c>
      <c r="S286" s="198"/>
      <c r="T286" s="200">
        <f>SUM(T287:T291)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1" t="s">
        <v>84</v>
      </c>
      <c r="AT286" s="202" t="s">
        <v>73</v>
      </c>
      <c r="AU286" s="202" t="s">
        <v>82</v>
      </c>
      <c r="AY286" s="201" t="s">
        <v>126</v>
      </c>
      <c r="BK286" s="203">
        <f>SUM(BK287:BK291)</f>
        <v>0</v>
      </c>
    </row>
    <row r="287" s="2" customFormat="1" ht="16.5" customHeight="1">
      <c r="A287" s="40"/>
      <c r="B287" s="41"/>
      <c r="C287" s="206" t="s">
        <v>394</v>
      </c>
      <c r="D287" s="206" t="s">
        <v>129</v>
      </c>
      <c r="E287" s="207" t="s">
        <v>395</v>
      </c>
      <c r="F287" s="208" t="s">
        <v>396</v>
      </c>
      <c r="G287" s="209" t="s">
        <v>397</v>
      </c>
      <c r="H287" s="210">
        <v>6</v>
      </c>
      <c r="I287" s="211"/>
      <c r="J287" s="212">
        <f>ROUND(I287*H287,2)</f>
        <v>0</v>
      </c>
      <c r="K287" s="208" t="s">
        <v>19</v>
      </c>
      <c r="L287" s="46"/>
      <c r="M287" s="213" t="s">
        <v>19</v>
      </c>
      <c r="N287" s="214" t="s">
        <v>45</v>
      </c>
      <c r="O287" s="86"/>
      <c r="P287" s="215">
        <f>O287*H287</f>
        <v>0</v>
      </c>
      <c r="Q287" s="215">
        <v>0.0019</v>
      </c>
      <c r="R287" s="215">
        <f>Q287*H287</f>
        <v>0.0114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226</v>
      </c>
      <c r="AT287" s="217" t="s">
        <v>129</v>
      </c>
      <c r="AU287" s="217" t="s">
        <v>84</v>
      </c>
      <c r="AY287" s="19" t="s">
        <v>126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82</v>
      </c>
      <c r="BK287" s="218">
        <f>ROUND(I287*H287,2)</f>
        <v>0</v>
      </c>
      <c r="BL287" s="19" t="s">
        <v>226</v>
      </c>
      <c r="BM287" s="217" t="s">
        <v>398</v>
      </c>
    </row>
    <row r="288" s="14" customFormat="1">
      <c r="A288" s="14"/>
      <c r="B288" s="235"/>
      <c r="C288" s="236"/>
      <c r="D288" s="226" t="s">
        <v>138</v>
      </c>
      <c r="E288" s="237" t="s">
        <v>19</v>
      </c>
      <c r="F288" s="238" t="s">
        <v>127</v>
      </c>
      <c r="G288" s="236"/>
      <c r="H288" s="239">
        <v>6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5" t="s">
        <v>138</v>
      </c>
      <c r="AU288" s="245" t="s">
        <v>84</v>
      </c>
      <c r="AV288" s="14" t="s">
        <v>84</v>
      </c>
      <c r="AW288" s="14" t="s">
        <v>35</v>
      </c>
      <c r="AX288" s="14" t="s">
        <v>74</v>
      </c>
      <c r="AY288" s="245" t="s">
        <v>126</v>
      </c>
    </row>
    <row r="289" s="15" customFormat="1">
      <c r="A289" s="15"/>
      <c r="B289" s="246"/>
      <c r="C289" s="247"/>
      <c r="D289" s="226" t="s">
        <v>138</v>
      </c>
      <c r="E289" s="248" t="s">
        <v>19</v>
      </c>
      <c r="F289" s="249" t="s">
        <v>140</v>
      </c>
      <c r="G289" s="247"/>
      <c r="H289" s="250">
        <v>6</v>
      </c>
      <c r="I289" s="251"/>
      <c r="J289" s="247"/>
      <c r="K289" s="247"/>
      <c r="L289" s="252"/>
      <c r="M289" s="253"/>
      <c r="N289" s="254"/>
      <c r="O289" s="254"/>
      <c r="P289" s="254"/>
      <c r="Q289" s="254"/>
      <c r="R289" s="254"/>
      <c r="S289" s="254"/>
      <c r="T289" s="25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56" t="s">
        <v>138</v>
      </c>
      <c r="AU289" s="256" t="s">
        <v>84</v>
      </c>
      <c r="AV289" s="15" t="s">
        <v>134</v>
      </c>
      <c r="AW289" s="15" t="s">
        <v>35</v>
      </c>
      <c r="AX289" s="15" t="s">
        <v>82</v>
      </c>
      <c r="AY289" s="256" t="s">
        <v>126</v>
      </c>
    </row>
    <row r="290" s="2" customFormat="1" ht="24.15" customHeight="1">
      <c r="A290" s="40"/>
      <c r="B290" s="41"/>
      <c r="C290" s="206" t="s">
        <v>399</v>
      </c>
      <c r="D290" s="206" t="s">
        <v>129</v>
      </c>
      <c r="E290" s="207" t="s">
        <v>400</v>
      </c>
      <c r="F290" s="208" t="s">
        <v>401</v>
      </c>
      <c r="G290" s="209" t="s">
        <v>286</v>
      </c>
      <c r="H290" s="210">
        <v>0.010999999999999999</v>
      </c>
      <c r="I290" s="211"/>
      <c r="J290" s="212">
        <f>ROUND(I290*H290,2)</f>
        <v>0</v>
      </c>
      <c r="K290" s="208" t="s">
        <v>133</v>
      </c>
      <c r="L290" s="46"/>
      <c r="M290" s="213" t="s">
        <v>19</v>
      </c>
      <c r="N290" s="214" t="s">
        <v>45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226</v>
      </c>
      <c r="AT290" s="217" t="s">
        <v>129</v>
      </c>
      <c r="AU290" s="217" t="s">
        <v>84</v>
      </c>
      <c r="AY290" s="19" t="s">
        <v>126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82</v>
      </c>
      <c r="BK290" s="218">
        <f>ROUND(I290*H290,2)</f>
        <v>0</v>
      </c>
      <c r="BL290" s="19" t="s">
        <v>226</v>
      </c>
      <c r="BM290" s="217" t="s">
        <v>402</v>
      </c>
    </row>
    <row r="291" s="2" customFormat="1">
      <c r="A291" s="40"/>
      <c r="B291" s="41"/>
      <c r="C291" s="42"/>
      <c r="D291" s="219" t="s">
        <v>136</v>
      </c>
      <c r="E291" s="42"/>
      <c r="F291" s="220" t="s">
        <v>403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136</v>
      </c>
      <c r="AU291" s="19" t="s">
        <v>84</v>
      </c>
    </row>
    <row r="292" s="12" customFormat="1" ht="22.8" customHeight="1">
      <c r="A292" s="12"/>
      <c r="B292" s="190"/>
      <c r="C292" s="191"/>
      <c r="D292" s="192" t="s">
        <v>73</v>
      </c>
      <c r="E292" s="204" t="s">
        <v>404</v>
      </c>
      <c r="F292" s="204" t="s">
        <v>405</v>
      </c>
      <c r="G292" s="191"/>
      <c r="H292" s="191"/>
      <c r="I292" s="194"/>
      <c r="J292" s="205">
        <f>BK292</f>
        <v>0</v>
      </c>
      <c r="K292" s="191"/>
      <c r="L292" s="196"/>
      <c r="M292" s="197"/>
      <c r="N292" s="198"/>
      <c r="O292" s="198"/>
      <c r="P292" s="199">
        <f>SUM(P293:P347)</f>
        <v>0</v>
      </c>
      <c r="Q292" s="198"/>
      <c r="R292" s="199">
        <f>SUM(R293:R347)</f>
        <v>0.07252850000000001</v>
      </c>
      <c r="S292" s="198"/>
      <c r="T292" s="200">
        <f>SUM(T293:T347)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1" t="s">
        <v>84</v>
      </c>
      <c r="AT292" s="202" t="s">
        <v>73</v>
      </c>
      <c r="AU292" s="202" t="s">
        <v>82</v>
      </c>
      <c r="AY292" s="201" t="s">
        <v>126</v>
      </c>
      <c r="BK292" s="203">
        <f>SUM(BK293:BK347)</f>
        <v>0</v>
      </c>
    </row>
    <row r="293" s="2" customFormat="1" ht="24.15" customHeight="1">
      <c r="A293" s="40"/>
      <c r="B293" s="41"/>
      <c r="C293" s="206" t="s">
        <v>406</v>
      </c>
      <c r="D293" s="206" t="s">
        <v>129</v>
      </c>
      <c r="E293" s="207" t="s">
        <v>407</v>
      </c>
      <c r="F293" s="208" t="s">
        <v>408</v>
      </c>
      <c r="G293" s="209" t="s">
        <v>222</v>
      </c>
      <c r="H293" s="210">
        <v>159</v>
      </c>
      <c r="I293" s="211"/>
      <c r="J293" s="212">
        <f>ROUND(I293*H293,2)</f>
        <v>0</v>
      </c>
      <c r="K293" s="208" t="s">
        <v>133</v>
      </c>
      <c r="L293" s="46"/>
      <c r="M293" s="213" t="s">
        <v>19</v>
      </c>
      <c r="N293" s="214" t="s">
        <v>45</v>
      </c>
      <c r="O293" s="86"/>
      <c r="P293" s="215">
        <f>O293*H293</f>
        <v>0</v>
      </c>
      <c r="Q293" s="215">
        <v>0</v>
      </c>
      <c r="R293" s="215">
        <f>Q293*H293</f>
        <v>0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226</v>
      </c>
      <c r="AT293" s="217" t="s">
        <v>129</v>
      </c>
      <c r="AU293" s="217" t="s">
        <v>84</v>
      </c>
      <c r="AY293" s="19" t="s">
        <v>126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82</v>
      </c>
      <c r="BK293" s="218">
        <f>ROUND(I293*H293,2)</f>
        <v>0</v>
      </c>
      <c r="BL293" s="19" t="s">
        <v>226</v>
      </c>
      <c r="BM293" s="217" t="s">
        <v>409</v>
      </c>
    </row>
    <row r="294" s="2" customFormat="1">
      <c r="A294" s="40"/>
      <c r="B294" s="41"/>
      <c r="C294" s="42"/>
      <c r="D294" s="219" t="s">
        <v>136</v>
      </c>
      <c r="E294" s="42"/>
      <c r="F294" s="220" t="s">
        <v>410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136</v>
      </c>
      <c r="AU294" s="19" t="s">
        <v>84</v>
      </c>
    </row>
    <row r="295" s="14" customFormat="1">
      <c r="A295" s="14"/>
      <c r="B295" s="235"/>
      <c r="C295" s="236"/>
      <c r="D295" s="226" t="s">
        <v>138</v>
      </c>
      <c r="E295" s="237" t="s">
        <v>19</v>
      </c>
      <c r="F295" s="238" t="s">
        <v>411</v>
      </c>
      <c r="G295" s="236"/>
      <c r="H295" s="239">
        <v>28</v>
      </c>
      <c r="I295" s="240"/>
      <c r="J295" s="236"/>
      <c r="K295" s="236"/>
      <c r="L295" s="241"/>
      <c r="M295" s="242"/>
      <c r="N295" s="243"/>
      <c r="O295" s="243"/>
      <c r="P295" s="243"/>
      <c r="Q295" s="243"/>
      <c r="R295" s="243"/>
      <c r="S295" s="243"/>
      <c r="T295" s="24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5" t="s">
        <v>138</v>
      </c>
      <c r="AU295" s="245" t="s">
        <v>84</v>
      </c>
      <c r="AV295" s="14" t="s">
        <v>84</v>
      </c>
      <c r="AW295" s="14" t="s">
        <v>35</v>
      </c>
      <c r="AX295" s="14" t="s">
        <v>74</v>
      </c>
      <c r="AY295" s="245" t="s">
        <v>126</v>
      </c>
    </row>
    <row r="296" s="14" customFormat="1">
      <c r="A296" s="14"/>
      <c r="B296" s="235"/>
      <c r="C296" s="236"/>
      <c r="D296" s="226" t="s">
        <v>138</v>
      </c>
      <c r="E296" s="237" t="s">
        <v>19</v>
      </c>
      <c r="F296" s="238" t="s">
        <v>412</v>
      </c>
      <c r="G296" s="236"/>
      <c r="H296" s="239">
        <v>32</v>
      </c>
      <c r="I296" s="240"/>
      <c r="J296" s="236"/>
      <c r="K296" s="236"/>
      <c r="L296" s="241"/>
      <c r="M296" s="242"/>
      <c r="N296" s="243"/>
      <c r="O296" s="243"/>
      <c r="P296" s="243"/>
      <c r="Q296" s="243"/>
      <c r="R296" s="243"/>
      <c r="S296" s="243"/>
      <c r="T296" s="24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5" t="s">
        <v>138</v>
      </c>
      <c r="AU296" s="245" t="s">
        <v>84</v>
      </c>
      <c r="AV296" s="14" t="s">
        <v>84</v>
      </c>
      <c r="AW296" s="14" t="s">
        <v>35</v>
      </c>
      <c r="AX296" s="14" t="s">
        <v>74</v>
      </c>
      <c r="AY296" s="245" t="s">
        <v>126</v>
      </c>
    </row>
    <row r="297" s="14" customFormat="1">
      <c r="A297" s="14"/>
      <c r="B297" s="235"/>
      <c r="C297" s="236"/>
      <c r="D297" s="226" t="s">
        <v>138</v>
      </c>
      <c r="E297" s="237" t="s">
        <v>19</v>
      </c>
      <c r="F297" s="238" t="s">
        <v>413</v>
      </c>
      <c r="G297" s="236"/>
      <c r="H297" s="239">
        <v>34</v>
      </c>
      <c r="I297" s="240"/>
      <c r="J297" s="236"/>
      <c r="K297" s="236"/>
      <c r="L297" s="241"/>
      <c r="M297" s="242"/>
      <c r="N297" s="243"/>
      <c r="O297" s="243"/>
      <c r="P297" s="243"/>
      <c r="Q297" s="243"/>
      <c r="R297" s="243"/>
      <c r="S297" s="243"/>
      <c r="T297" s="24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5" t="s">
        <v>138</v>
      </c>
      <c r="AU297" s="245" t="s">
        <v>84</v>
      </c>
      <c r="AV297" s="14" t="s">
        <v>84</v>
      </c>
      <c r="AW297" s="14" t="s">
        <v>35</v>
      </c>
      <c r="AX297" s="14" t="s">
        <v>74</v>
      </c>
      <c r="AY297" s="245" t="s">
        <v>126</v>
      </c>
    </row>
    <row r="298" s="14" customFormat="1">
      <c r="A298" s="14"/>
      <c r="B298" s="235"/>
      <c r="C298" s="236"/>
      <c r="D298" s="226" t="s">
        <v>138</v>
      </c>
      <c r="E298" s="237" t="s">
        <v>19</v>
      </c>
      <c r="F298" s="238" t="s">
        <v>414</v>
      </c>
      <c r="G298" s="236"/>
      <c r="H298" s="239">
        <v>30</v>
      </c>
      <c r="I298" s="240"/>
      <c r="J298" s="236"/>
      <c r="K298" s="236"/>
      <c r="L298" s="241"/>
      <c r="M298" s="242"/>
      <c r="N298" s="243"/>
      <c r="O298" s="243"/>
      <c r="P298" s="243"/>
      <c r="Q298" s="243"/>
      <c r="R298" s="243"/>
      <c r="S298" s="243"/>
      <c r="T298" s="24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5" t="s">
        <v>138</v>
      </c>
      <c r="AU298" s="245" t="s">
        <v>84</v>
      </c>
      <c r="AV298" s="14" t="s">
        <v>84</v>
      </c>
      <c r="AW298" s="14" t="s">
        <v>35</v>
      </c>
      <c r="AX298" s="14" t="s">
        <v>74</v>
      </c>
      <c r="AY298" s="245" t="s">
        <v>126</v>
      </c>
    </row>
    <row r="299" s="14" customFormat="1">
      <c r="A299" s="14"/>
      <c r="B299" s="235"/>
      <c r="C299" s="236"/>
      <c r="D299" s="226" t="s">
        <v>138</v>
      </c>
      <c r="E299" s="237" t="s">
        <v>19</v>
      </c>
      <c r="F299" s="238" t="s">
        <v>415</v>
      </c>
      <c r="G299" s="236"/>
      <c r="H299" s="239">
        <v>35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5" t="s">
        <v>138</v>
      </c>
      <c r="AU299" s="245" t="s">
        <v>84</v>
      </c>
      <c r="AV299" s="14" t="s">
        <v>84</v>
      </c>
      <c r="AW299" s="14" t="s">
        <v>35</v>
      </c>
      <c r="AX299" s="14" t="s">
        <v>74</v>
      </c>
      <c r="AY299" s="245" t="s">
        <v>126</v>
      </c>
    </row>
    <row r="300" s="15" customFormat="1">
      <c r="A300" s="15"/>
      <c r="B300" s="246"/>
      <c r="C300" s="247"/>
      <c r="D300" s="226" t="s">
        <v>138</v>
      </c>
      <c r="E300" s="248" t="s">
        <v>19</v>
      </c>
      <c r="F300" s="249" t="s">
        <v>140</v>
      </c>
      <c r="G300" s="247"/>
      <c r="H300" s="250">
        <v>159</v>
      </c>
      <c r="I300" s="251"/>
      <c r="J300" s="247"/>
      <c r="K300" s="247"/>
      <c r="L300" s="252"/>
      <c r="M300" s="253"/>
      <c r="N300" s="254"/>
      <c r="O300" s="254"/>
      <c r="P300" s="254"/>
      <c r="Q300" s="254"/>
      <c r="R300" s="254"/>
      <c r="S300" s="254"/>
      <c r="T300" s="25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56" t="s">
        <v>138</v>
      </c>
      <c r="AU300" s="256" t="s">
        <v>84</v>
      </c>
      <c r="AV300" s="15" t="s">
        <v>134</v>
      </c>
      <c r="AW300" s="15" t="s">
        <v>35</v>
      </c>
      <c r="AX300" s="15" t="s">
        <v>82</v>
      </c>
      <c r="AY300" s="256" t="s">
        <v>126</v>
      </c>
    </row>
    <row r="301" s="2" customFormat="1" ht="16.5" customHeight="1">
      <c r="A301" s="40"/>
      <c r="B301" s="41"/>
      <c r="C301" s="258" t="s">
        <v>416</v>
      </c>
      <c r="D301" s="258" t="s">
        <v>327</v>
      </c>
      <c r="E301" s="259" t="s">
        <v>417</v>
      </c>
      <c r="F301" s="260" t="s">
        <v>418</v>
      </c>
      <c r="G301" s="261" t="s">
        <v>222</v>
      </c>
      <c r="H301" s="262">
        <v>166.94999999999999</v>
      </c>
      <c r="I301" s="263"/>
      <c r="J301" s="264">
        <f>ROUND(I301*H301,2)</f>
        <v>0</v>
      </c>
      <c r="K301" s="260" t="s">
        <v>133</v>
      </c>
      <c r="L301" s="265"/>
      <c r="M301" s="266" t="s">
        <v>19</v>
      </c>
      <c r="N301" s="267" t="s">
        <v>45</v>
      </c>
      <c r="O301" s="86"/>
      <c r="P301" s="215">
        <f>O301*H301</f>
        <v>0</v>
      </c>
      <c r="Q301" s="215">
        <v>0.00023000000000000001</v>
      </c>
      <c r="R301" s="215">
        <f>Q301*H301</f>
        <v>0.038398499999999995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330</v>
      </c>
      <c r="AT301" s="217" t="s">
        <v>327</v>
      </c>
      <c r="AU301" s="217" t="s">
        <v>84</v>
      </c>
      <c r="AY301" s="19" t="s">
        <v>126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82</v>
      </c>
      <c r="BK301" s="218">
        <f>ROUND(I301*H301,2)</f>
        <v>0</v>
      </c>
      <c r="BL301" s="19" t="s">
        <v>226</v>
      </c>
      <c r="BM301" s="217" t="s">
        <v>419</v>
      </c>
    </row>
    <row r="302" s="14" customFormat="1">
      <c r="A302" s="14"/>
      <c r="B302" s="235"/>
      <c r="C302" s="236"/>
      <c r="D302" s="226" t="s">
        <v>138</v>
      </c>
      <c r="E302" s="236"/>
      <c r="F302" s="238" t="s">
        <v>420</v>
      </c>
      <c r="G302" s="236"/>
      <c r="H302" s="239">
        <v>166.94999999999999</v>
      </c>
      <c r="I302" s="240"/>
      <c r="J302" s="236"/>
      <c r="K302" s="236"/>
      <c r="L302" s="241"/>
      <c r="M302" s="242"/>
      <c r="N302" s="243"/>
      <c r="O302" s="243"/>
      <c r="P302" s="243"/>
      <c r="Q302" s="243"/>
      <c r="R302" s="243"/>
      <c r="S302" s="243"/>
      <c r="T302" s="24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5" t="s">
        <v>138</v>
      </c>
      <c r="AU302" s="245" t="s">
        <v>84</v>
      </c>
      <c r="AV302" s="14" t="s">
        <v>84</v>
      </c>
      <c r="AW302" s="14" t="s">
        <v>4</v>
      </c>
      <c r="AX302" s="14" t="s">
        <v>82</v>
      </c>
      <c r="AY302" s="245" t="s">
        <v>126</v>
      </c>
    </row>
    <row r="303" s="2" customFormat="1" ht="24.15" customHeight="1">
      <c r="A303" s="40"/>
      <c r="B303" s="41"/>
      <c r="C303" s="206" t="s">
        <v>421</v>
      </c>
      <c r="D303" s="206" t="s">
        <v>129</v>
      </c>
      <c r="E303" s="207" t="s">
        <v>422</v>
      </c>
      <c r="F303" s="208" t="s">
        <v>423</v>
      </c>
      <c r="G303" s="209" t="s">
        <v>222</v>
      </c>
      <c r="H303" s="210">
        <v>180</v>
      </c>
      <c r="I303" s="211"/>
      <c r="J303" s="212">
        <f>ROUND(I303*H303,2)</f>
        <v>0</v>
      </c>
      <c r="K303" s="208" t="s">
        <v>133</v>
      </c>
      <c r="L303" s="46"/>
      <c r="M303" s="213" t="s">
        <v>19</v>
      </c>
      <c r="N303" s="214" t="s">
        <v>45</v>
      </c>
      <c r="O303" s="86"/>
      <c r="P303" s="215">
        <f>O303*H303</f>
        <v>0</v>
      </c>
      <c r="Q303" s="215">
        <v>0</v>
      </c>
      <c r="R303" s="215">
        <f>Q303*H303</f>
        <v>0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226</v>
      </c>
      <c r="AT303" s="217" t="s">
        <v>129</v>
      </c>
      <c r="AU303" s="217" t="s">
        <v>84</v>
      </c>
      <c r="AY303" s="19" t="s">
        <v>126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82</v>
      </c>
      <c r="BK303" s="218">
        <f>ROUND(I303*H303,2)</f>
        <v>0</v>
      </c>
      <c r="BL303" s="19" t="s">
        <v>226</v>
      </c>
      <c r="BM303" s="217" t="s">
        <v>424</v>
      </c>
    </row>
    <row r="304" s="2" customFormat="1">
      <c r="A304" s="40"/>
      <c r="B304" s="41"/>
      <c r="C304" s="42"/>
      <c r="D304" s="219" t="s">
        <v>136</v>
      </c>
      <c r="E304" s="42"/>
      <c r="F304" s="220" t="s">
        <v>425</v>
      </c>
      <c r="G304" s="42"/>
      <c r="H304" s="42"/>
      <c r="I304" s="221"/>
      <c r="J304" s="42"/>
      <c r="K304" s="42"/>
      <c r="L304" s="46"/>
      <c r="M304" s="222"/>
      <c r="N304" s="223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136</v>
      </c>
      <c r="AU304" s="19" t="s">
        <v>84</v>
      </c>
    </row>
    <row r="305" s="14" customFormat="1">
      <c r="A305" s="14"/>
      <c r="B305" s="235"/>
      <c r="C305" s="236"/>
      <c r="D305" s="226" t="s">
        <v>138</v>
      </c>
      <c r="E305" s="237" t="s">
        <v>19</v>
      </c>
      <c r="F305" s="238" t="s">
        <v>411</v>
      </c>
      <c r="G305" s="236"/>
      <c r="H305" s="239">
        <v>28</v>
      </c>
      <c r="I305" s="240"/>
      <c r="J305" s="236"/>
      <c r="K305" s="236"/>
      <c r="L305" s="241"/>
      <c r="M305" s="242"/>
      <c r="N305" s="243"/>
      <c r="O305" s="243"/>
      <c r="P305" s="243"/>
      <c r="Q305" s="243"/>
      <c r="R305" s="243"/>
      <c r="S305" s="243"/>
      <c r="T305" s="24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5" t="s">
        <v>138</v>
      </c>
      <c r="AU305" s="245" t="s">
        <v>84</v>
      </c>
      <c r="AV305" s="14" t="s">
        <v>84</v>
      </c>
      <c r="AW305" s="14" t="s">
        <v>35</v>
      </c>
      <c r="AX305" s="14" t="s">
        <v>74</v>
      </c>
      <c r="AY305" s="245" t="s">
        <v>126</v>
      </c>
    </row>
    <row r="306" s="14" customFormat="1">
      <c r="A306" s="14"/>
      <c r="B306" s="235"/>
      <c r="C306" s="236"/>
      <c r="D306" s="226" t="s">
        <v>138</v>
      </c>
      <c r="E306" s="237" t="s">
        <v>19</v>
      </c>
      <c r="F306" s="238" t="s">
        <v>412</v>
      </c>
      <c r="G306" s="236"/>
      <c r="H306" s="239">
        <v>32</v>
      </c>
      <c r="I306" s="240"/>
      <c r="J306" s="236"/>
      <c r="K306" s="236"/>
      <c r="L306" s="241"/>
      <c r="M306" s="242"/>
      <c r="N306" s="243"/>
      <c r="O306" s="243"/>
      <c r="P306" s="243"/>
      <c r="Q306" s="243"/>
      <c r="R306" s="243"/>
      <c r="S306" s="243"/>
      <c r="T306" s="24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5" t="s">
        <v>138</v>
      </c>
      <c r="AU306" s="245" t="s">
        <v>84</v>
      </c>
      <c r="AV306" s="14" t="s">
        <v>84</v>
      </c>
      <c r="AW306" s="14" t="s">
        <v>35</v>
      </c>
      <c r="AX306" s="14" t="s">
        <v>74</v>
      </c>
      <c r="AY306" s="245" t="s">
        <v>126</v>
      </c>
    </row>
    <row r="307" s="14" customFormat="1">
      <c r="A307" s="14"/>
      <c r="B307" s="235"/>
      <c r="C307" s="236"/>
      <c r="D307" s="226" t="s">
        <v>138</v>
      </c>
      <c r="E307" s="237" t="s">
        <v>19</v>
      </c>
      <c r="F307" s="238" t="s">
        <v>413</v>
      </c>
      <c r="G307" s="236"/>
      <c r="H307" s="239">
        <v>34</v>
      </c>
      <c r="I307" s="240"/>
      <c r="J307" s="236"/>
      <c r="K307" s="236"/>
      <c r="L307" s="241"/>
      <c r="M307" s="242"/>
      <c r="N307" s="243"/>
      <c r="O307" s="243"/>
      <c r="P307" s="243"/>
      <c r="Q307" s="243"/>
      <c r="R307" s="243"/>
      <c r="S307" s="243"/>
      <c r="T307" s="24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5" t="s">
        <v>138</v>
      </c>
      <c r="AU307" s="245" t="s">
        <v>84</v>
      </c>
      <c r="AV307" s="14" t="s">
        <v>84</v>
      </c>
      <c r="AW307" s="14" t="s">
        <v>35</v>
      </c>
      <c r="AX307" s="14" t="s">
        <v>74</v>
      </c>
      <c r="AY307" s="245" t="s">
        <v>126</v>
      </c>
    </row>
    <row r="308" s="14" customFormat="1">
      <c r="A308" s="14"/>
      <c r="B308" s="235"/>
      <c r="C308" s="236"/>
      <c r="D308" s="226" t="s">
        <v>138</v>
      </c>
      <c r="E308" s="237" t="s">
        <v>19</v>
      </c>
      <c r="F308" s="238" t="s">
        <v>426</v>
      </c>
      <c r="G308" s="236"/>
      <c r="H308" s="239">
        <v>42</v>
      </c>
      <c r="I308" s="240"/>
      <c r="J308" s="236"/>
      <c r="K308" s="236"/>
      <c r="L308" s="241"/>
      <c r="M308" s="242"/>
      <c r="N308" s="243"/>
      <c r="O308" s="243"/>
      <c r="P308" s="243"/>
      <c r="Q308" s="243"/>
      <c r="R308" s="243"/>
      <c r="S308" s="243"/>
      <c r="T308" s="24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5" t="s">
        <v>138</v>
      </c>
      <c r="AU308" s="245" t="s">
        <v>84</v>
      </c>
      <c r="AV308" s="14" t="s">
        <v>84</v>
      </c>
      <c r="AW308" s="14" t="s">
        <v>35</v>
      </c>
      <c r="AX308" s="14" t="s">
        <v>74</v>
      </c>
      <c r="AY308" s="245" t="s">
        <v>126</v>
      </c>
    </row>
    <row r="309" s="14" customFormat="1">
      <c r="A309" s="14"/>
      <c r="B309" s="235"/>
      <c r="C309" s="236"/>
      <c r="D309" s="226" t="s">
        <v>138</v>
      </c>
      <c r="E309" s="237" t="s">
        <v>19</v>
      </c>
      <c r="F309" s="238" t="s">
        <v>427</v>
      </c>
      <c r="G309" s="236"/>
      <c r="H309" s="239">
        <v>44</v>
      </c>
      <c r="I309" s="240"/>
      <c r="J309" s="236"/>
      <c r="K309" s="236"/>
      <c r="L309" s="241"/>
      <c r="M309" s="242"/>
      <c r="N309" s="243"/>
      <c r="O309" s="243"/>
      <c r="P309" s="243"/>
      <c r="Q309" s="243"/>
      <c r="R309" s="243"/>
      <c r="S309" s="243"/>
      <c r="T309" s="24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5" t="s">
        <v>138</v>
      </c>
      <c r="AU309" s="245" t="s">
        <v>84</v>
      </c>
      <c r="AV309" s="14" t="s">
        <v>84</v>
      </c>
      <c r="AW309" s="14" t="s">
        <v>35</v>
      </c>
      <c r="AX309" s="14" t="s">
        <v>74</v>
      </c>
      <c r="AY309" s="245" t="s">
        <v>126</v>
      </c>
    </row>
    <row r="310" s="15" customFormat="1">
      <c r="A310" s="15"/>
      <c r="B310" s="246"/>
      <c r="C310" s="247"/>
      <c r="D310" s="226" t="s">
        <v>138</v>
      </c>
      <c r="E310" s="248" t="s">
        <v>19</v>
      </c>
      <c r="F310" s="249" t="s">
        <v>140</v>
      </c>
      <c r="G310" s="247"/>
      <c r="H310" s="250">
        <v>180</v>
      </c>
      <c r="I310" s="251"/>
      <c r="J310" s="247"/>
      <c r="K310" s="247"/>
      <c r="L310" s="252"/>
      <c r="M310" s="253"/>
      <c r="N310" s="254"/>
      <c r="O310" s="254"/>
      <c r="P310" s="254"/>
      <c r="Q310" s="254"/>
      <c r="R310" s="254"/>
      <c r="S310" s="254"/>
      <c r="T310" s="25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56" t="s">
        <v>138</v>
      </c>
      <c r="AU310" s="256" t="s">
        <v>84</v>
      </c>
      <c r="AV310" s="15" t="s">
        <v>134</v>
      </c>
      <c r="AW310" s="15" t="s">
        <v>35</v>
      </c>
      <c r="AX310" s="15" t="s">
        <v>82</v>
      </c>
      <c r="AY310" s="256" t="s">
        <v>126</v>
      </c>
    </row>
    <row r="311" s="2" customFormat="1" ht="16.5" customHeight="1">
      <c r="A311" s="40"/>
      <c r="B311" s="41"/>
      <c r="C311" s="258" t="s">
        <v>428</v>
      </c>
      <c r="D311" s="258" t="s">
        <v>327</v>
      </c>
      <c r="E311" s="259" t="s">
        <v>429</v>
      </c>
      <c r="F311" s="260" t="s">
        <v>430</v>
      </c>
      <c r="G311" s="261" t="s">
        <v>222</v>
      </c>
      <c r="H311" s="262">
        <v>180</v>
      </c>
      <c r="I311" s="263"/>
      <c r="J311" s="264">
        <f>ROUND(I311*H311,2)</f>
        <v>0</v>
      </c>
      <c r="K311" s="260" t="s">
        <v>133</v>
      </c>
      <c r="L311" s="265"/>
      <c r="M311" s="266" t="s">
        <v>19</v>
      </c>
      <c r="N311" s="267" t="s">
        <v>45</v>
      </c>
      <c r="O311" s="86"/>
      <c r="P311" s="215">
        <f>O311*H311</f>
        <v>0</v>
      </c>
      <c r="Q311" s="215">
        <v>0.00012</v>
      </c>
      <c r="R311" s="215">
        <f>Q311*H311</f>
        <v>0.021600000000000001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330</v>
      </c>
      <c r="AT311" s="217" t="s">
        <v>327</v>
      </c>
      <c r="AU311" s="217" t="s">
        <v>84</v>
      </c>
      <c r="AY311" s="19" t="s">
        <v>126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82</v>
      </c>
      <c r="BK311" s="218">
        <f>ROUND(I311*H311,2)</f>
        <v>0</v>
      </c>
      <c r="BL311" s="19" t="s">
        <v>226</v>
      </c>
      <c r="BM311" s="217" t="s">
        <v>431</v>
      </c>
    </row>
    <row r="312" s="2" customFormat="1" ht="24.15" customHeight="1">
      <c r="A312" s="40"/>
      <c r="B312" s="41"/>
      <c r="C312" s="206" t="s">
        <v>432</v>
      </c>
      <c r="D312" s="206" t="s">
        <v>129</v>
      </c>
      <c r="E312" s="207" t="s">
        <v>433</v>
      </c>
      <c r="F312" s="208" t="s">
        <v>434</v>
      </c>
      <c r="G312" s="209" t="s">
        <v>222</v>
      </c>
      <c r="H312" s="210">
        <v>10</v>
      </c>
      <c r="I312" s="211"/>
      <c r="J312" s="212">
        <f>ROUND(I312*H312,2)</f>
        <v>0</v>
      </c>
      <c r="K312" s="208" t="s">
        <v>133</v>
      </c>
      <c r="L312" s="46"/>
      <c r="M312" s="213" t="s">
        <v>19</v>
      </c>
      <c r="N312" s="214" t="s">
        <v>45</v>
      </c>
      <c r="O312" s="86"/>
      <c r="P312" s="215">
        <f>O312*H312</f>
        <v>0</v>
      </c>
      <c r="Q312" s="215">
        <v>0</v>
      </c>
      <c r="R312" s="215">
        <f>Q312*H312</f>
        <v>0</v>
      </c>
      <c r="S312" s="215">
        <v>0</v>
      </c>
      <c r="T312" s="216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7" t="s">
        <v>226</v>
      </c>
      <c r="AT312" s="217" t="s">
        <v>129</v>
      </c>
      <c r="AU312" s="217" t="s">
        <v>84</v>
      </c>
      <c r="AY312" s="19" t="s">
        <v>126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9" t="s">
        <v>82</v>
      </c>
      <c r="BK312" s="218">
        <f>ROUND(I312*H312,2)</f>
        <v>0</v>
      </c>
      <c r="BL312" s="19" t="s">
        <v>226</v>
      </c>
      <c r="BM312" s="217" t="s">
        <v>435</v>
      </c>
    </row>
    <row r="313" s="2" customFormat="1">
      <c r="A313" s="40"/>
      <c r="B313" s="41"/>
      <c r="C313" s="42"/>
      <c r="D313" s="219" t="s">
        <v>136</v>
      </c>
      <c r="E313" s="42"/>
      <c r="F313" s="220" t="s">
        <v>436</v>
      </c>
      <c r="G313" s="42"/>
      <c r="H313" s="42"/>
      <c r="I313" s="221"/>
      <c r="J313" s="42"/>
      <c r="K313" s="42"/>
      <c r="L313" s="46"/>
      <c r="M313" s="222"/>
      <c r="N313" s="223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136</v>
      </c>
      <c r="AU313" s="19" t="s">
        <v>84</v>
      </c>
    </row>
    <row r="314" s="14" customFormat="1">
      <c r="A314" s="14"/>
      <c r="B314" s="235"/>
      <c r="C314" s="236"/>
      <c r="D314" s="226" t="s">
        <v>138</v>
      </c>
      <c r="E314" s="237" t="s">
        <v>19</v>
      </c>
      <c r="F314" s="238" t="s">
        <v>437</v>
      </c>
      <c r="G314" s="236"/>
      <c r="H314" s="239">
        <v>10</v>
      </c>
      <c r="I314" s="240"/>
      <c r="J314" s="236"/>
      <c r="K314" s="236"/>
      <c r="L314" s="241"/>
      <c r="M314" s="242"/>
      <c r="N314" s="243"/>
      <c r="O314" s="243"/>
      <c r="P314" s="243"/>
      <c r="Q314" s="243"/>
      <c r="R314" s="243"/>
      <c r="S314" s="243"/>
      <c r="T314" s="24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5" t="s">
        <v>138</v>
      </c>
      <c r="AU314" s="245" t="s">
        <v>84</v>
      </c>
      <c r="AV314" s="14" t="s">
        <v>84</v>
      </c>
      <c r="AW314" s="14" t="s">
        <v>35</v>
      </c>
      <c r="AX314" s="14" t="s">
        <v>74</v>
      </c>
      <c r="AY314" s="245" t="s">
        <v>126</v>
      </c>
    </row>
    <row r="315" s="15" customFormat="1">
      <c r="A315" s="15"/>
      <c r="B315" s="246"/>
      <c r="C315" s="247"/>
      <c r="D315" s="226" t="s">
        <v>138</v>
      </c>
      <c r="E315" s="248" t="s">
        <v>19</v>
      </c>
      <c r="F315" s="249" t="s">
        <v>140</v>
      </c>
      <c r="G315" s="247"/>
      <c r="H315" s="250">
        <v>10</v>
      </c>
      <c r="I315" s="251"/>
      <c r="J315" s="247"/>
      <c r="K315" s="247"/>
      <c r="L315" s="252"/>
      <c r="M315" s="253"/>
      <c r="N315" s="254"/>
      <c r="O315" s="254"/>
      <c r="P315" s="254"/>
      <c r="Q315" s="254"/>
      <c r="R315" s="254"/>
      <c r="S315" s="254"/>
      <c r="T315" s="25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56" t="s">
        <v>138</v>
      </c>
      <c r="AU315" s="256" t="s">
        <v>84</v>
      </c>
      <c r="AV315" s="15" t="s">
        <v>134</v>
      </c>
      <c r="AW315" s="15" t="s">
        <v>35</v>
      </c>
      <c r="AX315" s="15" t="s">
        <v>82</v>
      </c>
      <c r="AY315" s="256" t="s">
        <v>126</v>
      </c>
    </row>
    <row r="316" s="2" customFormat="1" ht="16.5" customHeight="1">
      <c r="A316" s="40"/>
      <c r="B316" s="41"/>
      <c r="C316" s="258" t="s">
        <v>438</v>
      </c>
      <c r="D316" s="258" t="s">
        <v>327</v>
      </c>
      <c r="E316" s="259" t="s">
        <v>439</v>
      </c>
      <c r="F316" s="260" t="s">
        <v>440</v>
      </c>
      <c r="G316" s="261" t="s">
        <v>222</v>
      </c>
      <c r="H316" s="262">
        <v>11.5</v>
      </c>
      <c r="I316" s="263"/>
      <c r="J316" s="264">
        <f>ROUND(I316*H316,2)</f>
        <v>0</v>
      </c>
      <c r="K316" s="260" t="s">
        <v>133</v>
      </c>
      <c r="L316" s="265"/>
      <c r="M316" s="266" t="s">
        <v>19</v>
      </c>
      <c r="N316" s="267" t="s">
        <v>45</v>
      </c>
      <c r="O316" s="86"/>
      <c r="P316" s="215">
        <f>O316*H316</f>
        <v>0</v>
      </c>
      <c r="Q316" s="215">
        <v>0.00034000000000000002</v>
      </c>
      <c r="R316" s="215">
        <f>Q316*H316</f>
        <v>0.0039100000000000003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330</v>
      </c>
      <c r="AT316" s="217" t="s">
        <v>327</v>
      </c>
      <c r="AU316" s="217" t="s">
        <v>84</v>
      </c>
      <c r="AY316" s="19" t="s">
        <v>126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82</v>
      </c>
      <c r="BK316" s="218">
        <f>ROUND(I316*H316,2)</f>
        <v>0</v>
      </c>
      <c r="BL316" s="19" t="s">
        <v>226</v>
      </c>
      <c r="BM316" s="217" t="s">
        <v>441</v>
      </c>
    </row>
    <row r="317" s="14" customFormat="1">
      <c r="A317" s="14"/>
      <c r="B317" s="235"/>
      <c r="C317" s="236"/>
      <c r="D317" s="226" t="s">
        <v>138</v>
      </c>
      <c r="E317" s="236"/>
      <c r="F317" s="238" t="s">
        <v>442</v>
      </c>
      <c r="G317" s="236"/>
      <c r="H317" s="239">
        <v>11.5</v>
      </c>
      <c r="I317" s="240"/>
      <c r="J317" s="236"/>
      <c r="K317" s="236"/>
      <c r="L317" s="241"/>
      <c r="M317" s="242"/>
      <c r="N317" s="243"/>
      <c r="O317" s="243"/>
      <c r="P317" s="243"/>
      <c r="Q317" s="243"/>
      <c r="R317" s="243"/>
      <c r="S317" s="243"/>
      <c r="T317" s="24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5" t="s">
        <v>138</v>
      </c>
      <c r="AU317" s="245" t="s">
        <v>84</v>
      </c>
      <c r="AV317" s="14" t="s">
        <v>84</v>
      </c>
      <c r="AW317" s="14" t="s">
        <v>4</v>
      </c>
      <c r="AX317" s="14" t="s">
        <v>82</v>
      </c>
      <c r="AY317" s="245" t="s">
        <v>126</v>
      </c>
    </row>
    <row r="318" s="2" customFormat="1" ht="21.75" customHeight="1">
      <c r="A318" s="40"/>
      <c r="B318" s="41"/>
      <c r="C318" s="206" t="s">
        <v>443</v>
      </c>
      <c r="D318" s="206" t="s">
        <v>129</v>
      </c>
      <c r="E318" s="207" t="s">
        <v>444</v>
      </c>
      <c r="F318" s="208" t="s">
        <v>445</v>
      </c>
      <c r="G318" s="209" t="s">
        <v>132</v>
      </c>
      <c r="H318" s="210">
        <v>2</v>
      </c>
      <c r="I318" s="211"/>
      <c r="J318" s="212">
        <f>ROUND(I318*H318,2)</f>
        <v>0</v>
      </c>
      <c r="K318" s="208" t="s">
        <v>133</v>
      </c>
      <c r="L318" s="46"/>
      <c r="M318" s="213" t="s">
        <v>19</v>
      </c>
      <c r="N318" s="214" t="s">
        <v>45</v>
      </c>
      <c r="O318" s="86"/>
      <c r="P318" s="215">
        <f>O318*H318</f>
        <v>0</v>
      </c>
      <c r="Q318" s="215">
        <v>0</v>
      </c>
      <c r="R318" s="215">
        <f>Q318*H318</f>
        <v>0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226</v>
      </c>
      <c r="AT318" s="217" t="s">
        <v>129</v>
      </c>
      <c r="AU318" s="217" t="s">
        <v>84</v>
      </c>
      <c r="AY318" s="19" t="s">
        <v>126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82</v>
      </c>
      <c r="BK318" s="218">
        <f>ROUND(I318*H318,2)</f>
        <v>0</v>
      </c>
      <c r="BL318" s="19" t="s">
        <v>226</v>
      </c>
      <c r="BM318" s="217" t="s">
        <v>446</v>
      </c>
    </row>
    <row r="319" s="2" customFormat="1">
      <c r="A319" s="40"/>
      <c r="B319" s="41"/>
      <c r="C319" s="42"/>
      <c r="D319" s="219" t="s">
        <v>136</v>
      </c>
      <c r="E319" s="42"/>
      <c r="F319" s="220" t="s">
        <v>447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136</v>
      </c>
      <c r="AU319" s="19" t="s">
        <v>84</v>
      </c>
    </row>
    <row r="320" s="2" customFormat="1" ht="16.5" customHeight="1">
      <c r="A320" s="40"/>
      <c r="B320" s="41"/>
      <c r="C320" s="258" t="s">
        <v>448</v>
      </c>
      <c r="D320" s="258" t="s">
        <v>327</v>
      </c>
      <c r="E320" s="259" t="s">
        <v>449</v>
      </c>
      <c r="F320" s="260" t="s">
        <v>450</v>
      </c>
      <c r="G320" s="261" t="s">
        <v>132</v>
      </c>
      <c r="H320" s="262">
        <v>2</v>
      </c>
      <c r="I320" s="263"/>
      <c r="J320" s="264">
        <f>ROUND(I320*H320,2)</f>
        <v>0</v>
      </c>
      <c r="K320" s="260" t="s">
        <v>133</v>
      </c>
      <c r="L320" s="265"/>
      <c r="M320" s="266" t="s">
        <v>19</v>
      </c>
      <c r="N320" s="267" t="s">
        <v>45</v>
      </c>
      <c r="O320" s="86"/>
      <c r="P320" s="215">
        <f>O320*H320</f>
        <v>0</v>
      </c>
      <c r="Q320" s="215">
        <v>0.0022100000000000002</v>
      </c>
      <c r="R320" s="215">
        <f>Q320*H320</f>
        <v>0.0044200000000000003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330</v>
      </c>
      <c r="AT320" s="217" t="s">
        <v>327</v>
      </c>
      <c r="AU320" s="217" t="s">
        <v>84</v>
      </c>
      <c r="AY320" s="19" t="s">
        <v>126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82</v>
      </c>
      <c r="BK320" s="218">
        <f>ROUND(I320*H320,2)</f>
        <v>0</v>
      </c>
      <c r="BL320" s="19" t="s">
        <v>226</v>
      </c>
      <c r="BM320" s="217" t="s">
        <v>451</v>
      </c>
    </row>
    <row r="321" s="14" customFormat="1">
      <c r="A321" s="14"/>
      <c r="B321" s="235"/>
      <c r="C321" s="236"/>
      <c r="D321" s="226" t="s">
        <v>138</v>
      </c>
      <c r="E321" s="237" t="s">
        <v>19</v>
      </c>
      <c r="F321" s="238" t="s">
        <v>84</v>
      </c>
      <c r="G321" s="236"/>
      <c r="H321" s="239">
        <v>2</v>
      </c>
      <c r="I321" s="240"/>
      <c r="J321" s="236"/>
      <c r="K321" s="236"/>
      <c r="L321" s="241"/>
      <c r="M321" s="242"/>
      <c r="N321" s="243"/>
      <c r="O321" s="243"/>
      <c r="P321" s="243"/>
      <c r="Q321" s="243"/>
      <c r="R321" s="243"/>
      <c r="S321" s="243"/>
      <c r="T321" s="24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5" t="s">
        <v>138</v>
      </c>
      <c r="AU321" s="245" t="s">
        <v>84</v>
      </c>
      <c r="AV321" s="14" t="s">
        <v>84</v>
      </c>
      <c r="AW321" s="14" t="s">
        <v>35</v>
      </c>
      <c r="AX321" s="14" t="s">
        <v>82</v>
      </c>
      <c r="AY321" s="245" t="s">
        <v>126</v>
      </c>
    </row>
    <row r="322" s="2" customFormat="1" ht="16.5" customHeight="1">
      <c r="A322" s="40"/>
      <c r="B322" s="41"/>
      <c r="C322" s="206" t="s">
        <v>452</v>
      </c>
      <c r="D322" s="206" t="s">
        <v>129</v>
      </c>
      <c r="E322" s="207" t="s">
        <v>453</v>
      </c>
      <c r="F322" s="208" t="s">
        <v>454</v>
      </c>
      <c r="G322" s="209" t="s">
        <v>132</v>
      </c>
      <c r="H322" s="210">
        <v>14</v>
      </c>
      <c r="I322" s="211"/>
      <c r="J322" s="212">
        <f>ROUND(I322*H322,2)</f>
        <v>0</v>
      </c>
      <c r="K322" s="208" t="s">
        <v>133</v>
      </c>
      <c r="L322" s="46"/>
      <c r="M322" s="213" t="s">
        <v>19</v>
      </c>
      <c r="N322" s="214" t="s">
        <v>45</v>
      </c>
      <c r="O322" s="86"/>
      <c r="P322" s="215">
        <f>O322*H322</f>
        <v>0</v>
      </c>
      <c r="Q322" s="215">
        <v>0</v>
      </c>
      <c r="R322" s="215">
        <f>Q322*H322</f>
        <v>0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226</v>
      </c>
      <c r="AT322" s="217" t="s">
        <v>129</v>
      </c>
      <c r="AU322" s="217" t="s">
        <v>84</v>
      </c>
      <c r="AY322" s="19" t="s">
        <v>126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82</v>
      </c>
      <c r="BK322" s="218">
        <f>ROUND(I322*H322,2)</f>
        <v>0</v>
      </c>
      <c r="BL322" s="19" t="s">
        <v>226</v>
      </c>
      <c r="BM322" s="217" t="s">
        <v>455</v>
      </c>
    </row>
    <row r="323" s="2" customFormat="1">
      <c r="A323" s="40"/>
      <c r="B323" s="41"/>
      <c r="C323" s="42"/>
      <c r="D323" s="219" t="s">
        <v>136</v>
      </c>
      <c r="E323" s="42"/>
      <c r="F323" s="220" t="s">
        <v>456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136</v>
      </c>
      <c r="AU323" s="19" t="s">
        <v>84</v>
      </c>
    </row>
    <row r="324" s="14" customFormat="1">
      <c r="A324" s="14"/>
      <c r="B324" s="235"/>
      <c r="C324" s="236"/>
      <c r="D324" s="226" t="s">
        <v>138</v>
      </c>
      <c r="E324" s="237" t="s">
        <v>19</v>
      </c>
      <c r="F324" s="238" t="s">
        <v>457</v>
      </c>
      <c r="G324" s="236"/>
      <c r="H324" s="239">
        <v>10</v>
      </c>
      <c r="I324" s="240"/>
      <c r="J324" s="236"/>
      <c r="K324" s="236"/>
      <c r="L324" s="241"/>
      <c r="M324" s="242"/>
      <c r="N324" s="243"/>
      <c r="O324" s="243"/>
      <c r="P324" s="243"/>
      <c r="Q324" s="243"/>
      <c r="R324" s="243"/>
      <c r="S324" s="243"/>
      <c r="T324" s="24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5" t="s">
        <v>138</v>
      </c>
      <c r="AU324" s="245" t="s">
        <v>84</v>
      </c>
      <c r="AV324" s="14" t="s">
        <v>84</v>
      </c>
      <c r="AW324" s="14" t="s">
        <v>35</v>
      </c>
      <c r="AX324" s="14" t="s">
        <v>74</v>
      </c>
      <c r="AY324" s="245" t="s">
        <v>126</v>
      </c>
    </row>
    <row r="325" s="14" customFormat="1">
      <c r="A325" s="14"/>
      <c r="B325" s="235"/>
      <c r="C325" s="236"/>
      <c r="D325" s="226" t="s">
        <v>138</v>
      </c>
      <c r="E325" s="237" t="s">
        <v>19</v>
      </c>
      <c r="F325" s="238" t="s">
        <v>84</v>
      </c>
      <c r="G325" s="236"/>
      <c r="H325" s="239">
        <v>2</v>
      </c>
      <c r="I325" s="240"/>
      <c r="J325" s="236"/>
      <c r="K325" s="236"/>
      <c r="L325" s="241"/>
      <c r="M325" s="242"/>
      <c r="N325" s="243"/>
      <c r="O325" s="243"/>
      <c r="P325" s="243"/>
      <c r="Q325" s="243"/>
      <c r="R325" s="243"/>
      <c r="S325" s="243"/>
      <c r="T325" s="24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5" t="s">
        <v>138</v>
      </c>
      <c r="AU325" s="245" t="s">
        <v>84</v>
      </c>
      <c r="AV325" s="14" t="s">
        <v>84</v>
      </c>
      <c r="AW325" s="14" t="s">
        <v>35</v>
      </c>
      <c r="AX325" s="14" t="s">
        <v>74</v>
      </c>
      <c r="AY325" s="245" t="s">
        <v>126</v>
      </c>
    </row>
    <row r="326" s="14" customFormat="1">
      <c r="A326" s="14"/>
      <c r="B326" s="235"/>
      <c r="C326" s="236"/>
      <c r="D326" s="226" t="s">
        <v>138</v>
      </c>
      <c r="E326" s="237" t="s">
        <v>19</v>
      </c>
      <c r="F326" s="238" t="s">
        <v>84</v>
      </c>
      <c r="G326" s="236"/>
      <c r="H326" s="239">
        <v>2</v>
      </c>
      <c r="I326" s="240"/>
      <c r="J326" s="236"/>
      <c r="K326" s="236"/>
      <c r="L326" s="241"/>
      <c r="M326" s="242"/>
      <c r="N326" s="243"/>
      <c r="O326" s="243"/>
      <c r="P326" s="243"/>
      <c r="Q326" s="243"/>
      <c r="R326" s="243"/>
      <c r="S326" s="243"/>
      <c r="T326" s="24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5" t="s">
        <v>138</v>
      </c>
      <c r="AU326" s="245" t="s">
        <v>84</v>
      </c>
      <c r="AV326" s="14" t="s">
        <v>84</v>
      </c>
      <c r="AW326" s="14" t="s">
        <v>35</v>
      </c>
      <c r="AX326" s="14" t="s">
        <v>74</v>
      </c>
      <c r="AY326" s="245" t="s">
        <v>126</v>
      </c>
    </row>
    <row r="327" s="15" customFormat="1">
      <c r="A327" s="15"/>
      <c r="B327" s="246"/>
      <c r="C327" s="247"/>
      <c r="D327" s="226" t="s">
        <v>138</v>
      </c>
      <c r="E327" s="248" t="s">
        <v>19</v>
      </c>
      <c r="F327" s="249" t="s">
        <v>140</v>
      </c>
      <c r="G327" s="247"/>
      <c r="H327" s="250">
        <v>14</v>
      </c>
      <c r="I327" s="251"/>
      <c r="J327" s="247"/>
      <c r="K327" s="247"/>
      <c r="L327" s="252"/>
      <c r="M327" s="253"/>
      <c r="N327" s="254"/>
      <c r="O327" s="254"/>
      <c r="P327" s="254"/>
      <c r="Q327" s="254"/>
      <c r="R327" s="254"/>
      <c r="S327" s="254"/>
      <c r="T327" s="25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56" t="s">
        <v>138</v>
      </c>
      <c r="AU327" s="256" t="s">
        <v>84</v>
      </c>
      <c r="AV327" s="15" t="s">
        <v>134</v>
      </c>
      <c r="AW327" s="15" t="s">
        <v>35</v>
      </c>
      <c r="AX327" s="15" t="s">
        <v>82</v>
      </c>
      <c r="AY327" s="256" t="s">
        <v>126</v>
      </c>
    </row>
    <row r="328" s="2" customFormat="1" ht="16.5" customHeight="1">
      <c r="A328" s="40"/>
      <c r="B328" s="41"/>
      <c r="C328" s="258" t="s">
        <v>458</v>
      </c>
      <c r="D328" s="258" t="s">
        <v>327</v>
      </c>
      <c r="E328" s="259" t="s">
        <v>459</v>
      </c>
      <c r="F328" s="260" t="s">
        <v>460</v>
      </c>
      <c r="G328" s="261" t="s">
        <v>132</v>
      </c>
      <c r="H328" s="262">
        <v>10</v>
      </c>
      <c r="I328" s="263"/>
      <c r="J328" s="264">
        <f>ROUND(I328*H328,2)</f>
        <v>0</v>
      </c>
      <c r="K328" s="260" t="s">
        <v>133</v>
      </c>
      <c r="L328" s="265"/>
      <c r="M328" s="266" t="s">
        <v>19</v>
      </c>
      <c r="N328" s="267" t="s">
        <v>45</v>
      </c>
      <c r="O328" s="86"/>
      <c r="P328" s="215">
        <f>O328*H328</f>
        <v>0</v>
      </c>
      <c r="Q328" s="215">
        <v>0.00040000000000000002</v>
      </c>
      <c r="R328" s="215">
        <f>Q328*H328</f>
        <v>0.0040000000000000001</v>
      </c>
      <c r="S328" s="215">
        <v>0</v>
      </c>
      <c r="T328" s="216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17" t="s">
        <v>330</v>
      </c>
      <c r="AT328" s="217" t="s">
        <v>327</v>
      </c>
      <c r="AU328" s="217" t="s">
        <v>84</v>
      </c>
      <c r="AY328" s="19" t="s">
        <v>126</v>
      </c>
      <c r="BE328" s="218">
        <f>IF(N328="základní",J328,0)</f>
        <v>0</v>
      </c>
      <c r="BF328" s="218">
        <f>IF(N328="snížená",J328,0)</f>
        <v>0</v>
      </c>
      <c r="BG328" s="218">
        <f>IF(N328="zákl. přenesená",J328,0)</f>
        <v>0</v>
      </c>
      <c r="BH328" s="218">
        <f>IF(N328="sníž. přenesená",J328,0)</f>
        <v>0</v>
      </c>
      <c r="BI328" s="218">
        <f>IF(N328="nulová",J328,0)</f>
        <v>0</v>
      </c>
      <c r="BJ328" s="19" t="s">
        <v>82</v>
      </c>
      <c r="BK328" s="218">
        <f>ROUND(I328*H328,2)</f>
        <v>0</v>
      </c>
      <c r="BL328" s="19" t="s">
        <v>226</v>
      </c>
      <c r="BM328" s="217" t="s">
        <v>461</v>
      </c>
    </row>
    <row r="329" s="2" customFormat="1" ht="16.5" customHeight="1">
      <c r="A329" s="40"/>
      <c r="B329" s="41"/>
      <c r="C329" s="258" t="s">
        <v>462</v>
      </c>
      <c r="D329" s="258" t="s">
        <v>327</v>
      </c>
      <c r="E329" s="259" t="s">
        <v>463</v>
      </c>
      <c r="F329" s="260" t="s">
        <v>464</v>
      </c>
      <c r="G329" s="261" t="s">
        <v>132</v>
      </c>
      <c r="H329" s="262">
        <v>2</v>
      </c>
      <c r="I329" s="263"/>
      <c r="J329" s="264">
        <f>ROUND(I329*H329,2)</f>
        <v>0</v>
      </c>
      <c r="K329" s="260" t="s">
        <v>133</v>
      </c>
      <c r="L329" s="265"/>
      <c r="M329" s="266" t="s">
        <v>19</v>
      </c>
      <c r="N329" s="267" t="s">
        <v>45</v>
      </c>
      <c r="O329" s="86"/>
      <c r="P329" s="215">
        <f>O329*H329</f>
        <v>0</v>
      </c>
      <c r="Q329" s="215">
        <v>5.0000000000000002E-05</v>
      </c>
      <c r="R329" s="215">
        <f>Q329*H329</f>
        <v>0.00010000000000000001</v>
      </c>
      <c r="S329" s="215">
        <v>0</v>
      </c>
      <c r="T329" s="216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7" t="s">
        <v>330</v>
      </c>
      <c r="AT329" s="217" t="s">
        <v>327</v>
      </c>
      <c r="AU329" s="217" t="s">
        <v>84</v>
      </c>
      <c r="AY329" s="19" t="s">
        <v>126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9" t="s">
        <v>82</v>
      </c>
      <c r="BK329" s="218">
        <f>ROUND(I329*H329,2)</f>
        <v>0</v>
      </c>
      <c r="BL329" s="19" t="s">
        <v>226</v>
      </c>
      <c r="BM329" s="217" t="s">
        <v>465</v>
      </c>
    </row>
    <row r="330" s="14" customFormat="1">
      <c r="A330" s="14"/>
      <c r="B330" s="235"/>
      <c r="C330" s="236"/>
      <c r="D330" s="226" t="s">
        <v>138</v>
      </c>
      <c r="E330" s="237" t="s">
        <v>19</v>
      </c>
      <c r="F330" s="238" t="s">
        <v>84</v>
      </c>
      <c r="G330" s="236"/>
      <c r="H330" s="239">
        <v>2</v>
      </c>
      <c r="I330" s="240"/>
      <c r="J330" s="236"/>
      <c r="K330" s="236"/>
      <c r="L330" s="241"/>
      <c r="M330" s="242"/>
      <c r="N330" s="243"/>
      <c r="O330" s="243"/>
      <c r="P330" s="243"/>
      <c r="Q330" s="243"/>
      <c r="R330" s="243"/>
      <c r="S330" s="243"/>
      <c r="T330" s="24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5" t="s">
        <v>138</v>
      </c>
      <c r="AU330" s="245" t="s">
        <v>84</v>
      </c>
      <c r="AV330" s="14" t="s">
        <v>84</v>
      </c>
      <c r="AW330" s="14" t="s">
        <v>35</v>
      </c>
      <c r="AX330" s="14" t="s">
        <v>82</v>
      </c>
      <c r="AY330" s="245" t="s">
        <v>126</v>
      </c>
    </row>
    <row r="331" s="2" customFormat="1" ht="16.5" customHeight="1">
      <c r="A331" s="40"/>
      <c r="B331" s="41"/>
      <c r="C331" s="258" t="s">
        <v>466</v>
      </c>
      <c r="D331" s="258" t="s">
        <v>327</v>
      </c>
      <c r="E331" s="259" t="s">
        <v>467</v>
      </c>
      <c r="F331" s="260" t="s">
        <v>468</v>
      </c>
      <c r="G331" s="261" t="s">
        <v>132</v>
      </c>
      <c r="H331" s="262">
        <v>2</v>
      </c>
      <c r="I331" s="263"/>
      <c r="J331" s="264">
        <f>ROUND(I331*H331,2)</f>
        <v>0</v>
      </c>
      <c r="K331" s="260" t="s">
        <v>19</v>
      </c>
      <c r="L331" s="265"/>
      <c r="M331" s="266" t="s">
        <v>19</v>
      </c>
      <c r="N331" s="267" t="s">
        <v>45</v>
      </c>
      <c r="O331" s="86"/>
      <c r="P331" s="215">
        <f>O331*H331</f>
        <v>0</v>
      </c>
      <c r="Q331" s="215">
        <v>5.0000000000000002E-05</v>
      </c>
      <c r="R331" s="215">
        <f>Q331*H331</f>
        <v>0.00010000000000000001</v>
      </c>
      <c r="S331" s="215">
        <v>0</v>
      </c>
      <c r="T331" s="216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7" t="s">
        <v>330</v>
      </c>
      <c r="AT331" s="217" t="s">
        <v>327</v>
      </c>
      <c r="AU331" s="217" t="s">
        <v>84</v>
      </c>
      <c r="AY331" s="19" t="s">
        <v>126</v>
      </c>
      <c r="BE331" s="218">
        <f>IF(N331="základní",J331,0)</f>
        <v>0</v>
      </c>
      <c r="BF331" s="218">
        <f>IF(N331="snížená",J331,0)</f>
        <v>0</v>
      </c>
      <c r="BG331" s="218">
        <f>IF(N331="zákl. přenesená",J331,0)</f>
        <v>0</v>
      </c>
      <c r="BH331" s="218">
        <f>IF(N331="sníž. přenesená",J331,0)</f>
        <v>0</v>
      </c>
      <c r="BI331" s="218">
        <f>IF(N331="nulová",J331,0)</f>
        <v>0</v>
      </c>
      <c r="BJ331" s="19" t="s">
        <v>82</v>
      </c>
      <c r="BK331" s="218">
        <f>ROUND(I331*H331,2)</f>
        <v>0</v>
      </c>
      <c r="BL331" s="19" t="s">
        <v>226</v>
      </c>
      <c r="BM331" s="217" t="s">
        <v>469</v>
      </c>
    </row>
    <row r="332" s="2" customFormat="1" ht="16.5" customHeight="1">
      <c r="A332" s="40"/>
      <c r="B332" s="41"/>
      <c r="C332" s="206" t="s">
        <v>470</v>
      </c>
      <c r="D332" s="206" t="s">
        <v>129</v>
      </c>
      <c r="E332" s="207" t="s">
        <v>471</v>
      </c>
      <c r="F332" s="208" t="s">
        <v>472</v>
      </c>
      <c r="G332" s="209" t="s">
        <v>473</v>
      </c>
      <c r="H332" s="210">
        <v>2</v>
      </c>
      <c r="I332" s="211"/>
      <c r="J332" s="212">
        <f>ROUND(I332*H332,2)</f>
        <v>0</v>
      </c>
      <c r="K332" s="208" t="s">
        <v>19</v>
      </c>
      <c r="L332" s="46"/>
      <c r="M332" s="213" t="s">
        <v>19</v>
      </c>
      <c r="N332" s="214" t="s">
        <v>45</v>
      </c>
      <c r="O332" s="86"/>
      <c r="P332" s="215">
        <f>O332*H332</f>
        <v>0</v>
      </c>
      <c r="Q332" s="215">
        <v>0</v>
      </c>
      <c r="R332" s="215">
        <f>Q332*H332</f>
        <v>0</v>
      </c>
      <c r="S332" s="215">
        <v>0</v>
      </c>
      <c r="T332" s="216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226</v>
      </c>
      <c r="AT332" s="217" t="s">
        <v>129</v>
      </c>
      <c r="AU332" s="217" t="s">
        <v>84</v>
      </c>
      <c r="AY332" s="19" t="s">
        <v>126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82</v>
      </c>
      <c r="BK332" s="218">
        <f>ROUND(I332*H332,2)</f>
        <v>0</v>
      </c>
      <c r="BL332" s="19" t="s">
        <v>226</v>
      </c>
      <c r="BM332" s="217" t="s">
        <v>474</v>
      </c>
    </row>
    <row r="333" s="13" customFormat="1">
      <c r="A333" s="13"/>
      <c r="B333" s="224"/>
      <c r="C333" s="225"/>
      <c r="D333" s="226" t="s">
        <v>138</v>
      </c>
      <c r="E333" s="227" t="s">
        <v>19</v>
      </c>
      <c r="F333" s="228" t="s">
        <v>475</v>
      </c>
      <c r="G333" s="225"/>
      <c r="H333" s="227" t="s">
        <v>19</v>
      </c>
      <c r="I333" s="229"/>
      <c r="J333" s="225"/>
      <c r="K333" s="225"/>
      <c r="L333" s="230"/>
      <c r="M333" s="231"/>
      <c r="N333" s="232"/>
      <c r="O333" s="232"/>
      <c r="P333" s="232"/>
      <c r="Q333" s="232"/>
      <c r="R333" s="232"/>
      <c r="S333" s="232"/>
      <c r="T333" s="23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4" t="s">
        <v>138</v>
      </c>
      <c r="AU333" s="234" t="s">
        <v>84</v>
      </c>
      <c r="AV333" s="13" t="s">
        <v>82</v>
      </c>
      <c r="AW333" s="13" t="s">
        <v>35</v>
      </c>
      <c r="AX333" s="13" t="s">
        <v>74</v>
      </c>
      <c r="AY333" s="234" t="s">
        <v>126</v>
      </c>
    </row>
    <row r="334" s="13" customFormat="1">
      <c r="A334" s="13"/>
      <c r="B334" s="224"/>
      <c r="C334" s="225"/>
      <c r="D334" s="226" t="s">
        <v>138</v>
      </c>
      <c r="E334" s="227" t="s">
        <v>19</v>
      </c>
      <c r="F334" s="228" t="s">
        <v>476</v>
      </c>
      <c r="G334" s="225"/>
      <c r="H334" s="227" t="s">
        <v>19</v>
      </c>
      <c r="I334" s="229"/>
      <c r="J334" s="225"/>
      <c r="K334" s="225"/>
      <c r="L334" s="230"/>
      <c r="M334" s="231"/>
      <c r="N334" s="232"/>
      <c r="O334" s="232"/>
      <c r="P334" s="232"/>
      <c r="Q334" s="232"/>
      <c r="R334" s="232"/>
      <c r="S334" s="232"/>
      <c r="T334" s="23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4" t="s">
        <v>138</v>
      </c>
      <c r="AU334" s="234" t="s">
        <v>84</v>
      </c>
      <c r="AV334" s="13" t="s">
        <v>82</v>
      </c>
      <c r="AW334" s="13" t="s">
        <v>35</v>
      </c>
      <c r="AX334" s="13" t="s">
        <v>74</v>
      </c>
      <c r="AY334" s="234" t="s">
        <v>126</v>
      </c>
    </row>
    <row r="335" s="14" customFormat="1">
      <c r="A335" s="14"/>
      <c r="B335" s="235"/>
      <c r="C335" s="236"/>
      <c r="D335" s="226" t="s">
        <v>138</v>
      </c>
      <c r="E335" s="237" t="s">
        <v>19</v>
      </c>
      <c r="F335" s="238" t="s">
        <v>84</v>
      </c>
      <c r="G335" s="236"/>
      <c r="H335" s="239">
        <v>2</v>
      </c>
      <c r="I335" s="240"/>
      <c r="J335" s="236"/>
      <c r="K335" s="236"/>
      <c r="L335" s="241"/>
      <c r="M335" s="242"/>
      <c r="N335" s="243"/>
      <c r="O335" s="243"/>
      <c r="P335" s="243"/>
      <c r="Q335" s="243"/>
      <c r="R335" s="243"/>
      <c r="S335" s="243"/>
      <c r="T335" s="24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5" t="s">
        <v>138</v>
      </c>
      <c r="AU335" s="245" t="s">
        <v>84</v>
      </c>
      <c r="AV335" s="14" t="s">
        <v>84</v>
      </c>
      <c r="AW335" s="14" t="s">
        <v>35</v>
      </c>
      <c r="AX335" s="14" t="s">
        <v>74</v>
      </c>
      <c r="AY335" s="245" t="s">
        <v>126</v>
      </c>
    </row>
    <row r="336" s="15" customFormat="1">
      <c r="A336" s="15"/>
      <c r="B336" s="246"/>
      <c r="C336" s="247"/>
      <c r="D336" s="226" t="s">
        <v>138</v>
      </c>
      <c r="E336" s="248" t="s">
        <v>19</v>
      </c>
      <c r="F336" s="249" t="s">
        <v>140</v>
      </c>
      <c r="G336" s="247"/>
      <c r="H336" s="250">
        <v>2</v>
      </c>
      <c r="I336" s="251"/>
      <c r="J336" s="247"/>
      <c r="K336" s="247"/>
      <c r="L336" s="252"/>
      <c r="M336" s="253"/>
      <c r="N336" s="254"/>
      <c r="O336" s="254"/>
      <c r="P336" s="254"/>
      <c r="Q336" s="254"/>
      <c r="R336" s="254"/>
      <c r="S336" s="254"/>
      <c r="T336" s="25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56" t="s">
        <v>138</v>
      </c>
      <c r="AU336" s="256" t="s">
        <v>84</v>
      </c>
      <c r="AV336" s="15" t="s">
        <v>134</v>
      </c>
      <c r="AW336" s="15" t="s">
        <v>35</v>
      </c>
      <c r="AX336" s="15" t="s">
        <v>82</v>
      </c>
      <c r="AY336" s="256" t="s">
        <v>126</v>
      </c>
    </row>
    <row r="337" s="2" customFormat="1" ht="24.15" customHeight="1">
      <c r="A337" s="40"/>
      <c r="B337" s="41"/>
      <c r="C337" s="206" t="s">
        <v>477</v>
      </c>
      <c r="D337" s="206" t="s">
        <v>129</v>
      </c>
      <c r="E337" s="207" t="s">
        <v>478</v>
      </c>
      <c r="F337" s="208" t="s">
        <v>479</v>
      </c>
      <c r="G337" s="209" t="s">
        <v>132</v>
      </c>
      <c r="H337" s="210">
        <v>3</v>
      </c>
      <c r="I337" s="211"/>
      <c r="J337" s="212">
        <f>ROUND(I337*H337,2)</f>
        <v>0</v>
      </c>
      <c r="K337" s="208" t="s">
        <v>133</v>
      </c>
      <c r="L337" s="46"/>
      <c r="M337" s="213" t="s">
        <v>19</v>
      </c>
      <c r="N337" s="214" t="s">
        <v>45</v>
      </c>
      <c r="O337" s="86"/>
      <c r="P337" s="215">
        <f>O337*H337</f>
        <v>0</v>
      </c>
      <c r="Q337" s="215">
        <v>0</v>
      </c>
      <c r="R337" s="215">
        <f>Q337*H337</f>
        <v>0</v>
      </c>
      <c r="S337" s="215">
        <v>0</v>
      </c>
      <c r="T337" s="216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7" t="s">
        <v>226</v>
      </c>
      <c r="AT337" s="217" t="s">
        <v>129</v>
      </c>
      <c r="AU337" s="217" t="s">
        <v>84</v>
      </c>
      <c r="AY337" s="19" t="s">
        <v>126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9" t="s">
        <v>82</v>
      </c>
      <c r="BK337" s="218">
        <f>ROUND(I337*H337,2)</f>
        <v>0</v>
      </c>
      <c r="BL337" s="19" t="s">
        <v>226</v>
      </c>
      <c r="BM337" s="217" t="s">
        <v>480</v>
      </c>
    </row>
    <row r="338" s="2" customFormat="1">
      <c r="A338" s="40"/>
      <c r="B338" s="41"/>
      <c r="C338" s="42"/>
      <c r="D338" s="219" t="s">
        <v>136</v>
      </c>
      <c r="E338" s="42"/>
      <c r="F338" s="220" t="s">
        <v>481</v>
      </c>
      <c r="G338" s="42"/>
      <c r="H338" s="42"/>
      <c r="I338" s="221"/>
      <c r="J338" s="42"/>
      <c r="K338" s="42"/>
      <c r="L338" s="46"/>
      <c r="M338" s="222"/>
      <c r="N338" s="223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136</v>
      </c>
      <c r="AU338" s="19" t="s">
        <v>84</v>
      </c>
    </row>
    <row r="339" s="13" customFormat="1">
      <c r="A339" s="13"/>
      <c r="B339" s="224"/>
      <c r="C339" s="225"/>
      <c r="D339" s="226" t="s">
        <v>138</v>
      </c>
      <c r="E339" s="227" t="s">
        <v>19</v>
      </c>
      <c r="F339" s="228" t="s">
        <v>482</v>
      </c>
      <c r="G339" s="225"/>
      <c r="H339" s="227" t="s">
        <v>19</v>
      </c>
      <c r="I339" s="229"/>
      <c r="J339" s="225"/>
      <c r="K339" s="225"/>
      <c r="L339" s="230"/>
      <c r="M339" s="231"/>
      <c r="N339" s="232"/>
      <c r="O339" s="232"/>
      <c r="P339" s="232"/>
      <c r="Q339" s="232"/>
      <c r="R339" s="232"/>
      <c r="S339" s="232"/>
      <c r="T339" s="23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4" t="s">
        <v>138</v>
      </c>
      <c r="AU339" s="234" t="s">
        <v>84</v>
      </c>
      <c r="AV339" s="13" t="s">
        <v>82</v>
      </c>
      <c r="AW339" s="13" t="s">
        <v>35</v>
      </c>
      <c r="AX339" s="13" t="s">
        <v>74</v>
      </c>
      <c r="AY339" s="234" t="s">
        <v>126</v>
      </c>
    </row>
    <row r="340" s="14" customFormat="1">
      <c r="A340" s="14"/>
      <c r="B340" s="235"/>
      <c r="C340" s="236"/>
      <c r="D340" s="226" t="s">
        <v>138</v>
      </c>
      <c r="E340" s="237" t="s">
        <v>19</v>
      </c>
      <c r="F340" s="238" t="s">
        <v>82</v>
      </c>
      <c r="G340" s="236"/>
      <c r="H340" s="239">
        <v>1</v>
      </c>
      <c r="I340" s="240"/>
      <c r="J340" s="236"/>
      <c r="K340" s="236"/>
      <c r="L340" s="241"/>
      <c r="M340" s="242"/>
      <c r="N340" s="243"/>
      <c r="O340" s="243"/>
      <c r="P340" s="243"/>
      <c r="Q340" s="243"/>
      <c r="R340" s="243"/>
      <c r="S340" s="243"/>
      <c r="T340" s="24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5" t="s">
        <v>138</v>
      </c>
      <c r="AU340" s="245" t="s">
        <v>84</v>
      </c>
      <c r="AV340" s="14" t="s">
        <v>84</v>
      </c>
      <c r="AW340" s="14" t="s">
        <v>35</v>
      </c>
      <c r="AX340" s="14" t="s">
        <v>74</v>
      </c>
      <c r="AY340" s="245" t="s">
        <v>126</v>
      </c>
    </row>
    <row r="341" s="13" customFormat="1">
      <c r="A341" s="13"/>
      <c r="B341" s="224"/>
      <c r="C341" s="225"/>
      <c r="D341" s="226" t="s">
        <v>138</v>
      </c>
      <c r="E341" s="227" t="s">
        <v>19</v>
      </c>
      <c r="F341" s="228" t="s">
        <v>483</v>
      </c>
      <c r="G341" s="225"/>
      <c r="H341" s="227" t="s">
        <v>19</v>
      </c>
      <c r="I341" s="229"/>
      <c r="J341" s="225"/>
      <c r="K341" s="225"/>
      <c r="L341" s="230"/>
      <c r="M341" s="231"/>
      <c r="N341" s="232"/>
      <c r="O341" s="232"/>
      <c r="P341" s="232"/>
      <c r="Q341" s="232"/>
      <c r="R341" s="232"/>
      <c r="S341" s="232"/>
      <c r="T341" s="23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4" t="s">
        <v>138</v>
      </c>
      <c r="AU341" s="234" t="s">
        <v>84</v>
      </c>
      <c r="AV341" s="13" t="s">
        <v>82</v>
      </c>
      <c r="AW341" s="13" t="s">
        <v>35</v>
      </c>
      <c r="AX341" s="13" t="s">
        <v>74</v>
      </c>
      <c r="AY341" s="234" t="s">
        <v>126</v>
      </c>
    </row>
    <row r="342" s="14" customFormat="1">
      <c r="A342" s="14"/>
      <c r="B342" s="235"/>
      <c r="C342" s="236"/>
      <c r="D342" s="226" t="s">
        <v>138</v>
      </c>
      <c r="E342" s="237" t="s">
        <v>19</v>
      </c>
      <c r="F342" s="238" t="s">
        <v>84</v>
      </c>
      <c r="G342" s="236"/>
      <c r="H342" s="239">
        <v>2</v>
      </c>
      <c r="I342" s="240"/>
      <c r="J342" s="236"/>
      <c r="K342" s="236"/>
      <c r="L342" s="241"/>
      <c r="M342" s="242"/>
      <c r="N342" s="243"/>
      <c r="O342" s="243"/>
      <c r="P342" s="243"/>
      <c r="Q342" s="243"/>
      <c r="R342" s="243"/>
      <c r="S342" s="243"/>
      <c r="T342" s="24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5" t="s">
        <v>138</v>
      </c>
      <c r="AU342" s="245" t="s">
        <v>84</v>
      </c>
      <c r="AV342" s="14" t="s">
        <v>84</v>
      </c>
      <c r="AW342" s="14" t="s">
        <v>35</v>
      </c>
      <c r="AX342" s="14" t="s">
        <v>74</v>
      </c>
      <c r="AY342" s="245" t="s">
        <v>126</v>
      </c>
    </row>
    <row r="343" s="15" customFormat="1">
      <c r="A343" s="15"/>
      <c r="B343" s="246"/>
      <c r="C343" s="247"/>
      <c r="D343" s="226" t="s">
        <v>138</v>
      </c>
      <c r="E343" s="248" t="s">
        <v>19</v>
      </c>
      <c r="F343" s="249" t="s">
        <v>140</v>
      </c>
      <c r="G343" s="247"/>
      <c r="H343" s="250">
        <v>3</v>
      </c>
      <c r="I343" s="251"/>
      <c r="J343" s="247"/>
      <c r="K343" s="247"/>
      <c r="L343" s="252"/>
      <c r="M343" s="253"/>
      <c r="N343" s="254"/>
      <c r="O343" s="254"/>
      <c r="P343" s="254"/>
      <c r="Q343" s="254"/>
      <c r="R343" s="254"/>
      <c r="S343" s="254"/>
      <c r="T343" s="25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56" t="s">
        <v>138</v>
      </c>
      <c r="AU343" s="256" t="s">
        <v>84</v>
      </c>
      <c r="AV343" s="15" t="s">
        <v>134</v>
      </c>
      <c r="AW343" s="15" t="s">
        <v>35</v>
      </c>
      <c r="AX343" s="15" t="s">
        <v>82</v>
      </c>
      <c r="AY343" s="256" t="s">
        <v>126</v>
      </c>
    </row>
    <row r="344" s="2" customFormat="1" ht="21.75" customHeight="1">
      <c r="A344" s="40"/>
      <c r="B344" s="41"/>
      <c r="C344" s="206" t="s">
        <v>484</v>
      </c>
      <c r="D344" s="206" t="s">
        <v>129</v>
      </c>
      <c r="E344" s="207" t="s">
        <v>485</v>
      </c>
      <c r="F344" s="208" t="s">
        <v>486</v>
      </c>
      <c r="G344" s="209" t="s">
        <v>132</v>
      </c>
      <c r="H344" s="210">
        <v>2</v>
      </c>
      <c r="I344" s="211"/>
      <c r="J344" s="212">
        <f>ROUND(I344*H344,2)</f>
        <v>0</v>
      </c>
      <c r="K344" s="208" t="s">
        <v>133</v>
      </c>
      <c r="L344" s="46"/>
      <c r="M344" s="213" t="s">
        <v>19</v>
      </c>
      <c r="N344" s="214" t="s">
        <v>45</v>
      </c>
      <c r="O344" s="86"/>
      <c r="P344" s="215">
        <f>O344*H344</f>
        <v>0</v>
      </c>
      <c r="Q344" s="215">
        <v>0</v>
      </c>
      <c r="R344" s="215">
        <f>Q344*H344</f>
        <v>0</v>
      </c>
      <c r="S344" s="215">
        <v>0</v>
      </c>
      <c r="T344" s="216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7" t="s">
        <v>226</v>
      </c>
      <c r="AT344" s="217" t="s">
        <v>129</v>
      </c>
      <c r="AU344" s="217" t="s">
        <v>84</v>
      </c>
      <c r="AY344" s="19" t="s">
        <v>126</v>
      </c>
      <c r="BE344" s="218">
        <f>IF(N344="základní",J344,0)</f>
        <v>0</v>
      </c>
      <c r="BF344" s="218">
        <f>IF(N344="snížená",J344,0)</f>
        <v>0</v>
      </c>
      <c r="BG344" s="218">
        <f>IF(N344="zákl. přenesená",J344,0)</f>
        <v>0</v>
      </c>
      <c r="BH344" s="218">
        <f>IF(N344="sníž. přenesená",J344,0)</f>
        <v>0</v>
      </c>
      <c r="BI344" s="218">
        <f>IF(N344="nulová",J344,0)</f>
        <v>0</v>
      </c>
      <c r="BJ344" s="19" t="s">
        <v>82</v>
      </c>
      <c r="BK344" s="218">
        <f>ROUND(I344*H344,2)</f>
        <v>0</v>
      </c>
      <c r="BL344" s="19" t="s">
        <v>226</v>
      </c>
      <c r="BM344" s="217" t="s">
        <v>487</v>
      </c>
    </row>
    <row r="345" s="2" customFormat="1">
      <c r="A345" s="40"/>
      <c r="B345" s="41"/>
      <c r="C345" s="42"/>
      <c r="D345" s="219" t="s">
        <v>136</v>
      </c>
      <c r="E345" s="42"/>
      <c r="F345" s="220" t="s">
        <v>488</v>
      </c>
      <c r="G345" s="42"/>
      <c r="H345" s="42"/>
      <c r="I345" s="221"/>
      <c r="J345" s="42"/>
      <c r="K345" s="42"/>
      <c r="L345" s="46"/>
      <c r="M345" s="222"/>
      <c r="N345" s="223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136</v>
      </c>
      <c r="AU345" s="19" t="s">
        <v>84</v>
      </c>
    </row>
    <row r="346" s="2" customFormat="1" ht="24.15" customHeight="1">
      <c r="A346" s="40"/>
      <c r="B346" s="41"/>
      <c r="C346" s="206" t="s">
        <v>489</v>
      </c>
      <c r="D346" s="206" t="s">
        <v>129</v>
      </c>
      <c r="E346" s="207" t="s">
        <v>490</v>
      </c>
      <c r="F346" s="208" t="s">
        <v>491</v>
      </c>
      <c r="G346" s="209" t="s">
        <v>286</v>
      </c>
      <c r="H346" s="210">
        <v>0.072999999999999995</v>
      </c>
      <c r="I346" s="211"/>
      <c r="J346" s="212">
        <f>ROUND(I346*H346,2)</f>
        <v>0</v>
      </c>
      <c r="K346" s="208" t="s">
        <v>133</v>
      </c>
      <c r="L346" s="46"/>
      <c r="M346" s="213" t="s">
        <v>19</v>
      </c>
      <c r="N346" s="214" t="s">
        <v>45</v>
      </c>
      <c r="O346" s="86"/>
      <c r="P346" s="215">
        <f>O346*H346</f>
        <v>0</v>
      </c>
      <c r="Q346" s="215">
        <v>0</v>
      </c>
      <c r="R346" s="215">
        <f>Q346*H346</f>
        <v>0</v>
      </c>
      <c r="S346" s="215">
        <v>0</v>
      </c>
      <c r="T346" s="216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7" t="s">
        <v>226</v>
      </c>
      <c r="AT346" s="217" t="s">
        <v>129</v>
      </c>
      <c r="AU346" s="217" t="s">
        <v>84</v>
      </c>
      <c r="AY346" s="19" t="s">
        <v>126</v>
      </c>
      <c r="BE346" s="218">
        <f>IF(N346="základní",J346,0)</f>
        <v>0</v>
      </c>
      <c r="BF346" s="218">
        <f>IF(N346="snížená",J346,0)</f>
        <v>0</v>
      </c>
      <c r="BG346" s="218">
        <f>IF(N346="zákl. přenesená",J346,0)</f>
        <v>0</v>
      </c>
      <c r="BH346" s="218">
        <f>IF(N346="sníž. přenesená",J346,0)</f>
        <v>0</v>
      </c>
      <c r="BI346" s="218">
        <f>IF(N346="nulová",J346,0)</f>
        <v>0</v>
      </c>
      <c r="BJ346" s="19" t="s">
        <v>82</v>
      </c>
      <c r="BK346" s="218">
        <f>ROUND(I346*H346,2)</f>
        <v>0</v>
      </c>
      <c r="BL346" s="19" t="s">
        <v>226</v>
      </c>
      <c r="BM346" s="217" t="s">
        <v>492</v>
      </c>
    </row>
    <row r="347" s="2" customFormat="1">
      <c r="A347" s="40"/>
      <c r="B347" s="41"/>
      <c r="C347" s="42"/>
      <c r="D347" s="219" t="s">
        <v>136</v>
      </c>
      <c r="E347" s="42"/>
      <c r="F347" s="220" t="s">
        <v>493</v>
      </c>
      <c r="G347" s="42"/>
      <c r="H347" s="42"/>
      <c r="I347" s="221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136</v>
      </c>
      <c r="AU347" s="19" t="s">
        <v>84</v>
      </c>
    </row>
    <row r="348" s="12" customFormat="1" ht="22.8" customHeight="1">
      <c r="A348" s="12"/>
      <c r="B348" s="190"/>
      <c r="C348" s="191"/>
      <c r="D348" s="192" t="s">
        <v>73</v>
      </c>
      <c r="E348" s="204" t="s">
        <v>494</v>
      </c>
      <c r="F348" s="204" t="s">
        <v>86</v>
      </c>
      <c r="G348" s="191"/>
      <c r="H348" s="191"/>
      <c r="I348" s="194"/>
      <c r="J348" s="205">
        <f>BK348</f>
        <v>0</v>
      </c>
      <c r="K348" s="191"/>
      <c r="L348" s="196"/>
      <c r="M348" s="197"/>
      <c r="N348" s="198"/>
      <c r="O348" s="198"/>
      <c r="P348" s="199">
        <f>SUM(P349:P412)</f>
        <v>0</v>
      </c>
      <c r="Q348" s="198"/>
      <c r="R348" s="199">
        <f>SUM(R349:R412)</f>
        <v>0.010232</v>
      </c>
      <c r="S348" s="198"/>
      <c r="T348" s="200">
        <f>SUM(T349:T412)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01" t="s">
        <v>84</v>
      </c>
      <c r="AT348" s="202" t="s">
        <v>73</v>
      </c>
      <c r="AU348" s="202" t="s">
        <v>82</v>
      </c>
      <c r="AY348" s="201" t="s">
        <v>126</v>
      </c>
      <c r="BK348" s="203">
        <f>SUM(BK349:BK412)</f>
        <v>0</v>
      </c>
    </row>
    <row r="349" s="2" customFormat="1" ht="16.5" customHeight="1">
      <c r="A349" s="40"/>
      <c r="B349" s="41"/>
      <c r="C349" s="206" t="s">
        <v>495</v>
      </c>
      <c r="D349" s="206" t="s">
        <v>129</v>
      </c>
      <c r="E349" s="207" t="s">
        <v>496</v>
      </c>
      <c r="F349" s="208" t="s">
        <v>497</v>
      </c>
      <c r="G349" s="209" t="s">
        <v>132</v>
      </c>
      <c r="H349" s="210">
        <v>11</v>
      </c>
      <c r="I349" s="211"/>
      <c r="J349" s="212">
        <f>ROUND(I349*H349,2)</f>
        <v>0</v>
      </c>
      <c r="K349" s="208" t="s">
        <v>133</v>
      </c>
      <c r="L349" s="46"/>
      <c r="M349" s="213" t="s">
        <v>19</v>
      </c>
      <c r="N349" s="214" t="s">
        <v>45</v>
      </c>
      <c r="O349" s="86"/>
      <c r="P349" s="215">
        <f>O349*H349</f>
        <v>0</v>
      </c>
      <c r="Q349" s="215">
        <v>0</v>
      </c>
      <c r="R349" s="215">
        <f>Q349*H349</f>
        <v>0</v>
      </c>
      <c r="S349" s="215">
        <v>0</v>
      </c>
      <c r="T349" s="216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7" t="s">
        <v>226</v>
      </c>
      <c r="AT349" s="217" t="s">
        <v>129</v>
      </c>
      <c r="AU349" s="217" t="s">
        <v>84</v>
      </c>
      <c r="AY349" s="19" t="s">
        <v>126</v>
      </c>
      <c r="BE349" s="218">
        <f>IF(N349="základní",J349,0)</f>
        <v>0</v>
      </c>
      <c r="BF349" s="218">
        <f>IF(N349="snížená",J349,0)</f>
        <v>0</v>
      </c>
      <c r="BG349" s="218">
        <f>IF(N349="zákl. přenesená",J349,0)</f>
        <v>0</v>
      </c>
      <c r="BH349" s="218">
        <f>IF(N349="sníž. přenesená",J349,0)</f>
        <v>0</v>
      </c>
      <c r="BI349" s="218">
        <f>IF(N349="nulová",J349,0)</f>
        <v>0</v>
      </c>
      <c r="BJ349" s="19" t="s">
        <v>82</v>
      </c>
      <c r="BK349" s="218">
        <f>ROUND(I349*H349,2)</f>
        <v>0</v>
      </c>
      <c r="BL349" s="19" t="s">
        <v>226</v>
      </c>
      <c r="BM349" s="217" t="s">
        <v>498</v>
      </c>
    </row>
    <row r="350" s="2" customFormat="1">
      <c r="A350" s="40"/>
      <c r="B350" s="41"/>
      <c r="C350" s="42"/>
      <c r="D350" s="219" t="s">
        <v>136</v>
      </c>
      <c r="E350" s="42"/>
      <c r="F350" s="220" t="s">
        <v>499</v>
      </c>
      <c r="G350" s="42"/>
      <c r="H350" s="42"/>
      <c r="I350" s="221"/>
      <c r="J350" s="42"/>
      <c r="K350" s="42"/>
      <c r="L350" s="46"/>
      <c r="M350" s="222"/>
      <c r="N350" s="223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136</v>
      </c>
      <c r="AU350" s="19" t="s">
        <v>84</v>
      </c>
    </row>
    <row r="351" s="14" customFormat="1">
      <c r="A351" s="14"/>
      <c r="B351" s="235"/>
      <c r="C351" s="236"/>
      <c r="D351" s="226" t="s">
        <v>138</v>
      </c>
      <c r="E351" s="237" t="s">
        <v>19</v>
      </c>
      <c r="F351" s="238" t="s">
        <v>500</v>
      </c>
      <c r="G351" s="236"/>
      <c r="H351" s="239">
        <v>11</v>
      </c>
      <c r="I351" s="240"/>
      <c r="J351" s="236"/>
      <c r="K351" s="236"/>
      <c r="L351" s="241"/>
      <c r="M351" s="242"/>
      <c r="N351" s="243"/>
      <c r="O351" s="243"/>
      <c r="P351" s="243"/>
      <c r="Q351" s="243"/>
      <c r="R351" s="243"/>
      <c r="S351" s="243"/>
      <c r="T351" s="24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5" t="s">
        <v>138</v>
      </c>
      <c r="AU351" s="245" t="s">
        <v>84</v>
      </c>
      <c r="AV351" s="14" t="s">
        <v>84</v>
      </c>
      <c r="AW351" s="14" t="s">
        <v>35</v>
      </c>
      <c r="AX351" s="14" t="s">
        <v>74</v>
      </c>
      <c r="AY351" s="245" t="s">
        <v>126</v>
      </c>
    </row>
    <row r="352" s="15" customFormat="1">
      <c r="A352" s="15"/>
      <c r="B352" s="246"/>
      <c r="C352" s="247"/>
      <c r="D352" s="226" t="s">
        <v>138</v>
      </c>
      <c r="E352" s="248" t="s">
        <v>19</v>
      </c>
      <c r="F352" s="249" t="s">
        <v>140</v>
      </c>
      <c r="G352" s="247"/>
      <c r="H352" s="250">
        <v>11</v>
      </c>
      <c r="I352" s="251"/>
      <c r="J352" s="247"/>
      <c r="K352" s="247"/>
      <c r="L352" s="252"/>
      <c r="M352" s="253"/>
      <c r="N352" s="254"/>
      <c r="O352" s="254"/>
      <c r="P352" s="254"/>
      <c r="Q352" s="254"/>
      <c r="R352" s="254"/>
      <c r="S352" s="254"/>
      <c r="T352" s="25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56" t="s">
        <v>138</v>
      </c>
      <c r="AU352" s="256" t="s">
        <v>84</v>
      </c>
      <c r="AV352" s="15" t="s">
        <v>134</v>
      </c>
      <c r="AW352" s="15" t="s">
        <v>35</v>
      </c>
      <c r="AX352" s="15" t="s">
        <v>82</v>
      </c>
      <c r="AY352" s="256" t="s">
        <v>126</v>
      </c>
    </row>
    <row r="353" s="2" customFormat="1" ht="16.5" customHeight="1">
      <c r="A353" s="40"/>
      <c r="B353" s="41"/>
      <c r="C353" s="258" t="s">
        <v>501</v>
      </c>
      <c r="D353" s="258" t="s">
        <v>327</v>
      </c>
      <c r="E353" s="259" t="s">
        <v>502</v>
      </c>
      <c r="F353" s="260" t="s">
        <v>503</v>
      </c>
      <c r="G353" s="261" t="s">
        <v>132</v>
      </c>
      <c r="H353" s="262">
        <v>11</v>
      </c>
      <c r="I353" s="263"/>
      <c r="J353" s="264">
        <f>ROUND(I353*H353,2)</f>
        <v>0</v>
      </c>
      <c r="K353" s="260" t="s">
        <v>133</v>
      </c>
      <c r="L353" s="265"/>
      <c r="M353" s="266" t="s">
        <v>19</v>
      </c>
      <c r="N353" s="267" t="s">
        <v>45</v>
      </c>
      <c r="O353" s="86"/>
      <c r="P353" s="215">
        <f>O353*H353</f>
        <v>0</v>
      </c>
      <c r="Q353" s="215">
        <v>0.00027999999999999998</v>
      </c>
      <c r="R353" s="215">
        <f>Q353*H353</f>
        <v>0.0030799999999999998</v>
      </c>
      <c r="S353" s="215">
        <v>0</v>
      </c>
      <c r="T353" s="216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7" t="s">
        <v>330</v>
      </c>
      <c r="AT353" s="217" t="s">
        <v>327</v>
      </c>
      <c r="AU353" s="217" t="s">
        <v>84</v>
      </c>
      <c r="AY353" s="19" t="s">
        <v>126</v>
      </c>
      <c r="BE353" s="218">
        <f>IF(N353="základní",J353,0)</f>
        <v>0</v>
      </c>
      <c r="BF353" s="218">
        <f>IF(N353="snížená",J353,0)</f>
        <v>0</v>
      </c>
      <c r="BG353" s="218">
        <f>IF(N353="zákl. přenesená",J353,0)</f>
        <v>0</v>
      </c>
      <c r="BH353" s="218">
        <f>IF(N353="sníž. přenesená",J353,0)</f>
        <v>0</v>
      </c>
      <c r="BI353" s="218">
        <f>IF(N353="nulová",J353,0)</f>
        <v>0</v>
      </c>
      <c r="BJ353" s="19" t="s">
        <v>82</v>
      </c>
      <c r="BK353" s="218">
        <f>ROUND(I353*H353,2)</f>
        <v>0</v>
      </c>
      <c r="BL353" s="19" t="s">
        <v>226</v>
      </c>
      <c r="BM353" s="217" t="s">
        <v>504</v>
      </c>
    </row>
    <row r="354" s="2" customFormat="1" ht="21.75" customHeight="1">
      <c r="A354" s="40"/>
      <c r="B354" s="41"/>
      <c r="C354" s="206" t="s">
        <v>505</v>
      </c>
      <c r="D354" s="206" t="s">
        <v>129</v>
      </c>
      <c r="E354" s="207" t="s">
        <v>506</v>
      </c>
      <c r="F354" s="208" t="s">
        <v>507</v>
      </c>
      <c r="G354" s="209" t="s">
        <v>132</v>
      </c>
      <c r="H354" s="210">
        <v>18</v>
      </c>
      <c r="I354" s="211"/>
      <c r="J354" s="212">
        <f>ROUND(I354*H354,2)</f>
        <v>0</v>
      </c>
      <c r="K354" s="208" t="s">
        <v>133</v>
      </c>
      <c r="L354" s="46"/>
      <c r="M354" s="213" t="s">
        <v>19</v>
      </c>
      <c r="N354" s="214" t="s">
        <v>45</v>
      </c>
      <c r="O354" s="86"/>
      <c r="P354" s="215">
        <f>O354*H354</f>
        <v>0</v>
      </c>
      <c r="Q354" s="215">
        <v>0</v>
      </c>
      <c r="R354" s="215">
        <f>Q354*H354</f>
        <v>0</v>
      </c>
      <c r="S354" s="215">
        <v>0</v>
      </c>
      <c r="T354" s="216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7" t="s">
        <v>226</v>
      </c>
      <c r="AT354" s="217" t="s">
        <v>129</v>
      </c>
      <c r="AU354" s="217" t="s">
        <v>84</v>
      </c>
      <c r="AY354" s="19" t="s">
        <v>126</v>
      </c>
      <c r="BE354" s="218">
        <f>IF(N354="základní",J354,0)</f>
        <v>0</v>
      </c>
      <c r="BF354" s="218">
        <f>IF(N354="snížená",J354,0)</f>
        <v>0</v>
      </c>
      <c r="BG354" s="218">
        <f>IF(N354="zákl. přenesená",J354,0)</f>
        <v>0</v>
      </c>
      <c r="BH354" s="218">
        <f>IF(N354="sníž. přenesená",J354,0)</f>
        <v>0</v>
      </c>
      <c r="BI354" s="218">
        <f>IF(N354="nulová",J354,0)</f>
        <v>0</v>
      </c>
      <c r="BJ354" s="19" t="s">
        <v>82</v>
      </c>
      <c r="BK354" s="218">
        <f>ROUND(I354*H354,2)</f>
        <v>0</v>
      </c>
      <c r="BL354" s="19" t="s">
        <v>226</v>
      </c>
      <c r="BM354" s="217" t="s">
        <v>508</v>
      </c>
    </row>
    <row r="355" s="2" customFormat="1">
      <c r="A355" s="40"/>
      <c r="B355" s="41"/>
      <c r="C355" s="42"/>
      <c r="D355" s="219" t="s">
        <v>136</v>
      </c>
      <c r="E355" s="42"/>
      <c r="F355" s="220" t="s">
        <v>509</v>
      </c>
      <c r="G355" s="42"/>
      <c r="H355" s="42"/>
      <c r="I355" s="221"/>
      <c r="J355" s="42"/>
      <c r="K355" s="42"/>
      <c r="L355" s="46"/>
      <c r="M355" s="222"/>
      <c r="N355" s="223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136</v>
      </c>
      <c r="AU355" s="19" t="s">
        <v>84</v>
      </c>
    </row>
    <row r="356" s="13" customFormat="1">
      <c r="A356" s="13"/>
      <c r="B356" s="224"/>
      <c r="C356" s="225"/>
      <c r="D356" s="226" t="s">
        <v>138</v>
      </c>
      <c r="E356" s="227" t="s">
        <v>19</v>
      </c>
      <c r="F356" s="228" t="s">
        <v>510</v>
      </c>
      <c r="G356" s="225"/>
      <c r="H356" s="227" t="s">
        <v>19</v>
      </c>
      <c r="I356" s="229"/>
      <c r="J356" s="225"/>
      <c r="K356" s="225"/>
      <c r="L356" s="230"/>
      <c r="M356" s="231"/>
      <c r="N356" s="232"/>
      <c r="O356" s="232"/>
      <c r="P356" s="232"/>
      <c r="Q356" s="232"/>
      <c r="R356" s="232"/>
      <c r="S356" s="232"/>
      <c r="T356" s="23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4" t="s">
        <v>138</v>
      </c>
      <c r="AU356" s="234" t="s">
        <v>84</v>
      </c>
      <c r="AV356" s="13" t="s">
        <v>82</v>
      </c>
      <c r="AW356" s="13" t="s">
        <v>35</v>
      </c>
      <c r="AX356" s="13" t="s">
        <v>74</v>
      </c>
      <c r="AY356" s="234" t="s">
        <v>126</v>
      </c>
    </row>
    <row r="357" s="14" customFormat="1">
      <c r="A357" s="14"/>
      <c r="B357" s="235"/>
      <c r="C357" s="236"/>
      <c r="D357" s="226" t="s">
        <v>138</v>
      </c>
      <c r="E357" s="237" t="s">
        <v>19</v>
      </c>
      <c r="F357" s="238" t="s">
        <v>134</v>
      </c>
      <c r="G357" s="236"/>
      <c r="H357" s="239">
        <v>4</v>
      </c>
      <c r="I357" s="240"/>
      <c r="J357" s="236"/>
      <c r="K357" s="236"/>
      <c r="L357" s="241"/>
      <c r="M357" s="242"/>
      <c r="N357" s="243"/>
      <c r="O357" s="243"/>
      <c r="P357" s="243"/>
      <c r="Q357" s="243"/>
      <c r="R357" s="243"/>
      <c r="S357" s="243"/>
      <c r="T357" s="24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5" t="s">
        <v>138</v>
      </c>
      <c r="AU357" s="245" t="s">
        <v>84</v>
      </c>
      <c r="AV357" s="14" t="s">
        <v>84</v>
      </c>
      <c r="AW357" s="14" t="s">
        <v>35</v>
      </c>
      <c r="AX357" s="14" t="s">
        <v>74</v>
      </c>
      <c r="AY357" s="245" t="s">
        <v>126</v>
      </c>
    </row>
    <row r="358" s="16" customFormat="1">
      <c r="A358" s="16"/>
      <c r="B358" s="268"/>
      <c r="C358" s="269"/>
      <c r="D358" s="226" t="s">
        <v>138</v>
      </c>
      <c r="E358" s="270" t="s">
        <v>19</v>
      </c>
      <c r="F358" s="271" t="s">
        <v>511</v>
      </c>
      <c r="G358" s="269"/>
      <c r="H358" s="272">
        <v>4</v>
      </c>
      <c r="I358" s="273"/>
      <c r="J358" s="269"/>
      <c r="K358" s="269"/>
      <c r="L358" s="274"/>
      <c r="M358" s="275"/>
      <c r="N358" s="276"/>
      <c r="O358" s="276"/>
      <c r="P358" s="276"/>
      <c r="Q358" s="276"/>
      <c r="R358" s="276"/>
      <c r="S358" s="276"/>
      <c r="T358" s="277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T358" s="278" t="s">
        <v>138</v>
      </c>
      <c r="AU358" s="278" t="s">
        <v>84</v>
      </c>
      <c r="AV358" s="16" t="s">
        <v>148</v>
      </c>
      <c r="AW358" s="16" t="s">
        <v>35</v>
      </c>
      <c r="AX358" s="16" t="s">
        <v>74</v>
      </c>
      <c r="AY358" s="278" t="s">
        <v>126</v>
      </c>
    </row>
    <row r="359" s="13" customFormat="1">
      <c r="A359" s="13"/>
      <c r="B359" s="224"/>
      <c r="C359" s="225"/>
      <c r="D359" s="226" t="s">
        <v>138</v>
      </c>
      <c r="E359" s="227" t="s">
        <v>19</v>
      </c>
      <c r="F359" s="228" t="s">
        <v>512</v>
      </c>
      <c r="G359" s="225"/>
      <c r="H359" s="227" t="s">
        <v>19</v>
      </c>
      <c r="I359" s="229"/>
      <c r="J359" s="225"/>
      <c r="K359" s="225"/>
      <c r="L359" s="230"/>
      <c r="M359" s="231"/>
      <c r="N359" s="232"/>
      <c r="O359" s="232"/>
      <c r="P359" s="232"/>
      <c r="Q359" s="232"/>
      <c r="R359" s="232"/>
      <c r="S359" s="232"/>
      <c r="T359" s="23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4" t="s">
        <v>138</v>
      </c>
      <c r="AU359" s="234" t="s">
        <v>84</v>
      </c>
      <c r="AV359" s="13" t="s">
        <v>82</v>
      </c>
      <c r="AW359" s="13" t="s">
        <v>35</v>
      </c>
      <c r="AX359" s="13" t="s">
        <v>74</v>
      </c>
      <c r="AY359" s="234" t="s">
        <v>126</v>
      </c>
    </row>
    <row r="360" s="14" customFormat="1">
      <c r="A360" s="14"/>
      <c r="B360" s="235"/>
      <c r="C360" s="236"/>
      <c r="D360" s="226" t="s">
        <v>138</v>
      </c>
      <c r="E360" s="237" t="s">
        <v>19</v>
      </c>
      <c r="F360" s="238" t="s">
        <v>134</v>
      </c>
      <c r="G360" s="236"/>
      <c r="H360" s="239">
        <v>4</v>
      </c>
      <c r="I360" s="240"/>
      <c r="J360" s="236"/>
      <c r="K360" s="236"/>
      <c r="L360" s="241"/>
      <c r="M360" s="242"/>
      <c r="N360" s="243"/>
      <c r="O360" s="243"/>
      <c r="P360" s="243"/>
      <c r="Q360" s="243"/>
      <c r="R360" s="243"/>
      <c r="S360" s="243"/>
      <c r="T360" s="24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5" t="s">
        <v>138</v>
      </c>
      <c r="AU360" s="245" t="s">
        <v>84</v>
      </c>
      <c r="AV360" s="14" t="s">
        <v>84</v>
      </c>
      <c r="AW360" s="14" t="s">
        <v>35</v>
      </c>
      <c r="AX360" s="14" t="s">
        <v>74</v>
      </c>
      <c r="AY360" s="245" t="s">
        <v>126</v>
      </c>
    </row>
    <row r="361" s="16" customFormat="1">
      <c r="A361" s="16"/>
      <c r="B361" s="268"/>
      <c r="C361" s="269"/>
      <c r="D361" s="226" t="s">
        <v>138</v>
      </c>
      <c r="E361" s="270" t="s">
        <v>19</v>
      </c>
      <c r="F361" s="271" t="s">
        <v>511</v>
      </c>
      <c r="G361" s="269"/>
      <c r="H361" s="272">
        <v>4</v>
      </c>
      <c r="I361" s="273"/>
      <c r="J361" s="269"/>
      <c r="K361" s="269"/>
      <c r="L361" s="274"/>
      <c r="M361" s="275"/>
      <c r="N361" s="276"/>
      <c r="O361" s="276"/>
      <c r="P361" s="276"/>
      <c r="Q361" s="276"/>
      <c r="R361" s="276"/>
      <c r="S361" s="276"/>
      <c r="T361" s="277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T361" s="278" t="s">
        <v>138</v>
      </c>
      <c r="AU361" s="278" t="s">
        <v>84</v>
      </c>
      <c r="AV361" s="16" t="s">
        <v>148</v>
      </c>
      <c r="AW361" s="16" t="s">
        <v>35</v>
      </c>
      <c r="AX361" s="16" t="s">
        <v>74</v>
      </c>
      <c r="AY361" s="278" t="s">
        <v>126</v>
      </c>
    </row>
    <row r="362" s="13" customFormat="1">
      <c r="A362" s="13"/>
      <c r="B362" s="224"/>
      <c r="C362" s="225"/>
      <c r="D362" s="226" t="s">
        <v>138</v>
      </c>
      <c r="E362" s="227" t="s">
        <v>19</v>
      </c>
      <c r="F362" s="228" t="s">
        <v>513</v>
      </c>
      <c r="G362" s="225"/>
      <c r="H362" s="227" t="s">
        <v>19</v>
      </c>
      <c r="I362" s="229"/>
      <c r="J362" s="225"/>
      <c r="K362" s="225"/>
      <c r="L362" s="230"/>
      <c r="M362" s="231"/>
      <c r="N362" s="232"/>
      <c r="O362" s="232"/>
      <c r="P362" s="232"/>
      <c r="Q362" s="232"/>
      <c r="R362" s="232"/>
      <c r="S362" s="232"/>
      <c r="T362" s="23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4" t="s">
        <v>138</v>
      </c>
      <c r="AU362" s="234" t="s">
        <v>84</v>
      </c>
      <c r="AV362" s="13" t="s">
        <v>82</v>
      </c>
      <c r="AW362" s="13" t="s">
        <v>35</v>
      </c>
      <c r="AX362" s="13" t="s">
        <v>74</v>
      </c>
      <c r="AY362" s="234" t="s">
        <v>126</v>
      </c>
    </row>
    <row r="363" s="14" customFormat="1">
      <c r="A363" s="14"/>
      <c r="B363" s="235"/>
      <c r="C363" s="236"/>
      <c r="D363" s="226" t="s">
        <v>138</v>
      </c>
      <c r="E363" s="237" t="s">
        <v>19</v>
      </c>
      <c r="F363" s="238" t="s">
        <v>127</v>
      </c>
      <c r="G363" s="236"/>
      <c r="H363" s="239">
        <v>6</v>
      </c>
      <c r="I363" s="240"/>
      <c r="J363" s="236"/>
      <c r="K363" s="236"/>
      <c r="L363" s="241"/>
      <c r="M363" s="242"/>
      <c r="N363" s="243"/>
      <c r="O363" s="243"/>
      <c r="P363" s="243"/>
      <c r="Q363" s="243"/>
      <c r="R363" s="243"/>
      <c r="S363" s="243"/>
      <c r="T363" s="24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5" t="s">
        <v>138</v>
      </c>
      <c r="AU363" s="245" t="s">
        <v>84</v>
      </c>
      <c r="AV363" s="14" t="s">
        <v>84</v>
      </c>
      <c r="AW363" s="14" t="s">
        <v>35</v>
      </c>
      <c r="AX363" s="14" t="s">
        <v>74</v>
      </c>
      <c r="AY363" s="245" t="s">
        <v>126</v>
      </c>
    </row>
    <row r="364" s="16" customFormat="1">
      <c r="A364" s="16"/>
      <c r="B364" s="268"/>
      <c r="C364" s="269"/>
      <c r="D364" s="226" t="s">
        <v>138</v>
      </c>
      <c r="E364" s="270" t="s">
        <v>19</v>
      </c>
      <c r="F364" s="271" t="s">
        <v>511</v>
      </c>
      <c r="G364" s="269"/>
      <c r="H364" s="272">
        <v>6</v>
      </c>
      <c r="I364" s="273"/>
      <c r="J364" s="269"/>
      <c r="K364" s="269"/>
      <c r="L364" s="274"/>
      <c r="M364" s="275"/>
      <c r="N364" s="276"/>
      <c r="O364" s="276"/>
      <c r="P364" s="276"/>
      <c r="Q364" s="276"/>
      <c r="R364" s="276"/>
      <c r="S364" s="276"/>
      <c r="T364" s="277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T364" s="278" t="s">
        <v>138</v>
      </c>
      <c r="AU364" s="278" t="s">
        <v>84</v>
      </c>
      <c r="AV364" s="16" t="s">
        <v>148</v>
      </c>
      <c r="AW364" s="16" t="s">
        <v>35</v>
      </c>
      <c r="AX364" s="16" t="s">
        <v>74</v>
      </c>
      <c r="AY364" s="278" t="s">
        <v>126</v>
      </c>
    </row>
    <row r="365" s="13" customFormat="1">
      <c r="A365" s="13"/>
      <c r="B365" s="224"/>
      <c r="C365" s="225"/>
      <c r="D365" s="226" t="s">
        <v>138</v>
      </c>
      <c r="E365" s="227" t="s">
        <v>19</v>
      </c>
      <c r="F365" s="228" t="s">
        <v>514</v>
      </c>
      <c r="G365" s="225"/>
      <c r="H365" s="227" t="s">
        <v>19</v>
      </c>
      <c r="I365" s="229"/>
      <c r="J365" s="225"/>
      <c r="K365" s="225"/>
      <c r="L365" s="230"/>
      <c r="M365" s="231"/>
      <c r="N365" s="232"/>
      <c r="O365" s="232"/>
      <c r="P365" s="232"/>
      <c r="Q365" s="232"/>
      <c r="R365" s="232"/>
      <c r="S365" s="232"/>
      <c r="T365" s="23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4" t="s">
        <v>138</v>
      </c>
      <c r="AU365" s="234" t="s">
        <v>84</v>
      </c>
      <c r="AV365" s="13" t="s">
        <v>82</v>
      </c>
      <c r="AW365" s="13" t="s">
        <v>35</v>
      </c>
      <c r="AX365" s="13" t="s">
        <v>74</v>
      </c>
      <c r="AY365" s="234" t="s">
        <v>126</v>
      </c>
    </row>
    <row r="366" s="14" customFormat="1">
      <c r="A366" s="14"/>
      <c r="B366" s="235"/>
      <c r="C366" s="236"/>
      <c r="D366" s="226" t="s">
        <v>138</v>
      </c>
      <c r="E366" s="237" t="s">
        <v>19</v>
      </c>
      <c r="F366" s="238" t="s">
        <v>134</v>
      </c>
      <c r="G366" s="236"/>
      <c r="H366" s="239">
        <v>4</v>
      </c>
      <c r="I366" s="240"/>
      <c r="J366" s="236"/>
      <c r="K366" s="236"/>
      <c r="L366" s="241"/>
      <c r="M366" s="242"/>
      <c r="N366" s="243"/>
      <c r="O366" s="243"/>
      <c r="P366" s="243"/>
      <c r="Q366" s="243"/>
      <c r="R366" s="243"/>
      <c r="S366" s="243"/>
      <c r="T366" s="24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5" t="s">
        <v>138</v>
      </c>
      <c r="AU366" s="245" t="s">
        <v>84</v>
      </c>
      <c r="AV366" s="14" t="s">
        <v>84</v>
      </c>
      <c r="AW366" s="14" t="s">
        <v>35</v>
      </c>
      <c r="AX366" s="14" t="s">
        <v>74</v>
      </c>
      <c r="AY366" s="245" t="s">
        <v>126</v>
      </c>
    </row>
    <row r="367" s="16" customFormat="1">
      <c r="A367" s="16"/>
      <c r="B367" s="268"/>
      <c r="C367" s="269"/>
      <c r="D367" s="226" t="s">
        <v>138</v>
      </c>
      <c r="E367" s="270" t="s">
        <v>19</v>
      </c>
      <c r="F367" s="271" t="s">
        <v>511</v>
      </c>
      <c r="G367" s="269"/>
      <c r="H367" s="272">
        <v>4</v>
      </c>
      <c r="I367" s="273"/>
      <c r="J367" s="269"/>
      <c r="K367" s="269"/>
      <c r="L367" s="274"/>
      <c r="M367" s="275"/>
      <c r="N367" s="276"/>
      <c r="O367" s="276"/>
      <c r="P367" s="276"/>
      <c r="Q367" s="276"/>
      <c r="R367" s="276"/>
      <c r="S367" s="276"/>
      <c r="T367" s="277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T367" s="278" t="s">
        <v>138</v>
      </c>
      <c r="AU367" s="278" t="s">
        <v>84</v>
      </c>
      <c r="AV367" s="16" t="s">
        <v>148</v>
      </c>
      <c r="AW367" s="16" t="s">
        <v>35</v>
      </c>
      <c r="AX367" s="16" t="s">
        <v>74</v>
      </c>
      <c r="AY367" s="278" t="s">
        <v>126</v>
      </c>
    </row>
    <row r="368" s="15" customFormat="1">
      <c r="A368" s="15"/>
      <c r="B368" s="246"/>
      <c r="C368" s="247"/>
      <c r="D368" s="226" t="s">
        <v>138</v>
      </c>
      <c r="E368" s="248" t="s">
        <v>19</v>
      </c>
      <c r="F368" s="249" t="s">
        <v>140</v>
      </c>
      <c r="G368" s="247"/>
      <c r="H368" s="250">
        <v>18</v>
      </c>
      <c r="I368" s="251"/>
      <c r="J368" s="247"/>
      <c r="K368" s="247"/>
      <c r="L368" s="252"/>
      <c r="M368" s="253"/>
      <c r="N368" s="254"/>
      <c r="O368" s="254"/>
      <c r="P368" s="254"/>
      <c r="Q368" s="254"/>
      <c r="R368" s="254"/>
      <c r="S368" s="254"/>
      <c r="T368" s="25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56" t="s">
        <v>138</v>
      </c>
      <c r="AU368" s="256" t="s">
        <v>84</v>
      </c>
      <c r="AV368" s="15" t="s">
        <v>134</v>
      </c>
      <c r="AW368" s="15" t="s">
        <v>35</v>
      </c>
      <c r="AX368" s="15" t="s">
        <v>82</v>
      </c>
      <c r="AY368" s="256" t="s">
        <v>126</v>
      </c>
    </row>
    <row r="369" s="2" customFormat="1" ht="16.5" customHeight="1">
      <c r="A369" s="40"/>
      <c r="B369" s="41"/>
      <c r="C369" s="258" t="s">
        <v>515</v>
      </c>
      <c r="D369" s="258" t="s">
        <v>327</v>
      </c>
      <c r="E369" s="259" t="s">
        <v>516</v>
      </c>
      <c r="F369" s="260" t="s">
        <v>517</v>
      </c>
      <c r="G369" s="261" t="s">
        <v>132</v>
      </c>
      <c r="H369" s="262">
        <v>0.68999999999999995</v>
      </c>
      <c r="I369" s="263"/>
      <c r="J369" s="264">
        <f>ROUND(I369*H369,2)</f>
        <v>0</v>
      </c>
      <c r="K369" s="260" t="s">
        <v>133</v>
      </c>
      <c r="L369" s="265"/>
      <c r="M369" s="266" t="s">
        <v>19</v>
      </c>
      <c r="N369" s="267" t="s">
        <v>45</v>
      </c>
      <c r="O369" s="86"/>
      <c r="P369" s="215">
        <f>O369*H369</f>
        <v>0</v>
      </c>
      <c r="Q369" s="215">
        <v>0.0047999999999999996</v>
      </c>
      <c r="R369" s="215">
        <f>Q369*H369</f>
        <v>0.0033119999999999994</v>
      </c>
      <c r="S369" s="215">
        <v>0</v>
      </c>
      <c r="T369" s="216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7" t="s">
        <v>330</v>
      </c>
      <c r="AT369" s="217" t="s">
        <v>327</v>
      </c>
      <c r="AU369" s="217" t="s">
        <v>84</v>
      </c>
      <c r="AY369" s="19" t="s">
        <v>126</v>
      </c>
      <c r="BE369" s="218">
        <f>IF(N369="základní",J369,0)</f>
        <v>0</v>
      </c>
      <c r="BF369" s="218">
        <f>IF(N369="snížená",J369,0)</f>
        <v>0</v>
      </c>
      <c r="BG369" s="218">
        <f>IF(N369="zákl. přenesená",J369,0)</f>
        <v>0</v>
      </c>
      <c r="BH369" s="218">
        <f>IF(N369="sníž. přenesená",J369,0)</f>
        <v>0</v>
      </c>
      <c r="BI369" s="218">
        <f>IF(N369="nulová",J369,0)</f>
        <v>0</v>
      </c>
      <c r="BJ369" s="19" t="s">
        <v>82</v>
      </c>
      <c r="BK369" s="218">
        <f>ROUND(I369*H369,2)</f>
        <v>0</v>
      </c>
      <c r="BL369" s="19" t="s">
        <v>226</v>
      </c>
      <c r="BM369" s="217" t="s">
        <v>518</v>
      </c>
    </row>
    <row r="370" s="13" customFormat="1">
      <c r="A370" s="13"/>
      <c r="B370" s="224"/>
      <c r="C370" s="225"/>
      <c r="D370" s="226" t="s">
        <v>138</v>
      </c>
      <c r="E370" s="227" t="s">
        <v>19</v>
      </c>
      <c r="F370" s="228" t="s">
        <v>510</v>
      </c>
      <c r="G370" s="225"/>
      <c r="H370" s="227" t="s">
        <v>19</v>
      </c>
      <c r="I370" s="229"/>
      <c r="J370" s="225"/>
      <c r="K370" s="225"/>
      <c r="L370" s="230"/>
      <c r="M370" s="231"/>
      <c r="N370" s="232"/>
      <c r="O370" s="232"/>
      <c r="P370" s="232"/>
      <c r="Q370" s="232"/>
      <c r="R370" s="232"/>
      <c r="S370" s="232"/>
      <c r="T370" s="23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4" t="s">
        <v>138</v>
      </c>
      <c r="AU370" s="234" t="s">
        <v>84</v>
      </c>
      <c r="AV370" s="13" t="s">
        <v>82</v>
      </c>
      <c r="AW370" s="13" t="s">
        <v>35</v>
      </c>
      <c r="AX370" s="13" t="s">
        <v>74</v>
      </c>
      <c r="AY370" s="234" t="s">
        <v>126</v>
      </c>
    </row>
    <row r="371" s="14" customFormat="1">
      <c r="A371" s="14"/>
      <c r="B371" s="235"/>
      <c r="C371" s="236"/>
      <c r="D371" s="226" t="s">
        <v>138</v>
      </c>
      <c r="E371" s="237" t="s">
        <v>19</v>
      </c>
      <c r="F371" s="238" t="s">
        <v>519</v>
      </c>
      <c r="G371" s="236"/>
      <c r="H371" s="239">
        <v>0.059999999999999998</v>
      </c>
      <c r="I371" s="240"/>
      <c r="J371" s="236"/>
      <c r="K371" s="236"/>
      <c r="L371" s="241"/>
      <c r="M371" s="242"/>
      <c r="N371" s="243"/>
      <c r="O371" s="243"/>
      <c r="P371" s="243"/>
      <c r="Q371" s="243"/>
      <c r="R371" s="243"/>
      <c r="S371" s="243"/>
      <c r="T371" s="24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5" t="s">
        <v>138</v>
      </c>
      <c r="AU371" s="245" t="s">
        <v>84</v>
      </c>
      <c r="AV371" s="14" t="s">
        <v>84</v>
      </c>
      <c r="AW371" s="14" t="s">
        <v>35</v>
      </c>
      <c r="AX371" s="14" t="s">
        <v>74</v>
      </c>
      <c r="AY371" s="245" t="s">
        <v>126</v>
      </c>
    </row>
    <row r="372" s="16" customFormat="1">
      <c r="A372" s="16"/>
      <c r="B372" s="268"/>
      <c r="C372" s="269"/>
      <c r="D372" s="226" t="s">
        <v>138</v>
      </c>
      <c r="E372" s="270" t="s">
        <v>19</v>
      </c>
      <c r="F372" s="271" t="s">
        <v>511</v>
      </c>
      <c r="G372" s="269"/>
      <c r="H372" s="272">
        <v>0.059999999999999998</v>
      </c>
      <c r="I372" s="273"/>
      <c r="J372" s="269"/>
      <c r="K372" s="269"/>
      <c r="L372" s="274"/>
      <c r="M372" s="275"/>
      <c r="N372" s="276"/>
      <c r="O372" s="276"/>
      <c r="P372" s="276"/>
      <c r="Q372" s="276"/>
      <c r="R372" s="276"/>
      <c r="S372" s="276"/>
      <c r="T372" s="277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T372" s="278" t="s">
        <v>138</v>
      </c>
      <c r="AU372" s="278" t="s">
        <v>84</v>
      </c>
      <c r="AV372" s="16" t="s">
        <v>148</v>
      </c>
      <c r="AW372" s="16" t="s">
        <v>35</v>
      </c>
      <c r="AX372" s="16" t="s">
        <v>74</v>
      </c>
      <c r="AY372" s="278" t="s">
        <v>126</v>
      </c>
    </row>
    <row r="373" s="13" customFormat="1">
      <c r="A373" s="13"/>
      <c r="B373" s="224"/>
      <c r="C373" s="225"/>
      <c r="D373" s="226" t="s">
        <v>138</v>
      </c>
      <c r="E373" s="227" t="s">
        <v>19</v>
      </c>
      <c r="F373" s="228" t="s">
        <v>512</v>
      </c>
      <c r="G373" s="225"/>
      <c r="H373" s="227" t="s">
        <v>19</v>
      </c>
      <c r="I373" s="229"/>
      <c r="J373" s="225"/>
      <c r="K373" s="225"/>
      <c r="L373" s="230"/>
      <c r="M373" s="231"/>
      <c r="N373" s="232"/>
      <c r="O373" s="232"/>
      <c r="P373" s="232"/>
      <c r="Q373" s="232"/>
      <c r="R373" s="232"/>
      <c r="S373" s="232"/>
      <c r="T373" s="23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4" t="s">
        <v>138</v>
      </c>
      <c r="AU373" s="234" t="s">
        <v>84</v>
      </c>
      <c r="AV373" s="13" t="s">
        <v>82</v>
      </c>
      <c r="AW373" s="13" t="s">
        <v>35</v>
      </c>
      <c r="AX373" s="13" t="s">
        <v>74</v>
      </c>
      <c r="AY373" s="234" t="s">
        <v>126</v>
      </c>
    </row>
    <row r="374" s="14" customFormat="1">
      <c r="A374" s="14"/>
      <c r="B374" s="235"/>
      <c r="C374" s="236"/>
      <c r="D374" s="226" t="s">
        <v>138</v>
      </c>
      <c r="E374" s="237" t="s">
        <v>19</v>
      </c>
      <c r="F374" s="238" t="s">
        <v>520</v>
      </c>
      <c r="G374" s="236"/>
      <c r="H374" s="239">
        <v>0.12</v>
      </c>
      <c r="I374" s="240"/>
      <c r="J374" s="236"/>
      <c r="K374" s="236"/>
      <c r="L374" s="241"/>
      <c r="M374" s="242"/>
      <c r="N374" s="243"/>
      <c r="O374" s="243"/>
      <c r="P374" s="243"/>
      <c r="Q374" s="243"/>
      <c r="R374" s="243"/>
      <c r="S374" s="243"/>
      <c r="T374" s="24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5" t="s">
        <v>138</v>
      </c>
      <c r="AU374" s="245" t="s">
        <v>84</v>
      </c>
      <c r="AV374" s="14" t="s">
        <v>84</v>
      </c>
      <c r="AW374" s="14" t="s">
        <v>35</v>
      </c>
      <c r="AX374" s="14" t="s">
        <v>74</v>
      </c>
      <c r="AY374" s="245" t="s">
        <v>126</v>
      </c>
    </row>
    <row r="375" s="16" customFormat="1">
      <c r="A375" s="16"/>
      <c r="B375" s="268"/>
      <c r="C375" s="269"/>
      <c r="D375" s="226" t="s">
        <v>138</v>
      </c>
      <c r="E375" s="270" t="s">
        <v>19</v>
      </c>
      <c r="F375" s="271" t="s">
        <v>511</v>
      </c>
      <c r="G375" s="269"/>
      <c r="H375" s="272">
        <v>0.12</v>
      </c>
      <c r="I375" s="273"/>
      <c r="J375" s="269"/>
      <c r="K375" s="269"/>
      <c r="L375" s="274"/>
      <c r="M375" s="275"/>
      <c r="N375" s="276"/>
      <c r="O375" s="276"/>
      <c r="P375" s="276"/>
      <c r="Q375" s="276"/>
      <c r="R375" s="276"/>
      <c r="S375" s="276"/>
      <c r="T375" s="277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T375" s="278" t="s">
        <v>138</v>
      </c>
      <c r="AU375" s="278" t="s">
        <v>84</v>
      </c>
      <c r="AV375" s="16" t="s">
        <v>148</v>
      </c>
      <c r="AW375" s="16" t="s">
        <v>35</v>
      </c>
      <c r="AX375" s="16" t="s">
        <v>74</v>
      </c>
      <c r="AY375" s="278" t="s">
        <v>126</v>
      </c>
    </row>
    <row r="376" s="13" customFormat="1">
      <c r="A376" s="13"/>
      <c r="B376" s="224"/>
      <c r="C376" s="225"/>
      <c r="D376" s="226" t="s">
        <v>138</v>
      </c>
      <c r="E376" s="227" t="s">
        <v>19</v>
      </c>
      <c r="F376" s="228" t="s">
        <v>513</v>
      </c>
      <c r="G376" s="225"/>
      <c r="H376" s="227" t="s">
        <v>19</v>
      </c>
      <c r="I376" s="229"/>
      <c r="J376" s="225"/>
      <c r="K376" s="225"/>
      <c r="L376" s="230"/>
      <c r="M376" s="231"/>
      <c r="N376" s="232"/>
      <c r="O376" s="232"/>
      <c r="P376" s="232"/>
      <c r="Q376" s="232"/>
      <c r="R376" s="232"/>
      <c r="S376" s="232"/>
      <c r="T376" s="23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4" t="s">
        <v>138</v>
      </c>
      <c r="AU376" s="234" t="s">
        <v>84</v>
      </c>
      <c r="AV376" s="13" t="s">
        <v>82</v>
      </c>
      <c r="AW376" s="13" t="s">
        <v>35</v>
      </c>
      <c r="AX376" s="13" t="s">
        <v>74</v>
      </c>
      <c r="AY376" s="234" t="s">
        <v>126</v>
      </c>
    </row>
    <row r="377" s="14" customFormat="1">
      <c r="A377" s="14"/>
      <c r="B377" s="235"/>
      <c r="C377" s="236"/>
      <c r="D377" s="226" t="s">
        <v>138</v>
      </c>
      <c r="E377" s="237" t="s">
        <v>19</v>
      </c>
      <c r="F377" s="238" t="s">
        <v>521</v>
      </c>
      <c r="G377" s="236"/>
      <c r="H377" s="239">
        <v>0.27000000000000002</v>
      </c>
      <c r="I377" s="240"/>
      <c r="J377" s="236"/>
      <c r="K377" s="236"/>
      <c r="L377" s="241"/>
      <c r="M377" s="242"/>
      <c r="N377" s="243"/>
      <c r="O377" s="243"/>
      <c r="P377" s="243"/>
      <c r="Q377" s="243"/>
      <c r="R377" s="243"/>
      <c r="S377" s="243"/>
      <c r="T377" s="24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5" t="s">
        <v>138</v>
      </c>
      <c r="AU377" s="245" t="s">
        <v>84</v>
      </c>
      <c r="AV377" s="14" t="s">
        <v>84</v>
      </c>
      <c r="AW377" s="14" t="s">
        <v>35</v>
      </c>
      <c r="AX377" s="14" t="s">
        <v>74</v>
      </c>
      <c r="AY377" s="245" t="s">
        <v>126</v>
      </c>
    </row>
    <row r="378" s="16" customFormat="1">
      <c r="A378" s="16"/>
      <c r="B378" s="268"/>
      <c r="C378" s="269"/>
      <c r="D378" s="226" t="s">
        <v>138</v>
      </c>
      <c r="E378" s="270" t="s">
        <v>19</v>
      </c>
      <c r="F378" s="271" t="s">
        <v>511</v>
      </c>
      <c r="G378" s="269"/>
      <c r="H378" s="272">
        <v>0.27000000000000002</v>
      </c>
      <c r="I378" s="273"/>
      <c r="J378" s="269"/>
      <c r="K378" s="269"/>
      <c r="L378" s="274"/>
      <c r="M378" s="275"/>
      <c r="N378" s="276"/>
      <c r="O378" s="276"/>
      <c r="P378" s="276"/>
      <c r="Q378" s="276"/>
      <c r="R378" s="276"/>
      <c r="S378" s="276"/>
      <c r="T378" s="277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T378" s="278" t="s">
        <v>138</v>
      </c>
      <c r="AU378" s="278" t="s">
        <v>84</v>
      </c>
      <c r="AV378" s="16" t="s">
        <v>148</v>
      </c>
      <c r="AW378" s="16" t="s">
        <v>35</v>
      </c>
      <c r="AX378" s="16" t="s">
        <v>74</v>
      </c>
      <c r="AY378" s="278" t="s">
        <v>126</v>
      </c>
    </row>
    <row r="379" s="13" customFormat="1">
      <c r="A379" s="13"/>
      <c r="B379" s="224"/>
      <c r="C379" s="225"/>
      <c r="D379" s="226" t="s">
        <v>138</v>
      </c>
      <c r="E379" s="227" t="s">
        <v>19</v>
      </c>
      <c r="F379" s="228" t="s">
        <v>514</v>
      </c>
      <c r="G379" s="225"/>
      <c r="H379" s="227" t="s">
        <v>19</v>
      </c>
      <c r="I379" s="229"/>
      <c r="J379" s="225"/>
      <c r="K379" s="225"/>
      <c r="L379" s="230"/>
      <c r="M379" s="231"/>
      <c r="N379" s="232"/>
      <c r="O379" s="232"/>
      <c r="P379" s="232"/>
      <c r="Q379" s="232"/>
      <c r="R379" s="232"/>
      <c r="S379" s="232"/>
      <c r="T379" s="23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4" t="s">
        <v>138</v>
      </c>
      <c r="AU379" s="234" t="s">
        <v>84</v>
      </c>
      <c r="AV379" s="13" t="s">
        <v>82</v>
      </c>
      <c r="AW379" s="13" t="s">
        <v>35</v>
      </c>
      <c r="AX379" s="13" t="s">
        <v>74</v>
      </c>
      <c r="AY379" s="234" t="s">
        <v>126</v>
      </c>
    </row>
    <row r="380" s="14" customFormat="1">
      <c r="A380" s="14"/>
      <c r="B380" s="235"/>
      <c r="C380" s="236"/>
      <c r="D380" s="226" t="s">
        <v>138</v>
      </c>
      <c r="E380" s="237" t="s">
        <v>19</v>
      </c>
      <c r="F380" s="238" t="s">
        <v>522</v>
      </c>
      <c r="G380" s="236"/>
      <c r="H380" s="239">
        <v>0.23999999999999999</v>
      </c>
      <c r="I380" s="240"/>
      <c r="J380" s="236"/>
      <c r="K380" s="236"/>
      <c r="L380" s="241"/>
      <c r="M380" s="242"/>
      <c r="N380" s="243"/>
      <c r="O380" s="243"/>
      <c r="P380" s="243"/>
      <c r="Q380" s="243"/>
      <c r="R380" s="243"/>
      <c r="S380" s="243"/>
      <c r="T380" s="24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5" t="s">
        <v>138</v>
      </c>
      <c r="AU380" s="245" t="s">
        <v>84</v>
      </c>
      <c r="AV380" s="14" t="s">
        <v>84</v>
      </c>
      <c r="AW380" s="14" t="s">
        <v>35</v>
      </c>
      <c r="AX380" s="14" t="s">
        <v>74</v>
      </c>
      <c r="AY380" s="245" t="s">
        <v>126</v>
      </c>
    </row>
    <row r="381" s="16" customFormat="1">
      <c r="A381" s="16"/>
      <c r="B381" s="268"/>
      <c r="C381" s="269"/>
      <c r="D381" s="226" t="s">
        <v>138</v>
      </c>
      <c r="E381" s="270" t="s">
        <v>19</v>
      </c>
      <c r="F381" s="271" t="s">
        <v>511</v>
      </c>
      <c r="G381" s="269"/>
      <c r="H381" s="272">
        <v>0.23999999999999999</v>
      </c>
      <c r="I381" s="273"/>
      <c r="J381" s="269"/>
      <c r="K381" s="269"/>
      <c r="L381" s="274"/>
      <c r="M381" s="275"/>
      <c r="N381" s="276"/>
      <c r="O381" s="276"/>
      <c r="P381" s="276"/>
      <c r="Q381" s="276"/>
      <c r="R381" s="276"/>
      <c r="S381" s="276"/>
      <c r="T381" s="277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T381" s="278" t="s">
        <v>138</v>
      </c>
      <c r="AU381" s="278" t="s">
        <v>84</v>
      </c>
      <c r="AV381" s="16" t="s">
        <v>148</v>
      </c>
      <c r="AW381" s="16" t="s">
        <v>35</v>
      </c>
      <c r="AX381" s="16" t="s">
        <v>74</v>
      </c>
      <c r="AY381" s="278" t="s">
        <v>126</v>
      </c>
    </row>
    <row r="382" s="15" customFormat="1">
      <c r="A382" s="15"/>
      <c r="B382" s="246"/>
      <c r="C382" s="247"/>
      <c r="D382" s="226" t="s">
        <v>138</v>
      </c>
      <c r="E382" s="248" t="s">
        <v>19</v>
      </c>
      <c r="F382" s="249" t="s">
        <v>140</v>
      </c>
      <c r="G382" s="247"/>
      <c r="H382" s="250">
        <v>0.68999999999999995</v>
      </c>
      <c r="I382" s="251"/>
      <c r="J382" s="247"/>
      <c r="K382" s="247"/>
      <c r="L382" s="252"/>
      <c r="M382" s="253"/>
      <c r="N382" s="254"/>
      <c r="O382" s="254"/>
      <c r="P382" s="254"/>
      <c r="Q382" s="254"/>
      <c r="R382" s="254"/>
      <c r="S382" s="254"/>
      <c r="T382" s="25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56" t="s">
        <v>138</v>
      </c>
      <c r="AU382" s="256" t="s">
        <v>84</v>
      </c>
      <c r="AV382" s="15" t="s">
        <v>134</v>
      </c>
      <c r="AW382" s="15" t="s">
        <v>35</v>
      </c>
      <c r="AX382" s="15" t="s">
        <v>82</v>
      </c>
      <c r="AY382" s="256" t="s">
        <v>126</v>
      </c>
    </row>
    <row r="383" s="2" customFormat="1" ht="21.75" customHeight="1">
      <c r="A383" s="40"/>
      <c r="B383" s="41"/>
      <c r="C383" s="206" t="s">
        <v>523</v>
      </c>
      <c r="D383" s="206" t="s">
        <v>129</v>
      </c>
      <c r="E383" s="207" t="s">
        <v>524</v>
      </c>
      <c r="F383" s="208" t="s">
        <v>525</v>
      </c>
      <c r="G383" s="209" t="s">
        <v>132</v>
      </c>
      <c r="H383" s="210">
        <v>4</v>
      </c>
      <c r="I383" s="211"/>
      <c r="J383" s="212">
        <f>ROUND(I383*H383,2)</f>
        <v>0</v>
      </c>
      <c r="K383" s="208" t="s">
        <v>133</v>
      </c>
      <c r="L383" s="46"/>
      <c r="M383" s="213" t="s">
        <v>19</v>
      </c>
      <c r="N383" s="214" t="s">
        <v>45</v>
      </c>
      <c r="O383" s="86"/>
      <c r="P383" s="215">
        <f>O383*H383</f>
        <v>0</v>
      </c>
      <c r="Q383" s="215">
        <v>0</v>
      </c>
      <c r="R383" s="215">
        <f>Q383*H383</f>
        <v>0</v>
      </c>
      <c r="S383" s="215">
        <v>0</v>
      </c>
      <c r="T383" s="216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17" t="s">
        <v>226</v>
      </c>
      <c r="AT383" s="217" t="s">
        <v>129</v>
      </c>
      <c r="AU383" s="217" t="s">
        <v>84</v>
      </c>
      <c r="AY383" s="19" t="s">
        <v>126</v>
      </c>
      <c r="BE383" s="218">
        <f>IF(N383="základní",J383,0)</f>
        <v>0</v>
      </c>
      <c r="BF383" s="218">
        <f>IF(N383="snížená",J383,0)</f>
        <v>0</v>
      </c>
      <c r="BG383" s="218">
        <f>IF(N383="zákl. přenesená",J383,0)</f>
        <v>0</v>
      </c>
      <c r="BH383" s="218">
        <f>IF(N383="sníž. přenesená",J383,0)</f>
        <v>0</v>
      </c>
      <c r="BI383" s="218">
        <f>IF(N383="nulová",J383,0)</f>
        <v>0</v>
      </c>
      <c r="BJ383" s="19" t="s">
        <v>82</v>
      </c>
      <c r="BK383" s="218">
        <f>ROUND(I383*H383,2)</f>
        <v>0</v>
      </c>
      <c r="BL383" s="19" t="s">
        <v>226</v>
      </c>
      <c r="BM383" s="217" t="s">
        <v>526</v>
      </c>
    </row>
    <row r="384" s="2" customFormat="1">
      <c r="A384" s="40"/>
      <c r="B384" s="41"/>
      <c r="C384" s="42"/>
      <c r="D384" s="219" t="s">
        <v>136</v>
      </c>
      <c r="E384" s="42"/>
      <c r="F384" s="220" t="s">
        <v>527</v>
      </c>
      <c r="G384" s="42"/>
      <c r="H384" s="42"/>
      <c r="I384" s="221"/>
      <c r="J384" s="42"/>
      <c r="K384" s="42"/>
      <c r="L384" s="46"/>
      <c r="M384" s="222"/>
      <c r="N384" s="223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136</v>
      </c>
      <c r="AU384" s="19" t="s">
        <v>84</v>
      </c>
    </row>
    <row r="385" s="13" customFormat="1">
      <c r="A385" s="13"/>
      <c r="B385" s="224"/>
      <c r="C385" s="225"/>
      <c r="D385" s="226" t="s">
        <v>138</v>
      </c>
      <c r="E385" s="227" t="s">
        <v>19</v>
      </c>
      <c r="F385" s="228" t="s">
        <v>528</v>
      </c>
      <c r="G385" s="225"/>
      <c r="H385" s="227" t="s">
        <v>19</v>
      </c>
      <c r="I385" s="229"/>
      <c r="J385" s="225"/>
      <c r="K385" s="225"/>
      <c r="L385" s="230"/>
      <c r="M385" s="231"/>
      <c r="N385" s="232"/>
      <c r="O385" s="232"/>
      <c r="P385" s="232"/>
      <c r="Q385" s="232"/>
      <c r="R385" s="232"/>
      <c r="S385" s="232"/>
      <c r="T385" s="23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4" t="s">
        <v>138</v>
      </c>
      <c r="AU385" s="234" t="s">
        <v>84</v>
      </c>
      <c r="AV385" s="13" t="s">
        <v>82</v>
      </c>
      <c r="AW385" s="13" t="s">
        <v>35</v>
      </c>
      <c r="AX385" s="13" t="s">
        <v>74</v>
      </c>
      <c r="AY385" s="234" t="s">
        <v>126</v>
      </c>
    </row>
    <row r="386" s="14" customFormat="1">
      <c r="A386" s="14"/>
      <c r="B386" s="235"/>
      <c r="C386" s="236"/>
      <c r="D386" s="226" t="s">
        <v>138</v>
      </c>
      <c r="E386" s="237" t="s">
        <v>19</v>
      </c>
      <c r="F386" s="238" t="s">
        <v>134</v>
      </c>
      <c r="G386" s="236"/>
      <c r="H386" s="239">
        <v>4</v>
      </c>
      <c r="I386" s="240"/>
      <c r="J386" s="236"/>
      <c r="K386" s="236"/>
      <c r="L386" s="241"/>
      <c r="M386" s="242"/>
      <c r="N386" s="243"/>
      <c r="O386" s="243"/>
      <c r="P386" s="243"/>
      <c r="Q386" s="243"/>
      <c r="R386" s="243"/>
      <c r="S386" s="243"/>
      <c r="T386" s="24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5" t="s">
        <v>138</v>
      </c>
      <c r="AU386" s="245" t="s">
        <v>84</v>
      </c>
      <c r="AV386" s="14" t="s">
        <v>84</v>
      </c>
      <c r="AW386" s="14" t="s">
        <v>35</v>
      </c>
      <c r="AX386" s="14" t="s">
        <v>74</v>
      </c>
      <c r="AY386" s="245" t="s">
        <v>126</v>
      </c>
    </row>
    <row r="387" s="16" customFormat="1">
      <c r="A387" s="16"/>
      <c r="B387" s="268"/>
      <c r="C387" s="269"/>
      <c r="D387" s="226" t="s">
        <v>138</v>
      </c>
      <c r="E387" s="270" t="s">
        <v>19</v>
      </c>
      <c r="F387" s="271" t="s">
        <v>511</v>
      </c>
      <c r="G387" s="269"/>
      <c r="H387" s="272">
        <v>4</v>
      </c>
      <c r="I387" s="273"/>
      <c r="J387" s="269"/>
      <c r="K387" s="269"/>
      <c r="L387" s="274"/>
      <c r="M387" s="275"/>
      <c r="N387" s="276"/>
      <c r="O387" s="276"/>
      <c r="P387" s="276"/>
      <c r="Q387" s="276"/>
      <c r="R387" s="276"/>
      <c r="S387" s="276"/>
      <c r="T387" s="277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T387" s="278" t="s">
        <v>138</v>
      </c>
      <c r="AU387" s="278" t="s">
        <v>84</v>
      </c>
      <c r="AV387" s="16" t="s">
        <v>148</v>
      </c>
      <c r="AW387" s="16" t="s">
        <v>35</v>
      </c>
      <c r="AX387" s="16" t="s">
        <v>74</v>
      </c>
      <c r="AY387" s="278" t="s">
        <v>126</v>
      </c>
    </row>
    <row r="388" s="15" customFormat="1">
      <c r="A388" s="15"/>
      <c r="B388" s="246"/>
      <c r="C388" s="247"/>
      <c r="D388" s="226" t="s">
        <v>138</v>
      </c>
      <c r="E388" s="248" t="s">
        <v>19</v>
      </c>
      <c r="F388" s="249" t="s">
        <v>140</v>
      </c>
      <c r="G388" s="247"/>
      <c r="H388" s="250">
        <v>4</v>
      </c>
      <c r="I388" s="251"/>
      <c r="J388" s="247"/>
      <c r="K388" s="247"/>
      <c r="L388" s="252"/>
      <c r="M388" s="253"/>
      <c r="N388" s="254"/>
      <c r="O388" s="254"/>
      <c r="P388" s="254"/>
      <c r="Q388" s="254"/>
      <c r="R388" s="254"/>
      <c r="S388" s="254"/>
      <c r="T388" s="25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56" t="s">
        <v>138</v>
      </c>
      <c r="AU388" s="256" t="s">
        <v>84</v>
      </c>
      <c r="AV388" s="15" t="s">
        <v>134</v>
      </c>
      <c r="AW388" s="15" t="s">
        <v>35</v>
      </c>
      <c r="AX388" s="15" t="s">
        <v>82</v>
      </c>
      <c r="AY388" s="256" t="s">
        <v>126</v>
      </c>
    </row>
    <row r="389" s="2" customFormat="1" ht="16.5" customHeight="1">
      <c r="A389" s="40"/>
      <c r="B389" s="41"/>
      <c r="C389" s="258" t="s">
        <v>529</v>
      </c>
      <c r="D389" s="258" t="s">
        <v>327</v>
      </c>
      <c r="E389" s="259" t="s">
        <v>530</v>
      </c>
      <c r="F389" s="260" t="s">
        <v>531</v>
      </c>
      <c r="G389" s="261" t="s">
        <v>132</v>
      </c>
      <c r="H389" s="262">
        <v>0.23999999999999999</v>
      </c>
      <c r="I389" s="263"/>
      <c r="J389" s="264">
        <f>ROUND(I389*H389,2)</f>
        <v>0</v>
      </c>
      <c r="K389" s="260" t="s">
        <v>133</v>
      </c>
      <c r="L389" s="265"/>
      <c r="M389" s="266" t="s">
        <v>19</v>
      </c>
      <c r="N389" s="267" t="s">
        <v>45</v>
      </c>
      <c r="O389" s="86"/>
      <c r="P389" s="215">
        <f>O389*H389</f>
        <v>0</v>
      </c>
      <c r="Q389" s="215">
        <v>0.0067000000000000002</v>
      </c>
      <c r="R389" s="215">
        <f>Q389*H389</f>
        <v>0.0016080000000000001</v>
      </c>
      <c r="S389" s="215">
        <v>0</v>
      </c>
      <c r="T389" s="216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17" t="s">
        <v>330</v>
      </c>
      <c r="AT389" s="217" t="s">
        <v>327</v>
      </c>
      <c r="AU389" s="217" t="s">
        <v>84</v>
      </c>
      <c r="AY389" s="19" t="s">
        <v>126</v>
      </c>
      <c r="BE389" s="218">
        <f>IF(N389="základní",J389,0)</f>
        <v>0</v>
      </c>
      <c r="BF389" s="218">
        <f>IF(N389="snížená",J389,0)</f>
        <v>0</v>
      </c>
      <c r="BG389" s="218">
        <f>IF(N389="zákl. přenesená",J389,0)</f>
        <v>0</v>
      </c>
      <c r="BH389" s="218">
        <f>IF(N389="sníž. přenesená",J389,0)</f>
        <v>0</v>
      </c>
      <c r="BI389" s="218">
        <f>IF(N389="nulová",J389,0)</f>
        <v>0</v>
      </c>
      <c r="BJ389" s="19" t="s">
        <v>82</v>
      </c>
      <c r="BK389" s="218">
        <f>ROUND(I389*H389,2)</f>
        <v>0</v>
      </c>
      <c r="BL389" s="19" t="s">
        <v>226</v>
      </c>
      <c r="BM389" s="217" t="s">
        <v>532</v>
      </c>
    </row>
    <row r="390" s="13" customFormat="1">
      <c r="A390" s="13"/>
      <c r="B390" s="224"/>
      <c r="C390" s="225"/>
      <c r="D390" s="226" t="s">
        <v>138</v>
      </c>
      <c r="E390" s="227" t="s">
        <v>19</v>
      </c>
      <c r="F390" s="228" t="s">
        <v>528</v>
      </c>
      <c r="G390" s="225"/>
      <c r="H390" s="227" t="s">
        <v>19</v>
      </c>
      <c r="I390" s="229"/>
      <c r="J390" s="225"/>
      <c r="K390" s="225"/>
      <c r="L390" s="230"/>
      <c r="M390" s="231"/>
      <c r="N390" s="232"/>
      <c r="O390" s="232"/>
      <c r="P390" s="232"/>
      <c r="Q390" s="232"/>
      <c r="R390" s="232"/>
      <c r="S390" s="232"/>
      <c r="T390" s="23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4" t="s">
        <v>138</v>
      </c>
      <c r="AU390" s="234" t="s">
        <v>84</v>
      </c>
      <c r="AV390" s="13" t="s">
        <v>82</v>
      </c>
      <c r="AW390" s="13" t="s">
        <v>35</v>
      </c>
      <c r="AX390" s="13" t="s">
        <v>74</v>
      </c>
      <c r="AY390" s="234" t="s">
        <v>126</v>
      </c>
    </row>
    <row r="391" s="14" customFormat="1">
      <c r="A391" s="14"/>
      <c r="B391" s="235"/>
      <c r="C391" s="236"/>
      <c r="D391" s="226" t="s">
        <v>138</v>
      </c>
      <c r="E391" s="237" t="s">
        <v>19</v>
      </c>
      <c r="F391" s="238" t="s">
        <v>522</v>
      </c>
      <c r="G391" s="236"/>
      <c r="H391" s="239">
        <v>0.23999999999999999</v>
      </c>
      <c r="I391" s="240"/>
      <c r="J391" s="236"/>
      <c r="K391" s="236"/>
      <c r="L391" s="241"/>
      <c r="M391" s="242"/>
      <c r="N391" s="243"/>
      <c r="O391" s="243"/>
      <c r="P391" s="243"/>
      <c r="Q391" s="243"/>
      <c r="R391" s="243"/>
      <c r="S391" s="243"/>
      <c r="T391" s="24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5" t="s">
        <v>138</v>
      </c>
      <c r="AU391" s="245" t="s">
        <v>84</v>
      </c>
      <c r="AV391" s="14" t="s">
        <v>84</v>
      </c>
      <c r="AW391" s="14" t="s">
        <v>35</v>
      </c>
      <c r="AX391" s="14" t="s">
        <v>74</v>
      </c>
      <c r="AY391" s="245" t="s">
        <v>126</v>
      </c>
    </row>
    <row r="392" s="16" customFormat="1">
      <c r="A392" s="16"/>
      <c r="B392" s="268"/>
      <c r="C392" s="269"/>
      <c r="D392" s="226" t="s">
        <v>138</v>
      </c>
      <c r="E392" s="270" t="s">
        <v>19</v>
      </c>
      <c r="F392" s="271" t="s">
        <v>511</v>
      </c>
      <c r="G392" s="269"/>
      <c r="H392" s="272">
        <v>0.23999999999999999</v>
      </c>
      <c r="I392" s="273"/>
      <c r="J392" s="269"/>
      <c r="K392" s="269"/>
      <c r="L392" s="274"/>
      <c r="M392" s="275"/>
      <c r="N392" s="276"/>
      <c r="O392" s="276"/>
      <c r="P392" s="276"/>
      <c r="Q392" s="276"/>
      <c r="R392" s="276"/>
      <c r="S392" s="276"/>
      <c r="T392" s="277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T392" s="278" t="s">
        <v>138</v>
      </c>
      <c r="AU392" s="278" t="s">
        <v>84</v>
      </c>
      <c r="AV392" s="16" t="s">
        <v>148</v>
      </c>
      <c r="AW392" s="16" t="s">
        <v>35</v>
      </c>
      <c r="AX392" s="16" t="s">
        <v>74</v>
      </c>
      <c r="AY392" s="278" t="s">
        <v>126</v>
      </c>
    </row>
    <row r="393" s="15" customFormat="1">
      <c r="A393" s="15"/>
      <c r="B393" s="246"/>
      <c r="C393" s="247"/>
      <c r="D393" s="226" t="s">
        <v>138</v>
      </c>
      <c r="E393" s="248" t="s">
        <v>19</v>
      </c>
      <c r="F393" s="249" t="s">
        <v>140</v>
      </c>
      <c r="G393" s="247"/>
      <c r="H393" s="250">
        <v>0.23999999999999999</v>
      </c>
      <c r="I393" s="251"/>
      <c r="J393" s="247"/>
      <c r="K393" s="247"/>
      <c r="L393" s="252"/>
      <c r="M393" s="253"/>
      <c r="N393" s="254"/>
      <c r="O393" s="254"/>
      <c r="P393" s="254"/>
      <c r="Q393" s="254"/>
      <c r="R393" s="254"/>
      <c r="S393" s="254"/>
      <c r="T393" s="25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56" t="s">
        <v>138</v>
      </c>
      <c r="AU393" s="256" t="s">
        <v>84</v>
      </c>
      <c r="AV393" s="15" t="s">
        <v>134</v>
      </c>
      <c r="AW393" s="15" t="s">
        <v>35</v>
      </c>
      <c r="AX393" s="15" t="s">
        <v>82</v>
      </c>
      <c r="AY393" s="256" t="s">
        <v>126</v>
      </c>
    </row>
    <row r="394" s="2" customFormat="1" ht="21.75" customHeight="1">
      <c r="A394" s="40"/>
      <c r="B394" s="41"/>
      <c r="C394" s="206" t="s">
        <v>533</v>
      </c>
      <c r="D394" s="206" t="s">
        <v>129</v>
      </c>
      <c r="E394" s="207" t="s">
        <v>534</v>
      </c>
      <c r="F394" s="208" t="s">
        <v>535</v>
      </c>
      <c r="G394" s="209" t="s">
        <v>132</v>
      </c>
      <c r="H394" s="210">
        <v>6</v>
      </c>
      <c r="I394" s="211"/>
      <c r="J394" s="212">
        <f>ROUND(I394*H394,2)</f>
        <v>0</v>
      </c>
      <c r="K394" s="208" t="s">
        <v>133</v>
      </c>
      <c r="L394" s="46"/>
      <c r="M394" s="213" t="s">
        <v>19</v>
      </c>
      <c r="N394" s="214" t="s">
        <v>45</v>
      </c>
      <c r="O394" s="86"/>
      <c r="P394" s="215">
        <f>O394*H394</f>
        <v>0</v>
      </c>
      <c r="Q394" s="215">
        <v>0</v>
      </c>
      <c r="R394" s="215">
        <f>Q394*H394</f>
        <v>0</v>
      </c>
      <c r="S394" s="215">
        <v>0</v>
      </c>
      <c r="T394" s="216">
        <f>S394*H394</f>
        <v>0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217" t="s">
        <v>226</v>
      </c>
      <c r="AT394" s="217" t="s">
        <v>129</v>
      </c>
      <c r="AU394" s="217" t="s">
        <v>84</v>
      </c>
      <c r="AY394" s="19" t="s">
        <v>126</v>
      </c>
      <c r="BE394" s="218">
        <f>IF(N394="základní",J394,0)</f>
        <v>0</v>
      </c>
      <c r="BF394" s="218">
        <f>IF(N394="snížená",J394,0)</f>
        <v>0</v>
      </c>
      <c r="BG394" s="218">
        <f>IF(N394="zákl. přenesená",J394,0)</f>
        <v>0</v>
      </c>
      <c r="BH394" s="218">
        <f>IF(N394="sníž. přenesená",J394,0)</f>
        <v>0</v>
      </c>
      <c r="BI394" s="218">
        <f>IF(N394="nulová",J394,0)</f>
        <v>0</v>
      </c>
      <c r="BJ394" s="19" t="s">
        <v>82</v>
      </c>
      <c r="BK394" s="218">
        <f>ROUND(I394*H394,2)</f>
        <v>0</v>
      </c>
      <c r="BL394" s="19" t="s">
        <v>226</v>
      </c>
      <c r="BM394" s="217" t="s">
        <v>536</v>
      </c>
    </row>
    <row r="395" s="2" customFormat="1">
      <c r="A395" s="40"/>
      <c r="B395" s="41"/>
      <c r="C395" s="42"/>
      <c r="D395" s="219" t="s">
        <v>136</v>
      </c>
      <c r="E395" s="42"/>
      <c r="F395" s="220" t="s">
        <v>537</v>
      </c>
      <c r="G395" s="42"/>
      <c r="H395" s="42"/>
      <c r="I395" s="221"/>
      <c r="J395" s="42"/>
      <c r="K395" s="42"/>
      <c r="L395" s="46"/>
      <c r="M395" s="222"/>
      <c r="N395" s="223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136</v>
      </c>
      <c r="AU395" s="19" t="s">
        <v>84</v>
      </c>
    </row>
    <row r="396" s="13" customFormat="1">
      <c r="A396" s="13"/>
      <c r="B396" s="224"/>
      <c r="C396" s="225"/>
      <c r="D396" s="226" t="s">
        <v>138</v>
      </c>
      <c r="E396" s="227" t="s">
        <v>19</v>
      </c>
      <c r="F396" s="228" t="s">
        <v>538</v>
      </c>
      <c r="G396" s="225"/>
      <c r="H396" s="227" t="s">
        <v>19</v>
      </c>
      <c r="I396" s="229"/>
      <c r="J396" s="225"/>
      <c r="K396" s="225"/>
      <c r="L396" s="230"/>
      <c r="M396" s="231"/>
      <c r="N396" s="232"/>
      <c r="O396" s="232"/>
      <c r="P396" s="232"/>
      <c r="Q396" s="232"/>
      <c r="R396" s="232"/>
      <c r="S396" s="232"/>
      <c r="T396" s="23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4" t="s">
        <v>138</v>
      </c>
      <c r="AU396" s="234" t="s">
        <v>84</v>
      </c>
      <c r="AV396" s="13" t="s">
        <v>82</v>
      </c>
      <c r="AW396" s="13" t="s">
        <v>35</v>
      </c>
      <c r="AX396" s="13" t="s">
        <v>74</v>
      </c>
      <c r="AY396" s="234" t="s">
        <v>126</v>
      </c>
    </row>
    <row r="397" s="14" customFormat="1">
      <c r="A397" s="14"/>
      <c r="B397" s="235"/>
      <c r="C397" s="236"/>
      <c r="D397" s="226" t="s">
        <v>138</v>
      </c>
      <c r="E397" s="237" t="s">
        <v>19</v>
      </c>
      <c r="F397" s="238" t="s">
        <v>134</v>
      </c>
      <c r="G397" s="236"/>
      <c r="H397" s="239">
        <v>4</v>
      </c>
      <c r="I397" s="240"/>
      <c r="J397" s="236"/>
      <c r="K397" s="236"/>
      <c r="L397" s="241"/>
      <c r="M397" s="242"/>
      <c r="N397" s="243"/>
      <c r="O397" s="243"/>
      <c r="P397" s="243"/>
      <c r="Q397" s="243"/>
      <c r="R397" s="243"/>
      <c r="S397" s="243"/>
      <c r="T397" s="24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45" t="s">
        <v>138</v>
      </c>
      <c r="AU397" s="245" t="s">
        <v>84</v>
      </c>
      <c r="AV397" s="14" t="s">
        <v>84</v>
      </c>
      <c r="AW397" s="14" t="s">
        <v>35</v>
      </c>
      <c r="AX397" s="14" t="s">
        <v>74</v>
      </c>
      <c r="AY397" s="245" t="s">
        <v>126</v>
      </c>
    </row>
    <row r="398" s="16" customFormat="1">
      <c r="A398" s="16"/>
      <c r="B398" s="268"/>
      <c r="C398" s="269"/>
      <c r="D398" s="226" t="s">
        <v>138</v>
      </c>
      <c r="E398" s="270" t="s">
        <v>19</v>
      </c>
      <c r="F398" s="271" t="s">
        <v>511</v>
      </c>
      <c r="G398" s="269"/>
      <c r="H398" s="272">
        <v>4</v>
      </c>
      <c r="I398" s="273"/>
      <c r="J398" s="269"/>
      <c r="K398" s="269"/>
      <c r="L398" s="274"/>
      <c r="M398" s="275"/>
      <c r="N398" s="276"/>
      <c r="O398" s="276"/>
      <c r="P398" s="276"/>
      <c r="Q398" s="276"/>
      <c r="R398" s="276"/>
      <c r="S398" s="276"/>
      <c r="T398" s="277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T398" s="278" t="s">
        <v>138</v>
      </c>
      <c r="AU398" s="278" t="s">
        <v>84</v>
      </c>
      <c r="AV398" s="16" t="s">
        <v>148</v>
      </c>
      <c r="AW398" s="16" t="s">
        <v>35</v>
      </c>
      <c r="AX398" s="16" t="s">
        <v>74</v>
      </c>
      <c r="AY398" s="278" t="s">
        <v>126</v>
      </c>
    </row>
    <row r="399" s="13" customFormat="1">
      <c r="A399" s="13"/>
      <c r="B399" s="224"/>
      <c r="C399" s="225"/>
      <c r="D399" s="226" t="s">
        <v>138</v>
      </c>
      <c r="E399" s="227" t="s">
        <v>19</v>
      </c>
      <c r="F399" s="228" t="s">
        <v>539</v>
      </c>
      <c r="G399" s="225"/>
      <c r="H399" s="227" t="s">
        <v>19</v>
      </c>
      <c r="I399" s="229"/>
      <c r="J399" s="225"/>
      <c r="K399" s="225"/>
      <c r="L399" s="230"/>
      <c r="M399" s="231"/>
      <c r="N399" s="232"/>
      <c r="O399" s="232"/>
      <c r="P399" s="232"/>
      <c r="Q399" s="232"/>
      <c r="R399" s="232"/>
      <c r="S399" s="232"/>
      <c r="T399" s="23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4" t="s">
        <v>138</v>
      </c>
      <c r="AU399" s="234" t="s">
        <v>84</v>
      </c>
      <c r="AV399" s="13" t="s">
        <v>82</v>
      </c>
      <c r="AW399" s="13" t="s">
        <v>35</v>
      </c>
      <c r="AX399" s="13" t="s">
        <v>74</v>
      </c>
      <c r="AY399" s="234" t="s">
        <v>126</v>
      </c>
    </row>
    <row r="400" s="14" customFormat="1">
      <c r="A400" s="14"/>
      <c r="B400" s="235"/>
      <c r="C400" s="236"/>
      <c r="D400" s="226" t="s">
        <v>138</v>
      </c>
      <c r="E400" s="237" t="s">
        <v>19</v>
      </c>
      <c r="F400" s="238" t="s">
        <v>84</v>
      </c>
      <c r="G400" s="236"/>
      <c r="H400" s="239">
        <v>2</v>
      </c>
      <c r="I400" s="240"/>
      <c r="J400" s="236"/>
      <c r="K400" s="236"/>
      <c r="L400" s="241"/>
      <c r="M400" s="242"/>
      <c r="N400" s="243"/>
      <c r="O400" s="243"/>
      <c r="P400" s="243"/>
      <c r="Q400" s="243"/>
      <c r="R400" s="243"/>
      <c r="S400" s="243"/>
      <c r="T400" s="24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5" t="s">
        <v>138</v>
      </c>
      <c r="AU400" s="245" t="s">
        <v>84</v>
      </c>
      <c r="AV400" s="14" t="s">
        <v>84</v>
      </c>
      <c r="AW400" s="14" t="s">
        <v>35</v>
      </c>
      <c r="AX400" s="14" t="s">
        <v>74</v>
      </c>
      <c r="AY400" s="245" t="s">
        <v>126</v>
      </c>
    </row>
    <row r="401" s="16" customFormat="1">
      <c r="A401" s="16"/>
      <c r="B401" s="268"/>
      <c r="C401" s="269"/>
      <c r="D401" s="226" t="s">
        <v>138</v>
      </c>
      <c r="E401" s="270" t="s">
        <v>19</v>
      </c>
      <c r="F401" s="271" t="s">
        <v>511</v>
      </c>
      <c r="G401" s="269"/>
      <c r="H401" s="272">
        <v>2</v>
      </c>
      <c r="I401" s="273"/>
      <c r="J401" s="269"/>
      <c r="K401" s="269"/>
      <c r="L401" s="274"/>
      <c r="M401" s="275"/>
      <c r="N401" s="276"/>
      <c r="O401" s="276"/>
      <c r="P401" s="276"/>
      <c r="Q401" s="276"/>
      <c r="R401" s="276"/>
      <c r="S401" s="276"/>
      <c r="T401" s="277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T401" s="278" t="s">
        <v>138</v>
      </c>
      <c r="AU401" s="278" t="s">
        <v>84</v>
      </c>
      <c r="AV401" s="16" t="s">
        <v>148</v>
      </c>
      <c r="AW401" s="16" t="s">
        <v>35</v>
      </c>
      <c r="AX401" s="16" t="s">
        <v>74</v>
      </c>
      <c r="AY401" s="278" t="s">
        <v>126</v>
      </c>
    </row>
    <row r="402" s="15" customFormat="1">
      <c r="A402" s="15"/>
      <c r="B402" s="246"/>
      <c r="C402" s="247"/>
      <c r="D402" s="226" t="s">
        <v>138</v>
      </c>
      <c r="E402" s="248" t="s">
        <v>19</v>
      </c>
      <c r="F402" s="249" t="s">
        <v>140</v>
      </c>
      <c r="G402" s="247"/>
      <c r="H402" s="250">
        <v>6</v>
      </c>
      <c r="I402" s="251"/>
      <c r="J402" s="247"/>
      <c r="K402" s="247"/>
      <c r="L402" s="252"/>
      <c r="M402" s="253"/>
      <c r="N402" s="254"/>
      <c r="O402" s="254"/>
      <c r="P402" s="254"/>
      <c r="Q402" s="254"/>
      <c r="R402" s="254"/>
      <c r="S402" s="254"/>
      <c r="T402" s="25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56" t="s">
        <v>138</v>
      </c>
      <c r="AU402" s="256" t="s">
        <v>84</v>
      </c>
      <c r="AV402" s="15" t="s">
        <v>134</v>
      </c>
      <c r="AW402" s="15" t="s">
        <v>35</v>
      </c>
      <c r="AX402" s="15" t="s">
        <v>82</v>
      </c>
      <c r="AY402" s="256" t="s">
        <v>126</v>
      </c>
    </row>
    <row r="403" s="2" customFormat="1" ht="16.5" customHeight="1">
      <c r="A403" s="40"/>
      <c r="B403" s="41"/>
      <c r="C403" s="258" t="s">
        <v>540</v>
      </c>
      <c r="D403" s="258" t="s">
        <v>327</v>
      </c>
      <c r="E403" s="259" t="s">
        <v>541</v>
      </c>
      <c r="F403" s="260" t="s">
        <v>542</v>
      </c>
      <c r="G403" s="261" t="s">
        <v>132</v>
      </c>
      <c r="H403" s="262">
        <v>0.23999999999999999</v>
      </c>
      <c r="I403" s="263"/>
      <c r="J403" s="264">
        <f>ROUND(I403*H403,2)</f>
        <v>0</v>
      </c>
      <c r="K403" s="260" t="s">
        <v>133</v>
      </c>
      <c r="L403" s="265"/>
      <c r="M403" s="266" t="s">
        <v>19</v>
      </c>
      <c r="N403" s="267" t="s">
        <v>45</v>
      </c>
      <c r="O403" s="86"/>
      <c r="P403" s="215">
        <f>O403*H403</f>
        <v>0</v>
      </c>
      <c r="Q403" s="215">
        <v>0.0092999999999999992</v>
      </c>
      <c r="R403" s="215">
        <f>Q403*H403</f>
        <v>0.0022319999999999996</v>
      </c>
      <c r="S403" s="215">
        <v>0</v>
      </c>
      <c r="T403" s="216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17" t="s">
        <v>330</v>
      </c>
      <c r="AT403" s="217" t="s">
        <v>327</v>
      </c>
      <c r="AU403" s="217" t="s">
        <v>84</v>
      </c>
      <c r="AY403" s="19" t="s">
        <v>126</v>
      </c>
      <c r="BE403" s="218">
        <f>IF(N403="základní",J403,0)</f>
        <v>0</v>
      </c>
      <c r="BF403" s="218">
        <f>IF(N403="snížená",J403,0)</f>
        <v>0</v>
      </c>
      <c r="BG403" s="218">
        <f>IF(N403="zákl. přenesená",J403,0)</f>
        <v>0</v>
      </c>
      <c r="BH403" s="218">
        <f>IF(N403="sníž. přenesená",J403,0)</f>
        <v>0</v>
      </c>
      <c r="BI403" s="218">
        <f>IF(N403="nulová",J403,0)</f>
        <v>0</v>
      </c>
      <c r="BJ403" s="19" t="s">
        <v>82</v>
      </c>
      <c r="BK403" s="218">
        <f>ROUND(I403*H403,2)</f>
        <v>0</v>
      </c>
      <c r="BL403" s="19" t="s">
        <v>226</v>
      </c>
      <c r="BM403" s="217" t="s">
        <v>543</v>
      </c>
    </row>
    <row r="404" s="13" customFormat="1">
      <c r="A404" s="13"/>
      <c r="B404" s="224"/>
      <c r="C404" s="225"/>
      <c r="D404" s="226" t="s">
        <v>138</v>
      </c>
      <c r="E404" s="227" t="s">
        <v>19</v>
      </c>
      <c r="F404" s="228" t="s">
        <v>538</v>
      </c>
      <c r="G404" s="225"/>
      <c r="H404" s="227" t="s">
        <v>19</v>
      </c>
      <c r="I404" s="229"/>
      <c r="J404" s="225"/>
      <c r="K404" s="225"/>
      <c r="L404" s="230"/>
      <c r="M404" s="231"/>
      <c r="N404" s="232"/>
      <c r="O404" s="232"/>
      <c r="P404" s="232"/>
      <c r="Q404" s="232"/>
      <c r="R404" s="232"/>
      <c r="S404" s="232"/>
      <c r="T404" s="23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4" t="s">
        <v>138</v>
      </c>
      <c r="AU404" s="234" t="s">
        <v>84</v>
      </c>
      <c r="AV404" s="13" t="s">
        <v>82</v>
      </c>
      <c r="AW404" s="13" t="s">
        <v>35</v>
      </c>
      <c r="AX404" s="13" t="s">
        <v>74</v>
      </c>
      <c r="AY404" s="234" t="s">
        <v>126</v>
      </c>
    </row>
    <row r="405" s="14" customFormat="1">
      <c r="A405" s="14"/>
      <c r="B405" s="235"/>
      <c r="C405" s="236"/>
      <c r="D405" s="226" t="s">
        <v>138</v>
      </c>
      <c r="E405" s="237" t="s">
        <v>19</v>
      </c>
      <c r="F405" s="238" t="s">
        <v>520</v>
      </c>
      <c r="G405" s="236"/>
      <c r="H405" s="239">
        <v>0.12</v>
      </c>
      <c r="I405" s="240"/>
      <c r="J405" s="236"/>
      <c r="K405" s="236"/>
      <c r="L405" s="241"/>
      <c r="M405" s="242"/>
      <c r="N405" s="243"/>
      <c r="O405" s="243"/>
      <c r="P405" s="243"/>
      <c r="Q405" s="243"/>
      <c r="R405" s="243"/>
      <c r="S405" s="243"/>
      <c r="T405" s="24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5" t="s">
        <v>138</v>
      </c>
      <c r="AU405" s="245" t="s">
        <v>84</v>
      </c>
      <c r="AV405" s="14" t="s">
        <v>84</v>
      </c>
      <c r="AW405" s="14" t="s">
        <v>35</v>
      </c>
      <c r="AX405" s="14" t="s">
        <v>74</v>
      </c>
      <c r="AY405" s="245" t="s">
        <v>126</v>
      </c>
    </row>
    <row r="406" s="16" customFormat="1">
      <c r="A406" s="16"/>
      <c r="B406" s="268"/>
      <c r="C406" s="269"/>
      <c r="D406" s="226" t="s">
        <v>138</v>
      </c>
      <c r="E406" s="270" t="s">
        <v>19</v>
      </c>
      <c r="F406" s="271" t="s">
        <v>511</v>
      </c>
      <c r="G406" s="269"/>
      <c r="H406" s="272">
        <v>0.12</v>
      </c>
      <c r="I406" s="273"/>
      <c r="J406" s="269"/>
      <c r="K406" s="269"/>
      <c r="L406" s="274"/>
      <c r="M406" s="275"/>
      <c r="N406" s="276"/>
      <c r="O406" s="276"/>
      <c r="P406" s="276"/>
      <c r="Q406" s="276"/>
      <c r="R406" s="276"/>
      <c r="S406" s="276"/>
      <c r="T406" s="277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T406" s="278" t="s">
        <v>138</v>
      </c>
      <c r="AU406" s="278" t="s">
        <v>84</v>
      </c>
      <c r="AV406" s="16" t="s">
        <v>148</v>
      </c>
      <c r="AW406" s="16" t="s">
        <v>35</v>
      </c>
      <c r="AX406" s="16" t="s">
        <v>74</v>
      </c>
      <c r="AY406" s="278" t="s">
        <v>126</v>
      </c>
    </row>
    <row r="407" s="13" customFormat="1">
      <c r="A407" s="13"/>
      <c r="B407" s="224"/>
      <c r="C407" s="225"/>
      <c r="D407" s="226" t="s">
        <v>138</v>
      </c>
      <c r="E407" s="227" t="s">
        <v>19</v>
      </c>
      <c r="F407" s="228" t="s">
        <v>539</v>
      </c>
      <c r="G407" s="225"/>
      <c r="H407" s="227" t="s">
        <v>19</v>
      </c>
      <c r="I407" s="229"/>
      <c r="J407" s="225"/>
      <c r="K407" s="225"/>
      <c r="L407" s="230"/>
      <c r="M407" s="231"/>
      <c r="N407" s="232"/>
      <c r="O407" s="232"/>
      <c r="P407" s="232"/>
      <c r="Q407" s="232"/>
      <c r="R407" s="232"/>
      <c r="S407" s="232"/>
      <c r="T407" s="23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4" t="s">
        <v>138</v>
      </c>
      <c r="AU407" s="234" t="s">
        <v>84</v>
      </c>
      <c r="AV407" s="13" t="s">
        <v>82</v>
      </c>
      <c r="AW407" s="13" t="s">
        <v>35</v>
      </c>
      <c r="AX407" s="13" t="s">
        <v>74</v>
      </c>
      <c r="AY407" s="234" t="s">
        <v>126</v>
      </c>
    </row>
    <row r="408" s="14" customFormat="1">
      <c r="A408" s="14"/>
      <c r="B408" s="235"/>
      <c r="C408" s="236"/>
      <c r="D408" s="226" t="s">
        <v>138</v>
      </c>
      <c r="E408" s="237" t="s">
        <v>19</v>
      </c>
      <c r="F408" s="238" t="s">
        <v>544</v>
      </c>
      <c r="G408" s="236"/>
      <c r="H408" s="239">
        <v>0.12</v>
      </c>
      <c r="I408" s="240"/>
      <c r="J408" s="236"/>
      <c r="K408" s="236"/>
      <c r="L408" s="241"/>
      <c r="M408" s="242"/>
      <c r="N408" s="243"/>
      <c r="O408" s="243"/>
      <c r="P408" s="243"/>
      <c r="Q408" s="243"/>
      <c r="R408" s="243"/>
      <c r="S408" s="243"/>
      <c r="T408" s="24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5" t="s">
        <v>138</v>
      </c>
      <c r="AU408" s="245" t="s">
        <v>84</v>
      </c>
      <c r="AV408" s="14" t="s">
        <v>84</v>
      </c>
      <c r="AW408" s="14" t="s">
        <v>35</v>
      </c>
      <c r="AX408" s="14" t="s">
        <v>74</v>
      </c>
      <c r="AY408" s="245" t="s">
        <v>126</v>
      </c>
    </row>
    <row r="409" s="16" customFormat="1">
      <c r="A409" s="16"/>
      <c r="B409" s="268"/>
      <c r="C409" s="269"/>
      <c r="D409" s="226" t="s">
        <v>138</v>
      </c>
      <c r="E409" s="270" t="s">
        <v>19</v>
      </c>
      <c r="F409" s="271" t="s">
        <v>511</v>
      </c>
      <c r="G409" s="269"/>
      <c r="H409" s="272">
        <v>0.12</v>
      </c>
      <c r="I409" s="273"/>
      <c r="J409" s="269"/>
      <c r="K409" s="269"/>
      <c r="L409" s="274"/>
      <c r="M409" s="275"/>
      <c r="N409" s="276"/>
      <c r="O409" s="276"/>
      <c r="P409" s="276"/>
      <c r="Q409" s="276"/>
      <c r="R409" s="276"/>
      <c r="S409" s="276"/>
      <c r="T409" s="277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T409" s="278" t="s">
        <v>138</v>
      </c>
      <c r="AU409" s="278" t="s">
        <v>84</v>
      </c>
      <c r="AV409" s="16" t="s">
        <v>148</v>
      </c>
      <c r="AW409" s="16" t="s">
        <v>35</v>
      </c>
      <c r="AX409" s="16" t="s">
        <v>74</v>
      </c>
      <c r="AY409" s="278" t="s">
        <v>126</v>
      </c>
    </row>
    <row r="410" s="15" customFormat="1">
      <c r="A410" s="15"/>
      <c r="B410" s="246"/>
      <c r="C410" s="247"/>
      <c r="D410" s="226" t="s">
        <v>138</v>
      </c>
      <c r="E410" s="248" t="s">
        <v>19</v>
      </c>
      <c r="F410" s="249" t="s">
        <v>140</v>
      </c>
      <c r="G410" s="247"/>
      <c r="H410" s="250">
        <v>0.23999999999999999</v>
      </c>
      <c r="I410" s="251"/>
      <c r="J410" s="247"/>
      <c r="K410" s="247"/>
      <c r="L410" s="252"/>
      <c r="M410" s="253"/>
      <c r="N410" s="254"/>
      <c r="O410" s="254"/>
      <c r="P410" s="254"/>
      <c r="Q410" s="254"/>
      <c r="R410" s="254"/>
      <c r="S410" s="254"/>
      <c r="T410" s="25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56" t="s">
        <v>138</v>
      </c>
      <c r="AU410" s="256" t="s">
        <v>84</v>
      </c>
      <c r="AV410" s="15" t="s">
        <v>134</v>
      </c>
      <c r="AW410" s="15" t="s">
        <v>35</v>
      </c>
      <c r="AX410" s="15" t="s">
        <v>82</v>
      </c>
      <c r="AY410" s="256" t="s">
        <v>126</v>
      </c>
    </row>
    <row r="411" s="2" customFormat="1" ht="24.15" customHeight="1">
      <c r="A411" s="40"/>
      <c r="B411" s="41"/>
      <c r="C411" s="206" t="s">
        <v>545</v>
      </c>
      <c r="D411" s="206" t="s">
        <v>129</v>
      </c>
      <c r="E411" s="207" t="s">
        <v>546</v>
      </c>
      <c r="F411" s="208" t="s">
        <v>547</v>
      </c>
      <c r="G411" s="209" t="s">
        <v>286</v>
      </c>
      <c r="H411" s="210">
        <v>0.01</v>
      </c>
      <c r="I411" s="211"/>
      <c r="J411" s="212">
        <f>ROUND(I411*H411,2)</f>
        <v>0</v>
      </c>
      <c r="K411" s="208" t="s">
        <v>133</v>
      </c>
      <c r="L411" s="46"/>
      <c r="M411" s="213" t="s">
        <v>19</v>
      </c>
      <c r="N411" s="214" t="s">
        <v>45</v>
      </c>
      <c r="O411" s="86"/>
      <c r="P411" s="215">
        <f>O411*H411</f>
        <v>0</v>
      </c>
      <c r="Q411" s="215">
        <v>0</v>
      </c>
      <c r="R411" s="215">
        <f>Q411*H411</f>
        <v>0</v>
      </c>
      <c r="S411" s="215">
        <v>0</v>
      </c>
      <c r="T411" s="216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17" t="s">
        <v>226</v>
      </c>
      <c r="AT411" s="217" t="s">
        <v>129</v>
      </c>
      <c r="AU411" s="217" t="s">
        <v>84</v>
      </c>
      <c r="AY411" s="19" t="s">
        <v>126</v>
      </c>
      <c r="BE411" s="218">
        <f>IF(N411="základní",J411,0)</f>
        <v>0</v>
      </c>
      <c r="BF411" s="218">
        <f>IF(N411="snížená",J411,0)</f>
        <v>0</v>
      </c>
      <c r="BG411" s="218">
        <f>IF(N411="zákl. přenesená",J411,0)</f>
        <v>0</v>
      </c>
      <c r="BH411" s="218">
        <f>IF(N411="sníž. přenesená",J411,0)</f>
        <v>0</v>
      </c>
      <c r="BI411" s="218">
        <f>IF(N411="nulová",J411,0)</f>
        <v>0</v>
      </c>
      <c r="BJ411" s="19" t="s">
        <v>82</v>
      </c>
      <c r="BK411" s="218">
        <f>ROUND(I411*H411,2)</f>
        <v>0</v>
      </c>
      <c r="BL411" s="19" t="s">
        <v>226</v>
      </c>
      <c r="BM411" s="217" t="s">
        <v>548</v>
      </c>
    </row>
    <row r="412" s="2" customFormat="1">
      <c r="A412" s="40"/>
      <c r="B412" s="41"/>
      <c r="C412" s="42"/>
      <c r="D412" s="219" t="s">
        <v>136</v>
      </c>
      <c r="E412" s="42"/>
      <c r="F412" s="220" t="s">
        <v>549</v>
      </c>
      <c r="G412" s="42"/>
      <c r="H412" s="42"/>
      <c r="I412" s="221"/>
      <c r="J412" s="42"/>
      <c r="K412" s="42"/>
      <c r="L412" s="46"/>
      <c r="M412" s="222"/>
      <c r="N412" s="223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136</v>
      </c>
      <c r="AU412" s="19" t="s">
        <v>84</v>
      </c>
    </row>
    <row r="413" s="12" customFormat="1" ht="22.8" customHeight="1">
      <c r="A413" s="12"/>
      <c r="B413" s="190"/>
      <c r="C413" s="191"/>
      <c r="D413" s="192" t="s">
        <v>73</v>
      </c>
      <c r="E413" s="204" t="s">
        <v>550</v>
      </c>
      <c r="F413" s="204" t="s">
        <v>551</v>
      </c>
      <c r="G413" s="191"/>
      <c r="H413" s="191"/>
      <c r="I413" s="194"/>
      <c r="J413" s="205">
        <f>BK413</f>
        <v>0</v>
      </c>
      <c r="K413" s="191"/>
      <c r="L413" s="196"/>
      <c r="M413" s="197"/>
      <c r="N413" s="198"/>
      <c r="O413" s="198"/>
      <c r="P413" s="199">
        <f>SUM(P414:P455)</f>
        <v>0</v>
      </c>
      <c r="Q413" s="198"/>
      <c r="R413" s="199">
        <f>SUM(R414:R455)</f>
        <v>0.58916067000000005</v>
      </c>
      <c r="S413" s="198"/>
      <c r="T413" s="200">
        <f>SUM(T414:T455)</f>
        <v>0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R413" s="201" t="s">
        <v>84</v>
      </c>
      <c r="AT413" s="202" t="s">
        <v>73</v>
      </c>
      <c r="AU413" s="202" t="s">
        <v>82</v>
      </c>
      <c r="AY413" s="201" t="s">
        <v>126</v>
      </c>
      <c r="BK413" s="203">
        <f>SUM(BK414:BK455)</f>
        <v>0</v>
      </c>
    </row>
    <row r="414" s="2" customFormat="1" ht="24.15" customHeight="1">
      <c r="A414" s="40"/>
      <c r="B414" s="41"/>
      <c r="C414" s="206" t="s">
        <v>552</v>
      </c>
      <c r="D414" s="206" t="s">
        <v>129</v>
      </c>
      <c r="E414" s="207" t="s">
        <v>553</v>
      </c>
      <c r="F414" s="208" t="s">
        <v>554</v>
      </c>
      <c r="G414" s="209" t="s">
        <v>236</v>
      </c>
      <c r="H414" s="210">
        <v>0.91300000000000003</v>
      </c>
      <c r="I414" s="211"/>
      <c r="J414" s="212">
        <f>ROUND(I414*H414,2)</f>
        <v>0</v>
      </c>
      <c r="K414" s="208" t="s">
        <v>133</v>
      </c>
      <c r="L414" s="46"/>
      <c r="M414" s="213" t="s">
        <v>19</v>
      </c>
      <c r="N414" s="214" t="s">
        <v>45</v>
      </c>
      <c r="O414" s="86"/>
      <c r="P414" s="215">
        <f>O414*H414</f>
        <v>0</v>
      </c>
      <c r="Q414" s="215">
        <v>0.00122</v>
      </c>
      <c r="R414" s="215">
        <f>Q414*H414</f>
        <v>0.0011138599999999999</v>
      </c>
      <c r="S414" s="215">
        <v>0</v>
      </c>
      <c r="T414" s="216">
        <f>S414*H414</f>
        <v>0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17" t="s">
        <v>226</v>
      </c>
      <c r="AT414" s="217" t="s">
        <v>129</v>
      </c>
      <c r="AU414" s="217" t="s">
        <v>84</v>
      </c>
      <c r="AY414" s="19" t="s">
        <v>126</v>
      </c>
      <c r="BE414" s="218">
        <f>IF(N414="základní",J414,0)</f>
        <v>0</v>
      </c>
      <c r="BF414" s="218">
        <f>IF(N414="snížená",J414,0)</f>
        <v>0</v>
      </c>
      <c r="BG414" s="218">
        <f>IF(N414="zákl. přenesená",J414,0)</f>
        <v>0</v>
      </c>
      <c r="BH414" s="218">
        <f>IF(N414="sníž. přenesená",J414,0)</f>
        <v>0</v>
      </c>
      <c r="BI414" s="218">
        <f>IF(N414="nulová",J414,0)</f>
        <v>0</v>
      </c>
      <c r="BJ414" s="19" t="s">
        <v>82</v>
      </c>
      <c r="BK414" s="218">
        <f>ROUND(I414*H414,2)</f>
        <v>0</v>
      </c>
      <c r="BL414" s="19" t="s">
        <v>226</v>
      </c>
      <c r="BM414" s="217" t="s">
        <v>555</v>
      </c>
    </row>
    <row r="415" s="2" customFormat="1">
      <c r="A415" s="40"/>
      <c r="B415" s="41"/>
      <c r="C415" s="42"/>
      <c r="D415" s="219" t="s">
        <v>136</v>
      </c>
      <c r="E415" s="42"/>
      <c r="F415" s="220" t="s">
        <v>556</v>
      </c>
      <c r="G415" s="42"/>
      <c r="H415" s="42"/>
      <c r="I415" s="221"/>
      <c r="J415" s="42"/>
      <c r="K415" s="42"/>
      <c r="L415" s="46"/>
      <c r="M415" s="222"/>
      <c r="N415" s="223"/>
      <c r="O415" s="86"/>
      <c r="P415" s="86"/>
      <c r="Q415" s="86"/>
      <c r="R415" s="86"/>
      <c r="S415" s="86"/>
      <c r="T415" s="87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19" t="s">
        <v>136</v>
      </c>
      <c r="AU415" s="19" t="s">
        <v>84</v>
      </c>
    </row>
    <row r="416" s="14" customFormat="1">
      <c r="A416" s="14"/>
      <c r="B416" s="235"/>
      <c r="C416" s="236"/>
      <c r="D416" s="226" t="s">
        <v>138</v>
      </c>
      <c r="E416" s="237" t="s">
        <v>19</v>
      </c>
      <c r="F416" s="238" t="s">
        <v>557</v>
      </c>
      <c r="G416" s="236"/>
      <c r="H416" s="239">
        <v>0.35299999999999998</v>
      </c>
      <c r="I416" s="240"/>
      <c r="J416" s="236"/>
      <c r="K416" s="236"/>
      <c r="L416" s="241"/>
      <c r="M416" s="242"/>
      <c r="N416" s="243"/>
      <c r="O416" s="243"/>
      <c r="P416" s="243"/>
      <c r="Q416" s="243"/>
      <c r="R416" s="243"/>
      <c r="S416" s="243"/>
      <c r="T416" s="24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5" t="s">
        <v>138</v>
      </c>
      <c r="AU416" s="245" t="s">
        <v>84</v>
      </c>
      <c r="AV416" s="14" t="s">
        <v>84</v>
      </c>
      <c r="AW416" s="14" t="s">
        <v>35</v>
      </c>
      <c r="AX416" s="14" t="s">
        <v>74</v>
      </c>
      <c r="AY416" s="245" t="s">
        <v>126</v>
      </c>
    </row>
    <row r="417" s="14" customFormat="1">
      <c r="A417" s="14"/>
      <c r="B417" s="235"/>
      <c r="C417" s="236"/>
      <c r="D417" s="226" t="s">
        <v>138</v>
      </c>
      <c r="E417" s="237" t="s">
        <v>19</v>
      </c>
      <c r="F417" s="238" t="s">
        <v>558</v>
      </c>
      <c r="G417" s="236"/>
      <c r="H417" s="239">
        <v>0.56000000000000005</v>
      </c>
      <c r="I417" s="240"/>
      <c r="J417" s="236"/>
      <c r="K417" s="236"/>
      <c r="L417" s="241"/>
      <c r="M417" s="242"/>
      <c r="N417" s="243"/>
      <c r="O417" s="243"/>
      <c r="P417" s="243"/>
      <c r="Q417" s="243"/>
      <c r="R417" s="243"/>
      <c r="S417" s="243"/>
      <c r="T417" s="24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5" t="s">
        <v>138</v>
      </c>
      <c r="AU417" s="245" t="s">
        <v>84</v>
      </c>
      <c r="AV417" s="14" t="s">
        <v>84</v>
      </c>
      <c r="AW417" s="14" t="s">
        <v>35</v>
      </c>
      <c r="AX417" s="14" t="s">
        <v>74</v>
      </c>
      <c r="AY417" s="245" t="s">
        <v>126</v>
      </c>
    </row>
    <row r="418" s="15" customFormat="1">
      <c r="A418" s="15"/>
      <c r="B418" s="246"/>
      <c r="C418" s="247"/>
      <c r="D418" s="226" t="s">
        <v>138</v>
      </c>
      <c r="E418" s="248" t="s">
        <v>19</v>
      </c>
      <c r="F418" s="249" t="s">
        <v>140</v>
      </c>
      <c r="G418" s="247"/>
      <c r="H418" s="250">
        <v>0.91300000000000003</v>
      </c>
      <c r="I418" s="251"/>
      <c r="J418" s="247"/>
      <c r="K418" s="247"/>
      <c r="L418" s="252"/>
      <c r="M418" s="253"/>
      <c r="N418" s="254"/>
      <c r="O418" s="254"/>
      <c r="P418" s="254"/>
      <c r="Q418" s="254"/>
      <c r="R418" s="254"/>
      <c r="S418" s="254"/>
      <c r="T418" s="25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56" t="s">
        <v>138</v>
      </c>
      <c r="AU418" s="256" t="s">
        <v>84</v>
      </c>
      <c r="AV418" s="15" t="s">
        <v>134</v>
      </c>
      <c r="AW418" s="15" t="s">
        <v>35</v>
      </c>
      <c r="AX418" s="15" t="s">
        <v>82</v>
      </c>
      <c r="AY418" s="256" t="s">
        <v>126</v>
      </c>
    </row>
    <row r="419" s="2" customFormat="1" ht="21.75" customHeight="1">
      <c r="A419" s="40"/>
      <c r="B419" s="41"/>
      <c r="C419" s="206" t="s">
        <v>559</v>
      </c>
      <c r="D419" s="206" t="s">
        <v>129</v>
      </c>
      <c r="E419" s="207" t="s">
        <v>560</v>
      </c>
      <c r="F419" s="208" t="s">
        <v>561</v>
      </c>
      <c r="G419" s="209" t="s">
        <v>132</v>
      </c>
      <c r="H419" s="210">
        <v>17</v>
      </c>
      <c r="I419" s="211"/>
      <c r="J419" s="212">
        <f>ROUND(I419*H419,2)</f>
        <v>0</v>
      </c>
      <c r="K419" s="208" t="s">
        <v>133</v>
      </c>
      <c r="L419" s="46"/>
      <c r="M419" s="213" t="s">
        <v>19</v>
      </c>
      <c r="N419" s="214" t="s">
        <v>45</v>
      </c>
      <c r="O419" s="86"/>
      <c r="P419" s="215">
        <f>O419*H419</f>
        <v>0</v>
      </c>
      <c r="Q419" s="215">
        <v>0.0026700000000000001</v>
      </c>
      <c r="R419" s="215">
        <f>Q419*H419</f>
        <v>0.04539</v>
      </c>
      <c r="S419" s="215">
        <v>0</v>
      </c>
      <c r="T419" s="216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217" t="s">
        <v>226</v>
      </c>
      <c r="AT419" s="217" t="s">
        <v>129</v>
      </c>
      <c r="AU419" s="217" t="s">
        <v>84</v>
      </c>
      <c r="AY419" s="19" t="s">
        <v>126</v>
      </c>
      <c r="BE419" s="218">
        <f>IF(N419="základní",J419,0)</f>
        <v>0</v>
      </c>
      <c r="BF419" s="218">
        <f>IF(N419="snížená",J419,0)</f>
        <v>0</v>
      </c>
      <c r="BG419" s="218">
        <f>IF(N419="zákl. přenesená",J419,0)</f>
        <v>0</v>
      </c>
      <c r="BH419" s="218">
        <f>IF(N419="sníž. přenesená",J419,0)</f>
        <v>0</v>
      </c>
      <c r="BI419" s="218">
        <f>IF(N419="nulová",J419,0)</f>
        <v>0</v>
      </c>
      <c r="BJ419" s="19" t="s">
        <v>82</v>
      </c>
      <c r="BK419" s="218">
        <f>ROUND(I419*H419,2)</f>
        <v>0</v>
      </c>
      <c r="BL419" s="19" t="s">
        <v>226</v>
      </c>
      <c r="BM419" s="217" t="s">
        <v>562</v>
      </c>
    </row>
    <row r="420" s="2" customFormat="1">
      <c r="A420" s="40"/>
      <c r="B420" s="41"/>
      <c r="C420" s="42"/>
      <c r="D420" s="219" t="s">
        <v>136</v>
      </c>
      <c r="E420" s="42"/>
      <c r="F420" s="220" t="s">
        <v>563</v>
      </c>
      <c r="G420" s="42"/>
      <c r="H420" s="42"/>
      <c r="I420" s="221"/>
      <c r="J420" s="42"/>
      <c r="K420" s="42"/>
      <c r="L420" s="46"/>
      <c r="M420" s="222"/>
      <c r="N420" s="223"/>
      <c r="O420" s="86"/>
      <c r="P420" s="86"/>
      <c r="Q420" s="86"/>
      <c r="R420" s="86"/>
      <c r="S420" s="86"/>
      <c r="T420" s="87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T420" s="19" t="s">
        <v>136</v>
      </c>
      <c r="AU420" s="19" t="s">
        <v>84</v>
      </c>
    </row>
    <row r="421" s="14" customFormat="1">
      <c r="A421" s="14"/>
      <c r="B421" s="235"/>
      <c r="C421" s="236"/>
      <c r="D421" s="226" t="s">
        <v>138</v>
      </c>
      <c r="E421" s="237" t="s">
        <v>19</v>
      </c>
      <c r="F421" s="238" t="s">
        <v>233</v>
      </c>
      <c r="G421" s="236"/>
      <c r="H421" s="239">
        <v>17</v>
      </c>
      <c r="I421" s="240"/>
      <c r="J421" s="236"/>
      <c r="K421" s="236"/>
      <c r="L421" s="241"/>
      <c r="M421" s="242"/>
      <c r="N421" s="243"/>
      <c r="O421" s="243"/>
      <c r="P421" s="243"/>
      <c r="Q421" s="243"/>
      <c r="R421" s="243"/>
      <c r="S421" s="243"/>
      <c r="T421" s="24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5" t="s">
        <v>138</v>
      </c>
      <c r="AU421" s="245" t="s">
        <v>84</v>
      </c>
      <c r="AV421" s="14" t="s">
        <v>84</v>
      </c>
      <c r="AW421" s="14" t="s">
        <v>35</v>
      </c>
      <c r="AX421" s="14" t="s">
        <v>74</v>
      </c>
      <c r="AY421" s="245" t="s">
        <v>126</v>
      </c>
    </row>
    <row r="422" s="15" customFormat="1">
      <c r="A422" s="15"/>
      <c r="B422" s="246"/>
      <c r="C422" s="247"/>
      <c r="D422" s="226" t="s">
        <v>138</v>
      </c>
      <c r="E422" s="248" t="s">
        <v>19</v>
      </c>
      <c r="F422" s="249" t="s">
        <v>140</v>
      </c>
      <c r="G422" s="247"/>
      <c r="H422" s="250">
        <v>17</v>
      </c>
      <c r="I422" s="251"/>
      <c r="J422" s="247"/>
      <c r="K422" s="247"/>
      <c r="L422" s="252"/>
      <c r="M422" s="253"/>
      <c r="N422" s="254"/>
      <c r="O422" s="254"/>
      <c r="P422" s="254"/>
      <c r="Q422" s="254"/>
      <c r="R422" s="254"/>
      <c r="S422" s="254"/>
      <c r="T422" s="25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56" t="s">
        <v>138</v>
      </c>
      <c r="AU422" s="256" t="s">
        <v>84</v>
      </c>
      <c r="AV422" s="15" t="s">
        <v>134</v>
      </c>
      <c r="AW422" s="15" t="s">
        <v>35</v>
      </c>
      <c r="AX422" s="15" t="s">
        <v>82</v>
      </c>
      <c r="AY422" s="256" t="s">
        <v>126</v>
      </c>
    </row>
    <row r="423" s="2" customFormat="1" ht="16.5" customHeight="1">
      <c r="A423" s="40"/>
      <c r="B423" s="41"/>
      <c r="C423" s="258" t="s">
        <v>564</v>
      </c>
      <c r="D423" s="258" t="s">
        <v>327</v>
      </c>
      <c r="E423" s="259" t="s">
        <v>565</v>
      </c>
      <c r="F423" s="260" t="s">
        <v>566</v>
      </c>
      <c r="G423" s="261" t="s">
        <v>286</v>
      </c>
      <c r="H423" s="262">
        <v>0.043999999999999997</v>
      </c>
      <c r="I423" s="263"/>
      <c r="J423" s="264">
        <f>ROUND(I423*H423,2)</f>
        <v>0</v>
      </c>
      <c r="K423" s="260" t="s">
        <v>133</v>
      </c>
      <c r="L423" s="265"/>
      <c r="M423" s="266" t="s">
        <v>19</v>
      </c>
      <c r="N423" s="267" t="s">
        <v>45</v>
      </c>
      <c r="O423" s="86"/>
      <c r="P423" s="215">
        <f>O423*H423</f>
        <v>0</v>
      </c>
      <c r="Q423" s="215">
        <v>1</v>
      </c>
      <c r="R423" s="215">
        <f>Q423*H423</f>
        <v>0.043999999999999997</v>
      </c>
      <c r="S423" s="215">
        <v>0</v>
      </c>
      <c r="T423" s="216">
        <f>S423*H423</f>
        <v>0</v>
      </c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R423" s="217" t="s">
        <v>330</v>
      </c>
      <c r="AT423" s="217" t="s">
        <v>327</v>
      </c>
      <c r="AU423" s="217" t="s">
        <v>84</v>
      </c>
      <c r="AY423" s="19" t="s">
        <v>126</v>
      </c>
      <c r="BE423" s="218">
        <f>IF(N423="základní",J423,0)</f>
        <v>0</v>
      </c>
      <c r="BF423" s="218">
        <f>IF(N423="snížená",J423,0)</f>
        <v>0</v>
      </c>
      <c r="BG423" s="218">
        <f>IF(N423="zákl. přenesená",J423,0)</f>
        <v>0</v>
      </c>
      <c r="BH423" s="218">
        <f>IF(N423="sníž. přenesená",J423,0)</f>
        <v>0</v>
      </c>
      <c r="BI423" s="218">
        <f>IF(N423="nulová",J423,0)</f>
        <v>0</v>
      </c>
      <c r="BJ423" s="19" t="s">
        <v>82</v>
      </c>
      <c r="BK423" s="218">
        <f>ROUND(I423*H423,2)</f>
        <v>0</v>
      </c>
      <c r="BL423" s="19" t="s">
        <v>226</v>
      </c>
      <c r="BM423" s="217" t="s">
        <v>567</v>
      </c>
    </row>
    <row r="424" s="14" customFormat="1">
      <c r="A424" s="14"/>
      <c r="B424" s="235"/>
      <c r="C424" s="236"/>
      <c r="D424" s="226" t="s">
        <v>138</v>
      </c>
      <c r="E424" s="237" t="s">
        <v>19</v>
      </c>
      <c r="F424" s="238" t="s">
        <v>568</v>
      </c>
      <c r="G424" s="236"/>
      <c r="H424" s="239">
        <v>0.043999999999999997</v>
      </c>
      <c r="I424" s="240"/>
      <c r="J424" s="236"/>
      <c r="K424" s="236"/>
      <c r="L424" s="241"/>
      <c r="M424" s="242"/>
      <c r="N424" s="243"/>
      <c r="O424" s="243"/>
      <c r="P424" s="243"/>
      <c r="Q424" s="243"/>
      <c r="R424" s="243"/>
      <c r="S424" s="243"/>
      <c r="T424" s="24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45" t="s">
        <v>138</v>
      </c>
      <c r="AU424" s="245" t="s">
        <v>84</v>
      </c>
      <c r="AV424" s="14" t="s">
        <v>84</v>
      </c>
      <c r="AW424" s="14" t="s">
        <v>35</v>
      </c>
      <c r="AX424" s="14" t="s">
        <v>74</v>
      </c>
      <c r="AY424" s="245" t="s">
        <v>126</v>
      </c>
    </row>
    <row r="425" s="15" customFormat="1">
      <c r="A425" s="15"/>
      <c r="B425" s="246"/>
      <c r="C425" s="247"/>
      <c r="D425" s="226" t="s">
        <v>138</v>
      </c>
      <c r="E425" s="248" t="s">
        <v>19</v>
      </c>
      <c r="F425" s="249" t="s">
        <v>140</v>
      </c>
      <c r="G425" s="247"/>
      <c r="H425" s="250">
        <v>0.043999999999999997</v>
      </c>
      <c r="I425" s="251"/>
      <c r="J425" s="247"/>
      <c r="K425" s="247"/>
      <c r="L425" s="252"/>
      <c r="M425" s="253"/>
      <c r="N425" s="254"/>
      <c r="O425" s="254"/>
      <c r="P425" s="254"/>
      <c r="Q425" s="254"/>
      <c r="R425" s="254"/>
      <c r="S425" s="254"/>
      <c r="T425" s="25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56" t="s">
        <v>138</v>
      </c>
      <c r="AU425" s="256" t="s">
        <v>84</v>
      </c>
      <c r="AV425" s="15" t="s">
        <v>134</v>
      </c>
      <c r="AW425" s="15" t="s">
        <v>35</v>
      </c>
      <c r="AX425" s="15" t="s">
        <v>82</v>
      </c>
      <c r="AY425" s="256" t="s">
        <v>126</v>
      </c>
    </row>
    <row r="426" s="2" customFormat="1" ht="37.8" customHeight="1">
      <c r="A426" s="40"/>
      <c r="B426" s="41"/>
      <c r="C426" s="206" t="s">
        <v>569</v>
      </c>
      <c r="D426" s="206" t="s">
        <v>129</v>
      </c>
      <c r="E426" s="207" t="s">
        <v>570</v>
      </c>
      <c r="F426" s="208" t="s">
        <v>571</v>
      </c>
      <c r="G426" s="209" t="s">
        <v>222</v>
      </c>
      <c r="H426" s="210">
        <v>63.979999999999997</v>
      </c>
      <c r="I426" s="211"/>
      <c r="J426" s="212">
        <f>ROUND(I426*H426,2)</f>
        <v>0</v>
      </c>
      <c r="K426" s="208" t="s">
        <v>133</v>
      </c>
      <c r="L426" s="46"/>
      <c r="M426" s="213" t="s">
        <v>19</v>
      </c>
      <c r="N426" s="214" t="s">
        <v>45</v>
      </c>
      <c r="O426" s="86"/>
      <c r="P426" s="215">
        <f>O426*H426</f>
        <v>0</v>
      </c>
      <c r="Q426" s="215">
        <v>0</v>
      </c>
      <c r="R426" s="215">
        <f>Q426*H426</f>
        <v>0</v>
      </c>
      <c r="S426" s="215">
        <v>0</v>
      </c>
      <c r="T426" s="216">
        <f>S426*H426</f>
        <v>0</v>
      </c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R426" s="217" t="s">
        <v>226</v>
      </c>
      <c r="AT426" s="217" t="s">
        <v>129</v>
      </c>
      <c r="AU426" s="217" t="s">
        <v>84</v>
      </c>
      <c r="AY426" s="19" t="s">
        <v>126</v>
      </c>
      <c r="BE426" s="218">
        <f>IF(N426="základní",J426,0)</f>
        <v>0</v>
      </c>
      <c r="BF426" s="218">
        <f>IF(N426="snížená",J426,0)</f>
        <v>0</v>
      </c>
      <c r="BG426" s="218">
        <f>IF(N426="zákl. přenesená",J426,0)</f>
        <v>0</v>
      </c>
      <c r="BH426" s="218">
        <f>IF(N426="sníž. přenesená",J426,0)</f>
        <v>0</v>
      </c>
      <c r="BI426" s="218">
        <f>IF(N426="nulová",J426,0)</f>
        <v>0</v>
      </c>
      <c r="BJ426" s="19" t="s">
        <v>82</v>
      </c>
      <c r="BK426" s="218">
        <f>ROUND(I426*H426,2)</f>
        <v>0</v>
      </c>
      <c r="BL426" s="19" t="s">
        <v>226</v>
      </c>
      <c r="BM426" s="217" t="s">
        <v>572</v>
      </c>
    </row>
    <row r="427" s="2" customFormat="1">
      <c r="A427" s="40"/>
      <c r="B427" s="41"/>
      <c r="C427" s="42"/>
      <c r="D427" s="219" t="s">
        <v>136</v>
      </c>
      <c r="E427" s="42"/>
      <c r="F427" s="220" t="s">
        <v>573</v>
      </c>
      <c r="G427" s="42"/>
      <c r="H427" s="42"/>
      <c r="I427" s="221"/>
      <c r="J427" s="42"/>
      <c r="K427" s="42"/>
      <c r="L427" s="46"/>
      <c r="M427" s="222"/>
      <c r="N427" s="223"/>
      <c r="O427" s="86"/>
      <c r="P427" s="86"/>
      <c r="Q427" s="86"/>
      <c r="R427" s="86"/>
      <c r="S427" s="86"/>
      <c r="T427" s="87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T427" s="19" t="s">
        <v>136</v>
      </c>
      <c r="AU427" s="19" t="s">
        <v>84</v>
      </c>
    </row>
    <row r="428" s="14" customFormat="1">
      <c r="A428" s="14"/>
      <c r="B428" s="235"/>
      <c r="C428" s="236"/>
      <c r="D428" s="226" t="s">
        <v>138</v>
      </c>
      <c r="E428" s="237" t="s">
        <v>19</v>
      </c>
      <c r="F428" s="238" t="s">
        <v>574</v>
      </c>
      <c r="G428" s="236"/>
      <c r="H428" s="239">
        <v>18.699999999999999</v>
      </c>
      <c r="I428" s="240"/>
      <c r="J428" s="236"/>
      <c r="K428" s="236"/>
      <c r="L428" s="241"/>
      <c r="M428" s="242"/>
      <c r="N428" s="243"/>
      <c r="O428" s="243"/>
      <c r="P428" s="243"/>
      <c r="Q428" s="243"/>
      <c r="R428" s="243"/>
      <c r="S428" s="243"/>
      <c r="T428" s="24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5" t="s">
        <v>138</v>
      </c>
      <c r="AU428" s="245" t="s">
        <v>84</v>
      </c>
      <c r="AV428" s="14" t="s">
        <v>84</v>
      </c>
      <c r="AW428" s="14" t="s">
        <v>35</v>
      </c>
      <c r="AX428" s="14" t="s">
        <v>74</v>
      </c>
      <c r="AY428" s="245" t="s">
        <v>126</v>
      </c>
    </row>
    <row r="429" s="14" customFormat="1">
      <c r="A429" s="14"/>
      <c r="B429" s="235"/>
      <c r="C429" s="236"/>
      <c r="D429" s="226" t="s">
        <v>138</v>
      </c>
      <c r="E429" s="237" t="s">
        <v>19</v>
      </c>
      <c r="F429" s="238" t="s">
        <v>575</v>
      </c>
      <c r="G429" s="236"/>
      <c r="H429" s="239">
        <v>17.800000000000001</v>
      </c>
      <c r="I429" s="240"/>
      <c r="J429" s="236"/>
      <c r="K429" s="236"/>
      <c r="L429" s="241"/>
      <c r="M429" s="242"/>
      <c r="N429" s="243"/>
      <c r="O429" s="243"/>
      <c r="P429" s="243"/>
      <c r="Q429" s="243"/>
      <c r="R429" s="243"/>
      <c r="S429" s="243"/>
      <c r="T429" s="24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5" t="s">
        <v>138</v>
      </c>
      <c r="AU429" s="245" t="s">
        <v>84</v>
      </c>
      <c r="AV429" s="14" t="s">
        <v>84</v>
      </c>
      <c r="AW429" s="14" t="s">
        <v>35</v>
      </c>
      <c r="AX429" s="14" t="s">
        <v>74</v>
      </c>
      <c r="AY429" s="245" t="s">
        <v>126</v>
      </c>
    </row>
    <row r="430" s="14" customFormat="1">
      <c r="A430" s="14"/>
      <c r="B430" s="235"/>
      <c r="C430" s="236"/>
      <c r="D430" s="226" t="s">
        <v>138</v>
      </c>
      <c r="E430" s="237" t="s">
        <v>19</v>
      </c>
      <c r="F430" s="238" t="s">
        <v>576</v>
      </c>
      <c r="G430" s="236"/>
      <c r="H430" s="239">
        <v>5.8399999999999999</v>
      </c>
      <c r="I430" s="240"/>
      <c r="J430" s="236"/>
      <c r="K430" s="236"/>
      <c r="L430" s="241"/>
      <c r="M430" s="242"/>
      <c r="N430" s="243"/>
      <c r="O430" s="243"/>
      <c r="P430" s="243"/>
      <c r="Q430" s="243"/>
      <c r="R430" s="243"/>
      <c r="S430" s="243"/>
      <c r="T430" s="24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5" t="s">
        <v>138</v>
      </c>
      <c r="AU430" s="245" t="s">
        <v>84</v>
      </c>
      <c r="AV430" s="14" t="s">
        <v>84</v>
      </c>
      <c r="AW430" s="14" t="s">
        <v>35</v>
      </c>
      <c r="AX430" s="14" t="s">
        <v>74</v>
      </c>
      <c r="AY430" s="245" t="s">
        <v>126</v>
      </c>
    </row>
    <row r="431" s="14" customFormat="1">
      <c r="A431" s="14"/>
      <c r="B431" s="235"/>
      <c r="C431" s="236"/>
      <c r="D431" s="226" t="s">
        <v>138</v>
      </c>
      <c r="E431" s="237" t="s">
        <v>19</v>
      </c>
      <c r="F431" s="238" t="s">
        <v>577</v>
      </c>
      <c r="G431" s="236"/>
      <c r="H431" s="239">
        <v>21.640000000000001</v>
      </c>
      <c r="I431" s="240"/>
      <c r="J431" s="236"/>
      <c r="K431" s="236"/>
      <c r="L431" s="241"/>
      <c r="M431" s="242"/>
      <c r="N431" s="243"/>
      <c r="O431" s="243"/>
      <c r="P431" s="243"/>
      <c r="Q431" s="243"/>
      <c r="R431" s="243"/>
      <c r="S431" s="243"/>
      <c r="T431" s="24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5" t="s">
        <v>138</v>
      </c>
      <c r="AU431" s="245" t="s">
        <v>84</v>
      </c>
      <c r="AV431" s="14" t="s">
        <v>84</v>
      </c>
      <c r="AW431" s="14" t="s">
        <v>35</v>
      </c>
      <c r="AX431" s="14" t="s">
        <v>74</v>
      </c>
      <c r="AY431" s="245" t="s">
        <v>126</v>
      </c>
    </row>
    <row r="432" s="15" customFormat="1">
      <c r="A432" s="15"/>
      <c r="B432" s="246"/>
      <c r="C432" s="247"/>
      <c r="D432" s="226" t="s">
        <v>138</v>
      </c>
      <c r="E432" s="248" t="s">
        <v>19</v>
      </c>
      <c r="F432" s="249" t="s">
        <v>140</v>
      </c>
      <c r="G432" s="247"/>
      <c r="H432" s="250">
        <v>63.979999999999997</v>
      </c>
      <c r="I432" s="251"/>
      <c r="J432" s="247"/>
      <c r="K432" s="247"/>
      <c r="L432" s="252"/>
      <c r="M432" s="253"/>
      <c r="N432" s="254"/>
      <c r="O432" s="254"/>
      <c r="P432" s="254"/>
      <c r="Q432" s="254"/>
      <c r="R432" s="254"/>
      <c r="S432" s="254"/>
      <c r="T432" s="25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56" t="s">
        <v>138</v>
      </c>
      <c r="AU432" s="256" t="s">
        <v>84</v>
      </c>
      <c r="AV432" s="15" t="s">
        <v>134</v>
      </c>
      <c r="AW432" s="15" t="s">
        <v>35</v>
      </c>
      <c r="AX432" s="15" t="s">
        <v>82</v>
      </c>
      <c r="AY432" s="256" t="s">
        <v>126</v>
      </c>
    </row>
    <row r="433" s="2" customFormat="1" ht="16.5" customHeight="1">
      <c r="A433" s="40"/>
      <c r="B433" s="41"/>
      <c r="C433" s="258" t="s">
        <v>578</v>
      </c>
      <c r="D433" s="258" t="s">
        <v>327</v>
      </c>
      <c r="E433" s="259" t="s">
        <v>579</v>
      </c>
      <c r="F433" s="260" t="s">
        <v>580</v>
      </c>
      <c r="G433" s="261" t="s">
        <v>236</v>
      </c>
      <c r="H433" s="262">
        <v>0.35299999999999998</v>
      </c>
      <c r="I433" s="263"/>
      <c r="J433" s="264">
        <f>ROUND(I433*H433,2)</f>
        <v>0</v>
      </c>
      <c r="K433" s="260" t="s">
        <v>133</v>
      </c>
      <c r="L433" s="265"/>
      <c r="M433" s="266" t="s">
        <v>19</v>
      </c>
      <c r="N433" s="267" t="s">
        <v>45</v>
      </c>
      <c r="O433" s="86"/>
      <c r="P433" s="215">
        <f>O433*H433</f>
        <v>0</v>
      </c>
      <c r="Q433" s="215">
        <v>0.44</v>
      </c>
      <c r="R433" s="215">
        <f>Q433*H433</f>
        <v>0.15531999999999999</v>
      </c>
      <c r="S433" s="215">
        <v>0</v>
      </c>
      <c r="T433" s="216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7" t="s">
        <v>330</v>
      </c>
      <c r="AT433" s="217" t="s">
        <v>327</v>
      </c>
      <c r="AU433" s="217" t="s">
        <v>84</v>
      </c>
      <c r="AY433" s="19" t="s">
        <v>126</v>
      </c>
      <c r="BE433" s="218">
        <f>IF(N433="základní",J433,0)</f>
        <v>0</v>
      </c>
      <c r="BF433" s="218">
        <f>IF(N433="snížená",J433,0)</f>
        <v>0</v>
      </c>
      <c r="BG433" s="218">
        <f>IF(N433="zákl. přenesená",J433,0)</f>
        <v>0</v>
      </c>
      <c r="BH433" s="218">
        <f>IF(N433="sníž. přenesená",J433,0)</f>
        <v>0</v>
      </c>
      <c r="BI433" s="218">
        <f>IF(N433="nulová",J433,0)</f>
        <v>0</v>
      </c>
      <c r="BJ433" s="19" t="s">
        <v>82</v>
      </c>
      <c r="BK433" s="218">
        <f>ROUND(I433*H433,2)</f>
        <v>0</v>
      </c>
      <c r="BL433" s="19" t="s">
        <v>226</v>
      </c>
      <c r="BM433" s="217" t="s">
        <v>581</v>
      </c>
    </row>
    <row r="434" s="14" customFormat="1">
      <c r="A434" s="14"/>
      <c r="B434" s="235"/>
      <c r="C434" s="236"/>
      <c r="D434" s="226" t="s">
        <v>138</v>
      </c>
      <c r="E434" s="237" t="s">
        <v>19</v>
      </c>
      <c r="F434" s="238" t="s">
        <v>582</v>
      </c>
      <c r="G434" s="236"/>
      <c r="H434" s="239">
        <v>0.307</v>
      </c>
      <c r="I434" s="240"/>
      <c r="J434" s="236"/>
      <c r="K434" s="236"/>
      <c r="L434" s="241"/>
      <c r="M434" s="242"/>
      <c r="N434" s="243"/>
      <c r="O434" s="243"/>
      <c r="P434" s="243"/>
      <c r="Q434" s="243"/>
      <c r="R434" s="243"/>
      <c r="S434" s="243"/>
      <c r="T434" s="24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5" t="s">
        <v>138</v>
      </c>
      <c r="AU434" s="245" t="s">
        <v>84</v>
      </c>
      <c r="AV434" s="14" t="s">
        <v>84</v>
      </c>
      <c r="AW434" s="14" t="s">
        <v>35</v>
      </c>
      <c r="AX434" s="14" t="s">
        <v>74</v>
      </c>
      <c r="AY434" s="245" t="s">
        <v>126</v>
      </c>
    </row>
    <row r="435" s="15" customFormat="1">
      <c r="A435" s="15"/>
      <c r="B435" s="246"/>
      <c r="C435" s="247"/>
      <c r="D435" s="226" t="s">
        <v>138</v>
      </c>
      <c r="E435" s="248" t="s">
        <v>19</v>
      </c>
      <c r="F435" s="249" t="s">
        <v>140</v>
      </c>
      <c r="G435" s="247"/>
      <c r="H435" s="250">
        <v>0.307</v>
      </c>
      <c r="I435" s="251"/>
      <c r="J435" s="247"/>
      <c r="K435" s="247"/>
      <c r="L435" s="252"/>
      <c r="M435" s="253"/>
      <c r="N435" s="254"/>
      <c r="O435" s="254"/>
      <c r="P435" s="254"/>
      <c r="Q435" s="254"/>
      <c r="R435" s="254"/>
      <c r="S435" s="254"/>
      <c r="T435" s="25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56" t="s">
        <v>138</v>
      </c>
      <c r="AU435" s="256" t="s">
        <v>84</v>
      </c>
      <c r="AV435" s="15" t="s">
        <v>134</v>
      </c>
      <c r="AW435" s="15" t="s">
        <v>35</v>
      </c>
      <c r="AX435" s="15" t="s">
        <v>82</v>
      </c>
      <c r="AY435" s="256" t="s">
        <v>126</v>
      </c>
    </row>
    <row r="436" s="14" customFormat="1">
      <c r="A436" s="14"/>
      <c r="B436" s="235"/>
      <c r="C436" s="236"/>
      <c r="D436" s="226" t="s">
        <v>138</v>
      </c>
      <c r="E436" s="236"/>
      <c r="F436" s="238" t="s">
        <v>583</v>
      </c>
      <c r="G436" s="236"/>
      <c r="H436" s="239">
        <v>0.35299999999999998</v>
      </c>
      <c r="I436" s="240"/>
      <c r="J436" s="236"/>
      <c r="K436" s="236"/>
      <c r="L436" s="241"/>
      <c r="M436" s="242"/>
      <c r="N436" s="243"/>
      <c r="O436" s="243"/>
      <c r="P436" s="243"/>
      <c r="Q436" s="243"/>
      <c r="R436" s="243"/>
      <c r="S436" s="243"/>
      <c r="T436" s="24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5" t="s">
        <v>138</v>
      </c>
      <c r="AU436" s="245" t="s">
        <v>84</v>
      </c>
      <c r="AV436" s="14" t="s">
        <v>84</v>
      </c>
      <c r="AW436" s="14" t="s">
        <v>4</v>
      </c>
      <c r="AX436" s="14" t="s">
        <v>82</v>
      </c>
      <c r="AY436" s="245" t="s">
        <v>126</v>
      </c>
    </row>
    <row r="437" s="2" customFormat="1" ht="24.15" customHeight="1">
      <c r="A437" s="40"/>
      <c r="B437" s="41"/>
      <c r="C437" s="206" t="s">
        <v>584</v>
      </c>
      <c r="D437" s="206" t="s">
        <v>129</v>
      </c>
      <c r="E437" s="207" t="s">
        <v>585</v>
      </c>
      <c r="F437" s="208" t="s">
        <v>586</v>
      </c>
      <c r="G437" s="209" t="s">
        <v>151</v>
      </c>
      <c r="H437" s="210">
        <v>19.475999999999999</v>
      </c>
      <c r="I437" s="211"/>
      <c r="J437" s="212">
        <f>ROUND(I437*H437,2)</f>
        <v>0</v>
      </c>
      <c r="K437" s="208" t="s">
        <v>133</v>
      </c>
      <c r="L437" s="46"/>
      <c r="M437" s="213" t="s">
        <v>19</v>
      </c>
      <c r="N437" s="214" t="s">
        <v>45</v>
      </c>
      <c r="O437" s="86"/>
      <c r="P437" s="215">
        <f>O437*H437</f>
        <v>0</v>
      </c>
      <c r="Q437" s="215">
        <v>0</v>
      </c>
      <c r="R437" s="215">
        <f>Q437*H437</f>
        <v>0</v>
      </c>
      <c r="S437" s="215">
        <v>0</v>
      </c>
      <c r="T437" s="216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17" t="s">
        <v>226</v>
      </c>
      <c r="AT437" s="217" t="s">
        <v>129</v>
      </c>
      <c r="AU437" s="217" t="s">
        <v>84</v>
      </c>
      <c r="AY437" s="19" t="s">
        <v>126</v>
      </c>
      <c r="BE437" s="218">
        <f>IF(N437="základní",J437,0)</f>
        <v>0</v>
      </c>
      <c r="BF437" s="218">
        <f>IF(N437="snížená",J437,0)</f>
        <v>0</v>
      </c>
      <c r="BG437" s="218">
        <f>IF(N437="zákl. přenesená",J437,0)</f>
        <v>0</v>
      </c>
      <c r="BH437" s="218">
        <f>IF(N437="sníž. přenesená",J437,0)</f>
        <v>0</v>
      </c>
      <c r="BI437" s="218">
        <f>IF(N437="nulová",J437,0)</f>
        <v>0</v>
      </c>
      <c r="BJ437" s="19" t="s">
        <v>82</v>
      </c>
      <c r="BK437" s="218">
        <f>ROUND(I437*H437,2)</f>
        <v>0</v>
      </c>
      <c r="BL437" s="19" t="s">
        <v>226</v>
      </c>
      <c r="BM437" s="217" t="s">
        <v>587</v>
      </c>
    </row>
    <row r="438" s="2" customFormat="1">
      <c r="A438" s="40"/>
      <c r="B438" s="41"/>
      <c r="C438" s="42"/>
      <c r="D438" s="219" t="s">
        <v>136</v>
      </c>
      <c r="E438" s="42"/>
      <c r="F438" s="220" t="s">
        <v>588</v>
      </c>
      <c r="G438" s="42"/>
      <c r="H438" s="42"/>
      <c r="I438" s="221"/>
      <c r="J438" s="42"/>
      <c r="K438" s="42"/>
      <c r="L438" s="46"/>
      <c r="M438" s="222"/>
      <c r="N438" s="223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136</v>
      </c>
      <c r="AU438" s="19" t="s">
        <v>84</v>
      </c>
    </row>
    <row r="439" s="14" customFormat="1">
      <c r="A439" s="14"/>
      <c r="B439" s="235"/>
      <c r="C439" s="236"/>
      <c r="D439" s="226" t="s">
        <v>138</v>
      </c>
      <c r="E439" s="237" t="s">
        <v>19</v>
      </c>
      <c r="F439" s="238" t="s">
        <v>589</v>
      </c>
      <c r="G439" s="236"/>
      <c r="H439" s="239">
        <v>5.4050000000000002</v>
      </c>
      <c r="I439" s="240"/>
      <c r="J439" s="236"/>
      <c r="K439" s="236"/>
      <c r="L439" s="241"/>
      <c r="M439" s="242"/>
      <c r="N439" s="243"/>
      <c r="O439" s="243"/>
      <c r="P439" s="243"/>
      <c r="Q439" s="243"/>
      <c r="R439" s="243"/>
      <c r="S439" s="243"/>
      <c r="T439" s="24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5" t="s">
        <v>138</v>
      </c>
      <c r="AU439" s="245" t="s">
        <v>84</v>
      </c>
      <c r="AV439" s="14" t="s">
        <v>84</v>
      </c>
      <c r="AW439" s="14" t="s">
        <v>35</v>
      </c>
      <c r="AX439" s="14" t="s">
        <v>74</v>
      </c>
      <c r="AY439" s="245" t="s">
        <v>126</v>
      </c>
    </row>
    <row r="440" s="14" customFormat="1">
      <c r="A440" s="14"/>
      <c r="B440" s="235"/>
      <c r="C440" s="236"/>
      <c r="D440" s="226" t="s">
        <v>138</v>
      </c>
      <c r="E440" s="237" t="s">
        <v>19</v>
      </c>
      <c r="F440" s="238" t="s">
        <v>590</v>
      </c>
      <c r="G440" s="236"/>
      <c r="H440" s="239">
        <v>6.46</v>
      </c>
      <c r="I440" s="240"/>
      <c r="J440" s="236"/>
      <c r="K440" s="236"/>
      <c r="L440" s="241"/>
      <c r="M440" s="242"/>
      <c r="N440" s="243"/>
      <c r="O440" s="243"/>
      <c r="P440" s="243"/>
      <c r="Q440" s="243"/>
      <c r="R440" s="243"/>
      <c r="S440" s="243"/>
      <c r="T440" s="24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5" t="s">
        <v>138</v>
      </c>
      <c r="AU440" s="245" t="s">
        <v>84</v>
      </c>
      <c r="AV440" s="14" t="s">
        <v>84</v>
      </c>
      <c r="AW440" s="14" t="s">
        <v>35</v>
      </c>
      <c r="AX440" s="14" t="s">
        <v>74</v>
      </c>
      <c r="AY440" s="245" t="s">
        <v>126</v>
      </c>
    </row>
    <row r="441" s="14" customFormat="1">
      <c r="A441" s="14"/>
      <c r="B441" s="235"/>
      <c r="C441" s="236"/>
      <c r="D441" s="226" t="s">
        <v>138</v>
      </c>
      <c r="E441" s="237" t="s">
        <v>19</v>
      </c>
      <c r="F441" s="238" t="s">
        <v>591</v>
      </c>
      <c r="G441" s="236"/>
      <c r="H441" s="239">
        <v>7.6109999999999998</v>
      </c>
      <c r="I441" s="240"/>
      <c r="J441" s="236"/>
      <c r="K441" s="236"/>
      <c r="L441" s="241"/>
      <c r="M441" s="242"/>
      <c r="N441" s="243"/>
      <c r="O441" s="243"/>
      <c r="P441" s="243"/>
      <c r="Q441" s="243"/>
      <c r="R441" s="243"/>
      <c r="S441" s="243"/>
      <c r="T441" s="24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5" t="s">
        <v>138</v>
      </c>
      <c r="AU441" s="245" t="s">
        <v>84</v>
      </c>
      <c r="AV441" s="14" t="s">
        <v>84</v>
      </c>
      <c r="AW441" s="14" t="s">
        <v>35</v>
      </c>
      <c r="AX441" s="14" t="s">
        <v>74</v>
      </c>
      <c r="AY441" s="245" t="s">
        <v>126</v>
      </c>
    </row>
    <row r="442" s="15" customFormat="1">
      <c r="A442" s="15"/>
      <c r="B442" s="246"/>
      <c r="C442" s="247"/>
      <c r="D442" s="226" t="s">
        <v>138</v>
      </c>
      <c r="E442" s="248" t="s">
        <v>19</v>
      </c>
      <c r="F442" s="249" t="s">
        <v>140</v>
      </c>
      <c r="G442" s="247"/>
      <c r="H442" s="250">
        <v>19.475999999999999</v>
      </c>
      <c r="I442" s="251"/>
      <c r="J442" s="247"/>
      <c r="K442" s="247"/>
      <c r="L442" s="252"/>
      <c r="M442" s="253"/>
      <c r="N442" s="254"/>
      <c r="O442" s="254"/>
      <c r="P442" s="254"/>
      <c r="Q442" s="254"/>
      <c r="R442" s="254"/>
      <c r="S442" s="254"/>
      <c r="T442" s="25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56" t="s">
        <v>138</v>
      </c>
      <c r="AU442" s="256" t="s">
        <v>84</v>
      </c>
      <c r="AV442" s="15" t="s">
        <v>134</v>
      </c>
      <c r="AW442" s="15" t="s">
        <v>35</v>
      </c>
      <c r="AX442" s="15" t="s">
        <v>82</v>
      </c>
      <c r="AY442" s="256" t="s">
        <v>126</v>
      </c>
    </row>
    <row r="443" s="2" customFormat="1" ht="16.5" customHeight="1">
      <c r="A443" s="40"/>
      <c r="B443" s="41"/>
      <c r="C443" s="258" t="s">
        <v>592</v>
      </c>
      <c r="D443" s="258" t="s">
        <v>327</v>
      </c>
      <c r="E443" s="259" t="s">
        <v>593</v>
      </c>
      <c r="F443" s="260" t="s">
        <v>594</v>
      </c>
      <c r="G443" s="261" t="s">
        <v>236</v>
      </c>
      <c r="H443" s="262">
        <v>0.56000000000000005</v>
      </c>
      <c r="I443" s="263"/>
      <c r="J443" s="264">
        <f>ROUND(I443*H443,2)</f>
        <v>0</v>
      </c>
      <c r="K443" s="260" t="s">
        <v>133</v>
      </c>
      <c r="L443" s="265"/>
      <c r="M443" s="266" t="s">
        <v>19</v>
      </c>
      <c r="N443" s="267" t="s">
        <v>45</v>
      </c>
      <c r="O443" s="86"/>
      <c r="P443" s="215">
        <f>O443*H443</f>
        <v>0</v>
      </c>
      <c r="Q443" s="215">
        <v>0.55000000000000004</v>
      </c>
      <c r="R443" s="215">
        <f>Q443*H443</f>
        <v>0.30800000000000005</v>
      </c>
      <c r="S443" s="215">
        <v>0</v>
      </c>
      <c r="T443" s="216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7" t="s">
        <v>330</v>
      </c>
      <c r="AT443" s="217" t="s">
        <v>327</v>
      </c>
      <c r="AU443" s="217" t="s">
        <v>84</v>
      </c>
      <c r="AY443" s="19" t="s">
        <v>126</v>
      </c>
      <c r="BE443" s="218">
        <f>IF(N443="základní",J443,0)</f>
        <v>0</v>
      </c>
      <c r="BF443" s="218">
        <f>IF(N443="snížená",J443,0)</f>
        <v>0</v>
      </c>
      <c r="BG443" s="218">
        <f>IF(N443="zákl. přenesená",J443,0)</f>
        <v>0</v>
      </c>
      <c r="BH443" s="218">
        <f>IF(N443="sníž. přenesená",J443,0)</f>
        <v>0</v>
      </c>
      <c r="BI443" s="218">
        <f>IF(N443="nulová",J443,0)</f>
        <v>0</v>
      </c>
      <c r="BJ443" s="19" t="s">
        <v>82</v>
      </c>
      <c r="BK443" s="218">
        <f>ROUND(I443*H443,2)</f>
        <v>0</v>
      </c>
      <c r="BL443" s="19" t="s">
        <v>226</v>
      </c>
      <c r="BM443" s="217" t="s">
        <v>595</v>
      </c>
    </row>
    <row r="444" s="14" customFormat="1">
      <c r="A444" s="14"/>
      <c r="B444" s="235"/>
      <c r="C444" s="236"/>
      <c r="D444" s="226" t="s">
        <v>138</v>
      </c>
      <c r="E444" s="237" t="s">
        <v>19</v>
      </c>
      <c r="F444" s="238" t="s">
        <v>596</v>
      </c>
      <c r="G444" s="236"/>
      <c r="H444" s="239">
        <v>0.48699999999999999</v>
      </c>
      <c r="I444" s="240"/>
      <c r="J444" s="236"/>
      <c r="K444" s="236"/>
      <c r="L444" s="241"/>
      <c r="M444" s="242"/>
      <c r="N444" s="243"/>
      <c r="O444" s="243"/>
      <c r="P444" s="243"/>
      <c r="Q444" s="243"/>
      <c r="R444" s="243"/>
      <c r="S444" s="243"/>
      <c r="T444" s="24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5" t="s">
        <v>138</v>
      </c>
      <c r="AU444" s="245" t="s">
        <v>84</v>
      </c>
      <c r="AV444" s="14" t="s">
        <v>84</v>
      </c>
      <c r="AW444" s="14" t="s">
        <v>35</v>
      </c>
      <c r="AX444" s="14" t="s">
        <v>74</v>
      </c>
      <c r="AY444" s="245" t="s">
        <v>126</v>
      </c>
    </row>
    <row r="445" s="15" customFormat="1">
      <c r="A445" s="15"/>
      <c r="B445" s="246"/>
      <c r="C445" s="247"/>
      <c r="D445" s="226" t="s">
        <v>138</v>
      </c>
      <c r="E445" s="248" t="s">
        <v>19</v>
      </c>
      <c r="F445" s="249" t="s">
        <v>140</v>
      </c>
      <c r="G445" s="247"/>
      <c r="H445" s="250">
        <v>0.48699999999999999</v>
      </c>
      <c r="I445" s="251"/>
      <c r="J445" s="247"/>
      <c r="K445" s="247"/>
      <c r="L445" s="252"/>
      <c r="M445" s="253"/>
      <c r="N445" s="254"/>
      <c r="O445" s="254"/>
      <c r="P445" s="254"/>
      <c r="Q445" s="254"/>
      <c r="R445" s="254"/>
      <c r="S445" s="254"/>
      <c r="T445" s="25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56" t="s">
        <v>138</v>
      </c>
      <c r="AU445" s="256" t="s">
        <v>84</v>
      </c>
      <c r="AV445" s="15" t="s">
        <v>134</v>
      </c>
      <c r="AW445" s="15" t="s">
        <v>35</v>
      </c>
      <c r="AX445" s="15" t="s">
        <v>82</v>
      </c>
      <c r="AY445" s="256" t="s">
        <v>126</v>
      </c>
    </row>
    <row r="446" s="14" customFormat="1">
      <c r="A446" s="14"/>
      <c r="B446" s="235"/>
      <c r="C446" s="236"/>
      <c r="D446" s="226" t="s">
        <v>138</v>
      </c>
      <c r="E446" s="236"/>
      <c r="F446" s="238" t="s">
        <v>597</v>
      </c>
      <c r="G446" s="236"/>
      <c r="H446" s="239">
        <v>0.56000000000000005</v>
      </c>
      <c r="I446" s="240"/>
      <c r="J446" s="236"/>
      <c r="K446" s="236"/>
      <c r="L446" s="241"/>
      <c r="M446" s="242"/>
      <c r="N446" s="243"/>
      <c r="O446" s="243"/>
      <c r="P446" s="243"/>
      <c r="Q446" s="243"/>
      <c r="R446" s="243"/>
      <c r="S446" s="243"/>
      <c r="T446" s="24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5" t="s">
        <v>138</v>
      </c>
      <c r="AU446" s="245" t="s">
        <v>84</v>
      </c>
      <c r="AV446" s="14" t="s">
        <v>84</v>
      </c>
      <c r="AW446" s="14" t="s">
        <v>4</v>
      </c>
      <c r="AX446" s="14" t="s">
        <v>82</v>
      </c>
      <c r="AY446" s="245" t="s">
        <v>126</v>
      </c>
    </row>
    <row r="447" s="2" customFormat="1" ht="21.75" customHeight="1">
      <c r="A447" s="40"/>
      <c r="B447" s="41"/>
      <c r="C447" s="206" t="s">
        <v>598</v>
      </c>
      <c r="D447" s="206" t="s">
        <v>129</v>
      </c>
      <c r="E447" s="207" t="s">
        <v>599</v>
      </c>
      <c r="F447" s="208" t="s">
        <v>600</v>
      </c>
      <c r="G447" s="209" t="s">
        <v>236</v>
      </c>
      <c r="H447" s="210">
        <v>0.91300000000000003</v>
      </c>
      <c r="I447" s="211"/>
      <c r="J447" s="212">
        <f>ROUND(I447*H447,2)</f>
        <v>0</v>
      </c>
      <c r="K447" s="208" t="s">
        <v>19</v>
      </c>
      <c r="L447" s="46"/>
      <c r="M447" s="213" t="s">
        <v>19</v>
      </c>
      <c r="N447" s="214" t="s">
        <v>45</v>
      </c>
      <c r="O447" s="86"/>
      <c r="P447" s="215">
        <f>O447*H447</f>
        <v>0</v>
      </c>
      <c r="Q447" s="215">
        <v>0.023369999999999998</v>
      </c>
      <c r="R447" s="215">
        <f>Q447*H447</f>
        <v>0.021336809999999998</v>
      </c>
      <c r="S447" s="215">
        <v>0</v>
      </c>
      <c r="T447" s="216">
        <f>S447*H447</f>
        <v>0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217" t="s">
        <v>226</v>
      </c>
      <c r="AT447" s="217" t="s">
        <v>129</v>
      </c>
      <c r="AU447" s="217" t="s">
        <v>84</v>
      </c>
      <c r="AY447" s="19" t="s">
        <v>126</v>
      </c>
      <c r="BE447" s="218">
        <f>IF(N447="základní",J447,0)</f>
        <v>0</v>
      </c>
      <c r="BF447" s="218">
        <f>IF(N447="snížená",J447,0)</f>
        <v>0</v>
      </c>
      <c r="BG447" s="218">
        <f>IF(N447="zákl. přenesená",J447,0)</f>
        <v>0</v>
      </c>
      <c r="BH447" s="218">
        <f>IF(N447="sníž. přenesená",J447,0)</f>
        <v>0</v>
      </c>
      <c r="BI447" s="218">
        <f>IF(N447="nulová",J447,0)</f>
        <v>0</v>
      </c>
      <c r="BJ447" s="19" t="s">
        <v>82</v>
      </c>
      <c r="BK447" s="218">
        <f>ROUND(I447*H447,2)</f>
        <v>0</v>
      </c>
      <c r="BL447" s="19" t="s">
        <v>226</v>
      </c>
      <c r="BM447" s="217" t="s">
        <v>601</v>
      </c>
    </row>
    <row r="448" s="14" customFormat="1">
      <c r="A448" s="14"/>
      <c r="B448" s="235"/>
      <c r="C448" s="236"/>
      <c r="D448" s="226" t="s">
        <v>138</v>
      </c>
      <c r="E448" s="237" t="s">
        <v>19</v>
      </c>
      <c r="F448" s="238" t="s">
        <v>557</v>
      </c>
      <c r="G448" s="236"/>
      <c r="H448" s="239">
        <v>0.35299999999999998</v>
      </c>
      <c r="I448" s="240"/>
      <c r="J448" s="236"/>
      <c r="K448" s="236"/>
      <c r="L448" s="241"/>
      <c r="M448" s="242"/>
      <c r="N448" s="243"/>
      <c r="O448" s="243"/>
      <c r="P448" s="243"/>
      <c r="Q448" s="243"/>
      <c r="R448" s="243"/>
      <c r="S448" s="243"/>
      <c r="T448" s="24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5" t="s">
        <v>138</v>
      </c>
      <c r="AU448" s="245" t="s">
        <v>84</v>
      </c>
      <c r="AV448" s="14" t="s">
        <v>84</v>
      </c>
      <c r="AW448" s="14" t="s">
        <v>35</v>
      </c>
      <c r="AX448" s="14" t="s">
        <v>74</v>
      </c>
      <c r="AY448" s="245" t="s">
        <v>126</v>
      </c>
    </row>
    <row r="449" s="14" customFormat="1">
      <c r="A449" s="14"/>
      <c r="B449" s="235"/>
      <c r="C449" s="236"/>
      <c r="D449" s="226" t="s">
        <v>138</v>
      </c>
      <c r="E449" s="237" t="s">
        <v>19</v>
      </c>
      <c r="F449" s="238" t="s">
        <v>558</v>
      </c>
      <c r="G449" s="236"/>
      <c r="H449" s="239">
        <v>0.56000000000000005</v>
      </c>
      <c r="I449" s="240"/>
      <c r="J449" s="236"/>
      <c r="K449" s="236"/>
      <c r="L449" s="241"/>
      <c r="M449" s="242"/>
      <c r="N449" s="243"/>
      <c r="O449" s="243"/>
      <c r="P449" s="243"/>
      <c r="Q449" s="243"/>
      <c r="R449" s="243"/>
      <c r="S449" s="243"/>
      <c r="T449" s="24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5" t="s">
        <v>138</v>
      </c>
      <c r="AU449" s="245" t="s">
        <v>84</v>
      </c>
      <c r="AV449" s="14" t="s">
        <v>84</v>
      </c>
      <c r="AW449" s="14" t="s">
        <v>35</v>
      </c>
      <c r="AX449" s="14" t="s">
        <v>74</v>
      </c>
      <c r="AY449" s="245" t="s">
        <v>126</v>
      </c>
    </row>
    <row r="450" s="15" customFormat="1">
      <c r="A450" s="15"/>
      <c r="B450" s="246"/>
      <c r="C450" s="247"/>
      <c r="D450" s="226" t="s">
        <v>138</v>
      </c>
      <c r="E450" s="248" t="s">
        <v>19</v>
      </c>
      <c r="F450" s="249" t="s">
        <v>140</v>
      </c>
      <c r="G450" s="247"/>
      <c r="H450" s="250">
        <v>0.91300000000000003</v>
      </c>
      <c r="I450" s="251"/>
      <c r="J450" s="247"/>
      <c r="K450" s="247"/>
      <c r="L450" s="252"/>
      <c r="M450" s="253"/>
      <c r="N450" s="254"/>
      <c r="O450" s="254"/>
      <c r="P450" s="254"/>
      <c r="Q450" s="254"/>
      <c r="R450" s="254"/>
      <c r="S450" s="254"/>
      <c r="T450" s="25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56" t="s">
        <v>138</v>
      </c>
      <c r="AU450" s="256" t="s">
        <v>84</v>
      </c>
      <c r="AV450" s="15" t="s">
        <v>134</v>
      </c>
      <c r="AW450" s="15" t="s">
        <v>35</v>
      </c>
      <c r="AX450" s="15" t="s">
        <v>82</v>
      </c>
      <c r="AY450" s="256" t="s">
        <v>126</v>
      </c>
    </row>
    <row r="451" s="2" customFormat="1" ht="16.5" customHeight="1">
      <c r="A451" s="40"/>
      <c r="B451" s="41"/>
      <c r="C451" s="258" t="s">
        <v>602</v>
      </c>
      <c r="D451" s="258" t="s">
        <v>327</v>
      </c>
      <c r="E451" s="259" t="s">
        <v>603</v>
      </c>
      <c r="F451" s="260" t="s">
        <v>604</v>
      </c>
      <c r="G451" s="261" t="s">
        <v>132</v>
      </c>
      <c r="H451" s="262">
        <v>56</v>
      </c>
      <c r="I451" s="263"/>
      <c r="J451" s="264">
        <f>ROUND(I451*H451,2)</f>
        <v>0</v>
      </c>
      <c r="K451" s="260" t="s">
        <v>19</v>
      </c>
      <c r="L451" s="265"/>
      <c r="M451" s="266" t="s">
        <v>19</v>
      </c>
      <c r="N451" s="267" t="s">
        <v>45</v>
      </c>
      <c r="O451" s="86"/>
      <c r="P451" s="215">
        <f>O451*H451</f>
        <v>0</v>
      </c>
      <c r="Q451" s="215">
        <v>0.00025000000000000001</v>
      </c>
      <c r="R451" s="215">
        <f>Q451*H451</f>
        <v>0.014</v>
      </c>
      <c r="S451" s="215">
        <v>0</v>
      </c>
      <c r="T451" s="216">
        <f>S451*H451</f>
        <v>0</v>
      </c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R451" s="217" t="s">
        <v>330</v>
      </c>
      <c r="AT451" s="217" t="s">
        <v>327</v>
      </c>
      <c r="AU451" s="217" t="s">
        <v>84</v>
      </c>
      <c r="AY451" s="19" t="s">
        <v>126</v>
      </c>
      <c r="BE451" s="218">
        <f>IF(N451="základní",J451,0)</f>
        <v>0</v>
      </c>
      <c r="BF451" s="218">
        <f>IF(N451="snížená",J451,0)</f>
        <v>0</v>
      </c>
      <c r="BG451" s="218">
        <f>IF(N451="zákl. přenesená",J451,0)</f>
        <v>0</v>
      </c>
      <c r="BH451" s="218">
        <f>IF(N451="sníž. přenesená",J451,0)</f>
        <v>0</v>
      </c>
      <c r="BI451" s="218">
        <f>IF(N451="nulová",J451,0)</f>
        <v>0</v>
      </c>
      <c r="BJ451" s="19" t="s">
        <v>82</v>
      </c>
      <c r="BK451" s="218">
        <f>ROUND(I451*H451,2)</f>
        <v>0</v>
      </c>
      <c r="BL451" s="19" t="s">
        <v>226</v>
      </c>
      <c r="BM451" s="217" t="s">
        <v>605</v>
      </c>
    </row>
    <row r="452" s="14" customFormat="1">
      <c r="A452" s="14"/>
      <c r="B452" s="235"/>
      <c r="C452" s="236"/>
      <c r="D452" s="226" t="s">
        <v>138</v>
      </c>
      <c r="E452" s="237" t="s">
        <v>19</v>
      </c>
      <c r="F452" s="238" t="s">
        <v>466</v>
      </c>
      <c r="G452" s="236"/>
      <c r="H452" s="239">
        <v>56</v>
      </c>
      <c r="I452" s="240"/>
      <c r="J452" s="236"/>
      <c r="K452" s="236"/>
      <c r="L452" s="241"/>
      <c r="M452" s="242"/>
      <c r="N452" s="243"/>
      <c r="O452" s="243"/>
      <c r="P452" s="243"/>
      <c r="Q452" s="243"/>
      <c r="R452" s="243"/>
      <c r="S452" s="243"/>
      <c r="T452" s="24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5" t="s">
        <v>138</v>
      </c>
      <c r="AU452" s="245" t="s">
        <v>84</v>
      </c>
      <c r="AV452" s="14" t="s">
        <v>84</v>
      </c>
      <c r="AW452" s="14" t="s">
        <v>35</v>
      </c>
      <c r="AX452" s="14" t="s">
        <v>74</v>
      </c>
      <c r="AY452" s="245" t="s">
        <v>126</v>
      </c>
    </row>
    <row r="453" s="15" customFormat="1">
      <c r="A453" s="15"/>
      <c r="B453" s="246"/>
      <c r="C453" s="247"/>
      <c r="D453" s="226" t="s">
        <v>138</v>
      </c>
      <c r="E453" s="248" t="s">
        <v>19</v>
      </c>
      <c r="F453" s="249" t="s">
        <v>140</v>
      </c>
      <c r="G453" s="247"/>
      <c r="H453" s="250">
        <v>56</v>
      </c>
      <c r="I453" s="251"/>
      <c r="J453" s="247"/>
      <c r="K453" s="247"/>
      <c r="L453" s="252"/>
      <c r="M453" s="253"/>
      <c r="N453" s="254"/>
      <c r="O453" s="254"/>
      <c r="P453" s="254"/>
      <c r="Q453" s="254"/>
      <c r="R453" s="254"/>
      <c r="S453" s="254"/>
      <c r="T453" s="25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56" t="s">
        <v>138</v>
      </c>
      <c r="AU453" s="256" t="s">
        <v>84</v>
      </c>
      <c r="AV453" s="15" t="s">
        <v>134</v>
      </c>
      <c r="AW453" s="15" t="s">
        <v>35</v>
      </c>
      <c r="AX453" s="15" t="s">
        <v>82</v>
      </c>
      <c r="AY453" s="256" t="s">
        <v>126</v>
      </c>
    </row>
    <row r="454" s="2" customFormat="1" ht="24.15" customHeight="1">
      <c r="A454" s="40"/>
      <c r="B454" s="41"/>
      <c r="C454" s="206" t="s">
        <v>606</v>
      </c>
      <c r="D454" s="206" t="s">
        <v>129</v>
      </c>
      <c r="E454" s="207" t="s">
        <v>607</v>
      </c>
      <c r="F454" s="208" t="s">
        <v>608</v>
      </c>
      <c r="G454" s="209" t="s">
        <v>286</v>
      </c>
      <c r="H454" s="210">
        <v>0.58899999999999997</v>
      </c>
      <c r="I454" s="211"/>
      <c r="J454" s="212">
        <f>ROUND(I454*H454,2)</f>
        <v>0</v>
      </c>
      <c r="K454" s="208" t="s">
        <v>133</v>
      </c>
      <c r="L454" s="46"/>
      <c r="M454" s="213" t="s">
        <v>19</v>
      </c>
      <c r="N454" s="214" t="s">
        <v>45</v>
      </c>
      <c r="O454" s="86"/>
      <c r="P454" s="215">
        <f>O454*H454</f>
        <v>0</v>
      </c>
      <c r="Q454" s="215">
        <v>0</v>
      </c>
      <c r="R454" s="215">
        <f>Q454*H454</f>
        <v>0</v>
      </c>
      <c r="S454" s="215">
        <v>0</v>
      </c>
      <c r="T454" s="216">
        <f>S454*H454</f>
        <v>0</v>
      </c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R454" s="217" t="s">
        <v>226</v>
      </c>
      <c r="AT454" s="217" t="s">
        <v>129</v>
      </c>
      <c r="AU454" s="217" t="s">
        <v>84</v>
      </c>
      <c r="AY454" s="19" t="s">
        <v>126</v>
      </c>
      <c r="BE454" s="218">
        <f>IF(N454="základní",J454,0)</f>
        <v>0</v>
      </c>
      <c r="BF454" s="218">
        <f>IF(N454="snížená",J454,0)</f>
        <v>0</v>
      </c>
      <c r="BG454" s="218">
        <f>IF(N454="zákl. přenesená",J454,0)</f>
        <v>0</v>
      </c>
      <c r="BH454" s="218">
        <f>IF(N454="sníž. přenesená",J454,0)</f>
        <v>0</v>
      </c>
      <c r="BI454" s="218">
        <f>IF(N454="nulová",J454,0)</f>
        <v>0</v>
      </c>
      <c r="BJ454" s="19" t="s">
        <v>82</v>
      </c>
      <c r="BK454" s="218">
        <f>ROUND(I454*H454,2)</f>
        <v>0</v>
      </c>
      <c r="BL454" s="19" t="s">
        <v>226</v>
      </c>
      <c r="BM454" s="217" t="s">
        <v>609</v>
      </c>
    </row>
    <row r="455" s="2" customFormat="1">
      <c r="A455" s="40"/>
      <c r="B455" s="41"/>
      <c r="C455" s="42"/>
      <c r="D455" s="219" t="s">
        <v>136</v>
      </c>
      <c r="E455" s="42"/>
      <c r="F455" s="220" t="s">
        <v>610</v>
      </c>
      <c r="G455" s="42"/>
      <c r="H455" s="42"/>
      <c r="I455" s="221"/>
      <c r="J455" s="42"/>
      <c r="K455" s="42"/>
      <c r="L455" s="46"/>
      <c r="M455" s="222"/>
      <c r="N455" s="223"/>
      <c r="O455" s="86"/>
      <c r="P455" s="86"/>
      <c r="Q455" s="86"/>
      <c r="R455" s="86"/>
      <c r="S455" s="86"/>
      <c r="T455" s="87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T455" s="19" t="s">
        <v>136</v>
      </c>
      <c r="AU455" s="19" t="s">
        <v>84</v>
      </c>
    </row>
    <row r="456" s="12" customFormat="1" ht="22.8" customHeight="1">
      <c r="A456" s="12"/>
      <c r="B456" s="190"/>
      <c r="C456" s="191"/>
      <c r="D456" s="192" t="s">
        <v>73</v>
      </c>
      <c r="E456" s="204" t="s">
        <v>611</v>
      </c>
      <c r="F456" s="204" t="s">
        <v>612</v>
      </c>
      <c r="G456" s="191"/>
      <c r="H456" s="191"/>
      <c r="I456" s="194"/>
      <c r="J456" s="205">
        <f>BK456</f>
        <v>0</v>
      </c>
      <c r="K456" s="191"/>
      <c r="L456" s="196"/>
      <c r="M456" s="197"/>
      <c r="N456" s="198"/>
      <c r="O456" s="198"/>
      <c r="P456" s="199">
        <f>SUM(P457:P472)</f>
        <v>0</v>
      </c>
      <c r="Q456" s="198"/>
      <c r="R456" s="199">
        <f>SUM(R457:R472)</f>
        <v>0.04399680000000001</v>
      </c>
      <c r="S456" s="198"/>
      <c r="T456" s="200">
        <f>SUM(T457:T472)</f>
        <v>0.086078000000000016</v>
      </c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R456" s="201" t="s">
        <v>84</v>
      </c>
      <c r="AT456" s="202" t="s">
        <v>73</v>
      </c>
      <c r="AU456" s="202" t="s">
        <v>82</v>
      </c>
      <c r="AY456" s="201" t="s">
        <v>126</v>
      </c>
      <c r="BK456" s="203">
        <f>SUM(BK457:BK472)</f>
        <v>0</v>
      </c>
    </row>
    <row r="457" s="2" customFormat="1" ht="16.5" customHeight="1">
      <c r="A457" s="40"/>
      <c r="B457" s="41"/>
      <c r="C457" s="206" t="s">
        <v>613</v>
      </c>
      <c r="D457" s="206" t="s">
        <v>129</v>
      </c>
      <c r="E457" s="207" t="s">
        <v>614</v>
      </c>
      <c r="F457" s="208" t="s">
        <v>615</v>
      </c>
      <c r="G457" s="209" t="s">
        <v>222</v>
      </c>
      <c r="H457" s="210">
        <v>32.700000000000003</v>
      </c>
      <c r="I457" s="211"/>
      <c r="J457" s="212">
        <f>ROUND(I457*H457,2)</f>
        <v>0</v>
      </c>
      <c r="K457" s="208" t="s">
        <v>19</v>
      </c>
      <c r="L457" s="46"/>
      <c r="M457" s="213" t="s">
        <v>19</v>
      </c>
      <c r="N457" s="214" t="s">
        <v>45</v>
      </c>
      <c r="O457" s="86"/>
      <c r="P457" s="215">
        <f>O457*H457</f>
        <v>0</v>
      </c>
      <c r="Q457" s="215">
        <v>0.001</v>
      </c>
      <c r="R457" s="215">
        <f>Q457*H457</f>
        <v>0.032700000000000007</v>
      </c>
      <c r="S457" s="215">
        <v>0</v>
      </c>
      <c r="T457" s="216">
        <f>S457*H457</f>
        <v>0</v>
      </c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R457" s="217" t="s">
        <v>226</v>
      </c>
      <c r="AT457" s="217" t="s">
        <v>129</v>
      </c>
      <c r="AU457" s="217" t="s">
        <v>84</v>
      </c>
      <c r="AY457" s="19" t="s">
        <v>126</v>
      </c>
      <c r="BE457" s="218">
        <f>IF(N457="základní",J457,0)</f>
        <v>0</v>
      </c>
      <c r="BF457" s="218">
        <f>IF(N457="snížená",J457,0)</f>
        <v>0</v>
      </c>
      <c r="BG457" s="218">
        <f>IF(N457="zákl. přenesená",J457,0)</f>
        <v>0</v>
      </c>
      <c r="BH457" s="218">
        <f>IF(N457="sníž. přenesená",J457,0)</f>
        <v>0</v>
      </c>
      <c r="BI457" s="218">
        <f>IF(N457="nulová",J457,0)</f>
        <v>0</v>
      </c>
      <c r="BJ457" s="19" t="s">
        <v>82</v>
      </c>
      <c r="BK457" s="218">
        <f>ROUND(I457*H457,2)</f>
        <v>0</v>
      </c>
      <c r="BL457" s="19" t="s">
        <v>226</v>
      </c>
      <c r="BM457" s="217" t="s">
        <v>616</v>
      </c>
    </row>
    <row r="458" s="14" customFormat="1">
      <c r="A458" s="14"/>
      <c r="B458" s="235"/>
      <c r="C458" s="236"/>
      <c r="D458" s="226" t="s">
        <v>138</v>
      </c>
      <c r="E458" s="237" t="s">
        <v>19</v>
      </c>
      <c r="F458" s="238" t="s">
        <v>617</v>
      </c>
      <c r="G458" s="236"/>
      <c r="H458" s="239">
        <v>17.800000000000001</v>
      </c>
      <c r="I458" s="240"/>
      <c r="J458" s="236"/>
      <c r="K458" s="236"/>
      <c r="L458" s="241"/>
      <c r="M458" s="242"/>
      <c r="N458" s="243"/>
      <c r="O458" s="243"/>
      <c r="P458" s="243"/>
      <c r="Q458" s="243"/>
      <c r="R458" s="243"/>
      <c r="S458" s="243"/>
      <c r="T458" s="24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5" t="s">
        <v>138</v>
      </c>
      <c r="AU458" s="245" t="s">
        <v>84</v>
      </c>
      <c r="AV458" s="14" t="s">
        <v>84</v>
      </c>
      <c r="AW458" s="14" t="s">
        <v>35</v>
      </c>
      <c r="AX458" s="14" t="s">
        <v>74</v>
      </c>
      <c r="AY458" s="245" t="s">
        <v>126</v>
      </c>
    </row>
    <row r="459" s="14" customFormat="1">
      <c r="A459" s="14"/>
      <c r="B459" s="235"/>
      <c r="C459" s="236"/>
      <c r="D459" s="226" t="s">
        <v>138</v>
      </c>
      <c r="E459" s="237" t="s">
        <v>19</v>
      </c>
      <c r="F459" s="238" t="s">
        <v>618</v>
      </c>
      <c r="G459" s="236"/>
      <c r="H459" s="239">
        <v>14.9</v>
      </c>
      <c r="I459" s="240"/>
      <c r="J459" s="236"/>
      <c r="K459" s="236"/>
      <c r="L459" s="241"/>
      <c r="M459" s="242"/>
      <c r="N459" s="243"/>
      <c r="O459" s="243"/>
      <c r="P459" s="243"/>
      <c r="Q459" s="243"/>
      <c r="R459" s="243"/>
      <c r="S459" s="243"/>
      <c r="T459" s="24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45" t="s">
        <v>138</v>
      </c>
      <c r="AU459" s="245" t="s">
        <v>84</v>
      </c>
      <c r="AV459" s="14" t="s">
        <v>84</v>
      </c>
      <c r="AW459" s="14" t="s">
        <v>35</v>
      </c>
      <c r="AX459" s="14" t="s">
        <v>74</v>
      </c>
      <c r="AY459" s="245" t="s">
        <v>126</v>
      </c>
    </row>
    <row r="460" s="15" customFormat="1">
      <c r="A460" s="15"/>
      <c r="B460" s="246"/>
      <c r="C460" s="247"/>
      <c r="D460" s="226" t="s">
        <v>138</v>
      </c>
      <c r="E460" s="248" t="s">
        <v>19</v>
      </c>
      <c r="F460" s="249" t="s">
        <v>140</v>
      </c>
      <c r="G460" s="247"/>
      <c r="H460" s="250">
        <v>32.700000000000003</v>
      </c>
      <c r="I460" s="251"/>
      <c r="J460" s="247"/>
      <c r="K460" s="247"/>
      <c r="L460" s="252"/>
      <c r="M460" s="253"/>
      <c r="N460" s="254"/>
      <c r="O460" s="254"/>
      <c r="P460" s="254"/>
      <c r="Q460" s="254"/>
      <c r="R460" s="254"/>
      <c r="S460" s="254"/>
      <c r="T460" s="25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56" t="s">
        <v>138</v>
      </c>
      <c r="AU460" s="256" t="s">
        <v>84</v>
      </c>
      <c r="AV460" s="15" t="s">
        <v>134</v>
      </c>
      <c r="AW460" s="15" t="s">
        <v>35</v>
      </c>
      <c r="AX460" s="15" t="s">
        <v>82</v>
      </c>
      <c r="AY460" s="256" t="s">
        <v>126</v>
      </c>
    </row>
    <row r="461" s="2" customFormat="1" ht="16.5" customHeight="1">
      <c r="A461" s="40"/>
      <c r="B461" s="41"/>
      <c r="C461" s="206" t="s">
        <v>619</v>
      </c>
      <c r="D461" s="206" t="s">
        <v>129</v>
      </c>
      <c r="E461" s="207" t="s">
        <v>620</v>
      </c>
      <c r="F461" s="208" t="s">
        <v>621</v>
      </c>
      <c r="G461" s="209" t="s">
        <v>222</v>
      </c>
      <c r="H461" s="210">
        <v>38.600000000000001</v>
      </c>
      <c r="I461" s="211"/>
      <c r="J461" s="212">
        <f>ROUND(I461*H461,2)</f>
        <v>0</v>
      </c>
      <c r="K461" s="208" t="s">
        <v>133</v>
      </c>
      <c r="L461" s="46"/>
      <c r="M461" s="213" t="s">
        <v>19</v>
      </c>
      <c r="N461" s="214" t="s">
        <v>45</v>
      </c>
      <c r="O461" s="86"/>
      <c r="P461" s="215">
        <f>O461*H461</f>
        <v>0</v>
      </c>
      <c r="Q461" s="215">
        <v>0</v>
      </c>
      <c r="R461" s="215">
        <f>Q461*H461</f>
        <v>0</v>
      </c>
      <c r="S461" s="215">
        <v>0.0022300000000000002</v>
      </c>
      <c r="T461" s="216">
        <f>S461*H461</f>
        <v>0.086078000000000016</v>
      </c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R461" s="217" t="s">
        <v>134</v>
      </c>
      <c r="AT461" s="217" t="s">
        <v>129</v>
      </c>
      <c r="AU461" s="217" t="s">
        <v>84</v>
      </c>
      <c r="AY461" s="19" t="s">
        <v>126</v>
      </c>
      <c r="BE461" s="218">
        <f>IF(N461="základní",J461,0)</f>
        <v>0</v>
      </c>
      <c r="BF461" s="218">
        <f>IF(N461="snížená",J461,0)</f>
        <v>0</v>
      </c>
      <c r="BG461" s="218">
        <f>IF(N461="zákl. přenesená",J461,0)</f>
        <v>0</v>
      </c>
      <c r="BH461" s="218">
        <f>IF(N461="sníž. přenesená",J461,0)</f>
        <v>0</v>
      </c>
      <c r="BI461" s="218">
        <f>IF(N461="nulová",J461,0)</f>
        <v>0</v>
      </c>
      <c r="BJ461" s="19" t="s">
        <v>82</v>
      </c>
      <c r="BK461" s="218">
        <f>ROUND(I461*H461,2)</f>
        <v>0</v>
      </c>
      <c r="BL461" s="19" t="s">
        <v>134</v>
      </c>
      <c r="BM461" s="217" t="s">
        <v>622</v>
      </c>
    </row>
    <row r="462" s="2" customFormat="1">
      <c r="A462" s="40"/>
      <c r="B462" s="41"/>
      <c r="C462" s="42"/>
      <c r="D462" s="219" t="s">
        <v>136</v>
      </c>
      <c r="E462" s="42"/>
      <c r="F462" s="220" t="s">
        <v>623</v>
      </c>
      <c r="G462" s="42"/>
      <c r="H462" s="42"/>
      <c r="I462" s="221"/>
      <c r="J462" s="42"/>
      <c r="K462" s="42"/>
      <c r="L462" s="46"/>
      <c r="M462" s="222"/>
      <c r="N462" s="223"/>
      <c r="O462" s="86"/>
      <c r="P462" s="86"/>
      <c r="Q462" s="86"/>
      <c r="R462" s="86"/>
      <c r="S462" s="86"/>
      <c r="T462" s="87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T462" s="19" t="s">
        <v>136</v>
      </c>
      <c r="AU462" s="19" t="s">
        <v>84</v>
      </c>
    </row>
    <row r="463" s="13" customFormat="1">
      <c r="A463" s="13"/>
      <c r="B463" s="224"/>
      <c r="C463" s="225"/>
      <c r="D463" s="226" t="s">
        <v>138</v>
      </c>
      <c r="E463" s="227" t="s">
        <v>19</v>
      </c>
      <c r="F463" s="228" t="s">
        <v>624</v>
      </c>
      <c r="G463" s="225"/>
      <c r="H463" s="227" t="s">
        <v>19</v>
      </c>
      <c r="I463" s="229"/>
      <c r="J463" s="225"/>
      <c r="K463" s="225"/>
      <c r="L463" s="230"/>
      <c r="M463" s="231"/>
      <c r="N463" s="232"/>
      <c r="O463" s="232"/>
      <c r="P463" s="232"/>
      <c r="Q463" s="232"/>
      <c r="R463" s="232"/>
      <c r="S463" s="232"/>
      <c r="T463" s="23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4" t="s">
        <v>138</v>
      </c>
      <c r="AU463" s="234" t="s">
        <v>84</v>
      </c>
      <c r="AV463" s="13" t="s">
        <v>82</v>
      </c>
      <c r="AW463" s="13" t="s">
        <v>35</v>
      </c>
      <c r="AX463" s="13" t="s">
        <v>74</v>
      </c>
      <c r="AY463" s="234" t="s">
        <v>126</v>
      </c>
    </row>
    <row r="464" s="14" customFormat="1">
      <c r="A464" s="14"/>
      <c r="B464" s="235"/>
      <c r="C464" s="236"/>
      <c r="D464" s="226" t="s">
        <v>138</v>
      </c>
      <c r="E464" s="237" t="s">
        <v>19</v>
      </c>
      <c r="F464" s="238" t="s">
        <v>625</v>
      </c>
      <c r="G464" s="236"/>
      <c r="H464" s="239">
        <v>11.800000000000001</v>
      </c>
      <c r="I464" s="240"/>
      <c r="J464" s="236"/>
      <c r="K464" s="236"/>
      <c r="L464" s="241"/>
      <c r="M464" s="242"/>
      <c r="N464" s="243"/>
      <c r="O464" s="243"/>
      <c r="P464" s="243"/>
      <c r="Q464" s="243"/>
      <c r="R464" s="243"/>
      <c r="S464" s="243"/>
      <c r="T464" s="24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5" t="s">
        <v>138</v>
      </c>
      <c r="AU464" s="245" t="s">
        <v>84</v>
      </c>
      <c r="AV464" s="14" t="s">
        <v>84</v>
      </c>
      <c r="AW464" s="14" t="s">
        <v>35</v>
      </c>
      <c r="AX464" s="14" t="s">
        <v>74</v>
      </c>
      <c r="AY464" s="245" t="s">
        <v>126</v>
      </c>
    </row>
    <row r="465" s="14" customFormat="1">
      <c r="A465" s="14"/>
      <c r="B465" s="235"/>
      <c r="C465" s="236"/>
      <c r="D465" s="226" t="s">
        <v>138</v>
      </c>
      <c r="E465" s="237" t="s">
        <v>19</v>
      </c>
      <c r="F465" s="238" t="s">
        <v>626</v>
      </c>
      <c r="G465" s="236"/>
      <c r="H465" s="239">
        <v>12.800000000000001</v>
      </c>
      <c r="I465" s="240"/>
      <c r="J465" s="236"/>
      <c r="K465" s="236"/>
      <c r="L465" s="241"/>
      <c r="M465" s="242"/>
      <c r="N465" s="243"/>
      <c r="O465" s="243"/>
      <c r="P465" s="243"/>
      <c r="Q465" s="243"/>
      <c r="R465" s="243"/>
      <c r="S465" s="243"/>
      <c r="T465" s="24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45" t="s">
        <v>138</v>
      </c>
      <c r="AU465" s="245" t="s">
        <v>84</v>
      </c>
      <c r="AV465" s="14" t="s">
        <v>84</v>
      </c>
      <c r="AW465" s="14" t="s">
        <v>35</v>
      </c>
      <c r="AX465" s="14" t="s">
        <v>74</v>
      </c>
      <c r="AY465" s="245" t="s">
        <v>126</v>
      </c>
    </row>
    <row r="466" s="14" customFormat="1">
      <c r="A466" s="14"/>
      <c r="B466" s="235"/>
      <c r="C466" s="236"/>
      <c r="D466" s="226" t="s">
        <v>138</v>
      </c>
      <c r="E466" s="237" t="s">
        <v>19</v>
      </c>
      <c r="F466" s="238" t="s">
        <v>627</v>
      </c>
      <c r="G466" s="236"/>
      <c r="H466" s="239">
        <v>14</v>
      </c>
      <c r="I466" s="240"/>
      <c r="J466" s="236"/>
      <c r="K466" s="236"/>
      <c r="L466" s="241"/>
      <c r="M466" s="242"/>
      <c r="N466" s="243"/>
      <c r="O466" s="243"/>
      <c r="P466" s="243"/>
      <c r="Q466" s="243"/>
      <c r="R466" s="243"/>
      <c r="S466" s="243"/>
      <c r="T466" s="24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5" t="s">
        <v>138</v>
      </c>
      <c r="AU466" s="245" t="s">
        <v>84</v>
      </c>
      <c r="AV466" s="14" t="s">
        <v>84</v>
      </c>
      <c r="AW466" s="14" t="s">
        <v>35</v>
      </c>
      <c r="AX466" s="14" t="s">
        <v>74</v>
      </c>
      <c r="AY466" s="245" t="s">
        <v>126</v>
      </c>
    </row>
    <row r="467" s="15" customFormat="1">
      <c r="A467" s="15"/>
      <c r="B467" s="246"/>
      <c r="C467" s="247"/>
      <c r="D467" s="226" t="s">
        <v>138</v>
      </c>
      <c r="E467" s="248" t="s">
        <v>19</v>
      </c>
      <c r="F467" s="249" t="s">
        <v>140</v>
      </c>
      <c r="G467" s="247"/>
      <c r="H467" s="250">
        <v>38.600000000000001</v>
      </c>
      <c r="I467" s="251"/>
      <c r="J467" s="247"/>
      <c r="K467" s="247"/>
      <c r="L467" s="252"/>
      <c r="M467" s="253"/>
      <c r="N467" s="254"/>
      <c r="O467" s="254"/>
      <c r="P467" s="254"/>
      <c r="Q467" s="254"/>
      <c r="R467" s="254"/>
      <c r="S467" s="254"/>
      <c r="T467" s="25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56" t="s">
        <v>138</v>
      </c>
      <c r="AU467" s="256" t="s">
        <v>84</v>
      </c>
      <c r="AV467" s="15" t="s">
        <v>134</v>
      </c>
      <c r="AW467" s="15" t="s">
        <v>35</v>
      </c>
      <c r="AX467" s="15" t="s">
        <v>82</v>
      </c>
      <c r="AY467" s="256" t="s">
        <v>126</v>
      </c>
    </row>
    <row r="468" s="2" customFormat="1" ht="16.5" customHeight="1">
      <c r="A468" s="40"/>
      <c r="B468" s="41"/>
      <c r="C468" s="206" t="s">
        <v>628</v>
      </c>
      <c r="D468" s="206" t="s">
        <v>129</v>
      </c>
      <c r="E468" s="207" t="s">
        <v>629</v>
      </c>
      <c r="F468" s="208" t="s">
        <v>630</v>
      </c>
      <c r="G468" s="209" t="s">
        <v>151</v>
      </c>
      <c r="H468" s="210">
        <v>2.1600000000000001</v>
      </c>
      <c r="I468" s="211"/>
      <c r="J468" s="212">
        <f>ROUND(I468*H468,2)</f>
        <v>0</v>
      </c>
      <c r="K468" s="208" t="s">
        <v>19</v>
      </c>
      <c r="L468" s="46"/>
      <c r="M468" s="213" t="s">
        <v>19</v>
      </c>
      <c r="N468" s="214" t="s">
        <v>45</v>
      </c>
      <c r="O468" s="86"/>
      <c r="P468" s="215">
        <f>O468*H468</f>
        <v>0</v>
      </c>
      <c r="Q468" s="215">
        <v>0.0052300000000000003</v>
      </c>
      <c r="R468" s="215">
        <f>Q468*H468</f>
        <v>0.011296800000000001</v>
      </c>
      <c r="S468" s="215">
        <v>0</v>
      </c>
      <c r="T468" s="216">
        <f>S468*H468</f>
        <v>0</v>
      </c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R468" s="217" t="s">
        <v>226</v>
      </c>
      <c r="AT468" s="217" t="s">
        <v>129</v>
      </c>
      <c r="AU468" s="217" t="s">
        <v>84</v>
      </c>
      <c r="AY468" s="19" t="s">
        <v>126</v>
      </c>
      <c r="BE468" s="218">
        <f>IF(N468="základní",J468,0)</f>
        <v>0</v>
      </c>
      <c r="BF468" s="218">
        <f>IF(N468="snížená",J468,0)</f>
        <v>0</v>
      </c>
      <c r="BG468" s="218">
        <f>IF(N468="zákl. přenesená",J468,0)</f>
        <v>0</v>
      </c>
      <c r="BH468" s="218">
        <f>IF(N468="sníž. přenesená",J468,0)</f>
        <v>0</v>
      </c>
      <c r="BI468" s="218">
        <f>IF(N468="nulová",J468,0)</f>
        <v>0</v>
      </c>
      <c r="BJ468" s="19" t="s">
        <v>82</v>
      </c>
      <c r="BK468" s="218">
        <f>ROUND(I468*H468,2)</f>
        <v>0</v>
      </c>
      <c r="BL468" s="19" t="s">
        <v>226</v>
      </c>
      <c r="BM468" s="217" t="s">
        <v>631</v>
      </c>
    </row>
    <row r="469" s="14" customFormat="1">
      <c r="A469" s="14"/>
      <c r="B469" s="235"/>
      <c r="C469" s="236"/>
      <c r="D469" s="226" t="s">
        <v>138</v>
      </c>
      <c r="E469" s="237" t="s">
        <v>19</v>
      </c>
      <c r="F469" s="238" t="s">
        <v>632</v>
      </c>
      <c r="G469" s="236"/>
      <c r="H469" s="239">
        <v>2.1600000000000001</v>
      </c>
      <c r="I469" s="240"/>
      <c r="J469" s="236"/>
      <c r="K469" s="236"/>
      <c r="L469" s="241"/>
      <c r="M469" s="242"/>
      <c r="N469" s="243"/>
      <c r="O469" s="243"/>
      <c r="P469" s="243"/>
      <c r="Q469" s="243"/>
      <c r="R469" s="243"/>
      <c r="S469" s="243"/>
      <c r="T469" s="24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5" t="s">
        <v>138</v>
      </c>
      <c r="AU469" s="245" t="s">
        <v>84</v>
      </c>
      <c r="AV469" s="14" t="s">
        <v>84</v>
      </c>
      <c r="AW469" s="14" t="s">
        <v>35</v>
      </c>
      <c r="AX469" s="14" t="s">
        <v>74</v>
      </c>
      <c r="AY469" s="245" t="s">
        <v>126</v>
      </c>
    </row>
    <row r="470" s="15" customFormat="1">
      <c r="A470" s="15"/>
      <c r="B470" s="246"/>
      <c r="C470" s="247"/>
      <c r="D470" s="226" t="s">
        <v>138</v>
      </c>
      <c r="E470" s="248" t="s">
        <v>19</v>
      </c>
      <c r="F470" s="249" t="s">
        <v>140</v>
      </c>
      <c r="G470" s="247"/>
      <c r="H470" s="250">
        <v>2.1600000000000001</v>
      </c>
      <c r="I470" s="251"/>
      <c r="J470" s="247"/>
      <c r="K470" s="247"/>
      <c r="L470" s="252"/>
      <c r="M470" s="253"/>
      <c r="N470" s="254"/>
      <c r="O470" s="254"/>
      <c r="P470" s="254"/>
      <c r="Q470" s="254"/>
      <c r="R470" s="254"/>
      <c r="S470" s="254"/>
      <c r="T470" s="25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256" t="s">
        <v>138</v>
      </c>
      <c r="AU470" s="256" t="s">
        <v>84</v>
      </c>
      <c r="AV470" s="15" t="s">
        <v>134</v>
      </c>
      <c r="AW470" s="15" t="s">
        <v>35</v>
      </c>
      <c r="AX470" s="15" t="s">
        <v>82</v>
      </c>
      <c r="AY470" s="256" t="s">
        <v>126</v>
      </c>
    </row>
    <row r="471" s="2" customFormat="1" ht="24.15" customHeight="1">
      <c r="A471" s="40"/>
      <c r="B471" s="41"/>
      <c r="C471" s="206" t="s">
        <v>633</v>
      </c>
      <c r="D471" s="206" t="s">
        <v>129</v>
      </c>
      <c r="E471" s="207" t="s">
        <v>634</v>
      </c>
      <c r="F471" s="208" t="s">
        <v>635</v>
      </c>
      <c r="G471" s="209" t="s">
        <v>286</v>
      </c>
      <c r="H471" s="210">
        <v>0.043999999999999997</v>
      </c>
      <c r="I471" s="211"/>
      <c r="J471" s="212">
        <f>ROUND(I471*H471,2)</f>
        <v>0</v>
      </c>
      <c r="K471" s="208" t="s">
        <v>133</v>
      </c>
      <c r="L471" s="46"/>
      <c r="M471" s="213" t="s">
        <v>19</v>
      </c>
      <c r="N471" s="214" t="s">
        <v>45</v>
      </c>
      <c r="O471" s="86"/>
      <c r="P471" s="215">
        <f>O471*H471</f>
        <v>0</v>
      </c>
      <c r="Q471" s="215">
        <v>0</v>
      </c>
      <c r="R471" s="215">
        <f>Q471*H471</f>
        <v>0</v>
      </c>
      <c r="S471" s="215">
        <v>0</v>
      </c>
      <c r="T471" s="216">
        <f>S471*H471</f>
        <v>0</v>
      </c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R471" s="217" t="s">
        <v>134</v>
      </c>
      <c r="AT471" s="217" t="s">
        <v>129</v>
      </c>
      <c r="AU471" s="217" t="s">
        <v>84</v>
      </c>
      <c r="AY471" s="19" t="s">
        <v>126</v>
      </c>
      <c r="BE471" s="218">
        <f>IF(N471="základní",J471,0)</f>
        <v>0</v>
      </c>
      <c r="BF471" s="218">
        <f>IF(N471="snížená",J471,0)</f>
        <v>0</v>
      </c>
      <c r="BG471" s="218">
        <f>IF(N471="zákl. přenesená",J471,0)</f>
        <v>0</v>
      </c>
      <c r="BH471" s="218">
        <f>IF(N471="sníž. přenesená",J471,0)</f>
        <v>0</v>
      </c>
      <c r="BI471" s="218">
        <f>IF(N471="nulová",J471,0)</f>
        <v>0</v>
      </c>
      <c r="BJ471" s="19" t="s">
        <v>82</v>
      </c>
      <c r="BK471" s="218">
        <f>ROUND(I471*H471,2)</f>
        <v>0</v>
      </c>
      <c r="BL471" s="19" t="s">
        <v>134</v>
      </c>
      <c r="BM471" s="217" t="s">
        <v>636</v>
      </c>
    </row>
    <row r="472" s="2" customFormat="1">
      <c r="A472" s="40"/>
      <c r="B472" s="41"/>
      <c r="C472" s="42"/>
      <c r="D472" s="219" t="s">
        <v>136</v>
      </c>
      <c r="E472" s="42"/>
      <c r="F472" s="220" t="s">
        <v>637</v>
      </c>
      <c r="G472" s="42"/>
      <c r="H472" s="42"/>
      <c r="I472" s="221"/>
      <c r="J472" s="42"/>
      <c r="K472" s="42"/>
      <c r="L472" s="46"/>
      <c r="M472" s="279"/>
      <c r="N472" s="280"/>
      <c r="O472" s="281"/>
      <c r="P472" s="281"/>
      <c r="Q472" s="281"/>
      <c r="R472" s="281"/>
      <c r="S472" s="281"/>
      <c r="T472" s="282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T472" s="19" t="s">
        <v>136</v>
      </c>
      <c r="AU472" s="19" t="s">
        <v>84</v>
      </c>
    </row>
    <row r="473" s="2" customFormat="1" ht="6.96" customHeight="1">
      <c r="A473" s="40"/>
      <c r="B473" s="61"/>
      <c r="C473" s="62"/>
      <c r="D473" s="62"/>
      <c r="E473" s="62"/>
      <c r="F473" s="62"/>
      <c r="G473" s="62"/>
      <c r="H473" s="62"/>
      <c r="I473" s="62"/>
      <c r="J473" s="62"/>
      <c r="K473" s="62"/>
      <c r="L473" s="46"/>
      <c r="M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</row>
  </sheetData>
  <sheetProtection sheet="1" autoFilter="0" formatColumns="0" formatRows="0" objects="1" scenarios="1" spinCount="100000" saltValue="8e1t4tegcDq6QrSDe2NG3nQsECFRBAnHzjExLxafh5fzcTpUZrkFxkmdg/YNQLaJZDUc19nwHr06opul4aexTw==" hashValue="1wjprBRXAnWr35y7DO+m3/rvLUKdQPShF3E3E4VVv7RTQOAy8wYXUqlzoo4n6qweRYklFqRcxsZyf+d9bzi1qg==" algorithmName="SHA-512" password="CC35"/>
  <autoFilter ref="C91:K472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4_02/611315221"/>
    <hyperlink ref="F101" r:id="rId2" display="https://podminky.urs.cz/item/CS_URS_2024_02/612315221"/>
    <hyperlink ref="F108" r:id="rId3" display="https://podminky.urs.cz/item/CS_URS_2024_02/612325121"/>
    <hyperlink ref="F114" r:id="rId4" display="https://podminky.urs.cz/item/CS_URS_2024_02/952901111"/>
    <hyperlink ref="F119" r:id="rId5" display="https://podminky.urs.cz/item/CS_URS_2024_02/971033141"/>
    <hyperlink ref="F124" r:id="rId6" display="https://podminky.urs.cz/item/CS_URS_2024_02/971033151"/>
    <hyperlink ref="F131" r:id="rId7" display="https://podminky.urs.cz/item/CS_URS_2024_02/971033161"/>
    <hyperlink ref="F138" r:id="rId8" display="https://podminky.urs.cz/item/CS_URS_2024_02/971033231"/>
    <hyperlink ref="F143" r:id="rId9" display="https://podminky.urs.cz/item/CS_URS_2022_02/971033241"/>
    <hyperlink ref="F148" r:id="rId10" display="https://podminky.urs.cz/item/CS_URS_2024_02/971033251"/>
    <hyperlink ref="F153" r:id="rId11" display="https://podminky.urs.cz/item/CS_URS_2024_02/971033261"/>
    <hyperlink ref="F160" r:id="rId12" display="https://podminky.urs.cz/item/CS_URS_2024_02/971033341"/>
    <hyperlink ref="F165" r:id="rId13" display="https://podminky.urs.cz/item/CS_URS_2024_02/971033361"/>
    <hyperlink ref="F170" r:id="rId14" display="https://podminky.urs.cz/item/CS_URS_2024_02/972033171"/>
    <hyperlink ref="F175" r:id="rId15" display="https://podminky.urs.cz/item/CS_URS_2024_02/977151127"/>
    <hyperlink ref="F180" r:id="rId16" display="https://podminky.urs.cz/item/CS_URS_2024_02/977332112"/>
    <hyperlink ref="F186" r:id="rId17" display="https://podminky.urs.cz/item/CS_URS_2024_02/943111112"/>
    <hyperlink ref="F192" r:id="rId18" display="https://podminky.urs.cz/item/CS_URS_2024_02/943111119"/>
    <hyperlink ref="F196" r:id="rId19" display="https://podminky.urs.cz/item/CS_URS_2024_02/943111212"/>
    <hyperlink ref="F199" r:id="rId20" display="https://podminky.urs.cz/item/CS_URS_2024_02/943111812"/>
    <hyperlink ref="F203" r:id="rId21" display="https://podminky.urs.cz/item/CS_URS_2024_02/944711112"/>
    <hyperlink ref="F207" r:id="rId22" display="https://podminky.urs.cz/item/CS_URS_2024_02/944711212"/>
    <hyperlink ref="F211" r:id="rId23" display="https://podminky.urs.cz/item/CS_URS_2024_02/944711812"/>
    <hyperlink ref="F215" r:id="rId24" display="https://podminky.urs.cz/item/CS_URS_2024_02/945412113"/>
    <hyperlink ref="F219" r:id="rId25" display="https://podminky.urs.cz/item/CS_URS_2024_02/997013213"/>
    <hyperlink ref="F221" r:id="rId26" display="https://podminky.urs.cz/item/CS_URS_2024_02/997013501"/>
    <hyperlink ref="F223" r:id="rId27" display="https://podminky.urs.cz/item/CS_URS_2024_02/997013509"/>
    <hyperlink ref="F225" r:id="rId28" display="https://podminky.urs.cz/item/CS_URS_2024_02/997013631"/>
    <hyperlink ref="F228" r:id="rId29" display="https://podminky.urs.cz/item/CS_URS_2024_02/998011009"/>
    <hyperlink ref="F243" r:id="rId30" display="https://podminky.urs.cz/item/CS_URS_2024_02/712363351"/>
    <hyperlink ref="F247" r:id="rId31" display="https://podminky.urs.cz/item/CS_URS_2024_02/712363352"/>
    <hyperlink ref="F251" r:id="rId32" display="https://podminky.urs.cz/item/CS_URS_2024_02/712363365"/>
    <hyperlink ref="F255" r:id="rId33" display="https://podminky.urs.cz/item/CS_URS_2024_02/712363384"/>
    <hyperlink ref="F262" r:id="rId34" display="https://podminky.urs.cz/item/CS_URS_2024_02/712363385"/>
    <hyperlink ref="F269" r:id="rId35" display="https://podminky.urs.cz/item/CS_URS_2024_02/712771005"/>
    <hyperlink ref="F285" r:id="rId36" display="https://podminky.urs.cz/item/CS_URS_2024_02/998712102"/>
    <hyperlink ref="F291" r:id="rId37" display="https://podminky.urs.cz/item/CS_URS_2024_02/998721102"/>
    <hyperlink ref="F294" r:id="rId38" display="https://podminky.urs.cz/item/CS_URS_2024_02/741110511"/>
    <hyperlink ref="F304" r:id="rId39" display="https://podminky.urs.cz/item/CS_URS_2024_02/741122015"/>
    <hyperlink ref="F313" r:id="rId40" display="https://podminky.urs.cz/item/CS_URS_2024_02/741122032"/>
    <hyperlink ref="F319" r:id="rId41" display="https://podminky.urs.cz/item/CS_URS_2024_02/741210101"/>
    <hyperlink ref="F323" r:id="rId42" display="https://podminky.urs.cz/item/CS_URS_2024_02/741320135"/>
    <hyperlink ref="F338" r:id="rId43" display="https://podminky.urs.cz/item/CS_URS_2024_02/741810001"/>
    <hyperlink ref="F345" r:id="rId44" display="https://podminky.urs.cz/item/CS_URS_2024_02/741811011"/>
    <hyperlink ref="F347" r:id="rId45" display="https://podminky.urs.cz/item/CS_URS_2024_02/998741102"/>
    <hyperlink ref="F350" r:id="rId46" display="https://podminky.urs.cz/item/CS_URS_2024_02/751398032"/>
    <hyperlink ref="F355" r:id="rId47" display="https://podminky.urs.cz/item/CS_URS_2024_02/751398150"/>
    <hyperlink ref="F384" r:id="rId48" display="https://podminky.urs.cz/item/CS_URS_2024_02/751398151"/>
    <hyperlink ref="F395" r:id="rId49" display="https://podminky.urs.cz/item/CS_URS_2024_02/751398153"/>
    <hyperlink ref="F412" r:id="rId50" display="https://podminky.urs.cz/item/CS_URS_2024_02/998751101"/>
    <hyperlink ref="F415" r:id="rId51" display="https://podminky.urs.cz/item/CS_URS_2024_02/762083111"/>
    <hyperlink ref="F420" r:id="rId52" display="https://podminky.urs.cz/item/CS_URS_2024_02/762085103"/>
    <hyperlink ref="F427" r:id="rId53" display="https://podminky.urs.cz/item/CS_URS_2024_02/762332641"/>
    <hyperlink ref="F438" r:id="rId54" display="https://podminky.urs.cz/item/CS_URS_2024_02/762341210"/>
    <hyperlink ref="F455" r:id="rId55" display="https://podminky.urs.cz/item/CS_URS_2024_02/998762102"/>
    <hyperlink ref="F462" r:id="rId56" display="https://podminky.urs.cz/item/CS_URS_2024_02/764002861"/>
    <hyperlink ref="F472" r:id="rId57" display="https://podminky.urs.cz/item/CS_URS_2024_02/998764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91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- zastřešení 6-ti světlíku na BD Bezručova 1054-1055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92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638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29. 10. 2024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29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639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ROUND((SUM(BE83:BE143)),  2)</f>
        <v>0</v>
      </c>
      <c r="G33" s="40"/>
      <c r="H33" s="40"/>
      <c r="I33" s="150">
        <v>0.20999999999999999</v>
      </c>
      <c r="J33" s="149">
        <f>ROUND(((SUM(BE83:BE143))*I33),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ROUND((SUM(BF83:BF143)),  2)</f>
        <v>0</v>
      </c>
      <c r="G34" s="40"/>
      <c r="H34" s="40"/>
      <c r="I34" s="150">
        <v>0.14999999999999999</v>
      </c>
      <c r="J34" s="149">
        <f>ROUND(((SUM(BF83:BF143))*I34),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ROUND((SUM(BG83:BG143)),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ROUND((SUM(BH83:BH143)),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ROUND((SUM(BI83:BI143)),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94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- zastřešení 6-ti světlíku na BD Bezručova 1054-1055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92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VZT - Vzduchotechnika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na p.č. 2631/1 a 2632 v k.ú. Turnov </v>
      </c>
      <c r="G52" s="42"/>
      <c r="H52" s="42"/>
      <c r="I52" s="34" t="s">
        <v>23</v>
      </c>
      <c r="J52" s="74" t="str">
        <f>IF(J12="","",J12)</f>
        <v>29. 10. 2024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Turnov</v>
      </c>
      <c r="G54" s="42"/>
      <c r="H54" s="42"/>
      <c r="I54" s="34" t="s">
        <v>32</v>
      </c>
      <c r="J54" s="38" t="str">
        <f>E21</f>
        <v>ACTIV Projekce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95</v>
      </c>
      <c r="D57" s="164"/>
      <c r="E57" s="164"/>
      <c r="F57" s="164"/>
      <c r="G57" s="164"/>
      <c r="H57" s="164"/>
      <c r="I57" s="164"/>
      <c r="J57" s="165" t="s">
        <v>96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97</v>
      </c>
    </row>
    <row r="60" s="9" customFormat="1" ht="24.96" customHeight="1">
      <c r="A60" s="9"/>
      <c r="B60" s="167"/>
      <c r="C60" s="168"/>
      <c r="D60" s="169" t="s">
        <v>640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641</v>
      </c>
      <c r="E61" s="170"/>
      <c r="F61" s="170"/>
      <c r="G61" s="170"/>
      <c r="H61" s="170"/>
      <c r="I61" s="170"/>
      <c r="J61" s="171">
        <f>J90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642</v>
      </c>
      <c r="E62" s="170"/>
      <c r="F62" s="170"/>
      <c r="G62" s="170"/>
      <c r="H62" s="170"/>
      <c r="I62" s="170"/>
      <c r="J62" s="171">
        <f>J111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643</v>
      </c>
      <c r="E63" s="170"/>
      <c r="F63" s="170"/>
      <c r="G63" s="170"/>
      <c r="H63" s="170"/>
      <c r="I63" s="170"/>
      <c r="J63" s="171">
        <f>J129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111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Stavební úpravy - zastřešení 6-ti světlíku na BD Bezručova 1054-1055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92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VZT - Vzduchotechnika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 xml:space="preserve">na p.č. 2631/1 a 2632 v k.ú. Turnov </v>
      </c>
      <c r="G77" s="42"/>
      <c r="H77" s="42"/>
      <c r="I77" s="34" t="s">
        <v>23</v>
      </c>
      <c r="J77" s="74" t="str">
        <f>IF(J12="","",J12)</f>
        <v>29. 10. 2024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>Město Turnov</v>
      </c>
      <c r="G79" s="42"/>
      <c r="H79" s="42"/>
      <c r="I79" s="34" t="s">
        <v>32</v>
      </c>
      <c r="J79" s="38" t="str">
        <f>E21</f>
        <v>ACTIV Projekce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30</v>
      </c>
      <c r="D80" s="42"/>
      <c r="E80" s="42"/>
      <c r="F80" s="29" t="str">
        <f>IF(E18="","",E18)</f>
        <v>Vyplň údaj</v>
      </c>
      <c r="G80" s="42"/>
      <c r="H80" s="42"/>
      <c r="I80" s="34" t="s">
        <v>36</v>
      </c>
      <c r="J80" s="38" t="str">
        <f>E24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112</v>
      </c>
      <c r="D82" s="182" t="s">
        <v>59</v>
      </c>
      <c r="E82" s="182" t="s">
        <v>55</v>
      </c>
      <c r="F82" s="182" t="s">
        <v>56</v>
      </c>
      <c r="G82" s="182" t="s">
        <v>113</v>
      </c>
      <c r="H82" s="182" t="s">
        <v>114</v>
      </c>
      <c r="I82" s="182" t="s">
        <v>115</v>
      </c>
      <c r="J82" s="182" t="s">
        <v>96</v>
      </c>
      <c r="K82" s="183" t="s">
        <v>116</v>
      </c>
      <c r="L82" s="184"/>
      <c r="M82" s="94" t="s">
        <v>19</v>
      </c>
      <c r="N82" s="95" t="s">
        <v>44</v>
      </c>
      <c r="O82" s="95" t="s">
        <v>117</v>
      </c>
      <c r="P82" s="95" t="s">
        <v>118</v>
      </c>
      <c r="Q82" s="95" t="s">
        <v>119</v>
      </c>
      <c r="R82" s="95" t="s">
        <v>120</v>
      </c>
      <c r="S82" s="95" t="s">
        <v>121</v>
      </c>
      <c r="T82" s="96" t="s">
        <v>122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123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P84+P90+P111+P129</f>
        <v>0</v>
      </c>
      <c r="Q83" s="98"/>
      <c r="R83" s="187">
        <f>R84+R90+R111+R129</f>
        <v>0</v>
      </c>
      <c r="S83" s="98"/>
      <c r="T83" s="188">
        <f>T84+T90+T111+T129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73</v>
      </c>
      <c r="AU83" s="19" t="s">
        <v>97</v>
      </c>
      <c r="BK83" s="189">
        <f>BK84+BK90+BK111+BK129</f>
        <v>0</v>
      </c>
    </row>
    <row r="84" s="12" customFormat="1" ht="25.92" customHeight="1">
      <c r="A84" s="12"/>
      <c r="B84" s="190"/>
      <c r="C84" s="191"/>
      <c r="D84" s="192" t="s">
        <v>73</v>
      </c>
      <c r="E84" s="193" t="s">
        <v>644</v>
      </c>
      <c r="F84" s="193" t="s">
        <v>645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SUM(P85:P89)</f>
        <v>0</v>
      </c>
      <c r="Q84" s="198"/>
      <c r="R84" s="199">
        <f>SUM(R85:R89)</f>
        <v>0</v>
      </c>
      <c r="S84" s="198"/>
      <c r="T84" s="200">
        <f>SUM(T85:T89)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82</v>
      </c>
      <c r="AT84" s="202" t="s">
        <v>73</v>
      </c>
      <c r="AU84" s="202" t="s">
        <v>74</v>
      </c>
      <c r="AY84" s="201" t="s">
        <v>126</v>
      </c>
      <c r="BK84" s="203">
        <f>SUM(BK85:BK89)</f>
        <v>0</v>
      </c>
    </row>
    <row r="85" s="2" customFormat="1" ht="16.5" customHeight="1">
      <c r="A85" s="40"/>
      <c r="B85" s="41"/>
      <c r="C85" s="206" t="s">
        <v>82</v>
      </c>
      <c r="D85" s="206" t="s">
        <v>129</v>
      </c>
      <c r="E85" s="207" t="s">
        <v>646</v>
      </c>
      <c r="F85" s="208" t="s">
        <v>647</v>
      </c>
      <c r="G85" s="209" t="s">
        <v>648</v>
      </c>
      <c r="H85" s="210">
        <v>10</v>
      </c>
      <c r="I85" s="211"/>
      <c r="J85" s="212">
        <f>ROUND(I85*H85,2)</f>
        <v>0</v>
      </c>
      <c r="K85" s="208" t="s">
        <v>19</v>
      </c>
      <c r="L85" s="46"/>
      <c r="M85" s="213" t="s">
        <v>19</v>
      </c>
      <c r="N85" s="214" t="s">
        <v>45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134</v>
      </c>
      <c r="AT85" s="217" t="s">
        <v>129</v>
      </c>
      <c r="AU85" s="217" t="s">
        <v>82</v>
      </c>
      <c r="AY85" s="19" t="s">
        <v>126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82</v>
      </c>
      <c r="BK85" s="218">
        <f>ROUND(I85*H85,2)</f>
        <v>0</v>
      </c>
      <c r="BL85" s="19" t="s">
        <v>134</v>
      </c>
      <c r="BM85" s="217" t="s">
        <v>84</v>
      </c>
    </row>
    <row r="86" s="2" customFormat="1" ht="16.5" customHeight="1">
      <c r="A86" s="40"/>
      <c r="B86" s="41"/>
      <c r="C86" s="206" t="s">
        <v>84</v>
      </c>
      <c r="D86" s="206" t="s">
        <v>129</v>
      </c>
      <c r="E86" s="207" t="s">
        <v>649</v>
      </c>
      <c r="F86" s="208" t="s">
        <v>650</v>
      </c>
      <c r="G86" s="209" t="s">
        <v>651</v>
      </c>
      <c r="H86" s="210">
        <v>8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45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134</v>
      </c>
      <c r="AT86" s="217" t="s">
        <v>129</v>
      </c>
      <c r="AU86" s="217" t="s">
        <v>82</v>
      </c>
      <c r="AY86" s="19" t="s">
        <v>126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82</v>
      </c>
      <c r="BK86" s="218">
        <f>ROUND(I86*H86,2)</f>
        <v>0</v>
      </c>
      <c r="BL86" s="19" t="s">
        <v>134</v>
      </c>
      <c r="BM86" s="217" t="s">
        <v>134</v>
      </c>
    </row>
    <row r="87" s="2" customFormat="1" ht="16.5" customHeight="1">
      <c r="A87" s="40"/>
      <c r="B87" s="41"/>
      <c r="C87" s="206" t="s">
        <v>148</v>
      </c>
      <c r="D87" s="206" t="s">
        <v>129</v>
      </c>
      <c r="E87" s="207" t="s">
        <v>652</v>
      </c>
      <c r="F87" s="208" t="s">
        <v>653</v>
      </c>
      <c r="G87" s="209" t="s">
        <v>286</v>
      </c>
      <c r="H87" s="210">
        <v>0.10000000000000001</v>
      </c>
      <c r="I87" s="211"/>
      <c r="J87" s="212">
        <f>ROUND(I87*H87,2)</f>
        <v>0</v>
      </c>
      <c r="K87" s="208" t="s">
        <v>19</v>
      </c>
      <c r="L87" s="46"/>
      <c r="M87" s="213" t="s">
        <v>19</v>
      </c>
      <c r="N87" s="214" t="s">
        <v>45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134</v>
      </c>
      <c r="AT87" s="217" t="s">
        <v>129</v>
      </c>
      <c r="AU87" s="217" t="s">
        <v>82</v>
      </c>
      <c r="AY87" s="19" t="s">
        <v>126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82</v>
      </c>
      <c r="BK87" s="218">
        <f>ROUND(I87*H87,2)</f>
        <v>0</v>
      </c>
      <c r="BL87" s="19" t="s">
        <v>134</v>
      </c>
      <c r="BM87" s="217" t="s">
        <v>127</v>
      </c>
    </row>
    <row r="88" s="2" customFormat="1" ht="16.5" customHeight="1">
      <c r="A88" s="40"/>
      <c r="B88" s="41"/>
      <c r="C88" s="206" t="s">
        <v>134</v>
      </c>
      <c r="D88" s="206" t="s">
        <v>129</v>
      </c>
      <c r="E88" s="207" t="s">
        <v>654</v>
      </c>
      <c r="F88" s="208" t="s">
        <v>655</v>
      </c>
      <c r="G88" s="209" t="s">
        <v>656</v>
      </c>
      <c r="H88" s="210">
        <v>10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45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134</v>
      </c>
      <c r="AT88" s="217" t="s">
        <v>129</v>
      </c>
      <c r="AU88" s="217" t="s">
        <v>82</v>
      </c>
      <c r="AY88" s="19" t="s">
        <v>126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82</v>
      </c>
      <c r="BK88" s="218">
        <f>ROUND(I88*H88,2)</f>
        <v>0</v>
      </c>
      <c r="BL88" s="19" t="s">
        <v>134</v>
      </c>
      <c r="BM88" s="217" t="s">
        <v>175</v>
      </c>
    </row>
    <row r="89" s="2" customFormat="1" ht="16.5" customHeight="1">
      <c r="A89" s="40"/>
      <c r="B89" s="41"/>
      <c r="C89" s="206" t="s">
        <v>165</v>
      </c>
      <c r="D89" s="206" t="s">
        <v>129</v>
      </c>
      <c r="E89" s="207" t="s">
        <v>657</v>
      </c>
      <c r="F89" s="208" t="s">
        <v>658</v>
      </c>
      <c r="G89" s="209" t="s">
        <v>648</v>
      </c>
      <c r="H89" s="210">
        <v>1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45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134</v>
      </c>
      <c r="AT89" s="217" t="s">
        <v>129</v>
      </c>
      <c r="AU89" s="217" t="s">
        <v>82</v>
      </c>
      <c r="AY89" s="19" t="s">
        <v>126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82</v>
      </c>
      <c r="BK89" s="218">
        <f>ROUND(I89*H89,2)</f>
        <v>0</v>
      </c>
      <c r="BL89" s="19" t="s">
        <v>134</v>
      </c>
      <c r="BM89" s="217" t="s">
        <v>192</v>
      </c>
    </row>
    <row r="90" s="12" customFormat="1" ht="25.92" customHeight="1">
      <c r="A90" s="12"/>
      <c r="B90" s="190"/>
      <c r="C90" s="191"/>
      <c r="D90" s="192" t="s">
        <v>73</v>
      </c>
      <c r="E90" s="193" t="s">
        <v>659</v>
      </c>
      <c r="F90" s="193" t="s">
        <v>660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SUM(P91:P110)</f>
        <v>0</v>
      </c>
      <c r="Q90" s="198"/>
      <c r="R90" s="199">
        <f>SUM(R91:R110)</f>
        <v>0</v>
      </c>
      <c r="S90" s="198"/>
      <c r="T90" s="200">
        <f>SUM(T91:T110)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82</v>
      </c>
      <c r="AT90" s="202" t="s">
        <v>73</v>
      </c>
      <c r="AU90" s="202" t="s">
        <v>74</v>
      </c>
      <c r="AY90" s="201" t="s">
        <v>126</v>
      </c>
      <c r="BK90" s="203">
        <f>SUM(BK91:BK110)</f>
        <v>0</v>
      </c>
    </row>
    <row r="91" s="2" customFormat="1" ht="24.15" customHeight="1">
      <c r="A91" s="40"/>
      <c r="B91" s="41"/>
      <c r="C91" s="206" t="s">
        <v>127</v>
      </c>
      <c r="D91" s="206" t="s">
        <v>129</v>
      </c>
      <c r="E91" s="207" t="s">
        <v>661</v>
      </c>
      <c r="F91" s="208" t="s">
        <v>662</v>
      </c>
      <c r="G91" s="209" t="s">
        <v>663</v>
      </c>
      <c r="H91" s="210">
        <v>4</v>
      </c>
      <c r="I91" s="211"/>
      <c r="J91" s="212">
        <f>ROUND(I91*H91,2)</f>
        <v>0</v>
      </c>
      <c r="K91" s="208" t="s">
        <v>19</v>
      </c>
      <c r="L91" s="46"/>
      <c r="M91" s="213" t="s">
        <v>19</v>
      </c>
      <c r="N91" s="214" t="s">
        <v>45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134</v>
      </c>
      <c r="AT91" s="217" t="s">
        <v>129</v>
      </c>
      <c r="AU91" s="217" t="s">
        <v>82</v>
      </c>
      <c r="AY91" s="19" t="s">
        <v>126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82</v>
      </c>
      <c r="BK91" s="218">
        <f>ROUND(I91*H91,2)</f>
        <v>0</v>
      </c>
      <c r="BL91" s="19" t="s">
        <v>134</v>
      </c>
      <c r="BM91" s="217" t="s">
        <v>203</v>
      </c>
    </row>
    <row r="92" s="2" customFormat="1" ht="16.5" customHeight="1">
      <c r="A92" s="40"/>
      <c r="B92" s="41"/>
      <c r="C92" s="206" t="s">
        <v>177</v>
      </c>
      <c r="D92" s="206" t="s">
        <v>129</v>
      </c>
      <c r="E92" s="207" t="s">
        <v>664</v>
      </c>
      <c r="F92" s="208" t="s">
        <v>665</v>
      </c>
      <c r="G92" s="209" t="s">
        <v>663</v>
      </c>
      <c r="H92" s="210">
        <v>1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45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134</v>
      </c>
      <c r="AT92" s="217" t="s">
        <v>129</v>
      </c>
      <c r="AU92" s="217" t="s">
        <v>82</v>
      </c>
      <c r="AY92" s="19" t="s">
        <v>126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134</v>
      </c>
      <c r="BM92" s="217" t="s">
        <v>214</v>
      </c>
    </row>
    <row r="93" s="2" customFormat="1" ht="16.5" customHeight="1">
      <c r="A93" s="40"/>
      <c r="B93" s="41"/>
      <c r="C93" s="206" t="s">
        <v>175</v>
      </c>
      <c r="D93" s="206" t="s">
        <v>129</v>
      </c>
      <c r="E93" s="207" t="s">
        <v>666</v>
      </c>
      <c r="F93" s="208" t="s">
        <v>667</v>
      </c>
      <c r="G93" s="209" t="s">
        <v>663</v>
      </c>
      <c r="H93" s="210">
        <v>4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45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134</v>
      </c>
      <c r="AT93" s="217" t="s">
        <v>129</v>
      </c>
      <c r="AU93" s="217" t="s">
        <v>82</v>
      </c>
      <c r="AY93" s="19" t="s">
        <v>126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82</v>
      </c>
      <c r="BK93" s="218">
        <f>ROUND(I93*H93,2)</f>
        <v>0</v>
      </c>
      <c r="BL93" s="19" t="s">
        <v>134</v>
      </c>
      <c r="BM93" s="217" t="s">
        <v>226</v>
      </c>
    </row>
    <row r="94" s="2" customFormat="1" ht="16.5" customHeight="1">
      <c r="A94" s="40"/>
      <c r="B94" s="41"/>
      <c r="C94" s="206" t="s">
        <v>156</v>
      </c>
      <c r="D94" s="206" t="s">
        <v>129</v>
      </c>
      <c r="E94" s="207" t="s">
        <v>668</v>
      </c>
      <c r="F94" s="208" t="s">
        <v>669</v>
      </c>
      <c r="G94" s="209" t="s">
        <v>663</v>
      </c>
      <c r="H94" s="210">
        <v>4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45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134</v>
      </c>
      <c r="AT94" s="217" t="s">
        <v>129</v>
      </c>
      <c r="AU94" s="217" t="s">
        <v>82</v>
      </c>
      <c r="AY94" s="19" t="s">
        <v>126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134</v>
      </c>
      <c r="BM94" s="217" t="s">
        <v>242</v>
      </c>
    </row>
    <row r="95" s="2" customFormat="1" ht="24.15" customHeight="1">
      <c r="A95" s="40"/>
      <c r="B95" s="41"/>
      <c r="C95" s="206" t="s">
        <v>192</v>
      </c>
      <c r="D95" s="206" t="s">
        <v>129</v>
      </c>
      <c r="E95" s="207" t="s">
        <v>670</v>
      </c>
      <c r="F95" s="208" t="s">
        <v>671</v>
      </c>
      <c r="G95" s="209" t="s">
        <v>663</v>
      </c>
      <c r="H95" s="210">
        <v>4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45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134</v>
      </c>
      <c r="AT95" s="217" t="s">
        <v>129</v>
      </c>
      <c r="AU95" s="217" t="s">
        <v>82</v>
      </c>
      <c r="AY95" s="19" t="s">
        <v>126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82</v>
      </c>
      <c r="BK95" s="218">
        <f>ROUND(I95*H95,2)</f>
        <v>0</v>
      </c>
      <c r="BL95" s="19" t="s">
        <v>134</v>
      </c>
      <c r="BM95" s="217" t="s">
        <v>254</v>
      </c>
    </row>
    <row r="96" s="2" customFormat="1" ht="16.5" customHeight="1">
      <c r="A96" s="40"/>
      <c r="B96" s="41"/>
      <c r="C96" s="206" t="s">
        <v>197</v>
      </c>
      <c r="D96" s="206" t="s">
        <v>129</v>
      </c>
      <c r="E96" s="207" t="s">
        <v>672</v>
      </c>
      <c r="F96" s="208" t="s">
        <v>673</v>
      </c>
      <c r="G96" s="209" t="s">
        <v>663</v>
      </c>
      <c r="H96" s="210">
        <v>6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45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134</v>
      </c>
      <c r="AT96" s="217" t="s">
        <v>129</v>
      </c>
      <c r="AU96" s="217" t="s">
        <v>82</v>
      </c>
      <c r="AY96" s="19" t="s">
        <v>126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134</v>
      </c>
      <c r="BM96" s="217" t="s">
        <v>264</v>
      </c>
    </row>
    <row r="97" s="2" customFormat="1" ht="16.5" customHeight="1">
      <c r="A97" s="40"/>
      <c r="B97" s="41"/>
      <c r="C97" s="206" t="s">
        <v>203</v>
      </c>
      <c r="D97" s="206" t="s">
        <v>129</v>
      </c>
      <c r="E97" s="207" t="s">
        <v>674</v>
      </c>
      <c r="F97" s="208" t="s">
        <v>675</v>
      </c>
      <c r="G97" s="209" t="s">
        <v>663</v>
      </c>
      <c r="H97" s="210">
        <v>2</v>
      </c>
      <c r="I97" s="211"/>
      <c r="J97" s="212">
        <f>ROUND(I97*H97,2)</f>
        <v>0</v>
      </c>
      <c r="K97" s="208" t="s">
        <v>19</v>
      </c>
      <c r="L97" s="46"/>
      <c r="M97" s="213" t="s">
        <v>19</v>
      </c>
      <c r="N97" s="214" t="s">
        <v>45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134</v>
      </c>
      <c r="AT97" s="217" t="s">
        <v>129</v>
      </c>
      <c r="AU97" s="217" t="s">
        <v>82</v>
      </c>
      <c r="AY97" s="19" t="s">
        <v>126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82</v>
      </c>
      <c r="BK97" s="218">
        <f>ROUND(I97*H97,2)</f>
        <v>0</v>
      </c>
      <c r="BL97" s="19" t="s">
        <v>134</v>
      </c>
      <c r="BM97" s="217" t="s">
        <v>275</v>
      </c>
    </row>
    <row r="98" s="2" customFormat="1">
      <c r="A98" s="40"/>
      <c r="B98" s="41"/>
      <c r="C98" s="42"/>
      <c r="D98" s="226" t="s">
        <v>162</v>
      </c>
      <c r="E98" s="42"/>
      <c r="F98" s="257" t="s">
        <v>676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162</v>
      </c>
      <c r="AU98" s="19" t="s">
        <v>82</v>
      </c>
    </row>
    <row r="99" s="2" customFormat="1" ht="21.75" customHeight="1">
      <c r="A99" s="40"/>
      <c r="B99" s="41"/>
      <c r="C99" s="206" t="s">
        <v>209</v>
      </c>
      <c r="D99" s="206" t="s">
        <v>129</v>
      </c>
      <c r="E99" s="207" t="s">
        <v>677</v>
      </c>
      <c r="F99" s="208" t="s">
        <v>678</v>
      </c>
      <c r="G99" s="209" t="s">
        <v>663</v>
      </c>
      <c r="H99" s="210">
        <v>42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45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134</v>
      </c>
      <c r="AT99" s="217" t="s">
        <v>129</v>
      </c>
      <c r="AU99" s="217" t="s">
        <v>82</v>
      </c>
      <c r="AY99" s="19" t="s">
        <v>126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134</v>
      </c>
      <c r="BM99" s="217" t="s">
        <v>289</v>
      </c>
    </row>
    <row r="100" s="2" customFormat="1" ht="16.5" customHeight="1">
      <c r="A100" s="40"/>
      <c r="B100" s="41"/>
      <c r="C100" s="206" t="s">
        <v>214</v>
      </c>
      <c r="D100" s="206" t="s">
        <v>129</v>
      </c>
      <c r="E100" s="207" t="s">
        <v>679</v>
      </c>
      <c r="F100" s="208" t="s">
        <v>680</v>
      </c>
      <c r="G100" s="209" t="s">
        <v>663</v>
      </c>
      <c r="H100" s="210">
        <v>1</v>
      </c>
      <c r="I100" s="211"/>
      <c r="J100" s="212">
        <f>ROUND(I100*H100,2)</f>
        <v>0</v>
      </c>
      <c r="K100" s="208" t="s">
        <v>19</v>
      </c>
      <c r="L100" s="46"/>
      <c r="M100" s="213" t="s">
        <v>19</v>
      </c>
      <c r="N100" s="214" t="s">
        <v>45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134</v>
      </c>
      <c r="AT100" s="217" t="s">
        <v>129</v>
      </c>
      <c r="AU100" s="217" t="s">
        <v>82</v>
      </c>
      <c r="AY100" s="19" t="s">
        <v>126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82</v>
      </c>
      <c r="BK100" s="218">
        <f>ROUND(I100*H100,2)</f>
        <v>0</v>
      </c>
      <c r="BL100" s="19" t="s">
        <v>134</v>
      </c>
      <c r="BM100" s="217" t="s">
        <v>299</v>
      </c>
    </row>
    <row r="101" s="2" customFormat="1" ht="16.5" customHeight="1">
      <c r="A101" s="40"/>
      <c r="B101" s="41"/>
      <c r="C101" s="206" t="s">
        <v>8</v>
      </c>
      <c r="D101" s="206" t="s">
        <v>129</v>
      </c>
      <c r="E101" s="207" t="s">
        <v>681</v>
      </c>
      <c r="F101" s="208" t="s">
        <v>682</v>
      </c>
      <c r="G101" s="209" t="s">
        <v>651</v>
      </c>
      <c r="H101" s="210">
        <v>79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45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134</v>
      </c>
      <c r="AT101" s="217" t="s">
        <v>129</v>
      </c>
      <c r="AU101" s="217" t="s">
        <v>82</v>
      </c>
      <c r="AY101" s="19" t="s">
        <v>126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134</v>
      </c>
      <c r="BM101" s="217" t="s">
        <v>315</v>
      </c>
    </row>
    <row r="102" s="2" customFormat="1" ht="16.5" customHeight="1">
      <c r="A102" s="40"/>
      <c r="B102" s="41"/>
      <c r="C102" s="206" t="s">
        <v>226</v>
      </c>
      <c r="D102" s="206" t="s">
        <v>129</v>
      </c>
      <c r="E102" s="207" t="s">
        <v>683</v>
      </c>
      <c r="F102" s="208" t="s">
        <v>684</v>
      </c>
      <c r="G102" s="209" t="s">
        <v>651</v>
      </c>
      <c r="H102" s="210">
        <v>33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45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134</v>
      </c>
      <c r="AT102" s="217" t="s">
        <v>129</v>
      </c>
      <c r="AU102" s="217" t="s">
        <v>82</v>
      </c>
      <c r="AY102" s="19" t="s">
        <v>126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134</v>
      </c>
      <c r="BM102" s="217" t="s">
        <v>330</v>
      </c>
    </row>
    <row r="103" s="2" customFormat="1" ht="16.5" customHeight="1">
      <c r="A103" s="40"/>
      <c r="B103" s="41"/>
      <c r="C103" s="206" t="s">
        <v>233</v>
      </c>
      <c r="D103" s="206" t="s">
        <v>129</v>
      </c>
      <c r="E103" s="207" t="s">
        <v>685</v>
      </c>
      <c r="F103" s="208" t="s">
        <v>686</v>
      </c>
      <c r="G103" s="209" t="s">
        <v>651</v>
      </c>
      <c r="H103" s="210">
        <v>20</v>
      </c>
      <c r="I103" s="211"/>
      <c r="J103" s="212">
        <f>ROUND(I103*H103,2)</f>
        <v>0</v>
      </c>
      <c r="K103" s="208" t="s">
        <v>19</v>
      </c>
      <c r="L103" s="46"/>
      <c r="M103" s="213" t="s">
        <v>19</v>
      </c>
      <c r="N103" s="214" t="s">
        <v>45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134</v>
      </c>
      <c r="AT103" s="217" t="s">
        <v>129</v>
      </c>
      <c r="AU103" s="217" t="s">
        <v>82</v>
      </c>
      <c r="AY103" s="19" t="s">
        <v>126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82</v>
      </c>
      <c r="BK103" s="218">
        <f>ROUND(I103*H103,2)</f>
        <v>0</v>
      </c>
      <c r="BL103" s="19" t="s">
        <v>134</v>
      </c>
      <c r="BM103" s="217" t="s">
        <v>344</v>
      </c>
    </row>
    <row r="104" s="2" customFormat="1" ht="16.5" customHeight="1">
      <c r="A104" s="40"/>
      <c r="B104" s="41"/>
      <c r="C104" s="206" t="s">
        <v>242</v>
      </c>
      <c r="D104" s="206" t="s">
        <v>129</v>
      </c>
      <c r="E104" s="207" t="s">
        <v>687</v>
      </c>
      <c r="F104" s="208" t="s">
        <v>688</v>
      </c>
      <c r="G104" s="209" t="s">
        <v>151</v>
      </c>
      <c r="H104" s="210">
        <v>3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45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134</v>
      </c>
      <c r="AT104" s="217" t="s">
        <v>129</v>
      </c>
      <c r="AU104" s="217" t="s">
        <v>82</v>
      </c>
      <c r="AY104" s="19" t="s">
        <v>126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82</v>
      </c>
      <c r="BK104" s="218">
        <f>ROUND(I104*H104,2)</f>
        <v>0</v>
      </c>
      <c r="BL104" s="19" t="s">
        <v>134</v>
      </c>
      <c r="BM104" s="217" t="s">
        <v>358</v>
      </c>
    </row>
    <row r="105" s="2" customFormat="1" ht="16.5" customHeight="1">
      <c r="A105" s="40"/>
      <c r="B105" s="41"/>
      <c r="C105" s="206" t="s">
        <v>248</v>
      </c>
      <c r="D105" s="206" t="s">
        <v>129</v>
      </c>
      <c r="E105" s="207" t="s">
        <v>689</v>
      </c>
      <c r="F105" s="208" t="s">
        <v>690</v>
      </c>
      <c r="G105" s="209" t="s">
        <v>656</v>
      </c>
      <c r="H105" s="210">
        <v>90</v>
      </c>
      <c r="I105" s="211"/>
      <c r="J105" s="212">
        <f>ROUND(I105*H105,2)</f>
        <v>0</v>
      </c>
      <c r="K105" s="208" t="s">
        <v>19</v>
      </c>
      <c r="L105" s="46"/>
      <c r="M105" s="213" t="s">
        <v>19</v>
      </c>
      <c r="N105" s="214" t="s">
        <v>45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134</v>
      </c>
      <c r="AT105" s="217" t="s">
        <v>129</v>
      </c>
      <c r="AU105" s="217" t="s">
        <v>82</v>
      </c>
      <c r="AY105" s="19" t="s">
        <v>126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134</v>
      </c>
      <c r="BM105" s="217" t="s">
        <v>370</v>
      </c>
    </row>
    <row r="106" s="2" customFormat="1" ht="16.5" customHeight="1">
      <c r="A106" s="40"/>
      <c r="B106" s="41"/>
      <c r="C106" s="206" t="s">
        <v>254</v>
      </c>
      <c r="D106" s="206" t="s">
        <v>129</v>
      </c>
      <c r="E106" s="207" t="s">
        <v>691</v>
      </c>
      <c r="F106" s="208" t="s">
        <v>692</v>
      </c>
      <c r="G106" s="209" t="s">
        <v>663</v>
      </c>
      <c r="H106" s="210">
        <v>1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45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134</v>
      </c>
      <c r="AT106" s="217" t="s">
        <v>129</v>
      </c>
      <c r="AU106" s="217" t="s">
        <v>82</v>
      </c>
      <c r="AY106" s="19" t="s">
        <v>126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134</v>
      </c>
      <c r="BM106" s="217" t="s">
        <v>379</v>
      </c>
    </row>
    <row r="107" s="2" customFormat="1" ht="16.5" customHeight="1">
      <c r="A107" s="40"/>
      <c r="B107" s="41"/>
      <c r="C107" s="206" t="s">
        <v>7</v>
      </c>
      <c r="D107" s="206" t="s">
        <v>129</v>
      </c>
      <c r="E107" s="207" t="s">
        <v>693</v>
      </c>
      <c r="F107" s="208" t="s">
        <v>694</v>
      </c>
      <c r="G107" s="209" t="s">
        <v>151</v>
      </c>
      <c r="H107" s="210">
        <v>2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45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134</v>
      </c>
      <c r="AT107" s="217" t="s">
        <v>129</v>
      </c>
      <c r="AU107" s="217" t="s">
        <v>82</v>
      </c>
      <c r="AY107" s="19" t="s">
        <v>126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134</v>
      </c>
      <c r="BM107" s="217" t="s">
        <v>387</v>
      </c>
    </row>
    <row r="108" s="2" customFormat="1" ht="16.5" customHeight="1">
      <c r="A108" s="40"/>
      <c r="B108" s="41"/>
      <c r="C108" s="206" t="s">
        <v>264</v>
      </c>
      <c r="D108" s="206" t="s">
        <v>129</v>
      </c>
      <c r="E108" s="207" t="s">
        <v>695</v>
      </c>
      <c r="F108" s="208" t="s">
        <v>696</v>
      </c>
      <c r="G108" s="209" t="s">
        <v>663</v>
      </c>
      <c r="H108" s="210">
        <v>4</v>
      </c>
      <c r="I108" s="211"/>
      <c r="J108" s="212">
        <f>ROUND(I108*H108,2)</f>
        <v>0</v>
      </c>
      <c r="K108" s="208" t="s">
        <v>19</v>
      </c>
      <c r="L108" s="46"/>
      <c r="M108" s="213" t="s">
        <v>19</v>
      </c>
      <c r="N108" s="214" t="s">
        <v>45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134</v>
      </c>
      <c r="AT108" s="217" t="s">
        <v>129</v>
      </c>
      <c r="AU108" s="217" t="s">
        <v>82</v>
      </c>
      <c r="AY108" s="19" t="s">
        <v>126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82</v>
      </c>
      <c r="BK108" s="218">
        <f>ROUND(I108*H108,2)</f>
        <v>0</v>
      </c>
      <c r="BL108" s="19" t="s">
        <v>134</v>
      </c>
      <c r="BM108" s="217" t="s">
        <v>399</v>
      </c>
    </row>
    <row r="109" s="2" customFormat="1" ht="44.25" customHeight="1">
      <c r="A109" s="40"/>
      <c r="B109" s="41"/>
      <c r="C109" s="206" t="s">
        <v>270</v>
      </c>
      <c r="D109" s="206" t="s">
        <v>129</v>
      </c>
      <c r="E109" s="207" t="s">
        <v>697</v>
      </c>
      <c r="F109" s="208" t="s">
        <v>698</v>
      </c>
      <c r="G109" s="209" t="s">
        <v>663</v>
      </c>
      <c r="H109" s="210">
        <v>1</v>
      </c>
      <c r="I109" s="211"/>
      <c r="J109" s="212">
        <f>ROUND(I109*H109,2)</f>
        <v>0</v>
      </c>
      <c r="K109" s="208" t="s">
        <v>19</v>
      </c>
      <c r="L109" s="46"/>
      <c r="M109" s="213" t="s">
        <v>19</v>
      </c>
      <c r="N109" s="214" t="s">
        <v>45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134</v>
      </c>
      <c r="AT109" s="217" t="s">
        <v>129</v>
      </c>
      <c r="AU109" s="217" t="s">
        <v>82</v>
      </c>
      <c r="AY109" s="19" t="s">
        <v>126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134</v>
      </c>
      <c r="BM109" s="217" t="s">
        <v>416</v>
      </c>
    </row>
    <row r="110" s="2" customFormat="1" ht="16.5" customHeight="1">
      <c r="A110" s="40"/>
      <c r="B110" s="41"/>
      <c r="C110" s="206" t="s">
        <v>275</v>
      </c>
      <c r="D110" s="206" t="s">
        <v>129</v>
      </c>
      <c r="E110" s="207" t="s">
        <v>699</v>
      </c>
      <c r="F110" s="208" t="s">
        <v>700</v>
      </c>
      <c r="G110" s="209" t="s">
        <v>701</v>
      </c>
      <c r="H110" s="210">
        <v>1</v>
      </c>
      <c r="I110" s="211"/>
      <c r="J110" s="212">
        <f>ROUND(I110*H110,2)</f>
        <v>0</v>
      </c>
      <c r="K110" s="208" t="s">
        <v>19</v>
      </c>
      <c r="L110" s="46"/>
      <c r="M110" s="213" t="s">
        <v>19</v>
      </c>
      <c r="N110" s="214" t="s">
        <v>45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134</v>
      </c>
      <c r="AT110" s="217" t="s">
        <v>129</v>
      </c>
      <c r="AU110" s="217" t="s">
        <v>82</v>
      </c>
      <c r="AY110" s="19" t="s">
        <v>126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82</v>
      </c>
      <c r="BK110" s="218">
        <f>ROUND(I110*H110,2)</f>
        <v>0</v>
      </c>
      <c r="BL110" s="19" t="s">
        <v>134</v>
      </c>
      <c r="BM110" s="217" t="s">
        <v>428</v>
      </c>
    </row>
    <row r="111" s="12" customFormat="1" ht="25.92" customHeight="1">
      <c r="A111" s="12"/>
      <c r="B111" s="190"/>
      <c r="C111" s="191"/>
      <c r="D111" s="192" t="s">
        <v>73</v>
      </c>
      <c r="E111" s="193" t="s">
        <v>702</v>
      </c>
      <c r="F111" s="193" t="s">
        <v>703</v>
      </c>
      <c r="G111" s="191"/>
      <c r="H111" s="191"/>
      <c r="I111" s="194"/>
      <c r="J111" s="195">
        <f>BK111</f>
        <v>0</v>
      </c>
      <c r="K111" s="191"/>
      <c r="L111" s="196"/>
      <c r="M111" s="197"/>
      <c r="N111" s="198"/>
      <c r="O111" s="198"/>
      <c r="P111" s="199">
        <f>SUM(P112:P128)</f>
        <v>0</v>
      </c>
      <c r="Q111" s="198"/>
      <c r="R111" s="199">
        <f>SUM(R112:R128)</f>
        <v>0</v>
      </c>
      <c r="S111" s="198"/>
      <c r="T111" s="200">
        <f>SUM(T112:T128)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1" t="s">
        <v>82</v>
      </c>
      <c r="AT111" s="202" t="s">
        <v>73</v>
      </c>
      <c r="AU111" s="202" t="s">
        <v>74</v>
      </c>
      <c r="AY111" s="201" t="s">
        <v>126</v>
      </c>
      <c r="BK111" s="203">
        <f>SUM(BK112:BK128)</f>
        <v>0</v>
      </c>
    </row>
    <row r="112" s="2" customFormat="1" ht="90" customHeight="1">
      <c r="A112" s="40"/>
      <c r="B112" s="41"/>
      <c r="C112" s="206" t="s">
        <v>283</v>
      </c>
      <c r="D112" s="206" t="s">
        <v>129</v>
      </c>
      <c r="E112" s="207" t="s">
        <v>704</v>
      </c>
      <c r="F112" s="208" t="s">
        <v>705</v>
      </c>
      <c r="G112" s="209" t="s">
        <v>663</v>
      </c>
      <c r="H112" s="210">
        <v>6</v>
      </c>
      <c r="I112" s="211"/>
      <c r="J112" s="212">
        <f>ROUND(I112*H112,2)</f>
        <v>0</v>
      </c>
      <c r="K112" s="208" t="s">
        <v>19</v>
      </c>
      <c r="L112" s="46"/>
      <c r="M112" s="213" t="s">
        <v>19</v>
      </c>
      <c r="N112" s="214" t="s">
        <v>45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134</v>
      </c>
      <c r="AT112" s="217" t="s">
        <v>129</v>
      </c>
      <c r="AU112" s="217" t="s">
        <v>82</v>
      </c>
      <c r="AY112" s="19" t="s">
        <v>126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82</v>
      </c>
      <c r="BK112" s="218">
        <f>ROUND(I112*H112,2)</f>
        <v>0</v>
      </c>
      <c r="BL112" s="19" t="s">
        <v>134</v>
      </c>
      <c r="BM112" s="217" t="s">
        <v>438</v>
      </c>
    </row>
    <row r="113" s="2" customFormat="1" ht="37.8" customHeight="1">
      <c r="A113" s="40"/>
      <c r="B113" s="41"/>
      <c r="C113" s="206" t="s">
        <v>289</v>
      </c>
      <c r="D113" s="206" t="s">
        <v>129</v>
      </c>
      <c r="E113" s="207" t="s">
        <v>706</v>
      </c>
      <c r="F113" s="208" t="s">
        <v>707</v>
      </c>
      <c r="G113" s="209" t="s">
        <v>663</v>
      </c>
      <c r="H113" s="210">
        <v>6</v>
      </c>
      <c r="I113" s="211"/>
      <c r="J113" s="212">
        <f>ROUND(I113*H113,2)</f>
        <v>0</v>
      </c>
      <c r="K113" s="208" t="s">
        <v>19</v>
      </c>
      <c r="L113" s="46"/>
      <c r="M113" s="213" t="s">
        <v>19</v>
      </c>
      <c r="N113" s="214" t="s">
        <v>45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134</v>
      </c>
      <c r="AT113" s="217" t="s">
        <v>129</v>
      </c>
      <c r="AU113" s="217" t="s">
        <v>82</v>
      </c>
      <c r="AY113" s="19" t="s">
        <v>126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134</v>
      </c>
      <c r="BM113" s="217" t="s">
        <v>448</v>
      </c>
    </row>
    <row r="114" s="2" customFormat="1" ht="16.5" customHeight="1">
      <c r="A114" s="40"/>
      <c r="B114" s="41"/>
      <c r="C114" s="206" t="s">
        <v>294</v>
      </c>
      <c r="D114" s="206" t="s">
        <v>129</v>
      </c>
      <c r="E114" s="207" t="s">
        <v>708</v>
      </c>
      <c r="F114" s="208" t="s">
        <v>709</v>
      </c>
      <c r="G114" s="209" t="s">
        <v>663</v>
      </c>
      <c r="H114" s="210">
        <v>6</v>
      </c>
      <c r="I114" s="211"/>
      <c r="J114" s="212">
        <f>ROUND(I114*H114,2)</f>
        <v>0</v>
      </c>
      <c r="K114" s="208" t="s">
        <v>19</v>
      </c>
      <c r="L114" s="46"/>
      <c r="M114" s="213" t="s">
        <v>19</v>
      </c>
      <c r="N114" s="214" t="s">
        <v>45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134</v>
      </c>
      <c r="AT114" s="217" t="s">
        <v>129</v>
      </c>
      <c r="AU114" s="217" t="s">
        <v>82</v>
      </c>
      <c r="AY114" s="19" t="s">
        <v>126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82</v>
      </c>
      <c r="BK114" s="218">
        <f>ROUND(I114*H114,2)</f>
        <v>0</v>
      </c>
      <c r="BL114" s="19" t="s">
        <v>134</v>
      </c>
      <c r="BM114" s="217" t="s">
        <v>458</v>
      </c>
    </row>
    <row r="115" s="2" customFormat="1" ht="16.5" customHeight="1">
      <c r="A115" s="40"/>
      <c r="B115" s="41"/>
      <c r="C115" s="206" t="s">
        <v>299</v>
      </c>
      <c r="D115" s="206" t="s">
        <v>129</v>
      </c>
      <c r="E115" s="207" t="s">
        <v>710</v>
      </c>
      <c r="F115" s="208" t="s">
        <v>711</v>
      </c>
      <c r="G115" s="209" t="s">
        <v>663</v>
      </c>
      <c r="H115" s="210">
        <v>6</v>
      </c>
      <c r="I115" s="211"/>
      <c r="J115" s="212">
        <f>ROUND(I115*H115,2)</f>
        <v>0</v>
      </c>
      <c r="K115" s="208" t="s">
        <v>19</v>
      </c>
      <c r="L115" s="46"/>
      <c r="M115" s="213" t="s">
        <v>19</v>
      </c>
      <c r="N115" s="214" t="s">
        <v>45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134</v>
      </c>
      <c r="AT115" s="217" t="s">
        <v>129</v>
      </c>
      <c r="AU115" s="217" t="s">
        <v>82</v>
      </c>
      <c r="AY115" s="19" t="s">
        <v>126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134</v>
      </c>
      <c r="BM115" s="217" t="s">
        <v>466</v>
      </c>
    </row>
    <row r="116" s="2" customFormat="1" ht="16.5" customHeight="1">
      <c r="A116" s="40"/>
      <c r="B116" s="41"/>
      <c r="C116" s="206" t="s">
        <v>306</v>
      </c>
      <c r="D116" s="206" t="s">
        <v>129</v>
      </c>
      <c r="E116" s="207" t="s">
        <v>712</v>
      </c>
      <c r="F116" s="208" t="s">
        <v>713</v>
      </c>
      <c r="G116" s="209" t="s">
        <v>663</v>
      </c>
      <c r="H116" s="210">
        <v>6</v>
      </c>
      <c r="I116" s="211"/>
      <c r="J116" s="212">
        <f>ROUND(I116*H116,2)</f>
        <v>0</v>
      </c>
      <c r="K116" s="208" t="s">
        <v>19</v>
      </c>
      <c r="L116" s="46"/>
      <c r="M116" s="213" t="s">
        <v>19</v>
      </c>
      <c r="N116" s="214" t="s">
        <v>45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134</v>
      </c>
      <c r="AT116" s="217" t="s">
        <v>129</v>
      </c>
      <c r="AU116" s="217" t="s">
        <v>82</v>
      </c>
      <c r="AY116" s="19" t="s">
        <v>126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82</v>
      </c>
      <c r="BK116" s="218">
        <f>ROUND(I116*H116,2)</f>
        <v>0</v>
      </c>
      <c r="BL116" s="19" t="s">
        <v>134</v>
      </c>
      <c r="BM116" s="217" t="s">
        <v>477</v>
      </c>
    </row>
    <row r="117" s="2" customFormat="1" ht="16.5" customHeight="1">
      <c r="A117" s="40"/>
      <c r="B117" s="41"/>
      <c r="C117" s="206" t="s">
        <v>315</v>
      </c>
      <c r="D117" s="206" t="s">
        <v>129</v>
      </c>
      <c r="E117" s="207" t="s">
        <v>714</v>
      </c>
      <c r="F117" s="208" t="s">
        <v>715</v>
      </c>
      <c r="G117" s="209" t="s">
        <v>663</v>
      </c>
      <c r="H117" s="210">
        <v>6</v>
      </c>
      <c r="I117" s="211"/>
      <c r="J117" s="212">
        <f>ROUND(I117*H117,2)</f>
        <v>0</v>
      </c>
      <c r="K117" s="208" t="s">
        <v>19</v>
      </c>
      <c r="L117" s="46"/>
      <c r="M117" s="213" t="s">
        <v>19</v>
      </c>
      <c r="N117" s="214" t="s">
        <v>45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134</v>
      </c>
      <c r="AT117" s="217" t="s">
        <v>129</v>
      </c>
      <c r="AU117" s="217" t="s">
        <v>82</v>
      </c>
      <c r="AY117" s="19" t="s">
        <v>126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134</v>
      </c>
      <c r="BM117" s="217" t="s">
        <v>489</v>
      </c>
    </row>
    <row r="118" s="2" customFormat="1" ht="16.5" customHeight="1">
      <c r="A118" s="40"/>
      <c r="B118" s="41"/>
      <c r="C118" s="206" t="s">
        <v>326</v>
      </c>
      <c r="D118" s="206" t="s">
        <v>129</v>
      </c>
      <c r="E118" s="207" t="s">
        <v>716</v>
      </c>
      <c r="F118" s="208" t="s">
        <v>717</v>
      </c>
      <c r="G118" s="209" t="s">
        <v>663</v>
      </c>
      <c r="H118" s="210">
        <v>6</v>
      </c>
      <c r="I118" s="211"/>
      <c r="J118" s="212">
        <f>ROUND(I118*H118,2)</f>
        <v>0</v>
      </c>
      <c r="K118" s="208" t="s">
        <v>19</v>
      </c>
      <c r="L118" s="46"/>
      <c r="M118" s="213" t="s">
        <v>19</v>
      </c>
      <c r="N118" s="214" t="s">
        <v>45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134</v>
      </c>
      <c r="AT118" s="217" t="s">
        <v>129</v>
      </c>
      <c r="AU118" s="217" t="s">
        <v>82</v>
      </c>
      <c r="AY118" s="19" t="s">
        <v>126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82</v>
      </c>
      <c r="BK118" s="218">
        <f>ROUND(I118*H118,2)</f>
        <v>0</v>
      </c>
      <c r="BL118" s="19" t="s">
        <v>134</v>
      </c>
      <c r="BM118" s="217" t="s">
        <v>501</v>
      </c>
    </row>
    <row r="119" s="2" customFormat="1">
      <c r="A119" s="40"/>
      <c r="B119" s="41"/>
      <c r="C119" s="42"/>
      <c r="D119" s="226" t="s">
        <v>162</v>
      </c>
      <c r="E119" s="42"/>
      <c r="F119" s="257" t="s">
        <v>676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162</v>
      </c>
      <c r="AU119" s="19" t="s">
        <v>82</v>
      </c>
    </row>
    <row r="120" s="2" customFormat="1" ht="24.15" customHeight="1">
      <c r="A120" s="40"/>
      <c r="B120" s="41"/>
      <c r="C120" s="206" t="s">
        <v>330</v>
      </c>
      <c r="D120" s="206" t="s">
        <v>129</v>
      </c>
      <c r="E120" s="207" t="s">
        <v>718</v>
      </c>
      <c r="F120" s="208" t="s">
        <v>719</v>
      </c>
      <c r="G120" s="209" t="s">
        <v>663</v>
      </c>
      <c r="H120" s="210">
        <v>6</v>
      </c>
      <c r="I120" s="211"/>
      <c r="J120" s="212">
        <f>ROUND(I120*H120,2)</f>
        <v>0</v>
      </c>
      <c r="K120" s="208" t="s">
        <v>19</v>
      </c>
      <c r="L120" s="46"/>
      <c r="M120" s="213" t="s">
        <v>19</v>
      </c>
      <c r="N120" s="214" t="s">
        <v>45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134</v>
      </c>
      <c r="AT120" s="217" t="s">
        <v>129</v>
      </c>
      <c r="AU120" s="217" t="s">
        <v>82</v>
      </c>
      <c r="AY120" s="19" t="s">
        <v>126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82</v>
      </c>
      <c r="BK120" s="218">
        <f>ROUND(I120*H120,2)</f>
        <v>0</v>
      </c>
      <c r="BL120" s="19" t="s">
        <v>134</v>
      </c>
      <c r="BM120" s="217" t="s">
        <v>515</v>
      </c>
    </row>
    <row r="121" s="2" customFormat="1" ht="24.15" customHeight="1">
      <c r="A121" s="40"/>
      <c r="B121" s="41"/>
      <c r="C121" s="206" t="s">
        <v>338</v>
      </c>
      <c r="D121" s="206" t="s">
        <v>129</v>
      </c>
      <c r="E121" s="207" t="s">
        <v>720</v>
      </c>
      <c r="F121" s="208" t="s">
        <v>721</v>
      </c>
      <c r="G121" s="209" t="s">
        <v>663</v>
      </c>
      <c r="H121" s="210">
        <v>6</v>
      </c>
      <c r="I121" s="211"/>
      <c r="J121" s="212">
        <f>ROUND(I121*H121,2)</f>
        <v>0</v>
      </c>
      <c r="K121" s="208" t="s">
        <v>19</v>
      </c>
      <c r="L121" s="46"/>
      <c r="M121" s="213" t="s">
        <v>19</v>
      </c>
      <c r="N121" s="214" t="s">
        <v>45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134</v>
      </c>
      <c r="AT121" s="217" t="s">
        <v>129</v>
      </c>
      <c r="AU121" s="217" t="s">
        <v>82</v>
      </c>
      <c r="AY121" s="19" t="s">
        <v>126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82</v>
      </c>
      <c r="BK121" s="218">
        <f>ROUND(I121*H121,2)</f>
        <v>0</v>
      </c>
      <c r="BL121" s="19" t="s">
        <v>134</v>
      </c>
      <c r="BM121" s="217" t="s">
        <v>529</v>
      </c>
    </row>
    <row r="122" s="2" customFormat="1" ht="16.5" customHeight="1">
      <c r="A122" s="40"/>
      <c r="B122" s="41"/>
      <c r="C122" s="206" t="s">
        <v>344</v>
      </c>
      <c r="D122" s="206" t="s">
        <v>129</v>
      </c>
      <c r="E122" s="207" t="s">
        <v>722</v>
      </c>
      <c r="F122" s="208" t="s">
        <v>723</v>
      </c>
      <c r="G122" s="209" t="s">
        <v>651</v>
      </c>
      <c r="H122" s="210">
        <v>3</v>
      </c>
      <c r="I122" s="211"/>
      <c r="J122" s="212">
        <f>ROUND(I122*H122,2)</f>
        <v>0</v>
      </c>
      <c r="K122" s="208" t="s">
        <v>19</v>
      </c>
      <c r="L122" s="46"/>
      <c r="M122" s="213" t="s">
        <v>19</v>
      </c>
      <c r="N122" s="214" t="s">
        <v>45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134</v>
      </c>
      <c r="AT122" s="217" t="s">
        <v>129</v>
      </c>
      <c r="AU122" s="217" t="s">
        <v>82</v>
      </c>
      <c r="AY122" s="19" t="s">
        <v>126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82</v>
      </c>
      <c r="BK122" s="218">
        <f>ROUND(I122*H122,2)</f>
        <v>0</v>
      </c>
      <c r="BL122" s="19" t="s">
        <v>134</v>
      </c>
      <c r="BM122" s="217" t="s">
        <v>540</v>
      </c>
    </row>
    <row r="123" s="2" customFormat="1" ht="16.5" customHeight="1">
      <c r="A123" s="40"/>
      <c r="B123" s="41"/>
      <c r="C123" s="206" t="s">
        <v>349</v>
      </c>
      <c r="D123" s="206" t="s">
        <v>129</v>
      </c>
      <c r="E123" s="207" t="s">
        <v>724</v>
      </c>
      <c r="F123" s="208" t="s">
        <v>688</v>
      </c>
      <c r="G123" s="209" t="s">
        <v>151</v>
      </c>
      <c r="H123" s="210">
        <v>3</v>
      </c>
      <c r="I123" s="211"/>
      <c r="J123" s="212">
        <f>ROUND(I123*H123,2)</f>
        <v>0</v>
      </c>
      <c r="K123" s="208" t="s">
        <v>19</v>
      </c>
      <c r="L123" s="46"/>
      <c r="M123" s="213" t="s">
        <v>19</v>
      </c>
      <c r="N123" s="214" t="s">
        <v>45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134</v>
      </c>
      <c r="AT123" s="217" t="s">
        <v>129</v>
      </c>
      <c r="AU123" s="217" t="s">
        <v>82</v>
      </c>
      <c r="AY123" s="19" t="s">
        <v>126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134</v>
      </c>
      <c r="BM123" s="217" t="s">
        <v>552</v>
      </c>
    </row>
    <row r="124" s="2" customFormat="1" ht="16.5" customHeight="1">
      <c r="A124" s="40"/>
      <c r="B124" s="41"/>
      <c r="C124" s="206" t="s">
        <v>358</v>
      </c>
      <c r="D124" s="206" t="s">
        <v>129</v>
      </c>
      <c r="E124" s="207" t="s">
        <v>725</v>
      </c>
      <c r="F124" s="208" t="s">
        <v>726</v>
      </c>
      <c r="G124" s="209" t="s">
        <v>151</v>
      </c>
      <c r="H124" s="210">
        <v>3</v>
      </c>
      <c r="I124" s="211"/>
      <c r="J124" s="212">
        <f>ROUND(I124*H124,2)</f>
        <v>0</v>
      </c>
      <c r="K124" s="208" t="s">
        <v>19</v>
      </c>
      <c r="L124" s="46"/>
      <c r="M124" s="213" t="s">
        <v>19</v>
      </c>
      <c r="N124" s="214" t="s">
        <v>45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134</v>
      </c>
      <c r="AT124" s="217" t="s">
        <v>129</v>
      </c>
      <c r="AU124" s="217" t="s">
        <v>82</v>
      </c>
      <c r="AY124" s="19" t="s">
        <v>126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82</v>
      </c>
      <c r="BK124" s="218">
        <f>ROUND(I124*H124,2)</f>
        <v>0</v>
      </c>
      <c r="BL124" s="19" t="s">
        <v>134</v>
      </c>
      <c r="BM124" s="217" t="s">
        <v>564</v>
      </c>
    </row>
    <row r="125" s="2" customFormat="1" ht="16.5" customHeight="1">
      <c r="A125" s="40"/>
      <c r="B125" s="41"/>
      <c r="C125" s="206" t="s">
        <v>365</v>
      </c>
      <c r="D125" s="206" t="s">
        <v>129</v>
      </c>
      <c r="E125" s="207" t="s">
        <v>727</v>
      </c>
      <c r="F125" s="208" t="s">
        <v>690</v>
      </c>
      <c r="G125" s="209" t="s">
        <v>656</v>
      </c>
      <c r="H125" s="210">
        <v>65</v>
      </c>
      <c r="I125" s="211"/>
      <c r="J125" s="212">
        <f>ROUND(I125*H125,2)</f>
        <v>0</v>
      </c>
      <c r="K125" s="208" t="s">
        <v>19</v>
      </c>
      <c r="L125" s="46"/>
      <c r="M125" s="213" t="s">
        <v>19</v>
      </c>
      <c r="N125" s="214" t="s">
        <v>45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134</v>
      </c>
      <c r="AT125" s="217" t="s">
        <v>129</v>
      </c>
      <c r="AU125" s="217" t="s">
        <v>82</v>
      </c>
      <c r="AY125" s="19" t="s">
        <v>126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82</v>
      </c>
      <c r="BK125" s="218">
        <f>ROUND(I125*H125,2)</f>
        <v>0</v>
      </c>
      <c r="BL125" s="19" t="s">
        <v>134</v>
      </c>
      <c r="BM125" s="217" t="s">
        <v>578</v>
      </c>
    </row>
    <row r="126" s="2" customFormat="1" ht="16.5" customHeight="1">
      <c r="A126" s="40"/>
      <c r="B126" s="41"/>
      <c r="C126" s="206" t="s">
        <v>370</v>
      </c>
      <c r="D126" s="206" t="s">
        <v>129</v>
      </c>
      <c r="E126" s="207" t="s">
        <v>728</v>
      </c>
      <c r="F126" s="208" t="s">
        <v>692</v>
      </c>
      <c r="G126" s="209" t="s">
        <v>663</v>
      </c>
      <c r="H126" s="210">
        <v>1</v>
      </c>
      <c r="I126" s="211"/>
      <c r="J126" s="212">
        <f>ROUND(I126*H126,2)</f>
        <v>0</v>
      </c>
      <c r="K126" s="208" t="s">
        <v>19</v>
      </c>
      <c r="L126" s="46"/>
      <c r="M126" s="213" t="s">
        <v>19</v>
      </c>
      <c r="N126" s="214" t="s">
        <v>45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134</v>
      </c>
      <c r="AT126" s="217" t="s">
        <v>129</v>
      </c>
      <c r="AU126" s="217" t="s">
        <v>82</v>
      </c>
      <c r="AY126" s="19" t="s">
        <v>126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134</v>
      </c>
      <c r="BM126" s="217" t="s">
        <v>592</v>
      </c>
    </row>
    <row r="127" s="2" customFormat="1" ht="16.5" customHeight="1">
      <c r="A127" s="40"/>
      <c r="B127" s="41"/>
      <c r="C127" s="206" t="s">
        <v>375</v>
      </c>
      <c r="D127" s="206" t="s">
        <v>129</v>
      </c>
      <c r="E127" s="207" t="s">
        <v>729</v>
      </c>
      <c r="F127" s="208" t="s">
        <v>730</v>
      </c>
      <c r="G127" s="209" t="s">
        <v>663</v>
      </c>
      <c r="H127" s="210">
        <v>6</v>
      </c>
      <c r="I127" s="211"/>
      <c r="J127" s="212">
        <f>ROUND(I127*H127,2)</f>
        <v>0</v>
      </c>
      <c r="K127" s="208" t="s">
        <v>19</v>
      </c>
      <c r="L127" s="46"/>
      <c r="M127" s="213" t="s">
        <v>19</v>
      </c>
      <c r="N127" s="214" t="s">
        <v>45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134</v>
      </c>
      <c r="AT127" s="217" t="s">
        <v>129</v>
      </c>
      <c r="AU127" s="217" t="s">
        <v>82</v>
      </c>
      <c r="AY127" s="19" t="s">
        <v>126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82</v>
      </c>
      <c r="BK127" s="218">
        <f>ROUND(I127*H127,2)</f>
        <v>0</v>
      </c>
      <c r="BL127" s="19" t="s">
        <v>134</v>
      </c>
      <c r="BM127" s="217" t="s">
        <v>602</v>
      </c>
    </row>
    <row r="128" s="2" customFormat="1" ht="49.05" customHeight="1">
      <c r="A128" s="40"/>
      <c r="B128" s="41"/>
      <c r="C128" s="206" t="s">
        <v>379</v>
      </c>
      <c r="D128" s="206" t="s">
        <v>129</v>
      </c>
      <c r="E128" s="207" t="s">
        <v>731</v>
      </c>
      <c r="F128" s="208" t="s">
        <v>732</v>
      </c>
      <c r="G128" s="209" t="s">
        <v>663</v>
      </c>
      <c r="H128" s="210">
        <v>1</v>
      </c>
      <c r="I128" s="211"/>
      <c r="J128" s="212">
        <f>ROUND(I128*H128,2)</f>
        <v>0</v>
      </c>
      <c r="K128" s="208" t="s">
        <v>19</v>
      </c>
      <c r="L128" s="46"/>
      <c r="M128" s="213" t="s">
        <v>19</v>
      </c>
      <c r="N128" s="214" t="s">
        <v>45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134</v>
      </c>
      <c r="AT128" s="217" t="s">
        <v>129</v>
      </c>
      <c r="AU128" s="217" t="s">
        <v>82</v>
      </c>
      <c r="AY128" s="19" t="s">
        <v>126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82</v>
      </c>
      <c r="BK128" s="218">
        <f>ROUND(I128*H128,2)</f>
        <v>0</v>
      </c>
      <c r="BL128" s="19" t="s">
        <v>134</v>
      </c>
      <c r="BM128" s="217" t="s">
        <v>613</v>
      </c>
    </row>
    <row r="129" s="12" customFormat="1" ht="25.92" customHeight="1">
      <c r="A129" s="12"/>
      <c r="B129" s="190"/>
      <c r="C129" s="191"/>
      <c r="D129" s="192" t="s">
        <v>73</v>
      </c>
      <c r="E129" s="193" t="s">
        <v>733</v>
      </c>
      <c r="F129" s="193" t="s">
        <v>734</v>
      </c>
      <c r="G129" s="191"/>
      <c r="H129" s="191"/>
      <c r="I129" s="194"/>
      <c r="J129" s="195">
        <f>BK129</f>
        <v>0</v>
      </c>
      <c r="K129" s="191"/>
      <c r="L129" s="196"/>
      <c r="M129" s="197"/>
      <c r="N129" s="198"/>
      <c r="O129" s="198"/>
      <c r="P129" s="199">
        <f>SUM(P130:P143)</f>
        <v>0</v>
      </c>
      <c r="Q129" s="198"/>
      <c r="R129" s="199">
        <f>SUM(R130:R143)</f>
        <v>0</v>
      </c>
      <c r="S129" s="198"/>
      <c r="T129" s="200">
        <f>SUM(T130:T143)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1" t="s">
        <v>82</v>
      </c>
      <c r="AT129" s="202" t="s">
        <v>73</v>
      </c>
      <c r="AU129" s="202" t="s">
        <v>74</v>
      </c>
      <c r="AY129" s="201" t="s">
        <v>126</v>
      </c>
      <c r="BK129" s="203">
        <f>SUM(BK130:BK143)</f>
        <v>0</v>
      </c>
    </row>
    <row r="130" s="2" customFormat="1" ht="16.5" customHeight="1">
      <c r="A130" s="40"/>
      <c r="B130" s="41"/>
      <c r="C130" s="206" t="s">
        <v>383</v>
      </c>
      <c r="D130" s="206" t="s">
        <v>129</v>
      </c>
      <c r="E130" s="207" t="s">
        <v>735</v>
      </c>
      <c r="F130" s="208" t="s">
        <v>736</v>
      </c>
      <c r="G130" s="209" t="s">
        <v>663</v>
      </c>
      <c r="H130" s="210">
        <v>1</v>
      </c>
      <c r="I130" s="211"/>
      <c r="J130" s="212">
        <f>ROUND(I130*H130,2)</f>
        <v>0</v>
      </c>
      <c r="K130" s="208" t="s">
        <v>19</v>
      </c>
      <c r="L130" s="46"/>
      <c r="M130" s="213" t="s">
        <v>19</v>
      </c>
      <c r="N130" s="214" t="s">
        <v>45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134</v>
      </c>
      <c r="AT130" s="217" t="s">
        <v>129</v>
      </c>
      <c r="AU130" s="217" t="s">
        <v>82</v>
      </c>
      <c r="AY130" s="19" t="s">
        <v>126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82</v>
      </c>
      <c r="BK130" s="218">
        <f>ROUND(I130*H130,2)</f>
        <v>0</v>
      </c>
      <c r="BL130" s="19" t="s">
        <v>134</v>
      </c>
      <c r="BM130" s="217" t="s">
        <v>628</v>
      </c>
    </row>
    <row r="131" s="2" customFormat="1" ht="16.5" customHeight="1">
      <c r="A131" s="40"/>
      <c r="B131" s="41"/>
      <c r="C131" s="206" t="s">
        <v>387</v>
      </c>
      <c r="D131" s="206" t="s">
        <v>129</v>
      </c>
      <c r="E131" s="207" t="s">
        <v>737</v>
      </c>
      <c r="F131" s="208" t="s">
        <v>738</v>
      </c>
      <c r="G131" s="209" t="s">
        <v>663</v>
      </c>
      <c r="H131" s="210">
        <v>6</v>
      </c>
      <c r="I131" s="211"/>
      <c r="J131" s="212">
        <f>ROUND(I131*H131,2)</f>
        <v>0</v>
      </c>
      <c r="K131" s="208" t="s">
        <v>19</v>
      </c>
      <c r="L131" s="46"/>
      <c r="M131" s="213" t="s">
        <v>19</v>
      </c>
      <c r="N131" s="214" t="s">
        <v>45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134</v>
      </c>
      <c r="AT131" s="217" t="s">
        <v>129</v>
      </c>
      <c r="AU131" s="217" t="s">
        <v>82</v>
      </c>
      <c r="AY131" s="19" t="s">
        <v>126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134</v>
      </c>
      <c r="BM131" s="217" t="s">
        <v>739</v>
      </c>
    </row>
    <row r="132" s="2" customFormat="1" ht="16.5" customHeight="1">
      <c r="A132" s="40"/>
      <c r="B132" s="41"/>
      <c r="C132" s="206" t="s">
        <v>394</v>
      </c>
      <c r="D132" s="206" t="s">
        <v>129</v>
      </c>
      <c r="E132" s="207" t="s">
        <v>740</v>
      </c>
      <c r="F132" s="208" t="s">
        <v>741</v>
      </c>
      <c r="G132" s="209" t="s">
        <v>663</v>
      </c>
      <c r="H132" s="210">
        <v>1</v>
      </c>
      <c r="I132" s="211"/>
      <c r="J132" s="212">
        <f>ROUND(I132*H132,2)</f>
        <v>0</v>
      </c>
      <c r="K132" s="208" t="s">
        <v>19</v>
      </c>
      <c r="L132" s="46"/>
      <c r="M132" s="213" t="s">
        <v>19</v>
      </c>
      <c r="N132" s="214" t="s">
        <v>45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134</v>
      </c>
      <c r="AT132" s="217" t="s">
        <v>129</v>
      </c>
      <c r="AU132" s="217" t="s">
        <v>82</v>
      </c>
      <c r="AY132" s="19" t="s">
        <v>126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82</v>
      </c>
      <c r="BK132" s="218">
        <f>ROUND(I132*H132,2)</f>
        <v>0</v>
      </c>
      <c r="BL132" s="19" t="s">
        <v>134</v>
      </c>
      <c r="BM132" s="217" t="s">
        <v>742</v>
      </c>
    </row>
    <row r="133" s="2" customFormat="1" ht="16.5" customHeight="1">
      <c r="A133" s="40"/>
      <c r="B133" s="41"/>
      <c r="C133" s="206" t="s">
        <v>399</v>
      </c>
      <c r="D133" s="206" t="s">
        <v>129</v>
      </c>
      <c r="E133" s="207" t="s">
        <v>743</v>
      </c>
      <c r="F133" s="208" t="s">
        <v>744</v>
      </c>
      <c r="G133" s="209" t="s">
        <v>701</v>
      </c>
      <c r="H133" s="210">
        <v>5</v>
      </c>
      <c r="I133" s="211"/>
      <c r="J133" s="212">
        <f>ROUND(I133*H133,2)</f>
        <v>0</v>
      </c>
      <c r="K133" s="208" t="s">
        <v>19</v>
      </c>
      <c r="L133" s="46"/>
      <c r="M133" s="213" t="s">
        <v>19</v>
      </c>
      <c r="N133" s="214" t="s">
        <v>45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134</v>
      </c>
      <c r="AT133" s="217" t="s">
        <v>129</v>
      </c>
      <c r="AU133" s="217" t="s">
        <v>82</v>
      </c>
      <c r="AY133" s="19" t="s">
        <v>126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82</v>
      </c>
      <c r="BK133" s="218">
        <f>ROUND(I133*H133,2)</f>
        <v>0</v>
      </c>
      <c r="BL133" s="19" t="s">
        <v>134</v>
      </c>
      <c r="BM133" s="217" t="s">
        <v>745</v>
      </c>
    </row>
    <row r="134" s="2" customFormat="1" ht="24.15" customHeight="1">
      <c r="A134" s="40"/>
      <c r="B134" s="41"/>
      <c r="C134" s="206" t="s">
        <v>406</v>
      </c>
      <c r="D134" s="206" t="s">
        <v>129</v>
      </c>
      <c r="E134" s="207" t="s">
        <v>746</v>
      </c>
      <c r="F134" s="208" t="s">
        <v>747</v>
      </c>
      <c r="G134" s="209" t="s">
        <v>663</v>
      </c>
      <c r="H134" s="210">
        <v>1</v>
      </c>
      <c r="I134" s="211"/>
      <c r="J134" s="212">
        <f>ROUND(I134*H134,2)</f>
        <v>0</v>
      </c>
      <c r="K134" s="208" t="s">
        <v>19</v>
      </c>
      <c r="L134" s="46"/>
      <c r="M134" s="213" t="s">
        <v>19</v>
      </c>
      <c r="N134" s="214" t="s">
        <v>45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134</v>
      </c>
      <c r="AT134" s="217" t="s">
        <v>129</v>
      </c>
      <c r="AU134" s="217" t="s">
        <v>82</v>
      </c>
      <c r="AY134" s="19" t="s">
        <v>126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82</v>
      </c>
      <c r="BK134" s="218">
        <f>ROUND(I134*H134,2)</f>
        <v>0</v>
      </c>
      <c r="BL134" s="19" t="s">
        <v>134</v>
      </c>
      <c r="BM134" s="217" t="s">
        <v>748</v>
      </c>
    </row>
    <row r="135" s="2" customFormat="1" ht="16.5" customHeight="1">
      <c r="A135" s="40"/>
      <c r="B135" s="41"/>
      <c r="C135" s="206" t="s">
        <v>416</v>
      </c>
      <c r="D135" s="206" t="s">
        <v>129</v>
      </c>
      <c r="E135" s="207" t="s">
        <v>749</v>
      </c>
      <c r="F135" s="208" t="s">
        <v>750</v>
      </c>
      <c r="G135" s="209" t="s">
        <v>701</v>
      </c>
      <c r="H135" s="210">
        <v>5</v>
      </c>
      <c r="I135" s="211"/>
      <c r="J135" s="212">
        <f>ROUND(I135*H135,2)</f>
        <v>0</v>
      </c>
      <c r="K135" s="208" t="s">
        <v>19</v>
      </c>
      <c r="L135" s="46"/>
      <c r="M135" s="213" t="s">
        <v>19</v>
      </c>
      <c r="N135" s="214" t="s">
        <v>45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134</v>
      </c>
      <c r="AT135" s="217" t="s">
        <v>129</v>
      </c>
      <c r="AU135" s="217" t="s">
        <v>82</v>
      </c>
      <c r="AY135" s="19" t="s">
        <v>126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82</v>
      </c>
      <c r="BK135" s="218">
        <f>ROUND(I135*H135,2)</f>
        <v>0</v>
      </c>
      <c r="BL135" s="19" t="s">
        <v>134</v>
      </c>
      <c r="BM135" s="217" t="s">
        <v>751</v>
      </c>
    </row>
    <row r="136" s="2" customFormat="1" ht="16.5" customHeight="1">
      <c r="A136" s="40"/>
      <c r="B136" s="41"/>
      <c r="C136" s="206" t="s">
        <v>421</v>
      </c>
      <c r="D136" s="206" t="s">
        <v>129</v>
      </c>
      <c r="E136" s="207" t="s">
        <v>752</v>
      </c>
      <c r="F136" s="208" t="s">
        <v>753</v>
      </c>
      <c r="G136" s="209" t="s">
        <v>701</v>
      </c>
      <c r="H136" s="210">
        <v>4</v>
      </c>
      <c r="I136" s="211"/>
      <c r="J136" s="212">
        <f>ROUND(I136*H136,2)</f>
        <v>0</v>
      </c>
      <c r="K136" s="208" t="s">
        <v>19</v>
      </c>
      <c r="L136" s="46"/>
      <c r="M136" s="213" t="s">
        <v>19</v>
      </c>
      <c r="N136" s="214" t="s">
        <v>45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134</v>
      </c>
      <c r="AT136" s="217" t="s">
        <v>129</v>
      </c>
      <c r="AU136" s="217" t="s">
        <v>82</v>
      </c>
      <c r="AY136" s="19" t="s">
        <v>126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82</v>
      </c>
      <c r="BK136" s="218">
        <f>ROUND(I136*H136,2)</f>
        <v>0</v>
      </c>
      <c r="BL136" s="19" t="s">
        <v>134</v>
      </c>
      <c r="BM136" s="217" t="s">
        <v>231</v>
      </c>
    </row>
    <row r="137" s="2" customFormat="1" ht="16.5" customHeight="1">
      <c r="A137" s="40"/>
      <c r="B137" s="41"/>
      <c r="C137" s="206" t="s">
        <v>428</v>
      </c>
      <c r="D137" s="206" t="s">
        <v>129</v>
      </c>
      <c r="E137" s="207" t="s">
        <v>754</v>
      </c>
      <c r="F137" s="208" t="s">
        <v>755</v>
      </c>
      <c r="G137" s="209" t="s">
        <v>663</v>
      </c>
      <c r="H137" s="210">
        <v>1</v>
      </c>
      <c r="I137" s="211"/>
      <c r="J137" s="212">
        <f>ROUND(I137*H137,2)</f>
        <v>0</v>
      </c>
      <c r="K137" s="208" t="s">
        <v>19</v>
      </c>
      <c r="L137" s="46"/>
      <c r="M137" s="213" t="s">
        <v>19</v>
      </c>
      <c r="N137" s="214" t="s">
        <v>45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134</v>
      </c>
      <c r="AT137" s="217" t="s">
        <v>129</v>
      </c>
      <c r="AU137" s="217" t="s">
        <v>82</v>
      </c>
      <c r="AY137" s="19" t="s">
        <v>126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82</v>
      </c>
      <c r="BK137" s="218">
        <f>ROUND(I137*H137,2)</f>
        <v>0</v>
      </c>
      <c r="BL137" s="19" t="s">
        <v>134</v>
      </c>
      <c r="BM137" s="217" t="s">
        <v>756</v>
      </c>
    </row>
    <row r="138" s="2" customFormat="1" ht="16.5" customHeight="1">
      <c r="A138" s="40"/>
      <c r="B138" s="41"/>
      <c r="C138" s="206" t="s">
        <v>432</v>
      </c>
      <c r="D138" s="206" t="s">
        <v>129</v>
      </c>
      <c r="E138" s="207" t="s">
        <v>757</v>
      </c>
      <c r="F138" s="208" t="s">
        <v>758</v>
      </c>
      <c r="G138" s="209" t="s">
        <v>663</v>
      </c>
      <c r="H138" s="210">
        <v>1</v>
      </c>
      <c r="I138" s="211"/>
      <c r="J138" s="212">
        <f>ROUND(I138*H138,2)</f>
        <v>0</v>
      </c>
      <c r="K138" s="208" t="s">
        <v>19</v>
      </c>
      <c r="L138" s="46"/>
      <c r="M138" s="213" t="s">
        <v>19</v>
      </c>
      <c r="N138" s="214" t="s">
        <v>45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134</v>
      </c>
      <c r="AT138" s="217" t="s">
        <v>129</v>
      </c>
      <c r="AU138" s="217" t="s">
        <v>82</v>
      </c>
      <c r="AY138" s="19" t="s">
        <v>126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82</v>
      </c>
      <c r="BK138" s="218">
        <f>ROUND(I138*H138,2)</f>
        <v>0</v>
      </c>
      <c r="BL138" s="19" t="s">
        <v>134</v>
      </c>
      <c r="BM138" s="217" t="s">
        <v>759</v>
      </c>
    </row>
    <row r="139" s="2" customFormat="1" ht="16.5" customHeight="1">
      <c r="A139" s="40"/>
      <c r="B139" s="41"/>
      <c r="C139" s="206" t="s">
        <v>438</v>
      </c>
      <c r="D139" s="206" t="s">
        <v>129</v>
      </c>
      <c r="E139" s="207" t="s">
        <v>760</v>
      </c>
      <c r="F139" s="208" t="s">
        <v>761</v>
      </c>
      <c r="G139" s="209" t="s">
        <v>663</v>
      </c>
      <c r="H139" s="210">
        <v>1</v>
      </c>
      <c r="I139" s="211"/>
      <c r="J139" s="212">
        <f>ROUND(I139*H139,2)</f>
        <v>0</v>
      </c>
      <c r="K139" s="208" t="s">
        <v>19</v>
      </c>
      <c r="L139" s="46"/>
      <c r="M139" s="213" t="s">
        <v>19</v>
      </c>
      <c r="N139" s="214" t="s">
        <v>45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134</v>
      </c>
      <c r="AT139" s="217" t="s">
        <v>129</v>
      </c>
      <c r="AU139" s="217" t="s">
        <v>82</v>
      </c>
      <c r="AY139" s="19" t="s">
        <v>126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82</v>
      </c>
      <c r="BK139" s="218">
        <f>ROUND(I139*H139,2)</f>
        <v>0</v>
      </c>
      <c r="BL139" s="19" t="s">
        <v>134</v>
      </c>
      <c r="BM139" s="217" t="s">
        <v>762</v>
      </c>
    </row>
    <row r="140" s="2" customFormat="1" ht="16.5" customHeight="1">
      <c r="A140" s="40"/>
      <c r="B140" s="41"/>
      <c r="C140" s="206" t="s">
        <v>443</v>
      </c>
      <c r="D140" s="206" t="s">
        <v>129</v>
      </c>
      <c r="E140" s="207" t="s">
        <v>763</v>
      </c>
      <c r="F140" s="208" t="s">
        <v>764</v>
      </c>
      <c r="G140" s="209" t="s">
        <v>663</v>
      </c>
      <c r="H140" s="210">
        <v>1</v>
      </c>
      <c r="I140" s="211"/>
      <c r="J140" s="212">
        <f>ROUND(I140*H140,2)</f>
        <v>0</v>
      </c>
      <c r="K140" s="208" t="s">
        <v>19</v>
      </c>
      <c r="L140" s="46"/>
      <c r="M140" s="213" t="s">
        <v>19</v>
      </c>
      <c r="N140" s="214" t="s">
        <v>45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134</v>
      </c>
      <c r="AT140" s="217" t="s">
        <v>129</v>
      </c>
      <c r="AU140" s="217" t="s">
        <v>82</v>
      </c>
      <c r="AY140" s="19" t="s">
        <v>126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82</v>
      </c>
      <c r="BK140" s="218">
        <f>ROUND(I140*H140,2)</f>
        <v>0</v>
      </c>
      <c r="BL140" s="19" t="s">
        <v>134</v>
      </c>
      <c r="BM140" s="217" t="s">
        <v>765</v>
      </c>
    </row>
    <row r="141" s="2" customFormat="1" ht="16.5" customHeight="1">
      <c r="A141" s="40"/>
      <c r="B141" s="41"/>
      <c r="C141" s="206" t="s">
        <v>448</v>
      </c>
      <c r="D141" s="206" t="s">
        <v>129</v>
      </c>
      <c r="E141" s="207" t="s">
        <v>766</v>
      </c>
      <c r="F141" s="208" t="s">
        <v>767</v>
      </c>
      <c r="G141" s="209" t="s">
        <v>663</v>
      </c>
      <c r="H141" s="210">
        <v>1</v>
      </c>
      <c r="I141" s="211"/>
      <c r="J141" s="212">
        <f>ROUND(I141*H141,2)</f>
        <v>0</v>
      </c>
      <c r="K141" s="208" t="s">
        <v>19</v>
      </c>
      <c r="L141" s="46"/>
      <c r="M141" s="213" t="s">
        <v>19</v>
      </c>
      <c r="N141" s="214" t="s">
        <v>45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134</v>
      </c>
      <c r="AT141" s="217" t="s">
        <v>129</v>
      </c>
      <c r="AU141" s="217" t="s">
        <v>82</v>
      </c>
      <c r="AY141" s="19" t="s">
        <v>126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134</v>
      </c>
      <c r="BM141" s="217" t="s">
        <v>768</v>
      </c>
    </row>
    <row r="142" s="2" customFormat="1" ht="16.5" customHeight="1">
      <c r="A142" s="40"/>
      <c r="B142" s="41"/>
      <c r="C142" s="206" t="s">
        <v>452</v>
      </c>
      <c r="D142" s="206" t="s">
        <v>129</v>
      </c>
      <c r="E142" s="207" t="s">
        <v>769</v>
      </c>
      <c r="F142" s="208" t="s">
        <v>770</v>
      </c>
      <c r="G142" s="209" t="s">
        <v>663</v>
      </c>
      <c r="H142" s="210">
        <v>1</v>
      </c>
      <c r="I142" s="211"/>
      <c r="J142" s="212">
        <f>ROUND(I142*H142,2)</f>
        <v>0</v>
      </c>
      <c r="K142" s="208" t="s">
        <v>19</v>
      </c>
      <c r="L142" s="46"/>
      <c r="M142" s="213" t="s">
        <v>19</v>
      </c>
      <c r="N142" s="214" t="s">
        <v>45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134</v>
      </c>
      <c r="AT142" s="217" t="s">
        <v>129</v>
      </c>
      <c r="AU142" s="217" t="s">
        <v>82</v>
      </c>
      <c r="AY142" s="19" t="s">
        <v>126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82</v>
      </c>
      <c r="BK142" s="218">
        <f>ROUND(I142*H142,2)</f>
        <v>0</v>
      </c>
      <c r="BL142" s="19" t="s">
        <v>134</v>
      </c>
      <c r="BM142" s="217" t="s">
        <v>771</v>
      </c>
    </row>
    <row r="143" s="2" customFormat="1" ht="16.5" customHeight="1">
      <c r="A143" s="40"/>
      <c r="B143" s="41"/>
      <c r="C143" s="206" t="s">
        <v>458</v>
      </c>
      <c r="D143" s="206" t="s">
        <v>129</v>
      </c>
      <c r="E143" s="207" t="s">
        <v>772</v>
      </c>
      <c r="F143" s="208" t="s">
        <v>773</v>
      </c>
      <c r="G143" s="209" t="s">
        <v>663</v>
      </c>
      <c r="H143" s="210">
        <v>1</v>
      </c>
      <c r="I143" s="211"/>
      <c r="J143" s="212">
        <f>ROUND(I143*H143,2)</f>
        <v>0</v>
      </c>
      <c r="K143" s="208" t="s">
        <v>19</v>
      </c>
      <c r="L143" s="46"/>
      <c r="M143" s="283" t="s">
        <v>19</v>
      </c>
      <c r="N143" s="284" t="s">
        <v>45</v>
      </c>
      <c r="O143" s="281"/>
      <c r="P143" s="285">
        <f>O143*H143</f>
        <v>0</v>
      </c>
      <c r="Q143" s="285">
        <v>0</v>
      </c>
      <c r="R143" s="285">
        <f>Q143*H143</f>
        <v>0</v>
      </c>
      <c r="S143" s="285">
        <v>0</v>
      </c>
      <c r="T143" s="28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134</v>
      </c>
      <c r="AT143" s="217" t="s">
        <v>129</v>
      </c>
      <c r="AU143" s="217" t="s">
        <v>82</v>
      </c>
      <c r="AY143" s="19" t="s">
        <v>126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82</v>
      </c>
      <c r="BK143" s="218">
        <f>ROUND(I143*H143,2)</f>
        <v>0</v>
      </c>
      <c r="BL143" s="19" t="s">
        <v>134</v>
      </c>
      <c r="BM143" s="217" t="s">
        <v>774</v>
      </c>
    </row>
    <row r="144" s="2" customFormat="1" ht="6.96" customHeight="1">
      <c r="A144" s="40"/>
      <c r="B144" s="61"/>
      <c r="C144" s="62"/>
      <c r="D144" s="62"/>
      <c r="E144" s="62"/>
      <c r="F144" s="62"/>
      <c r="G144" s="62"/>
      <c r="H144" s="62"/>
      <c r="I144" s="62"/>
      <c r="J144" s="62"/>
      <c r="K144" s="62"/>
      <c r="L144" s="46"/>
      <c r="M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</row>
  </sheetData>
  <sheetProtection sheet="1" autoFilter="0" formatColumns="0" formatRows="0" objects="1" scenarios="1" spinCount="100000" saltValue="qDWWCiA8oOvt66fg3Ia2HSl6zWGdEIn/v4Xyv3iD1UAbGu8ZC9+atVvLPeUZ2K5sbIVEz+FyLDO1uJ/ySw+a8Q==" hashValue="L3QzQpHuB0N/OMKoCchWJDPEWyotG7NgUnu4NS6acDhoWJjEpRMJC10cGitlmfDoB8FriVJypaSoMQBajRFovQ==" algorithmName="SHA-512" password="CC35"/>
  <autoFilter ref="C82:K143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91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- zastřešení 6-ti světlíku na BD Bezručova 1054-1055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92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775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776</v>
      </c>
      <c r="G12" s="40"/>
      <c r="H12" s="40"/>
      <c r="I12" s="134" t="s">
        <v>23</v>
      </c>
      <c r="J12" s="139" t="str">
        <f>'Rekapitulace stavby'!AN8</f>
        <v>29. 10. 2024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29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ROUND((SUM(BE86:BE105)),  2)</f>
        <v>0</v>
      </c>
      <c r="G33" s="40"/>
      <c r="H33" s="40"/>
      <c r="I33" s="150">
        <v>0.20999999999999999</v>
      </c>
      <c r="J33" s="149">
        <f>ROUND(((SUM(BE86:BE105))*I33),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ROUND((SUM(BF86:BF105)),  2)</f>
        <v>0</v>
      </c>
      <c r="G34" s="40"/>
      <c r="H34" s="40"/>
      <c r="I34" s="150">
        <v>0.14999999999999999</v>
      </c>
      <c r="J34" s="149">
        <f>ROUND(((SUM(BF86:BF105))*I34),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ROUND((SUM(BG86:BG105)),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ROUND((SUM(BH86:BH105)),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ROUND((SUM(BI86:BI105)),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94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- zastřešení 6-ti světlíku na BD Bezručova 1054-1055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92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na p.č. 2631/1 a 2632 v k.ú. Turnov</v>
      </c>
      <c r="G52" s="42"/>
      <c r="H52" s="42"/>
      <c r="I52" s="34" t="s">
        <v>23</v>
      </c>
      <c r="J52" s="74" t="str">
        <f>IF(J12="","",J12)</f>
        <v>29. 10. 2024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Turnov</v>
      </c>
      <c r="G54" s="42"/>
      <c r="H54" s="42"/>
      <c r="I54" s="34" t="s">
        <v>32</v>
      </c>
      <c r="J54" s="38" t="str">
        <f>E21</f>
        <v>ACTIV Projekce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95</v>
      </c>
      <c r="D57" s="164"/>
      <c r="E57" s="164"/>
      <c r="F57" s="164"/>
      <c r="G57" s="164"/>
      <c r="H57" s="164"/>
      <c r="I57" s="164"/>
      <c r="J57" s="165" t="s">
        <v>96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97</v>
      </c>
    </row>
    <row r="60" s="9" customFormat="1" ht="24.96" customHeight="1">
      <c r="A60" s="9"/>
      <c r="B60" s="167"/>
      <c r="C60" s="168"/>
      <c r="D60" s="169" t="s">
        <v>775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777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778</v>
      </c>
      <c r="E62" s="176"/>
      <c r="F62" s="176"/>
      <c r="G62" s="176"/>
      <c r="H62" s="176"/>
      <c r="I62" s="176"/>
      <c r="J62" s="177">
        <f>J91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779</v>
      </c>
      <c r="E63" s="176"/>
      <c r="F63" s="176"/>
      <c r="G63" s="176"/>
      <c r="H63" s="176"/>
      <c r="I63" s="176"/>
      <c r="J63" s="177">
        <f>J94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780</v>
      </c>
      <c r="E64" s="176"/>
      <c r="F64" s="176"/>
      <c r="G64" s="176"/>
      <c r="H64" s="176"/>
      <c r="I64" s="176"/>
      <c r="J64" s="177">
        <f>J97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781</v>
      </c>
      <c r="E65" s="176"/>
      <c r="F65" s="176"/>
      <c r="G65" s="176"/>
      <c r="H65" s="176"/>
      <c r="I65" s="176"/>
      <c r="J65" s="177">
        <f>J100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782</v>
      </c>
      <c r="E66" s="176"/>
      <c r="F66" s="176"/>
      <c r="G66" s="176"/>
      <c r="H66" s="176"/>
      <c r="I66" s="176"/>
      <c r="J66" s="177">
        <f>J103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111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2" t="str">
        <f>E7</f>
        <v>Stavební úpravy - zastřešení 6-ti světlíku na BD Bezručova 1054-1055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92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VRN - Vedlejší rozpočtové náklady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na p.č. 2631/1 a 2632 v k.ú. Turnov</v>
      </c>
      <c r="G80" s="42"/>
      <c r="H80" s="42"/>
      <c r="I80" s="34" t="s">
        <v>23</v>
      </c>
      <c r="J80" s="74" t="str">
        <f>IF(J12="","",J12)</f>
        <v>29. 10. 2024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>Město Turnov</v>
      </c>
      <c r="G82" s="42"/>
      <c r="H82" s="42"/>
      <c r="I82" s="34" t="s">
        <v>32</v>
      </c>
      <c r="J82" s="38" t="str">
        <f>E21</f>
        <v>ACTIV Projekce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30</v>
      </c>
      <c r="D83" s="42"/>
      <c r="E83" s="42"/>
      <c r="F83" s="29" t="str">
        <f>IF(E18="","",E18)</f>
        <v>Vyplň údaj</v>
      </c>
      <c r="G83" s="42"/>
      <c r="H83" s="42"/>
      <c r="I83" s="34" t="s">
        <v>36</v>
      </c>
      <c r="J83" s="38" t="str">
        <f>E24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112</v>
      </c>
      <c r="D85" s="182" t="s">
        <v>59</v>
      </c>
      <c r="E85" s="182" t="s">
        <v>55</v>
      </c>
      <c r="F85" s="182" t="s">
        <v>56</v>
      </c>
      <c r="G85" s="182" t="s">
        <v>113</v>
      </c>
      <c r="H85" s="182" t="s">
        <v>114</v>
      </c>
      <c r="I85" s="182" t="s">
        <v>115</v>
      </c>
      <c r="J85" s="182" t="s">
        <v>96</v>
      </c>
      <c r="K85" s="183" t="s">
        <v>116</v>
      </c>
      <c r="L85" s="184"/>
      <c r="M85" s="94" t="s">
        <v>19</v>
      </c>
      <c r="N85" s="95" t="s">
        <v>44</v>
      </c>
      <c r="O85" s="95" t="s">
        <v>117</v>
      </c>
      <c r="P85" s="95" t="s">
        <v>118</v>
      </c>
      <c r="Q85" s="95" t="s">
        <v>119</v>
      </c>
      <c r="R85" s="95" t="s">
        <v>120</v>
      </c>
      <c r="S85" s="95" t="s">
        <v>121</v>
      </c>
      <c r="T85" s="96" t="s">
        <v>122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123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</f>
        <v>0</v>
      </c>
      <c r="Q86" s="98"/>
      <c r="R86" s="187">
        <f>R87</f>
        <v>0</v>
      </c>
      <c r="S86" s="98"/>
      <c r="T86" s="188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73</v>
      </c>
      <c r="AU86" s="19" t="s">
        <v>97</v>
      </c>
      <c r="BK86" s="189">
        <f>BK87</f>
        <v>0</v>
      </c>
    </row>
    <row r="87" s="12" customFormat="1" ht="25.92" customHeight="1">
      <c r="A87" s="12"/>
      <c r="B87" s="190"/>
      <c r="C87" s="191"/>
      <c r="D87" s="192" t="s">
        <v>73</v>
      </c>
      <c r="E87" s="193" t="s">
        <v>88</v>
      </c>
      <c r="F87" s="193" t="s">
        <v>89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P88+P91+P94+P97+P100+P103</f>
        <v>0</v>
      </c>
      <c r="Q87" s="198"/>
      <c r="R87" s="199">
        <f>R88+R91+R94+R97+R100+R103</f>
        <v>0</v>
      </c>
      <c r="S87" s="198"/>
      <c r="T87" s="200">
        <f>T88+T91+T94+T97+T100+T103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165</v>
      </c>
      <c r="AT87" s="202" t="s">
        <v>73</v>
      </c>
      <c r="AU87" s="202" t="s">
        <v>74</v>
      </c>
      <c r="AY87" s="201" t="s">
        <v>126</v>
      </c>
      <c r="BK87" s="203">
        <f>BK88+BK91+BK94+BK97+BK100+BK103</f>
        <v>0</v>
      </c>
    </row>
    <row r="88" s="12" customFormat="1" ht="22.8" customHeight="1">
      <c r="A88" s="12"/>
      <c r="B88" s="190"/>
      <c r="C88" s="191"/>
      <c r="D88" s="192" t="s">
        <v>73</v>
      </c>
      <c r="E88" s="204" t="s">
        <v>783</v>
      </c>
      <c r="F88" s="204" t="s">
        <v>784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SUM(P89:P90)</f>
        <v>0</v>
      </c>
      <c r="Q88" s="198"/>
      <c r="R88" s="199">
        <f>SUM(R89:R90)</f>
        <v>0</v>
      </c>
      <c r="S88" s="198"/>
      <c r="T88" s="200">
        <f>SUM(T89:T90)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165</v>
      </c>
      <c r="AT88" s="202" t="s">
        <v>73</v>
      </c>
      <c r="AU88" s="202" t="s">
        <v>82</v>
      </c>
      <c r="AY88" s="201" t="s">
        <v>126</v>
      </c>
      <c r="BK88" s="203">
        <f>SUM(BK89:BK90)</f>
        <v>0</v>
      </c>
    </row>
    <row r="89" s="2" customFormat="1" ht="16.5" customHeight="1">
      <c r="A89" s="40"/>
      <c r="B89" s="41"/>
      <c r="C89" s="206" t="s">
        <v>82</v>
      </c>
      <c r="D89" s="206" t="s">
        <v>129</v>
      </c>
      <c r="E89" s="207" t="s">
        <v>785</v>
      </c>
      <c r="F89" s="208" t="s">
        <v>784</v>
      </c>
      <c r="G89" s="209" t="s">
        <v>663</v>
      </c>
      <c r="H89" s="210">
        <v>1</v>
      </c>
      <c r="I89" s="211"/>
      <c r="J89" s="212">
        <f>ROUND(I89*H89,2)</f>
        <v>0</v>
      </c>
      <c r="K89" s="208" t="s">
        <v>133</v>
      </c>
      <c r="L89" s="46"/>
      <c r="M89" s="213" t="s">
        <v>19</v>
      </c>
      <c r="N89" s="214" t="s">
        <v>45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786</v>
      </c>
      <c r="AT89" s="217" t="s">
        <v>129</v>
      </c>
      <c r="AU89" s="217" t="s">
        <v>84</v>
      </c>
      <c r="AY89" s="19" t="s">
        <v>126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82</v>
      </c>
      <c r="BK89" s="218">
        <f>ROUND(I89*H89,2)</f>
        <v>0</v>
      </c>
      <c r="BL89" s="19" t="s">
        <v>786</v>
      </c>
      <c r="BM89" s="217" t="s">
        <v>787</v>
      </c>
    </row>
    <row r="90" s="2" customFormat="1">
      <c r="A90" s="40"/>
      <c r="B90" s="41"/>
      <c r="C90" s="42"/>
      <c r="D90" s="219" t="s">
        <v>136</v>
      </c>
      <c r="E90" s="42"/>
      <c r="F90" s="220" t="s">
        <v>788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136</v>
      </c>
      <c r="AU90" s="19" t="s">
        <v>84</v>
      </c>
    </row>
    <row r="91" s="12" customFormat="1" ht="22.8" customHeight="1">
      <c r="A91" s="12"/>
      <c r="B91" s="190"/>
      <c r="C91" s="191"/>
      <c r="D91" s="192" t="s">
        <v>73</v>
      </c>
      <c r="E91" s="204" t="s">
        <v>789</v>
      </c>
      <c r="F91" s="204" t="s">
        <v>790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SUM(P92:P93)</f>
        <v>0</v>
      </c>
      <c r="Q91" s="198"/>
      <c r="R91" s="199">
        <f>SUM(R92:R93)</f>
        <v>0</v>
      </c>
      <c r="S91" s="198"/>
      <c r="T91" s="200">
        <f>SUM(T92:T93)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165</v>
      </c>
      <c r="AT91" s="202" t="s">
        <v>73</v>
      </c>
      <c r="AU91" s="202" t="s">
        <v>82</v>
      </c>
      <c r="AY91" s="201" t="s">
        <v>126</v>
      </c>
      <c r="BK91" s="203">
        <f>SUM(BK92:BK93)</f>
        <v>0</v>
      </c>
    </row>
    <row r="92" s="2" customFormat="1" ht="16.5" customHeight="1">
      <c r="A92" s="40"/>
      <c r="B92" s="41"/>
      <c r="C92" s="206" t="s">
        <v>84</v>
      </c>
      <c r="D92" s="206" t="s">
        <v>129</v>
      </c>
      <c r="E92" s="207" t="s">
        <v>791</v>
      </c>
      <c r="F92" s="208" t="s">
        <v>792</v>
      </c>
      <c r="G92" s="209" t="s">
        <v>663</v>
      </c>
      <c r="H92" s="210">
        <v>1</v>
      </c>
      <c r="I92" s="211"/>
      <c r="J92" s="212">
        <f>ROUND(I92*H92,2)</f>
        <v>0</v>
      </c>
      <c r="K92" s="208" t="s">
        <v>133</v>
      </c>
      <c r="L92" s="46"/>
      <c r="M92" s="213" t="s">
        <v>19</v>
      </c>
      <c r="N92" s="214" t="s">
        <v>45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786</v>
      </c>
      <c r="AT92" s="217" t="s">
        <v>129</v>
      </c>
      <c r="AU92" s="217" t="s">
        <v>84</v>
      </c>
      <c r="AY92" s="19" t="s">
        <v>126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786</v>
      </c>
      <c r="BM92" s="217" t="s">
        <v>793</v>
      </c>
    </row>
    <row r="93" s="2" customFormat="1">
      <c r="A93" s="40"/>
      <c r="B93" s="41"/>
      <c r="C93" s="42"/>
      <c r="D93" s="219" t="s">
        <v>136</v>
      </c>
      <c r="E93" s="42"/>
      <c r="F93" s="220" t="s">
        <v>794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136</v>
      </c>
      <c r="AU93" s="19" t="s">
        <v>84</v>
      </c>
    </row>
    <row r="94" s="12" customFormat="1" ht="22.8" customHeight="1">
      <c r="A94" s="12"/>
      <c r="B94" s="190"/>
      <c r="C94" s="191"/>
      <c r="D94" s="192" t="s">
        <v>73</v>
      </c>
      <c r="E94" s="204" t="s">
        <v>795</v>
      </c>
      <c r="F94" s="204" t="s">
        <v>796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SUM(P95:P96)</f>
        <v>0</v>
      </c>
      <c r="Q94" s="198"/>
      <c r="R94" s="199">
        <f>SUM(R95:R96)</f>
        <v>0</v>
      </c>
      <c r="S94" s="198"/>
      <c r="T94" s="200">
        <f>SUM(T95:T96)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165</v>
      </c>
      <c r="AT94" s="202" t="s">
        <v>73</v>
      </c>
      <c r="AU94" s="202" t="s">
        <v>82</v>
      </c>
      <c r="AY94" s="201" t="s">
        <v>126</v>
      </c>
      <c r="BK94" s="203">
        <f>SUM(BK95:BK96)</f>
        <v>0</v>
      </c>
    </row>
    <row r="95" s="2" customFormat="1" ht="16.5" customHeight="1">
      <c r="A95" s="40"/>
      <c r="B95" s="41"/>
      <c r="C95" s="206" t="s">
        <v>148</v>
      </c>
      <c r="D95" s="206" t="s">
        <v>129</v>
      </c>
      <c r="E95" s="207" t="s">
        <v>797</v>
      </c>
      <c r="F95" s="208" t="s">
        <v>798</v>
      </c>
      <c r="G95" s="209" t="s">
        <v>663</v>
      </c>
      <c r="H95" s="210">
        <v>1</v>
      </c>
      <c r="I95" s="211"/>
      <c r="J95" s="212">
        <f>ROUND(I95*H95,2)</f>
        <v>0</v>
      </c>
      <c r="K95" s="208" t="s">
        <v>133</v>
      </c>
      <c r="L95" s="46"/>
      <c r="M95" s="213" t="s">
        <v>19</v>
      </c>
      <c r="N95" s="214" t="s">
        <v>45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786</v>
      </c>
      <c r="AT95" s="217" t="s">
        <v>129</v>
      </c>
      <c r="AU95" s="217" t="s">
        <v>84</v>
      </c>
      <c r="AY95" s="19" t="s">
        <v>126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82</v>
      </c>
      <c r="BK95" s="218">
        <f>ROUND(I95*H95,2)</f>
        <v>0</v>
      </c>
      <c r="BL95" s="19" t="s">
        <v>786</v>
      </c>
      <c r="BM95" s="217" t="s">
        <v>799</v>
      </c>
    </row>
    <row r="96" s="2" customFormat="1">
      <c r="A96" s="40"/>
      <c r="B96" s="41"/>
      <c r="C96" s="42"/>
      <c r="D96" s="219" t="s">
        <v>136</v>
      </c>
      <c r="E96" s="42"/>
      <c r="F96" s="220" t="s">
        <v>800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136</v>
      </c>
      <c r="AU96" s="19" t="s">
        <v>84</v>
      </c>
    </row>
    <row r="97" s="12" customFormat="1" ht="22.8" customHeight="1">
      <c r="A97" s="12"/>
      <c r="B97" s="190"/>
      <c r="C97" s="191"/>
      <c r="D97" s="192" t="s">
        <v>73</v>
      </c>
      <c r="E97" s="204" t="s">
        <v>801</v>
      </c>
      <c r="F97" s="204" t="s">
        <v>802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SUM(P98:P99)</f>
        <v>0</v>
      </c>
      <c r="Q97" s="198"/>
      <c r="R97" s="199">
        <f>SUM(R98:R99)</f>
        <v>0</v>
      </c>
      <c r="S97" s="198"/>
      <c r="T97" s="200">
        <f>SUM(T98:T99)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165</v>
      </c>
      <c r="AT97" s="202" t="s">
        <v>73</v>
      </c>
      <c r="AU97" s="202" t="s">
        <v>82</v>
      </c>
      <c r="AY97" s="201" t="s">
        <v>126</v>
      </c>
      <c r="BK97" s="203">
        <f>SUM(BK98:BK99)</f>
        <v>0</v>
      </c>
    </row>
    <row r="98" s="2" customFormat="1" ht="24.9" customHeight="1">
      <c r="A98" s="40"/>
      <c r="B98" s="41"/>
      <c r="C98" s="206" t="s">
        <v>134</v>
      </c>
      <c r="D98" s="206" t="s">
        <v>129</v>
      </c>
      <c r="E98" s="207" t="s">
        <v>803</v>
      </c>
      <c r="F98" s="208" t="s">
        <v>804</v>
      </c>
      <c r="G98" s="209" t="s">
        <v>663</v>
      </c>
      <c r="H98" s="210">
        <v>1</v>
      </c>
      <c r="I98" s="211"/>
      <c r="J98" s="212">
        <f>ROUND(I98*H98,2)</f>
        <v>0</v>
      </c>
      <c r="K98" s="208" t="s">
        <v>133</v>
      </c>
      <c r="L98" s="46"/>
      <c r="M98" s="213" t="s">
        <v>19</v>
      </c>
      <c r="N98" s="214" t="s">
        <v>45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786</v>
      </c>
      <c r="AT98" s="217" t="s">
        <v>129</v>
      </c>
      <c r="AU98" s="217" t="s">
        <v>84</v>
      </c>
      <c r="AY98" s="19" t="s">
        <v>126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786</v>
      </c>
      <c r="BM98" s="217" t="s">
        <v>805</v>
      </c>
    </row>
    <row r="99" s="2" customFormat="1">
      <c r="A99" s="40"/>
      <c r="B99" s="41"/>
      <c r="C99" s="42"/>
      <c r="D99" s="219" t="s">
        <v>136</v>
      </c>
      <c r="E99" s="42"/>
      <c r="F99" s="220" t="s">
        <v>806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136</v>
      </c>
      <c r="AU99" s="19" t="s">
        <v>84</v>
      </c>
    </row>
    <row r="100" s="12" customFormat="1" ht="22.8" customHeight="1">
      <c r="A100" s="12"/>
      <c r="B100" s="190"/>
      <c r="C100" s="191"/>
      <c r="D100" s="192" t="s">
        <v>73</v>
      </c>
      <c r="E100" s="204" t="s">
        <v>807</v>
      </c>
      <c r="F100" s="204" t="s">
        <v>808</v>
      </c>
      <c r="G100" s="191"/>
      <c r="H100" s="191"/>
      <c r="I100" s="194"/>
      <c r="J100" s="205">
        <f>BK100</f>
        <v>0</v>
      </c>
      <c r="K100" s="191"/>
      <c r="L100" s="196"/>
      <c r="M100" s="197"/>
      <c r="N100" s="198"/>
      <c r="O100" s="198"/>
      <c r="P100" s="199">
        <f>SUM(P101:P102)</f>
        <v>0</v>
      </c>
      <c r="Q100" s="198"/>
      <c r="R100" s="199">
        <f>SUM(R101:R102)</f>
        <v>0</v>
      </c>
      <c r="S100" s="198"/>
      <c r="T100" s="200">
        <f>SUM(T101:T102)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165</v>
      </c>
      <c r="AT100" s="202" t="s">
        <v>73</v>
      </c>
      <c r="AU100" s="202" t="s">
        <v>82</v>
      </c>
      <c r="AY100" s="201" t="s">
        <v>126</v>
      </c>
      <c r="BK100" s="203">
        <f>SUM(BK101:BK102)</f>
        <v>0</v>
      </c>
    </row>
    <row r="101" s="2" customFormat="1" ht="16.5" customHeight="1">
      <c r="A101" s="40"/>
      <c r="B101" s="41"/>
      <c r="C101" s="206" t="s">
        <v>165</v>
      </c>
      <c r="D101" s="206" t="s">
        <v>129</v>
      </c>
      <c r="E101" s="207" t="s">
        <v>809</v>
      </c>
      <c r="F101" s="208" t="s">
        <v>810</v>
      </c>
      <c r="G101" s="209" t="s">
        <v>663</v>
      </c>
      <c r="H101" s="210">
        <v>1</v>
      </c>
      <c r="I101" s="211"/>
      <c r="J101" s="212">
        <f>ROUND(I101*H101,2)</f>
        <v>0</v>
      </c>
      <c r="K101" s="208" t="s">
        <v>133</v>
      </c>
      <c r="L101" s="46"/>
      <c r="M101" s="213" t="s">
        <v>19</v>
      </c>
      <c r="N101" s="214" t="s">
        <v>45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786</v>
      </c>
      <c r="AT101" s="217" t="s">
        <v>129</v>
      </c>
      <c r="AU101" s="217" t="s">
        <v>84</v>
      </c>
      <c r="AY101" s="19" t="s">
        <v>126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786</v>
      </c>
      <c r="BM101" s="217" t="s">
        <v>811</v>
      </c>
    </row>
    <row r="102" s="2" customFormat="1">
      <c r="A102" s="40"/>
      <c r="B102" s="41"/>
      <c r="C102" s="42"/>
      <c r="D102" s="219" t="s">
        <v>136</v>
      </c>
      <c r="E102" s="42"/>
      <c r="F102" s="220" t="s">
        <v>812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136</v>
      </c>
      <c r="AU102" s="19" t="s">
        <v>84</v>
      </c>
    </row>
    <row r="103" s="12" customFormat="1" ht="22.8" customHeight="1">
      <c r="A103" s="12"/>
      <c r="B103" s="190"/>
      <c r="C103" s="191"/>
      <c r="D103" s="192" t="s">
        <v>73</v>
      </c>
      <c r="E103" s="204" t="s">
        <v>813</v>
      </c>
      <c r="F103" s="204" t="s">
        <v>814</v>
      </c>
      <c r="G103" s="191"/>
      <c r="H103" s="191"/>
      <c r="I103" s="194"/>
      <c r="J103" s="205">
        <f>BK103</f>
        <v>0</v>
      </c>
      <c r="K103" s="191"/>
      <c r="L103" s="196"/>
      <c r="M103" s="197"/>
      <c r="N103" s="198"/>
      <c r="O103" s="198"/>
      <c r="P103" s="199">
        <f>SUM(P104:P105)</f>
        <v>0</v>
      </c>
      <c r="Q103" s="198"/>
      <c r="R103" s="199">
        <f>SUM(R104:R105)</f>
        <v>0</v>
      </c>
      <c r="S103" s="198"/>
      <c r="T103" s="200">
        <f>SUM(T104:T105)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165</v>
      </c>
      <c r="AT103" s="202" t="s">
        <v>73</v>
      </c>
      <c r="AU103" s="202" t="s">
        <v>82</v>
      </c>
      <c r="AY103" s="201" t="s">
        <v>126</v>
      </c>
      <c r="BK103" s="203">
        <f>SUM(BK104:BK105)</f>
        <v>0</v>
      </c>
    </row>
    <row r="104" s="2" customFormat="1" ht="16.5" customHeight="1">
      <c r="A104" s="40"/>
      <c r="B104" s="41"/>
      <c r="C104" s="206" t="s">
        <v>127</v>
      </c>
      <c r="D104" s="206" t="s">
        <v>129</v>
      </c>
      <c r="E104" s="207" t="s">
        <v>815</v>
      </c>
      <c r="F104" s="208" t="s">
        <v>814</v>
      </c>
      <c r="G104" s="209" t="s">
        <v>663</v>
      </c>
      <c r="H104" s="210">
        <v>1</v>
      </c>
      <c r="I104" s="211"/>
      <c r="J104" s="212">
        <f>ROUND(I104*H104,2)</f>
        <v>0</v>
      </c>
      <c r="K104" s="208" t="s">
        <v>133</v>
      </c>
      <c r="L104" s="46"/>
      <c r="M104" s="213" t="s">
        <v>19</v>
      </c>
      <c r="N104" s="214" t="s">
        <v>45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786</v>
      </c>
      <c r="AT104" s="217" t="s">
        <v>129</v>
      </c>
      <c r="AU104" s="217" t="s">
        <v>84</v>
      </c>
      <c r="AY104" s="19" t="s">
        <v>126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82</v>
      </c>
      <c r="BK104" s="218">
        <f>ROUND(I104*H104,2)</f>
        <v>0</v>
      </c>
      <c r="BL104" s="19" t="s">
        <v>786</v>
      </c>
      <c r="BM104" s="217" t="s">
        <v>816</v>
      </c>
    </row>
    <row r="105" s="2" customFormat="1">
      <c r="A105" s="40"/>
      <c r="B105" s="41"/>
      <c r="C105" s="42"/>
      <c r="D105" s="219" t="s">
        <v>136</v>
      </c>
      <c r="E105" s="42"/>
      <c r="F105" s="220" t="s">
        <v>817</v>
      </c>
      <c r="G105" s="42"/>
      <c r="H105" s="42"/>
      <c r="I105" s="221"/>
      <c r="J105" s="42"/>
      <c r="K105" s="42"/>
      <c r="L105" s="46"/>
      <c r="M105" s="279"/>
      <c r="N105" s="280"/>
      <c r="O105" s="281"/>
      <c r="P105" s="281"/>
      <c r="Q105" s="281"/>
      <c r="R105" s="281"/>
      <c r="S105" s="281"/>
      <c r="T105" s="282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136</v>
      </c>
      <c r="AU105" s="19" t="s">
        <v>84</v>
      </c>
    </row>
    <row r="106" s="2" customFormat="1" ht="6.96" customHeight="1">
      <c r="A106" s="40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46"/>
      <c r="M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</sheetData>
  <sheetProtection sheet="1" autoFilter="0" formatColumns="0" formatRows="0" objects="1" scenarios="1" spinCount="100000" saltValue="gI6puXmqrSg6wxyg+Z+ua4dd6Nt5yx/nIVlenD2QR8YQ1t4CsZsJIfSuofkIGVp5sXxhzk4+zIQUrRmihtYZ1g==" hashValue="sY9J45eXLSnAtqk5RZ3jB2ouW35lxRKtFLAFgGIezNtPTC+BFTG0ajvCcEIsNH3dmt8f1hynWWzxyuF2LjOq+w==" algorithmName="SHA-512" password="CC35"/>
  <autoFilter ref="C85:K105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4_02/010001000"/>
    <hyperlink ref="F93" r:id="rId2" display="https://podminky.urs.cz/item/CS_URS_2024_02/030001000"/>
    <hyperlink ref="F96" r:id="rId3" display="https://podminky.urs.cz/item/CS_URS_2024_02/040001000"/>
    <hyperlink ref="F99" r:id="rId4" display="https://podminky.urs.cz/item/CS_URS_2024_02/060001000"/>
    <hyperlink ref="F102" r:id="rId5" display="https://podminky.urs.cz/item/CS_URS_2024_02/070001000"/>
    <hyperlink ref="F105" r:id="rId6" display="https://podminky.urs.cz/item/CS_URS_2024_02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87" customWidth="1"/>
    <col min="2" max="2" width="1.667969" style="287" customWidth="1"/>
    <col min="3" max="4" width="5" style="287" customWidth="1"/>
    <col min="5" max="5" width="11.66016" style="287" customWidth="1"/>
    <col min="6" max="6" width="9.160156" style="287" customWidth="1"/>
    <col min="7" max="7" width="5" style="287" customWidth="1"/>
    <col min="8" max="8" width="77.83203" style="287" customWidth="1"/>
    <col min="9" max="10" width="20" style="287" customWidth="1"/>
    <col min="11" max="11" width="1.667969" style="287" customWidth="1"/>
  </cols>
  <sheetData>
    <row r="1" s="1" customFormat="1" ht="37.5" customHeight="1"/>
    <row r="2" s="1" customFormat="1" ht="7.5" customHeight="1">
      <c r="B2" s="288"/>
      <c r="C2" s="289"/>
      <c r="D2" s="289"/>
      <c r="E2" s="289"/>
      <c r="F2" s="289"/>
      <c r="G2" s="289"/>
      <c r="H2" s="289"/>
      <c r="I2" s="289"/>
      <c r="J2" s="289"/>
      <c r="K2" s="290"/>
    </row>
    <row r="3" s="17" customFormat="1" ht="45" customHeight="1">
      <c r="B3" s="291"/>
      <c r="C3" s="292" t="s">
        <v>818</v>
      </c>
      <c r="D3" s="292"/>
      <c r="E3" s="292"/>
      <c r="F3" s="292"/>
      <c r="G3" s="292"/>
      <c r="H3" s="292"/>
      <c r="I3" s="292"/>
      <c r="J3" s="292"/>
      <c r="K3" s="293"/>
    </row>
    <row r="4" s="1" customFormat="1" ht="25.5" customHeight="1">
      <c r="B4" s="294"/>
      <c r="C4" s="295" t="s">
        <v>819</v>
      </c>
      <c r="D4" s="295"/>
      <c r="E4" s="295"/>
      <c r="F4" s="295"/>
      <c r="G4" s="295"/>
      <c r="H4" s="295"/>
      <c r="I4" s="295"/>
      <c r="J4" s="295"/>
      <c r="K4" s="296"/>
    </row>
    <row r="5" s="1" customFormat="1" ht="5.25" customHeight="1">
      <c r="B5" s="294"/>
      <c r="C5" s="297"/>
      <c r="D5" s="297"/>
      <c r="E5" s="297"/>
      <c r="F5" s="297"/>
      <c r="G5" s="297"/>
      <c r="H5" s="297"/>
      <c r="I5" s="297"/>
      <c r="J5" s="297"/>
      <c r="K5" s="296"/>
    </row>
    <row r="6" s="1" customFormat="1" ht="15" customHeight="1">
      <c r="B6" s="294"/>
      <c r="C6" s="298" t="s">
        <v>820</v>
      </c>
      <c r="D6" s="298"/>
      <c r="E6" s="298"/>
      <c r="F6" s="298"/>
      <c r="G6" s="298"/>
      <c r="H6" s="298"/>
      <c r="I6" s="298"/>
      <c r="J6" s="298"/>
      <c r="K6" s="296"/>
    </row>
    <row r="7" s="1" customFormat="1" ht="15" customHeight="1">
      <c r="B7" s="299"/>
      <c r="C7" s="298" t="s">
        <v>821</v>
      </c>
      <c r="D7" s="298"/>
      <c r="E7" s="298"/>
      <c r="F7" s="298"/>
      <c r="G7" s="298"/>
      <c r="H7" s="298"/>
      <c r="I7" s="298"/>
      <c r="J7" s="298"/>
      <c r="K7" s="296"/>
    </row>
    <row r="8" s="1" customFormat="1" ht="12.75" customHeight="1">
      <c r="B8" s="299"/>
      <c r="C8" s="298"/>
      <c r="D8" s="298"/>
      <c r="E8" s="298"/>
      <c r="F8" s="298"/>
      <c r="G8" s="298"/>
      <c r="H8" s="298"/>
      <c r="I8" s="298"/>
      <c r="J8" s="298"/>
      <c r="K8" s="296"/>
    </row>
    <row r="9" s="1" customFormat="1" ht="15" customHeight="1">
      <c r="B9" s="299"/>
      <c r="C9" s="298" t="s">
        <v>822</v>
      </c>
      <c r="D9" s="298"/>
      <c r="E9" s="298"/>
      <c r="F9" s="298"/>
      <c r="G9" s="298"/>
      <c r="H9" s="298"/>
      <c r="I9" s="298"/>
      <c r="J9" s="298"/>
      <c r="K9" s="296"/>
    </row>
    <row r="10" s="1" customFormat="1" ht="15" customHeight="1">
      <c r="B10" s="299"/>
      <c r="C10" s="298"/>
      <c r="D10" s="298" t="s">
        <v>823</v>
      </c>
      <c r="E10" s="298"/>
      <c r="F10" s="298"/>
      <c r="G10" s="298"/>
      <c r="H10" s="298"/>
      <c r="I10" s="298"/>
      <c r="J10" s="298"/>
      <c r="K10" s="296"/>
    </row>
    <row r="11" s="1" customFormat="1" ht="15" customHeight="1">
      <c r="B11" s="299"/>
      <c r="C11" s="300"/>
      <c r="D11" s="298" t="s">
        <v>824</v>
      </c>
      <c r="E11" s="298"/>
      <c r="F11" s="298"/>
      <c r="G11" s="298"/>
      <c r="H11" s="298"/>
      <c r="I11" s="298"/>
      <c r="J11" s="298"/>
      <c r="K11" s="296"/>
    </row>
    <row r="12" s="1" customFormat="1" ht="15" customHeight="1">
      <c r="B12" s="299"/>
      <c r="C12" s="300"/>
      <c r="D12" s="298"/>
      <c r="E12" s="298"/>
      <c r="F12" s="298"/>
      <c r="G12" s="298"/>
      <c r="H12" s="298"/>
      <c r="I12" s="298"/>
      <c r="J12" s="298"/>
      <c r="K12" s="296"/>
    </row>
    <row r="13" s="1" customFormat="1" ht="15" customHeight="1">
      <c r="B13" s="299"/>
      <c r="C13" s="300"/>
      <c r="D13" s="301" t="s">
        <v>825</v>
      </c>
      <c r="E13" s="298"/>
      <c r="F13" s="298"/>
      <c r="G13" s="298"/>
      <c r="H13" s="298"/>
      <c r="I13" s="298"/>
      <c r="J13" s="298"/>
      <c r="K13" s="296"/>
    </row>
    <row r="14" s="1" customFormat="1" ht="12.75" customHeight="1">
      <c r="B14" s="299"/>
      <c r="C14" s="300"/>
      <c r="D14" s="300"/>
      <c r="E14" s="300"/>
      <c r="F14" s="300"/>
      <c r="G14" s="300"/>
      <c r="H14" s="300"/>
      <c r="I14" s="300"/>
      <c r="J14" s="300"/>
      <c r="K14" s="296"/>
    </row>
    <row r="15" s="1" customFormat="1" ht="15" customHeight="1">
      <c r="B15" s="299"/>
      <c r="C15" s="300"/>
      <c r="D15" s="298" t="s">
        <v>826</v>
      </c>
      <c r="E15" s="298"/>
      <c r="F15" s="298"/>
      <c r="G15" s="298"/>
      <c r="H15" s="298"/>
      <c r="I15" s="298"/>
      <c r="J15" s="298"/>
      <c r="K15" s="296"/>
    </row>
    <row r="16" s="1" customFormat="1" ht="15" customHeight="1">
      <c r="B16" s="299"/>
      <c r="C16" s="300"/>
      <c r="D16" s="298" t="s">
        <v>827</v>
      </c>
      <c r="E16" s="298"/>
      <c r="F16" s="298"/>
      <c r="G16" s="298"/>
      <c r="H16" s="298"/>
      <c r="I16" s="298"/>
      <c r="J16" s="298"/>
      <c r="K16" s="296"/>
    </row>
    <row r="17" s="1" customFormat="1" ht="15" customHeight="1">
      <c r="B17" s="299"/>
      <c r="C17" s="300"/>
      <c r="D17" s="298" t="s">
        <v>828</v>
      </c>
      <c r="E17" s="298"/>
      <c r="F17" s="298"/>
      <c r="G17" s="298"/>
      <c r="H17" s="298"/>
      <c r="I17" s="298"/>
      <c r="J17" s="298"/>
      <c r="K17" s="296"/>
    </row>
    <row r="18" s="1" customFormat="1" ht="15" customHeight="1">
      <c r="B18" s="299"/>
      <c r="C18" s="300"/>
      <c r="D18" s="300"/>
      <c r="E18" s="302" t="s">
        <v>81</v>
      </c>
      <c r="F18" s="298" t="s">
        <v>829</v>
      </c>
      <c r="G18" s="298"/>
      <c r="H18" s="298"/>
      <c r="I18" s="298"/>
      <c r="J18" s="298"/>
      <c r="K18" s="296"/>
    </row>
    <row r="19" s="1" customFormat="1" ht="15" customHeight="1">
      <c r="B19" s="299"/>
      <c r="C19" s="300"/>
      <c r="D19" s="300"/>
      <c r="E19" s="302" t="s">
        <v>830</v>
      </c>
      <c r="F19" s="298" t="s">
        <v>831</v>
      </c>
      <c r="G19" s="298"/>
      <c r="H19" s="298"/>
      <c r="I19" s="298"/>
      <c r="J19" s="298"/>
      <c r="K19" s="296"/>
    </row>
    <row r="20" s="1" customFormat="1" ht="15" customHeight="1">
      <c r="B20" s="299"/>
      <c r="C20" s="300"/>
      <c r="D20" s="300"/>
      <c r="E20" s="302" t="s">
        <v>832</v>
      </c>
      <c r="F20" s="298" t="s">
        <v>833</v>
      </c>
      <c r="G20" s="298"/>
      <c r="H20" s="298"/>
      <c r="I20" s="298"/>
      <c r="J20" s="298"/>
      <c r="K20" s="296"/>
    </row>
    <row r="21" s="1" customFormat="1" ht="15" customHeight="1">
      <c r="B21" s="299"/>
      <c r="C21" s="300"/>
      <c r="D21" s="300"/>
      <c r="E21" s="302" t="s">
        <v>834</v>
      </c>
      <c r="F21" s="298" t="s">
        <v>835</v>
      </c>
      <c r="G21" s="298"/>
      <c r="H21" s="298"/>
      <c r="I21" s="298"/>
      <c r="J21" s="298"/>
      <c r="K21" s="296"/>
    </row>
    <row r="22" s="1" customFormat="1" ht="15" customHeight="1">
      <c r="B22" s="299"/>
      <c r="C22" s="300"/>
      <c r="D22" s="300"/>
      <c r="E22" s="302" t="s">
        <v>836</v>
      </c>
      <c r="F22" s="298" t="s">
        <v>837</v>
      </c>
      <c r="G22" s="298"/>
      <c r="H22" s="298"/>
      <c r="I22" s="298"/>
      <c r="J22" s="298"/>
      <c r="K22" s="296"/>
    </row>
    <row r="23" s="1" customFormat="1" ht="15" customHeight="1">
      <c r="B23" s="299"/>
      <c r="C23" s="300"/>
      <c r="D23" s="300"/>
      <c r="E23" s="302" t="s">
        <v>838</v>
      </c>
      <c r="F23" s="298" t="s">
        <v>839</v>
      </c>
      <c r="G23" s="298"/>
      <c r="H23" s="298"/>
      <c r="I23" s="298"/>
      <c r="J23" s="298"/>
      <c r="K23" s="296"/>
    </row>
    <row r="24" s="1" customFormat="1" ht="12.75" customHeight="1">
      <c r="B24" s="299"/>
      <c r="C24" s="300"/>
      <c r="D24" s="300"/>
      <c r="E24" s="300"/>
      <c r="F24" s="300"/>
      <c r="G24" s="300"/>
      <c r="H24" s="300"/>
      <c r="I24" s="300"/>
      <c r="J24" s="300"/>
      <c r="K24" s="296"/>
    </row>
    <row r="25" s="1" customFormat="1" ht="15" customHeight="1">
      <c r="B25" s="299"/>
      <c r="C25" s="298" t="s">
        <v>840</v>
      </c>
      <c r="D25" s="298"/>
      <c r="E25" s="298"/>
      <c r="F25" s="298"/>
      <c r="G25" s="298"/>
      <c r="H25" s="298"/>
      <c r="I25" s="298"/>
      <c r="J25" s="298"/>
      <c r="K25" s="296"/>
    </row>
    <row r="26" s="1" customFormat="1" ht="15" customHeight="1">
      <c r="B26" s="299"/>
      <c r="C26" s="298" t="s">
        <v>841</v>
      </c>
      <c r="D26" s="298"/>
      <c r="E26" s="298"/>
      <c r="F26" s="298"/>
      <c r="G26" s="298"/>
      <c r="H26" s="298"/>
      <c r="I26" s="298"/>
      <c r="J26" s="298"/>
      <c r="K26" s="296"/>
    </row>
    <row r="27" s="1" customFormat="1" ht="15" customHeight="1">
      <c r="B27" s="299"/>
      <c r="C27" s="298"/>
      <c r="D27" s="298" t="s">
        <v>842</v>
      </c>
      <c r="E27" s="298"/>
      <c r="F27" s="298"/>
      <c r="G27" s="298"/>
      <c r="H27" s="298"/>
      <c r="I27" s="298"/>
      <c r="J27" s="298"/>
      <c r="K27" s="296"/>
    </row>
    <row r="28" s="1" customFormat="1" ht="15" customHeight="1">
      <c r="B28" s="299"/>
      <c r="C28" s="300"/>
      <c r="D28" s="298" t="s">
        <v>843</v>
      </c>
      <c r="E28" s="298"/>
      <c r="F28" s="298"/>
      <c r="G28" s="298"/>
      <c r="H28" s="298"/>
      <c r="I28" s="298"/>
      <c r="J28" s="298"/>
      <c r="K28" s="296"/>
    </row>
    <row r="29" s="1" customFormat="1" ht="12.75" customHeight="1">
      <c r="B29" s="299"/>
      <c r="C29" s="300"/>
      <c r="D29" s="300"/>
      <c r="E29" s="300"/>
      <c r="F29" s="300"/>
      <c r="G29" s="300"/>
      <c r="H29" s="300"/>
      <c r="I29" s="300"/>
      <c r="J29" s="300"/>
      <c r="K29" s="296"/>
    </row>
    <row r="30" s="1" customFormat="1" ht="15" customHeight="1">
      <c r="B30" s="299"/>
      <c r="C30" s="300"/>
      <c r="D30" s="298" t="s">
        <v>844</v>
      </c>
      <c r="E30" s="298"/>
      <c r="F30" s="298"/>
      <c r="G30" s="298"/>
      <c r="H30" s="298"/>
      <c r="I30" s="298"/>
      <c r="J30" s="298"/>
      <c r="K30" s="296"/>
    </row>
    <row r="31" s="1" customFormat="1" ht="15" customHeight="1">
      <c r="B31" s="299"/>
      <c r="C31" s="300"/>
      <c r="D31" s="298" t="s">
        <v>845</v>
      </c>
      <c r="E31" s="298"/>
      <c r="F31" s="298"/>
      <c r="G31" s="298"/>
      <c r="H31" s="298"/>
      <c r="I31" s="298"/>
      <c r="J31" s="298"/>
      <c r="K31" s="296"/>
    </row>
    <row r="32" s="1" customFormat="1" ht="12.75" customHeight="1">
      <c r="B32" s="299"/>
      <c r="C32" s="300"/>
      <c r="D32" s="300"/>
      <c r="E32" s="300"/>
      <c r="F32" s="300"/>
      <c r="G32" s="300"/>
      <c r="H32" s="300"/>
      <c r="I32" s="300"/>
      <c r="J32" s="300"/>
      <c r="K32" s="296"/>
    </row>
    <row r="33" s="1" customFormat="1" ht="15" customHeight="1">
      <c r="B33" s="299"/>
      <c r="C33" s="300"/>
      <c r="D33" s="298" t="s">
        <v>846</v>
      </c>
      <c r="E33" s="298"/>
      <c r="F33" s="298"/>
      <c r="G33" s="298"/>
      <c r="H33" s="298"/>
      <c r="I33" s="298"/>
      <c r="J33" s="298"/>
      <c r="K33" s="296"/>
    </row>
    <row r="34" s="1" customFormat="1" ht="15" customHeight="1">
      <c r="B34" s="299"/>
      <c r="C34" s="300"/>
      <c r="D34" s="298" t="s">
        <v>847</v>
      </c>
      <c r="E34" s="298"/>
      <c r="F34" s="298"/>
      <c r="G34" s="298"/>
      <c r="H34" s="298"/>
      <c r="I34" s="298"/>
      <c r="J34" s="298"/>
      <c r="K34" s="296"/>
    </row>
    <row r="35" s="1" customFormat="1" ht="15" customHeight="1">
      <c r="B35" s="299"/>
      <c r="C35" s="300"/>
      <c r="D35" s="298" t="s">
        <v>848</v>
      </c>
      <c r="E35" s="298"/>
      <c r="F35" s="298"/>
      <c r="G35" s="298"/>
      <c r="H35" s="298"/>
      <c r="I35" s="298"/>
      <c r="J35" s="298"/>
      <c r="K35" s="296"/>
    </row>
    <row r="36" s="1" customFormat="1" ht="15" customHeight="1">
      <c r="B36" s="299"/>
      <c r="C36" s="300"/>
      <c r="D36" s="298"/>
      <c r="E36" s="301" t="s">
        <v>112</v>
      </c>
      <c r="F36" s="298"/>
      <c r="G36" s="298" t="s">
        <v>849</v>
      </c>
      <c r="H36" s="298"/>
      <c r="I36" s="298"/>
      <c r="J36" s="298"/>
      <c r="K36" s="296"/>
    </row>
    <row r="37" s="1" customFormat="1" ht="30.75" customHeight="1">
      <c r="B37" s="299"/>
      <c r="C37" s="300"/>
      <c r="D37" s="298"/>
      <c r="E37" s="301" t="s">
        <v>850</v>
      </c>
      <c r="F37" s="298"/>
      <c r="G37" s="298" t="s">
        <v>851</v>
      </c>
      <c r="H37" s="298"/>
      <c r="I37" s="298"/>
      <c r="J37" s="298"/>
      <c r="K37" s="296"/>
    </row>
    <row r="38" s="1" customFormat="1" ht="15" customHeight="1">
      <c r="B38" s="299"/>
      <c r="C38" s="300"/>
      <c r="D38" s="298"/>
      <c r="E38" s="301" t="s">
        <v>55</v>
      </c>
      <c r="F38" s="298"/>
      <c r="G38" s="298" t="s">
        <v>852</v>
      </c>
      <c r="H38" s="298"/>
      <c r="I38" s="298"/>
      <c r="J38" s="298"/>
      <c r="K38" s="296"/>
    </row>
    <row r="39" s="1" customFormat="1" ht="15" customHeight="1">
      <c r="B39" s="299"/>
      <c r="C39" s="300"/>
      <c r="D39" s="298"/>
      <c r="E39" s="301" t="s">
        <v>56</v>
      </c>
      <c r="F39" s="298"/>
      <c r="G39" s="298" t="s">
        <v>853</v>
      </c>
      <c r="H39" s="298"/>
      <c r="I39" s="298"/>
      <c r="J39" s="298"/>
      <c r="K39" s="296"/>
    </row>
    <row r="40" s="1" customFormat="1" ht="15" customHeight="1">
      <c r="B40" s="299"/>
      <c r="C40" s="300"/>
      <c r="D40" s="298"/>
      <c r="E40" s="301" t="s">
        <v>113</v>
      </c>
      <c r="F40" s="298"/>
      <c r="G40" s="298" t="s">
        <v>854</v>
      </c>
      <c r="H40" s="298"/>
      <c r="I40" s="298"/>
      <c r="J40" s="298"/>
      <c r="K40" s="296"/>
    </row>
    <row r="41" s="1" customFormat="1" ht="15" customHeight="1">
      <c r="B41" s="299"/>
      <c r="C41" s="300"/>
      <c r="D41" s="298"/>
      <c r="E41" s="301" t="s">
        <v>114</v>
      </c>
      <c r="F41" s="298"/>
      <c r="G41" s="298" t="s">
        <v>855</v>
      </c>
      <c r="H41" s="298"/>
      <c r="I41" s="298"/>
      <c r="J41" s="298"/>
      <c r="K41" s="296"/>
    </row>
    <row r="42" s="1" customFormat="1" ht="15" customHeight="1">
      <c r="B42" s="299"/>
      <c r="C42" s="300"/>
      <c r="D42" s="298"/>
      <c r="E42" s="301" t="s">
        <v>856</v>
      </c>
      <c r="F42" s="298"/>
      <c r="G42" s="298" t="s">
        <v>857</v>
      </c>
      <c r="H42" s="298"/>
      <c r="I42" s="298"/>
      <c r="J42" s="298"/>
      <c r="K42" s="296"/>
    </row>
    <row r="43" s="1" customFormat="1" ht="15" customHeight="1">
      <c r="B43" s="299"/>
      <c r="C43" s="300"/>
      <c r="D43" s="298"/>
      <c r="E43" s="301"/>
      <c r="F43" s="298"/>
      <c r="G43" s="298" t="s">
        <v>858</v>
      </c>
      <c r="H43" s="298"/>
      <c r="I43" s="298"/>
      <c r="J43" s="298"/>
      <c r="K43" s="296"/>
    </row>
    <row r="44" s="1" customFormat="1" ht="15" customHeight="1">
      <c r="B44" s="299"/>
      <c r="C44" s="300"/>
      <c r="D44" s="298"/>
      <c r="E44" s="301" t="s">
        <v>859</v>
      </c>
      <c r="F44" s="298"/>
      <c r="G44" s="298" t="s">
        <v>860</v>
      </c>
      <c r="H44" s="298"/>
      <c r="I44" s="298"/>
      <c r="J44" s="298"/>
      <c r="K44" s="296"/>
    </row>
    <row r="45" s="1" customFormat="1" ht="15" customHeight="1">
      <c r="B45" s="299"/>
      <c r="C45" s="300"/>
      <c r="D45" s="298"/>
      <c r="E45" s="301" t="s">
        <v>116</v>
      </c>
      <c r="F45" s="298"/>
      <c r="G45" s="298" t="s">
        <v>861</v>
      </c>
      <c r="H45" s="298"/>
      <c r="I45" s="298"/>
      <c r="J45" s="298"/>
      <c r="K45" s="296"/>
    </row>
    <row r="46" s="1" customFormat="1" ht="12.75" customHeight="1">
      <c r="B46" s="299"/>
      <c r="C46" s="300"/>
      <c r="D46" s="298"/>
      <c r="E46" s="298"/>
      <c r="F46" s="298"/>
      <c r="G46" s="298"/>
      <c r="H46" s="298"/>
      <c r="I46" s="298"/>
      <c r="J46" s="298"/>
      <c r="K46" s="296"/>
    </row>
    <row r="47" s="1" customFormat="1" ht="15" customHeight="1">
      <c r="B47" s="299"/>
      <c r="C47" s="300"/>
      <c r="D47" s="298" t="s">
        <v>862</v>
      </c>
      <c r="E47" s="298"/>
      <c r="F47" s="298"/>
      <c r="G47" s="298"/>
      <c r="H47" s="298"/>
      <c r="I47" s="298"/>
      <c r="J47" s="298"/>
      <c r="K47" s="296"/>
    </row>
    <row r="48" s="1" customFormat="1" ht="15" customHeight="1">
      <c r="B48" s="299"/>
      <c r="C48" s="300"/>
      <c r="D48" s="300"/>
      <c r="E48" s="298" t="s">
        <v>863</v>
      </c>
      <c r="F48" s="298"/>
      <c r="G48" s="298"/>
      <c r="H48" s="298"/>
      <c r="I48" s="298"/>
      <c r="J48" s="298"/>
      <c r="K48" s="296"/>
    </row>
    <row r="49" s="1" customFormat="1" ht="15" customHeight="1">
      <c r="B49" s="299"/>
      <c r="C49" s="300"/>
      <c r="D49" s="300"/>
      <c r="E49" s="298" t="s">
        <v>864</v>
      </c>
      <c r="F49" s="298"/>
      <c r="G49" s="298"/>
      <c r="H49" s="298"/>
      <c r="I49" s="298"/>
      <c r="J49" s="298"/>
      <c r="K49" s="296"/>
    </row>
    <row r="50" s="1" customFormat="1" ht="15" customHeight="1">
      <c r="B50" s="299"/>
      <c r="C50" s="300"/>
      <c r="D50" s="300"/>
      <c r="E50" s="298" t="s">
        <v>865</v>
      </c>
      <c r="F50" s="298"/>
      <c r="G50" s="298"/>
      <c r="H50" s="298"/>
      <c r="I50" s="298"/>
      <c r="J50" s="298"/>
      <c r="K50" s="296"/>
    </row>
    <row r="51" s="1" customFormat="1" ht="15" customHeight="1">
      <c r="B51" s="299"/>
      <c r="C51" s="300"/>
      <c r="D51" s="298" t="s">
        <v>866</v>
      </c>
      <c r="E51" s="298"/>
      <c r="F51" s="298"/>
      <c r="G51" s="298"/>
      <c r="H51" s="298"/>
      <c r="I51" s="298"/>
      <c r="J51" s="298"/>
      <c r="K51" s="296"/>
    </row>
    <row r="52" s="1" customFormat="1" ht="25.5" customHeight="1">
      <c r="B52" s="294"/>
      <c r="C52" s="295" t="s">
        <v>867</v>
      </c>
      <c r="D52" s="295"/>
      <c r="E52" s="295"/>
      <c r="F52" s="295"/>
      <c r="G52" s="295"/>
      <c r="H52" s="295"/>
      <c r="I52" s="295"/>
      <c r="J52" s="295"/>
      <c r="K52" s="296"/>
    </row>
    <row r="53" s="1" customFormat="1" ht="5.25" customHeight="1">
      <c r="B53" s="294"/>
      <c r="C53" s="297"/>
      <c r="D53" s="297"/>
      <c r="E53" s="297"/>
      <c r="F53" s="297"/>
      <c r="G53" s="297"/>
      <c r="H53" s="297"/>
      <c r="I53" s="297"/>
      <c r="J53" s="297"/>
      <c r="K53" s="296"/>
    </row>
    <row r="54" s="1" customFormat="1" ht="15" customHeight="1">
      <c r="B54" s="294"/>
      <c r="C54" s="298" t="s">
        <v>868</v>
      </c>
      <c r="D54" s="298"/>
      <c r="E54" s="298"/>
      <c r="F54" s="298"/>
      <c r="G54" s="298"/>
      <c r="H54" s="298"/>
      <c r="I54" s="298"/>
      <c r="J54" s="298"/>
      <c r="K54" s="296"/>
    </row>
    <row r="55" s="1" customFormat="1" ht="15" customHeight="1">
      <c r="B55" s="294"/>
      <c r="C55" s="298" t="s">
        <v>869</v>
      </c>
      <c r="D55" s="298"/>
      <c r="E55" s="298"/>
      <c r="F55" s="298"/>
      <c r="G55" s="298"/>
      <c r="H55" s="298"/>
      <c r="I55" s="298"/>
      <c r="J55" s="298"/>
      <c r="K55" s="296"/>
    </row>
    <row r="56" s="1" customFormat="1" ht="12.75" customHeight="1">
      <c r="B56" s="294"/>
      <c r="C56" s="298"/>
      <c r="D56" s="298"/>
      <c r="E56" s="298"/>
      <c r="F56" s="298"/>
      <c r="G56" s="298"/>
      <c r="H56" s="298"/>
      <c r="I56" s="298"/>
      <c r="J56" s="298"/>
      <c r="K56" s="296"/>
    </row>
    <row r="57" s="1" customFormat="1" ht="15" customHeight="1">
      <c r="B57" s="294"/>
      <c r="C57" s="298" t="s">
        <v>870</v>
      </c>
      <c r="D57" s="298"/>
      <c r="E57" s="298"/>
      <c r="F57" s="298"/>
      <c r="G57" s="298"/>
      <c r="H57" s="298"/>
      <c r="I57" s="298"/>
      <c r="J57" s="298"/>
      <c r="K57" s="296"/>
    </row>
    <row r="58" s="1" customFormat="1" ht="15" customHeight="1">
      <c r="B58" s="294"/>
      <c r="C58" s="300"/>
      <c r="D58" s="298" t="s">
        <v>871</v>
      </c>
      <c r="E58" s="298"/>
      <c r="F58" s="298"/>
      <c r="G58" s="298"/>
      <c r="H58" s="298"/>
      <c r="I58" s="298"/>
      <c r="J58" s="298"/>
      <c r="K58" s="296"/>
    </row>
    <row r="59" s="1" customFormat="1" ht="15" customHeight="1">
      <c r="B59" s="294"/>
      <c r="C59" s="300"/>
      <c r="D59" s="298" t="s">
        <v>872</v>
      </c>
      <c r="E59" s="298"/>
      <c r="F59" s="298"/>
      <c r="G59" s="298"/>
      <c r="H59" s="298"/>
      <c r="I59" s="298"/>
      <c r="J59" s="298"/>
      <c r="K59" s="296"/>
    </row>
    <row r="60" s="1" customFormat="1" ht="15" customHeight="1">
      <c r="B60" s="294"/>
      <c r="C60" s="300"/>
      <c r="D60" s="298" t="s">
        <v>873</v>
      </c>
      <c r="E60" s="298"/>
      <c r="F60" s="298"/>
      <c r="G60" s="298"/>
      <c r="H60" s="298"/>
      <c r="I60" s="298"/>
      <c r="J60" s="298"/>
      <c r="K60" s="296"/>
    </row>
    <row r="61" s="1" customFormat="1" ht="15" customHeight="1">
      <c r="B61" s="294"/>
      <c r="C61" s="300"/>
      <c r="D61" s="298" t="s">
        <v>874</v>
      </c>
      <c r="E61" s="298"/>
      <c r="F61" s="298"/>
      <c r="G61" s="298"/>
      <c r="H61" s="298"/>
      <c r="I61" s="298"/>
      <c r="J61" s="298"/>
      <c r="K61" s="296"/>
    </row>
    <row r="62" s="1" customFormat="1" ht="15" customHeight="1">
      <c r="B62" s="294"/>
      <c r="C62" s="300"/>
      <c r="D62" s="303" t="s">
        <v>875</v>
      </c>
      <c r="E62" s="303"/>
      <c r="F62" s="303"/>
      <c r="G62" s="303"/>
      <c r="H62" s="303"/>
      <c r="I62" s="303"/>
      <c r="J62" s="303"/>
      <c r="K62" s="296"/>
    </row>
    <row r="63" s="1" customFormat="1" ht="15" customHeight="1">
      <c r="B63" s="294"/>
      <c r="C63" s="300"/>
      <c r="D63" s="298" t="s">
        <v>876</v>
      </c>
      <c r="E63" s="298"/>
      <c r="F63" s="298"/>
      <c r="G63" s="298"/>
      <c r="H63" s="298"/>
      <c r="I63" s="298"/>
      <c r="J63" s="298"/>
      <c r="K63" s="296"/>
    </row>
    <row r="64" s="1" customFormat="1" ht="12.75" customHeight="1">
      <c r="B64" s="294"/>
      <c r="C64" s="300"/>
      <c r="D64" s="300"/>
      <c r="E64" s="304"/>
      <c r="F64" s="300"/>
      <c r="G64" s="300"/>
      <c r="H64" s="300"/>
      <c r="I64" s="300"/>
      <c r="J64" s="300"/>
      <c r="K64" s="296"/>
    </row>
    <row r="65" s="1" customFormat="1" ht="15" customHeight="1">
      <c r="B65" s="294"/>
      <c r="C65" s="300"/>
      <c r="D65" s="298" t="s">
        <v>877</v>
      </c>
      <c r="E65" s="298"/>
      <c r="F65" s="298"/>
      <c r="G65" s="298"/>
      <c r="H65" s="298"/>
      <c r="I65" s="298"/>
      <c r="J65" s="298"/>
      <c r="K65" s="296"/>
    </row>
    <row r="66" s="1" customFormat="1" ht="15" customHeight="1">
      <c r="B66" s="294"/>
      <c r="C66" s="300"/>
      <c r="D66" s="303" t="s">
        <v>878</v>
      </c>
      <c r="E66" s="303"/>
      <c r="F66" s="303"/>
      <c r="G66" s="303"/>
      <c r="H66" s="303"/>
      <c r="I66" s="303"/>
      <c r="J66" s="303"/>
      <c r="K66" s="296"/>
    </row>
    <row r="67" s="1" customFormat="1" ht="15" customHeight="1">
      <c r="B67" s="294"/>
      <c r="C67" s="300"/>
      <c r="D67" s="298" t="s">
        <v>879</v>
      </c>
      <c r="E67" s="298"/>
      <c r="F67" s="298"/>
      <c r="G67" s="298"/>
      <c r="H67" s="298"/>
      <c r="I67" s="298"/>
      <c r="J67" s="298"/>
      <c r="K67" s="296"/>
    </row>
    <row r="68" s="1" customFormat="1" ht="15" customHeight="1">
      <c r="B68" s="294"/>
      <c r="C68" s="300"/>
      <c r="D68" s="298" t="s">
        <v>880</v>
      </c>
      <c r="E68" s="298"/>
      <c r="F68" s="298"/>
      <c r="G68" s="298"/>
      <c r="H68" s="298"/>
      <c r="I68" s="298"/>
      <c r="J68" s="298"/>
      <c r="K68" s="296"/>
    </row>
    <row r="69" s="1" customFormat="1" ht="15" customHeight="1">
      <c r="B69" s="294"/>
      <c r="C69" s="300"/>
      <c r="D69" s="298" t="s">
        <v>881</v>
      </c>
      <c r="E69" s="298"/>
      <c r="F69" s="298"/>
      <c r="G69" s="298"/>
      <c r="H69" s="298"/>
      <c r="I69" s="298"/>
      <c r="J69" s="298"/>
      <c r="K69" s="296"/>
    </row>
    <row r="70" s="1" customFormat="1" ht="15" customHeight="1">
      <c r="B70" s="294"/>
      <c r="C70" s="300"/>
      <c r="D70" s="298" t="s">
        <v>882</v>
      </c>
      <c r="E70" s="298"/>
      <c r="F70" s="298"/>
      <c r="G70" s="298"/>
      <c r="H70" s="298"/>
      <c r="I70" s="298"/>
      <c r="J70" s="298"/>
      <c r="K70" s="296"/>
    </row>
    <row r="71" s="1" customFormat="1" ht="12.75" customHeight="1">
      <c r="B71" s="305"/>
      <c r="C71" s="306"/>
      <c r="D71" s="306"/>
      <c r="E71" s="306"/>
      <c r="F71" s="306"/>
      <c r="G71" s="306"/>
      <c r="H71" s="306"/>
      <c r="I71" s="306"/>
      <c r="J71" s="306"/>
      <c r="K71" s="307"/>
    </row>
    <row r="72" s="1" customFormat="1" ht="18.75" customHeight="1">
      <c r="B72" s="308"/>
      <c r="C72" s="308"/>
      <c r="D72" s="308"/>
      <c r="E72" s="308"/>
      <c r="F72" s="308"/>
      <c r="G72" s="308"/>
      <c r="H72" s="308"/>
      <c r="I72" s="308"/>
      <c r="J72" s="308"/>
      <c r="K72" s="309"/>
    </row>
    <row r="73" s="1" customFormat="1" ht="18.75" customHeight="1">
      <c r="B73" s="309"/>
      <c r="C73" s="309"/>
      <c r="D73" s="309"/>
      <c r="E73" s="309"/>
      <c r="F73" s="309"/>
      <c r="G73" s="309"/>
      <c r="H73" s="309"/>
      <c r="I73" s="309"/>
      <c r="J73" s="309"/>
      <c r="K73" s="309"/>
    </row>
    <row r="74" s="1" customFormat="1" ht="7.5" customHeight="1">
      <c r="B74" s="310"/>
      <c r="C74" s="311"/>
      <c r="D74" s="311"/>
      <c r="E74" s="311"/>
      <c r="F74" s="311"/>
      <c r="G74" s="311"/>
      <c r="H74" s="311"/>
      <c r="I74" s="311"/>
      <c r="J74" s="311"/>
      <c r="K74" s="312"/>
    </row>
    <row r="75" s="1" customFormat="1" ht="45" customHeight="1">
      <c r="B75" s="313"/>
      <c r="C75" s="314" t="s">
        <v>883</v>
      </c>
      <c r="D75" s="314"/>
      <c r="E75" s="314"/>
      <c r="F75" s="314"/>
      <c r="G75" s="314"/>
      <c r="H75" s="314"/>
      <c r="I75" s="314"/>
      <c r="J75" s="314"/>
      <c r="K75" s="315"/>
    </row>
    <row r="76" s="1" customFormat="1" ht="17.25" customHeight="1">
      <c r="B76" s="313"/>
      <c r="C76" s="316" t="s">
        <v>884</v>
      </c>
      <c r="D76" s="316"/>
      <c r="E76" s="316"/>
      <c r="F76" s="316" t="s">
        <v>885</v>
      </c>
      <c r="G76" s="317"/>
      <c r="H76" s="316" t="s">
        <v>56</v>
      </c>
      <c r="I76" s="316" t="s">
        <v>59</v>
      </c>
      <c r="J76" s="316" t="s">
        <v>886</v>
      </c>
      <c r="K76" s="315"/>
    </row>
    <row r="77" s="1" customFormat="1" ht="17.25" customHeight="1">
      <c r="B77" s="313"/>
      <c r="C77" s="318" t="s">
        <v>887</v>
      </c>
      <c r="D77" s="318"/>
      <c r="E77" s="318"/>
      <c r="F77" s="319" t="s">
        <v>888</v>
      </c>
      <c r="G77" s="320"/>
      <c r="H77" s="318"/>
      <c r="I77" s="318"/>
      <c r="J77" s="318" t="s">
        <v>889</v>
      </c>
      <c r="K77" s="315"/>
    </row>
    <row r="78" s="1" customFormat="1" ht="5.25" customHeight="1">
      <c r="B78" s="313"/>
      <c r="C78" s="321"/>
      <c r="D78" s="321"/>
      <c r="E78" s="321"/>
      <c r="F78" s="321"/>
      <c r="G78" s="322"/>
      <c r="H78" s="321"/>
      <c r="I78" s="321"/>
      <c r="J78" s="321"/>
      <c r="K78" s="315"/>
    </row>
    <row r="79" s="1" customFormat="1" ht="15" customHeight="1">
      <c r="B79" s="313"/>
      <c r="C79" s="301" t="s">
        <v>55</v>
      </c>
      <c r="D79" s="323"/>
      <c r="E79" s="323"/>
      <c r="F79" s="324" t="s">
        <v>890</v>
      </c>
      <c r="G79" s="325"/>
      <c r="H79" s="301" t="s">
        <v>891</v>
      </c>
      <c r="I79" s="301" t="s">
        <v>892</v>
      </c>
      <c r="J79" s="301">
        <v>20</v>
      </c>
      <c r="K79" s="315"/>
    </row>
    <row r="80" s="1" customFormat="1" ht="15" customHeight="1">
      <c r="B80" s="313"/>
      <c r="C80" s="301" t="s">
        <v>893</v>
      </c>
      <c r="D80" s="301"/>
      <c r="E80" s="301"/>
      <c r="F80" s="324" t="s">
        <v>890</v>
      </c>
      <c r="G80" s="325"/>
      <c r="H80" s="301" t="s">
        <v>894</v>
      </c>
      <c r="I80" s="301" t="s">
        <v>892</v>
      </c>
      <c r="J80" s="301">
        <v>120</v>
      </c>
      <c r="K80" s="315"/>
    </row>
    <row r="81" s="1" customFormat="1" ht="15" customHeight="1">
      <c r="B81" s="326"/>
      <c r="C81" s="301" t="s">
        <v>895</v>
      </c>
      <c r="D81" s="301"/>
      <c r="E81" s="301"/>
      <c r="F81" s="324" t="s">
        <v>896</v>
      </c>
      <c r="G81" s="325"/>
      <c r="H81" s="301" t="s">
        <v>897</v>
      </c>
      <c r="I81" s="301" t="s">
        <v>892</v>
      </c>
      <c r="J81" s="301">
        <v>50</v>
      </c>
      <c r="K81" s="315"/>
    </row>
    <row r="82" s="1" customFormat="1" ht="15" customHeight="1">
      <c r="B82" s="326"/>
      <c r="C82" s="301" t="s">
        <v>898</v>
      </c>
      <c r="D82" s="301"/>
      <c r="E82" s="301"/>
      <c r="F82" s="324" t="s">
        <v>890</v>
      </c>
      <c r="G82" s="325"/>
      <c r="H82" s="301" t="s">
        <v>899</v>
      </c>
      <c r="I82" s="301" t="s">
        <v>900</v>
      </c>
      <c r="J82" s="301"/>
      <c r="K82" s="315"/>
    </row>
    <row r="83" s="1" customFormat="1" ht="15" customHeight="1">
      <c r="B83" s="326"/>
      <c r="C83" s="327" t="s">
        <v>901</v>
      </c>
      <c r="D83" s="327"/>
      <c r="E83" s="327"/>
      <c r="F83" s="328" t="s">
        <v>896</v>
      </c>
      <c r="G83" s="327"/>
      <c r="H83" s="327" t="s">
        <v>902</v>
      </c>
      <c r="I83" s="327" t="s">
        <v>892</v>
      </c>
      <c r="J83" s="327">
        <v>15</v>
      </c>
      <c r="K83" s="315"/>
    </row>
    <row r="84" s="1" customFormat="1" ht="15" customHeight="1">
      <c r="B84" s="326"/>
      <c r="C84" s="327" t="s">
        <v>903</v>
      </c>
      <c r="D84" s="327"/>
      <c r="E84" s="327"/>
      <c r="F84" s="328" t="s">
        <v>896</v>
      </c>
      <c r="G84" s="327"/>
      <c r="H84" s="327" t="s">
        <v>904</v>
      </c>
      <c r="I84" s="327" t="s">
        <v>892</v>
      </c>
      <c r="J84" s="327">
        <v>15</v>
      </c>
      <c r="K84" s="315"/>
    </row>
    <row r="85" s="1" customFormat="1" ht="15" customHeight="1">
      <c r="B85" s="326"/>
      <c r="C85" s="327" t="s">
        <v>905</v>
      </c>
      <c r="D85" s="327"/>
      <c r="E85" s="327"/>
      <c r="F85" s="328" t="s">
        <v>896</v>
      </c>
      <c r="G85" s="327"/>
      <c r="H85" s="327" t="s">
        <v>906</v>
      </c>
      <c r="I85" s="327" t="s">
        <v>892</v>
      </c>
      <c r="J85" s="327">
        <v>20</v>
      </c>
      <c r="K85" s="315"/>
    </row>
    <row r="86" s="1" customFormat="1" ht="15" customHeight="1">
      <c r="B86" s="326"/>
      <c r="C86" s="327" t="s">
        <v>907</v>
      </c>
      <c r="D86" s="327"/>
      <c r="E86" s="327"/>
      <c r="F86" s="328" t="s">
        <v>896</v>
      </c>
      <c r="G86" s="327"/>
      <c r="H86" s="327" t="s">
        <v>908</v>
      </c>
      <c r="I86" s="327" t="s">
        <v>892</v>
      </c>
      <c r="J86" s="327">
        <v>20</v>
      </c>
      <c r="K86" s="315"/>
    </row>
    <row r="87" s="1" customFormat="1" ht="15" customHeight="1">
      <c r="B87" s="326"/>
      <c r="C87" s="301" t="s">
        <v>909</v>
      </c>
      <c r="D87" s="301"/>
      <c r="E87" s="301"/>
      <c r="F87" s="324" t="s">
        <v>896</v>
      </c>
      <c r="G87" s="325"/>
      <c r="H87" s="301" t="s">
        <v>910</v>
      </c>
      <c r="I87" s="301" t="s">
        <v>892</v>
      </c>
      <c r="J87" s="301">
        <v>50</v>
      </c>
      <c r="K87" s="315"/>
    </row>
    <row r="88" s="1" customFormat="1" ht="15" customHeight="1">
      <c r="B88" s="326"/>
      <c r="C88" s="301" t="s">
        <v>911</v>
      </c>
      <c r="D88" s="301"/>
      <c r="E88" s="301"/>
      <c r="F88" s="324" t="s">
        <v>896</v>
      </c>
      <c r="G88" s="325"/>
      <c r="H88" s="301" t="s">
        <v>912</v>
      </c>
      <c r="I88" s="301" t="s">
        <v>892</v>
      </c>
      <c r="J88" s="301">
        <v>20</v>
      </c>
      <c r="K88" s="315"/>
    </row>
    <row r="89" s="1" customFormat="1" ht="15" customHeight="1">
      <c r="B89" s="326"/>
      <c r="C89" s="301" t="s">
        <v>913</v>
      </c>
      <c r="D89" s="301"/>
      <c r="E89" s="301"/>
      <c r="F89" s="324" t="s">
        <v>896</v>
      </c>
      <c r="G89" s="325"/>
      <c r="H89" s="301" t="s">
        <v>914</v>
      </c>
      <c r="I89" s="301" t="s">
        <v>892</v>
      </c>
      <c r="J89" s="301">
        <v>20</v>
      </c>
      <c r="K89" s="315"/>
    </row>
    <row r="90" s="1" customFormat="1" ht="15" customHeight="1">
      <c r="B90" s="326"/>
      <c r="C90" s="301" t="s">
        <v>915</v>
      </c>
      <c r="D90" s="301"/>
      <c r="E90" s="301"/>
      <c r="F90" s="324" t="s">
        <v>896</v>
      </c>
      <c r="G90" s="325"/>
      <c r="H90" s="301" t="s">
        <v>916</v>
      </c>
      <c r="I90" s="301" t="s">
        <v>892</v>
      </c>
      <c r="J90" s="301">
        <v>50</v>
      </c>
      <c r="K90" s="315"/>
    </row>
    <row r="91" s="1" customFormat="1" ht="15" customHeight="1">
      <c r="B91" s="326"/>
      <c r="C91" s="301" t="s">
        <v>917</v>
      </c>
      <c r="D91" s="301"/>
      <c r="E91" s="301"/>
      <c r="F91" s="324" t="s">
        <v>896</v>
      </c>
      <c r="G91" s="325"/>
      <c r="H91" s="301" t="s">
        <v>917</v>
      </c>
      <c r="I91" s="301" t="s">
        <v>892</v>
      </c>
      <c r="J91" s="301">
        <v>50</v>
      </c>
      <c r="K91" s="315"/>
    </row>
    <row r="92" s="1" customFormat="1" ht="15" customHeight="1">
      <c r="B92" s="326"/>
      <c r="C92" s="301" t="s">
        <v>918</v>
      </c>
      <c r="D92" s="301"/>
      <c r="E92" s="301"/>
      <c r="F92" s="324" t="s">
        <v>896</v>
      </c>
      <c r="G92" s="325"/>
      <c r="H92" s="301" t="s">
        <v>919</v>
      </c>
      <c r="I92" s="301" t="s">
        <v>892</v>
      </c>
      <c r="J92" s="301">
        <v>255</v>
      </c>
      <c r="K92" s="315"/>
    </row>
    <row r="93" s="1" customFormat="1" ht="15" customHeight="1">
      <c r="B93" s="326"/>
      <c r="C93" s="301" t="s">
        <v>920</v>
      </c>
      <c r="D93" s="301"/>
      <c r="E93" s="301"/>
      <c r="F93" s="324" t="s">
        <v>890</v>
      </c>
      <c r="G93" s="325"/>
      <c r="H93" s="301" t="s">
        <v>921</v>
      </c>
      <c r="I93" s="301" t="s">
        <v>922</v>
      </c>
      <c r="J93" s="301"/>
      <c r="K93" s="315"/>
    </row>
    <row r="94" s="1" customFormat="1" ht="15" customHeight="1">
      <c r="B94" s="326"/>
      <c r="C94" s="301" t="s">
        <v>923</v>
      </c>
      <c r="D94" s="301"/>
      <c r="E94" s="301"/>
      <c r="F94" s="324" t="s">
        <v>890</v>
      </c>
      <c r="G94" s="325"/>
      <c r="H94" s="301" t="s">
        <v>924</v>
      </c>
      <c r="I94" s="301" t="s">
        <v>925</v>
      </c>
      <c r="J94" s="301"/>
      <c r="K94" s="315"/>
    </row>
    <row r="95" s="1" customFormat="1" ht="15" customHeight="1">
      <c r="B95" s="326"/>
      <c r="C95" s="301" t="s">
        <v>926</v>
      </c>
      <c r="D95" s="301"/>
      <c r="E95" s="301"/>
      <c r="F95" s="324" t="s">
        <v>890</v>
      </c>
      <c r="G95" s="325"/>
      <c r="H95" s="301" t="s">
        <v>926</v>
      </c>
      <c r="I95" s="301" t="s">
        <v>925</v>
      </c>
      <c r="J95" s="301"/>
      <c r="K95" s="315"/>
    </row>
    <row r="96" s="1" customFormat="1" ht="15" customHeight="1">
      <c r="B96" s="326"/>
      <c r="C96" s="301" t="s">
        <v>40</v>
      </c>
      <c r="D96" s="301"/>
      <c r="E96" s="301"/>
      <c r="F96" s="324" t="s">
        <v>890</v>
      </c>
      <c r="G96" s="325"/>
      <c r="H96" s="301" t="s">
        <v>927</v>
      </c>
      <c r="I96" s="301" t="s">
        <v>925</v>
      </c>
      <c r="J96" s="301"/>
      <c r="K96" s="315"/>
    </row>
    <row r="97" s="1" customFormat="1" ht="15" customHeight="1">
      <c r="B97" s="326"/>
      <c r="C97" s="301" t="s">
        <v>50</v>
      </c>
      <c r="D97" s="301"/>
      <c r="E97" s="301"/>
      <c r="F97" s="324" t="s">
        <v>890</v>
      </c>
      <c r="G97" s="325"/>
      <c r="H97" s="301" t="s">
        <v>928</v>
      </c>
      <c r="I97" s="301" t="s">
        <v>925</v>
      </c>
      <c r="J97" s="301"/>
      <c r="K97" s="315"/>
    </row>
    <row r="98" s="1" customFormat="1" ht="15" customHeight="1">
      <c r="B98" s="329"/>
      <c r="C98" s="330"/>
      <c r="D98" s="330"/>
      <c r="E98" s="330"/>
      <c r="F98" s="330"/>
      <c r="G98" s="330"/>
      <c r="H98" s="330"/>
      <c r="I98" s="330"/>
      <c r="J98" s="330"/>
      <c r="K98" s="331"/>
    </row>
    <row r="99" s="1" customFormat="1" ht="18.75" customHeight="1">
      <c r="B99" s="332"/>
      <c r="C99" s="333"/>
      <c r="D99" s="333"/>
      <c r="E99" s="333"/>
      <c r="F99" s="333"/>
      <c r="G99" s="333"/>
      <c r="H99" s="333"/>
      <c r="I99" s="333"/>
      <c r="J99" s="333"/>
      <c r="K99" s="332"/>
    </row>
    <row r="100" s="1" customFormat="1" ht="18.75" customHeight="1">
      <c r="B100" s="309"/>
      <c r="C100" s="309"/>
      <c r="D100" s="309"/>
      <c r="E100" s="309"/>
      <c r="F100" s="309"/>
      <c r="G100" s="309"/>
      <c r="H100" s="309"/>
      <c r="I100" s="309"/>
      <c r="J100" s="309"/>
      <c r="K100" s="309"/>
    </row>
    <row r="101" s="1" customFormat="1" ht="7.5" customHeight="1">
      <c r="B101" s="310"/>
      <c r="C101" s="311"/>
      <c r="D101" s="311"/>
      <c r="E101" s="311"/>
      <c r="F101" s="311"/>
      <c r="G101" s="311"/>
      <c r="H101" s="311"/>
      <c r="I101" s="311"/>
      <c r="J101" s="311"/>
      <c r="K101" s="312"/>
    </row>
    <row r="102" s="1" customFormat="1" ht="45" customHeight="1">
      <c r="B102" s="313"/>
      <c r="C102" s="314" t="s">
        <v>929</v>
      </c>
      <c r="D102" s="314"/>
      <c r="E102" s="314"/>
      <c r="F102" s="314"/>
      <c r="G102" s="314"/>
      <c r="H102" s="314"/>
      <c r="I102" s="314"/>
      <c r="J102" s="314"/>
      <c r="K102" s="315"/>
    </row>
    <row r="103" s="1" customFormat="1" ht="17.25" customHeight="1">
      <c r="B103" s="313"/>
      <c r="C103" s="316" t="s">
        <v>884</v>
      </c>
      <c r="D103" s="316"/>
      <c r="E103" s="316"/>
      <c r="F103" s="316" t="s">
        <v>885</v>
      </c>
      <c r="G103" s="317"/>
      <c r="H103" s="316" t="s">
        <v>56</v>
      </c>
      <c r="I103" s="316" t="s">
        <v>59</v>
      </c>
      <c r="J103" s="316" t="s">
        <v>886</v>
      </c>
      <c r="K103" s="315"/>
    </row>
    <row r="104" s="1" customFormat="1" ht="17.25" customHeight="1">
      <c r="B104" s="313"/>
      <c r="C104" s="318" t="s">
        <v>887</v>
      </c>
      <c r="D104" s="318"/>
      <c r="E104" s="318"/>
      <c r="F104" s="319" t="s">
        <v>888</v>
      </c>
      <c r="G104" s="320"/>
      <c r="H104" s="318"/>
      <c r="I104" s="318"/>
      <c r="J104" s="318" t="s">
        <v>889</v>
      </c>
      <c r="K104" s="315"/>
    </row>
    <row r="105" s="1" customFormat="1" ht="5.25" customHeight="1">
      <c r="B105" s="313"/>
      <c r="C105" s="316"/>
      <c r="D105" s="316"/>
      <c r="E105" s="316"/>
      <c r="F105" s="316"/>
      <c r="G105" s="334"/>
      <c r="H105" s="316"/>
      <c r="I105" s="316"/>
      <c r="J105" s="316"/>
      <c r="K105" s="315"/>
    </row>
    <row r="106" s="1" customFormat="1" ht="15" customHeight="1">
      <c r="B106" s="313"/>
      <c r="C106" s="301" t="s">
        <v>55</v>
      </c>
      <c r="D106" s="323"/>
      <c r="E106" s="323"/>
      <c r="F106" s="324" t="s">
        <v>890</v>
      </c>
      <c r="G106" s="301"/>
      <c r="H106" s="301" t="s">
        <v>930</v>
      </c>
      <c r="I106" s="301" t="s">
        <v>892</v>
      </c>
      <c r="J106" s="301">
        <v>20</v>
      </c>
      <c r="K106" s="315"/>
    </row>
    <row r="107" s="1" customFormat="1" ht="15" customHeight="1">
      <c r="B107" s="313"/>
      <c r="C107" s="301" t="s">
        <v>893</v>
      </c>
      <c r="D107" s="301"/>
      <c r="E107" s="301"/>
      <c r="F107" s="324" t="s">
        <v>890</v>
      </c>
      <c r="G107" s="301"/>
      <c r="H107" s="301" t="s">
        <v>930</v>
      </c>
      <c r="I107" s="301" t="s">
        <v>892</v>
      </c>
      <c r="J107" s="301">
        <v>120</v>
      </c>
      <c r="K107" s="315"/>
    </row>
    <row r="108" s="1" customFormat="1" ht="15" customHeight="1">
      <c r="B108" s="326"/>
      <c r="C108" s="301" t="s">
        <v>895</v>
      </c>
      <c r="D108" s="301"/>
      <c r="E108" s="301"/>
      <c r="F108" s="324" t="s">
        <v>896</v>
      </c>
      <c r="G108" s="301"/>
      <c r="H108" s="301" t="s">
        <v>930</v>
      </c>
      <c r="I108" s="301" t="s">
        <v>892</v>
      </c>
      <c r="J108" s="301">
        <v>50</v>
      </c>
      <c r="K108" s="315"/>
    </row>
    <row r="109" s="1" customFormat="1" ht="15" customHeight="1">
      <c r="B109" s="326"/>
      <c r="C109" s="301" t="s">
        <v>898</v>
      </c>
      <c r="D109" s="301"/>
      <c r="E109" s="301"/>
      <c r="F109" s="324" t="s">
        <v>890</v>
      </c>
      <c r="G109" s="301"/>
      <c r="H109" s="301" t="s">
        <v>930</v>
      </c>
      <c r="I109" s="301" t="s">
        <v>900</v>
      </c>
      <c r="J109" s="301"/>
      <c r="K109" s="315"/>
    </row>
    <row r="110" s="1" customFormat="1" ht="15" customHeight="1">
      <c r="B110" s="326"/>
      <c r="C110" s="301" t="s">
        <v>909</v>
      </c>
      <c r="D110" s="301"/>
      <c r="E110" s="301"/>
      <c r="F110" s="324" t="s">
        <v>896</v>
      </c>
      <c r="G110" s="301"/>
      <c r="H110" s="301" t="s">
        <v>930</v>
      </c>
      <c r="I110" s="301" t="s">
        <v>892</v>
      </c>
      <c r="J110" s="301">
        <v>50</v>
      </c>
      <c r="K110" s="315"/>
    </row>
    <row r="111" s="1" customFormat="1" ht="15" customHeight="1">
      <c r="B111" s="326"/>
      <c r="C111" s="301" t="s">
        <v>917</v>
      </c>
      <c r="D111" s="301"/>
      <c r="E111" s="301"/>
      <c r="F111" s="324" t="s">
        <v>896</v>
      </c>
      <c r="G111" s="301"/>
      <c r="H111" s="301" t="s">
        <v>930</v>
      </c>
      <c r="I111" s="301" t="s">
        <v>892</v>
      </c>
      <c r="J111" s="301">
        <v>50</v>
      </c>
      <c r="K111" s="315"/>
    </row>
    <row r="112" s="1" customFormat="1" ht="15" customHeight="1">
      <c r="B112" s="326"/>
      <c r="C112" s="301" t="s">
        <v>915</v>
      </c>
      <c r="D112" s="301"/>
      <c r="E112" s="301"/>
      <c r="F112" s="324" t="s">
        <v>896</v>
      </c>
      <c r="G112" s="301"/>
      <c r="H112" s="301" t="s">
        <v>930</v>
      </c>
      <c r="I112" s="301" t="s">
        <v>892</v>
      </c>
      <c r="J112" s="301">
        <v>50</v>
      </c>
      <c r="K112" s="315"/>
    </row>
    <row r="113" s="1" customFormat="1" ht="15" customHeight="1">
      <c r="B113" s="326"/>
      <c r="C113" s="301" t="s">
        <v>55</v>
      </c>
      <c r="D113" s="301"/>
      <c r="E113" s="301"/>
      <c r="F113" s="324" t="s">
        <v>890</v>
      </c>
      <c r="G113" s="301"/>
      <c r="H113" s="301" t="s">
        <v>931</v>
      </c>
      <c r="I113" s="301" t="s">
        <v>892</v>
      </c>
      <c r="J113" s="301">
        <v>20</v>
      </c>
      <c r="K113" s="315"/>
    </row>
    <row r="114" s="1" customFormat="1" ht="15" customHeight="1">
      <c r="B114" s="326"/>
      <c r="C114" s="301" t="s">
        <v>932</v>
      </c>
      <c r="D114" s="301"/>
      <c r="E114" s="301"/>
      <c r="F114" s="324" t="s">
        <v>890</v>
      </c>
      <c r="G114" s="301"/>
      <c r="H114" s="301" t="s">
        <v>933</v>
      </c>
      <c r="I114" s="301" t="s">
        <v>892</v>
      </c>
      <c r="J114" s="301">
        <v>120</v>
      </c>
      <c r="K114" s="315"/>
    </row>
    <row r="115" s="1" customFormat="1" ht="15" customHeight="1">
      <c r="B115" s="326"/>
      <c r="C115" s="301" t="s">
        <v>40</v>
      </c>
      <c r="D115" s="301"/>
      <c r="E115" s="301"/>
      <c r="F115" s="324" t="s">
        <v>890</v>
      </c>
      <c r="G115" s="301"/>
      <c r="H115" s="301" t="s">
        <v>934</v>
      </c>
      <c r="I115" s="301" t="s">
        <v>925</v>
      </c>
      <c r="J115" s="301"/>
      <c r="K115" s="315"/>
    </row>
    <row r="116" s="1" customFormat="1" ht="15" customHeight="1">
      <c r="B116" s="326"/>
      <c r="C116" s="301" t="s">
        <v>50</v>
      </c>
      <c r="D116" s="301"/>
      <c r="E116" s="301"/>
      <c r="F116" s="324" t="s">
        <v>890</v>
      </c>
      <c r="G116" s="301"/>
      <c r="H116" s="301" t="s">
        <v>935</v>
      </c>
      <c r="I116" s="301" t="s">
        <v>925</v>
      </c>
      <c r="J116" s="301"/>
      <c r="K116" s="315"/>
    </row>
    <row r="117" s="1" customFormat="1" ht="15" customHeight="1">
      <c r="B117" s="326"/>
      <c r="C117" s="301" t="s">
        <v>59</v>
      </c>
      <c r="D117" s="301"/>
      <c r="E117" s="301"/>
      <c r="F117" s="324" t="s">
        <v>890</v>
      </c>
      <c r="G117" s="301"/>
      <c r="H117" s="301" t="s">
        <v>936</v>
      </c>
      <c r="I117" s="301" t="s">
        <v>937</v>
      </c>
      <c r="J117" s="301"/>
      <c r="K117" s="315"/>
    </row>
    <row r="118" s="1" customFormat="1" ht="15" customHeight="1">
      <c r="B118" s="329"/>
      <c r="C118" s="335"/>
      <c r="D118" s="335"/>
      <c r="E118" s="335"/>
      <c r="F118" s="335"/>
      <c r="G118" s="335"/>
      <c r="H118" s="335"/>
      <c r="I118" s="335"/>
      <c r="J118" s="335"/>
      <c r="K118" s="331"/>
    </row>
    <row r="119" s="1" customFormat="1" ht="18.75" customHeight="1">
      <c r="B119" s="336"/>
      <c r="C119" s="337"/>
      <c r="D119" s="337"/>
      <c r="E119" s="337"/>
      <c r="F119" s="338"/>
      <c r="G119" s="337"/>
      <c r="H119" s="337"/>
      <c r="I119" s="337"/>
      <c r="J119" s="337"/>
      <c r="K119" s="336"/>
    </row>
    <row r="120" s="1" customFormat="1" ht="18.75" customHeight="1">
      <c r="B120" s="309"/>
      <c r="C120" s="309"/>
      <c r="D120" s="309"/>
      <c r="E120" s="309"/>
      <c r="F120" s="309"/>
      <c r="G120" s="309"/>
      <c r="H120" s="309"/>
      <c r="I120" s="309"/>
      <c r="J120" s="309"/>
      <c r="K120" s="309"/>
    </row>
    <row r="121" s="1" customFormat="1" ht="7.5" customHeight="1">
      <c r="B121" s="339"/>
      <c r="C121" s="340"/>
      <c r="D121" s="340"/>
      <c r="E121" s="340"/>
      <c r="F121" s="340"/>
      <c r="G121" s="340"/>
      <c r="H121" s="340"/>
      <c r="I121" s="340"/>
      <c r="J121" s="340"/>
      <c r="K121" s="341"/>
    </row>
    <row r="122" s="1" customFormat="1" ht="45" customHeight="1">
      <c r="B122" s="342"/>
      <c r="C122" s="292" t="s">
        <v>938</v>
      </c>
      <c r="D122" s="292"/>
      <c r="E122" s="292"/>
      <c r="F122" s="292"/>
      <c r="G122" s="292"/>
      <c r="H122" s="292"/>
      <c r="I122" s="292"/>
      <c r="J122" s="292"/>
      <c r="K122" s="343"/>
    </row>
    <row r="123" s="1" customFormat="1" ht="17.25" customHeight="1">
      <c r="B123" s="344"/>
      <c r="C123" s="316" t="s">
        <v>884</v>
      </c>
      <c r="D123" s="316"/>
      <c r="E123" s="316"/>
      <c r="F123" s="316" t="s">
        <v>885</v>
      </c>
      <c r="G123" s="317"/>
      <c r="H123" s="316" t="s">
        <v>56</v>
      </c>
      <c r="I123" s="316" t="s">
        <v>59</v>
      </c>
      <c r="J123" s="316" t="s">
        <v>886</v>
      </c>
      <c r="K123" s="345"/>
    </row>
    <row r="124" s="1" customFormat="1" ht="17.25" customHeight="1">
      <c r="B124" s="344"/>
      <c r="C124" s="318" t="s">
        <v>887</v>
      </c>
      <c r="D124" s="318"/>
      <c r="E124" s="318"/>
      <c r="F124" s="319" t="s">
        <v>888</v>
      </c>
      <c r="G124" s="320"/>
      <c r="H124" s="318"/>
      <c r="I124" s="318"/>
      <c r="J124" s="318" t="s">
        <v>889</v>
      </c>
      <c r="K124" s="345"/>
    </row>
    <row r="125" s="1" customFormat="1" ht="5.25" customHeight="1">
      <c r="B125" s="346"/>
      <c r="C125" s="321"/>
      <c r="D125" s="321"/>
      <c r="E125" s="321"/>
      <c r="F125" s="321"/>
      <c r="G125" s="347"/>
      <c r="H125" s="321"/>
      <c r="I125" s="321"/>
      <c r="J125" s="321"/>
      <c r="K125" s="348"/>
    </row>
    <row r="126" s="1" customFormat="1" ht="15" customHeight="1">
      <c r="B126" s="346"/>
      <c r="C126" s="301" t="s">
        <v>893</v>
      </c>
      <c r="D126" s="323"/>
      <c r="E126" s="323"/>
      <c r="F126" s="324" t="s">
        <v>890</v>
      </c>
      <c r="G126" s="301"/>
      <c r="H126" s="301" t="s">
        <v>930</v>
      </c>
      <c r="I126" s="301" t="s">
        <v>892</v>
      </c>
      <c r="J126" s="301">
        <v>120</v>
      </c>
      <c r="K126" s="349"/>
    </row>
    <row r="127" s="1" customFormat="1" ht="15" customHeight="1">
      <c r="B127" s="346"/>
      <c r="C127" s="301" t="s">
        <v>939</v>
      </c>
      <c r="D127" s="301"/>
      <c r="E127" s="301"/>
      <c r="F127" s="324" t="s">
        <v>890</v>
      </c>
      <c r="G127" s="301"/>
      <c r="H127" s="301" t="s">
        <v>940</v>
      </c>
      <c r="I127" s="301" t="s">
        <v>892</v>
      </c>
      <c r="J127" s="301" t="s">
        <v>941</v>
      </c>
      <c r="K127" s="349"/>
    </row>
    <row r="128" s="1" customFormat="1" ht="15" customHeight="1">
      <c r="B128" s="346"/>
      <c r="C128" s="301" t="s">
        <v>838</v>
      </c>
      <c r="D128" s="301"/>
      <c r="E128" s="301"/>
      <c r="F128" s="324" t="s">
        <v>890</v>
      </c>
      <c r="G128" s="301"/>
      <c r="H128" s="301" t="s">
        <v>942</v>
      </c>
      <c r="I128" s="301" t="s">
        <v>892</v>
      </c>
      <c r="J128" s="301" t="s">
        <v>941</v>
      </c>
      <c r="K128" s="349"/>
    </row>
    <row r="129" s="1" customFormat="1" ht="15" customHeight="1">
      <c r="B129" s="346"/>
      <c r="C129" s="301" t="s">
        <v>901</v>
      </c>
      <c r="D129" s="301"/>
      <c r="E129" s="301"/>
      <c r="F129" s="324" t="s">
        <v>896</v>
      </c>
      <c r="G129" s="301"/>
      <c r="H129" s="301" t="s">
        <v>902</v>
      </c>
      <c r="I129" s="301" t="s">
        <v>892</v>
      </c>
      <c r="J129" s="301">
        <v>15</v>
      </c>
      <c r="K129" s="349"/>
    </row>
    <row r="130" s="1" customFormat="1" ht="15" customHeight="1">
      <c r="B130" s="346"/>
      <c r="C130" s="327" t="s">
        <v>903</v>
      </c>
      <c r="D130" s="327"/>
      <c r="E130" s="327"/>
      <c r="F130" s="328" t="s">
        <v>896</v>
      </c>
      <c r="G130" s="327"/>
      <c r="H130" s="327" t="s">
        <v>904</v>
      </c>
      <c r="I130" s="327" t="s">
        <v>892</v>
      </c>
      <c r="J130" s="327">
        <v>15</v>
      </c>
      <c r="K130" s="349"/>
    </row>
    <row r="131" s="1" customFormat="1" ht="15" customHeight="1">
      <c r="B131" s="346"/>
      <c r="C131" s="327" t="s">
        <v>905</v>
      </c>
      <c r="D131" s="327"/>
      <c r="E131" s="327"/>
      <c r="F131" s="328" t="s">
        <v>896</v>
      </c>
      <c r="G131" s="327"/>
      <c r="H131" s="327" t="s">
        <v>906</v>
      </c>
      <c r="I131" s="327" t="s">
        <v>892</v>
      </c>
      <c r="J131" s="327">
        <v>20</v>
      </c>
      <c r="K131" s="349"/>
    </row>
    <row r="132" s="1" customFormat="1" ht="15" customHeight="1">
      <c r="B132" s="346"/>
      <c r="C132" s="327" t="s">
        <v>907</v>
      </c>
      <c r="D132" s="327"/>
      <c r="E132" s="327"/>
      <c r="F132" s="328" t="s">
        <v>896</v>
      </c>
      <c r="G132" s="327"/>
      <c r="H132" s="327" t="s">
        <v>908</v>
      </c>
      <c r="I132" s="327" t="s">
        <v>892</v>
      </c>
      <c r="J132" s="327">
        <v>20</v>
      </c>
      <c r="K132" s="349"/>
    </row>
    <row r="133" s="1" customFormat="1" ht="15" customHeight="1">
      <c r="B133" s="346"/>
      <c r="C133" s="301" t="s">
        <v>895</v>
      </c>
      <c r="D133" s="301"/>
      <c r="E133" s="301"/>
      <c r="F133" s="324" t="s">
        <v>896</v>
      </c>
      <c r="G133" s="301"/>
      <c r="H133" s="301" t="s">
        <v>930</v>
      </c>
      <c r="I133" s="301" t="s">
        <v>892</v>
      </c>
      <c r="J133" s="301">
        <v>50</v>
      </c>
      <c r="K133" s="349"/>
    </row>
    <row r="134" s="1" customFormat="1" ht="15" customHeight="1">
      <c r="B134" s="346"/>
      <c r="C134" s="301" t="s">
        <v>909</v>
      </c>
      <c r="D134" s="301"/>
      <c r="E134" s="301"/>
      <c r="F134" s="324" t="s">
        <v>896</v>
      </c>
      <c r="G134" s="301"/>
      <c r="H134" s="301" t="s">
        <v>930</v>
      </c>
      <c r="I134" s="301" t="s">
        <v>892</v>
      </c>
      <c r="J134" s="301">
        <v>50</v>
      </c>
      <c r="K134" s="349"/>
    </row>
    <row r="135" s="1" customFormat="1" ht="15" customHeight="1">
      <c r="B135" s="346"/>
      <c r="C135" s="301" t="s">
        <v>915</v>
      </c>
      <c r="D135" s="301"/>
      <c r="E135" s="301"/>
      <c r="F135" s="324" t="s">
        <v>896</v>
      </c>
      <c r="G135" s="301"/>
      <c r="H135" s="301" t="s">
        <v>930</v>
      </c>
      <c r="I135" s="301" t="s">
        <v>892</v>
      </c>
      <c r="J135" s="301">
        <v>50</v>
      </c>
      <c r="K135" s="349"/>
    </row>
    <row r="136" s="1" customFormat="1" ht="15" customHeight="1">
      <c r="B136" s="346"/>
      <c r="C136" s="301" t="s">
        <v>917</v>
      </c>
      <c r="D136" s="301"/>
      <c r="E136" s="301"/>
      <c r="F136" s="324" t="s">
        <v>896</v>
      </c>
      <c r="G136" s="301"/>
      <c r="H136" s="301" t="s">
        <v>930</v>
      </c>
      <c r="I136" s="301" t="s">
        <v>892</v>
      </c>
      <c r="J136" s="301">
        <v>50</v>
      </c>
      <c r="K136" s="349"/>
    </row>
    <row r="137" s="1" customFormat="1" ht="15" customHeight="1">
      <c r="B137" s="346"/>
      <c r="C137" s="301" t="s">
        <v>918</v>
      </c>
      <c r="D137" s="301"/>
      <c r="E137" s="301"/>
      <c r="F137" s="324" t="s">
        <v>896</v>
      </c>
      <c r="G137" s="301"/>
      <c r="H137" s="301" t="s">
        <v>943</v>
      </c>
      <c r="I137" s="301" t="s">
        <v>892</v>
      </c>
      <c r="J137" s="301">
        <v>255</v>
      </c>
      <c r="K137" s="349"/>
    </row>
    <row r="138" s="1" customFormat="1" ht="15" customHeight="1">
      <c r="B138" s="346"/>
      <c r="C138" s="301" t="s">
        <v>920</v>
      </c>
      <c r="D138" s="301"/>
      <c r="E138" s="301"/>
      <c r="F138" s="324" t="s">
        <v>890</v>
      </c>
      <c r="G138" s="301"/>
      <c r="H138" s="301" t="s">
        <v>944</v>
      </c>
      <c r="I138" s="301" t="s">
        <v>922</v>
      </c>
      <c r="J138" s="301"/>
      <c r="K138" s="349"/>
    </row>
    <row r="139" s="1" customFormat="1" ht="15" customHeight="1">
      <c r="B139" s="346"/>
      <c r="C139" s="301" t="s">
        <v>923</v>
      </c>
      <c r="D139" s="301"/>
      <c r="E139" s="301"/>
      <c r="F139" s="324" t="s">
        <v>890</v>
      </c>
      <c r="G139" s="301"/>
      <c r="H139" s="301" t="s">
        <v>945</v>
      </c>
      <c r="I139" s="301" t="s">
        <v>925</v>
      </c>
      <c r="J139" s="301"/>
      <c r="K139" s="349"/>
    </row>
    <row r="140" s="1" customFormat="1" ht="15" customHeight="1">
      <c r="B140" s="346"/>
      <c r="C140" s="301" t="s">
        <v>926</v>
      </c>
      <c r="D140" s="301"/>
      <c r="E140" s="301"/>
      <c r="F140" s="324" t="s">
        <v>890</v>
      </c>
      <c r="G140" s="301"/>
      <c r="H140" s="301" t="s">
        <v>926</v>
      </c>
      <c r="I140" s="301" t="s">
        <v>925</v>
      </c>
      <c r="J140" s="301"/>
      <c r="K140" s="349"/>
    </row>
    <row r="141" s="1" customFormat="1" ht="15" customHeight="1">
      <c r="B141" s="346"/>
      <c r="C141" s="301" t="s">
        <v>40</v>
      </c>
      <c r="D141" s="301"/>
      <c r="E141" s="301"/>
      <c r="F141" s="324" t="s">
        <v>890</v>
      </c>
      <c r="G141" s="301"/>
      <c r="H141" s="301" t="s">
        <v>946</v>
      </c>
      <c r="I141" s="301" t="s">
        <v>925</v>
      </c>
      <c r="J141" s="301"/>
      <c r="K141" s="349"/>
    </row>
    <row r="142" s="1" customFormat="1" ht="15" customHeight="1">
      <c r="B142" s="346"/>
      <c r="C142" s="301" t="s">
        <v>947</v>
      </c>
      <c r="D142" s="301"/>
      <c r="E142" s="301"/>
      <c r="F142" s="324" t="s">
        <v>890</v>
      </c>
      <c r="G142" s="301"/>
      <c r="H142" s="301" t="s">
        <v>948</v>
      </c>
      <c r="I142" s="301" t="s">
        <v>925</v>
      </c>
      <c r="J142" s="301"/>
      <c r="K142" s="349"/>
    </row>
    <row r="143" s="1" customFormat="1" ht="15" customHeight="1">
      <c r="B143" s="350"/>
      <c r="C143" s="351"/>
      <c r="D143" s="351"/>
      <c r="E143" s="351"/>
      <c r="F143" s="351"/>
      <c r="G143" s="351"/>
      <c r="H143" s="351"/>
      <c r="I143" s="351"/>
      <c r="J143" s="351"/>
      <c r="K143" s="352"/>
    </row>
    <row r="144" s="1" customFormat="1" ht="18.75" customHeight="1">
      <c r="B144" s="337"/>
      <c r="C144" s="337"/>
      <c r="D144" s="337"/>
      <c r="E144" s="337"/>
      <c r="F144" s="338"/>
      <c r="G144" s="337"/>
      <c r="H144" s="337"/>
      <c r="I144" s="337"/>
      <c r="J144" s="337"/>
      <c r="K144" s="337"/>
    </row>
    <row r="145" s="1" customFormat="1" ht="18.75" customHeight="1">
      <c r="B145" s="309"/>
      <c r="C145" s="309"/>
      <c r="D145" s="309"/>
      <c r="E145" s="309"/>
      <c r="F145" s="309"/>
      <c r="G145" s="309"/>
      <c r="H145" s="309"/>
      <c r="I145" s="309"/>
      <c r="J145" s="309"/>
      <c r="K145" s="309"/>
    </row>
    <row r="146" s="1" customFormat="1" ht="7.5" customHeight="1">
      <c r="B146" s="310"/>
      <c r="C146" s="311"/>
      <c r="D146" s="311"/>
      <c r="E146" s="311"/>
      <c r="F146" s="311"/>
      <c r="G146" s="311"/>
      <c r="H146" s="311"/>
      <c r="I146" s="311"/>
      <c r="J146" s="311"/>
      <c r="K146" s="312"/>
    </row>
    <row r="147" s="1" customFormat="1" ht="45" customHeight="1">
      <c r="B147" s="313"/>
      <c r="C147" s="314" t="s">
        <v>949</v>
      </c>
      <c r="D147" s="314"/>
      <c r="E147" s="314"/>
      <c r="F147" s="314"/>
      <c r="G147" s="314"/>
      <c r="H147" s="314"/>
      <c r="I147" s="314"/>
      <c r="J147" s="314"/>
      <c r="K147" s="315"/>
    </row>
    <row r="148" s="1" customFormat="1" ht="17.25" customHeight="1">
      <c r="B148" s="313"/>
      <c r="C148" s="316" t="s">
        <v>884</v>
      </c>
      <c r="D148" s="316"/>
      <c r="E148" s="316"/>
      <c r="F148" s="316" t="s">
        <v>885</v>
      </c>
      <c r="G148" s="317"/>
      <c r="H148" s="316" t="s">
        <v>56</v>
      </c>
      <c r="I148" s="316" t="s">
        <v>59</v>
      </c>
      <c r="J148" s="316" t="s">
        <v>886</v>
      </c>
      <c r="K148" s="315"/>
    </row>
    <row r="149" s="1" customFormat="1" ht="17.25" customHeight="1">
      <c r="B149" s="313"/>
      <c r="C149" s="318" t="s">
        <v>887</v>
      </c>
      <c r="D149" s="318"/>
      <c r="E149" s="318"/>
      <c r="F149" s="319" t="s">
        <v>888</v>
      </c>
      <c r="G149" s="320"/>
      <c r="H149" s="318"/>
      <c r="I149" s="318"/>
      <c r="J149" s="318" t="s">
        <v>889</v>
      </c>
      <c r="K149" s="315"/>
    </row>
    <row r="150" s="1" customFormat="1" ht="5.25" customHeight="1">
      <c r="B150" s="326"/>
      <c r="C150" s="321"/>
      <c r="D150" s="321"/>
      <c r="E150" s="321"/>
      <c r="F150" s="321"/>
      <c r="G150" s="322"/>
      <c r="H150" s="321"/>
      <c r="I150" s="321"/>
      <c r="J150" s="321"/>
      <c r="K150" s="349"/>
    </row>
    <row r="151" s="1" customFormat="1" ht="15" customHeight="1">
      <c r="B151" s="326"/>
      <c r="C151" s="353" t="s">
        <v>893</v>
      </c>
      <c r="D151" s="301"/>
      <c r="E151" s="301"/>
      <c r="F151" s="354" t="s">
        <v>890</v>
      </c>
      <c r="G151" s="301"/>
      <c r="H151" s="353" t="s">
        <v>930</v>
      </c>
      <c r="I151" s="353" t="s">
        <v>892</v>
      </c>
      <c r="J151" s="353">
        <v>120</v>
      </c>
      <c r="K151" s="349"/>
    </row>
    <row r="152" s="1" customFormat="1" ht="15" customHeight="1">
      <c r="B152" s="326"/>
      <c r="C152" s="353" t="s">
        <v>939</v>
      </c>
      <c r="D152" s="301"/>
      <c r="E152" s="301"/>
      <c r="F152" s="354" t="s">
        <v>890</v>
      </c>
      <c r="G152" s="301"/>
      <c r="H152" s="353" t="s">
        <v>950</v>
      </c>
      <c r="I152" s="353" t="s">
        <v>892</v>
      </c>
      <c r="J152" s="353" t="s">
        <v>941</v>
      </c>
      <c r="K152" s="349"/>
    </row>
    <row r="153" s="1" customFormat="1" ht="15" customHeight="1">
      <c r="B153" s="326"/>
      <c r="C153" s="353" t="s">
        <v>838</v>
      </c>
      <c r="D153" s="301"/>
      <c r="E153" s="301"/>
      <c r="F153" s="354" t="s">
        <v>890</v>
      </c>
      <c r="G153" s="301"/>
      <c r="H153" s="353" t="s">
        <v>951</v>
      </c>
      <c r="I153" s="353" t="s">
        <v>892</v>
      </c>
      <c r="J153" s="353" t="s">
        <v>941</v>
      </c>
      <c r="K153" s="349"/>
    </row>
    <row r="154" s="1" customFormat="1" ht="15" customHeight="1">
      <c r="B154" s="326"/>
      <c r="C154" s="353" t="s">
        <v>895</v>
      </c>
      <c r="D154" s="301"/>
      <c r="E154" s="301"/>
      <c r="F154" s="354" t="s">
        <v>896</v>
      </c>
      <c r="G154" s="301"/>
      <c r="H154" s="353" t="s">
        <v>930</v>
      </c>
      <c r="I154" s="353" t="s">
        <v>892</v>
      </c>
      <c r="J154" s="353">
        <v>50</v>
      </c>
      <c r="K154" s="349"/>
    </row>
    <row r="155" s="1" customFormat="1" ht="15" customHeight="1">
      <c r="B155" s="326"/>
      <c r="C155" s="353" t="s">
        <v>898</v>
      </c>
      <c r="D155" s="301"/>
      <c r="E155" s="301"/>
      <c r="F155" s="354" t="s">
        <v>890</v>
      </c>
      <c r="G155" s="301"/>
      <c r="H155" s="353" t="s">
        <v>930</v>
      </c>
      <c r="I155" s="353" t="s">
        <v>900</v>
      </c>
      <c r="J155" s="353"/>
      <c r="K155" s="349"/>
    </row>
    <row r="156" s="1" customFormat="1" ht="15" customHeight="1">
      <c r="B156" s="326"/>
      <c r="C156" s="353" t="s">
        <v>909</v>
      </c>
      <c r="D156" s="301"/>
      <c r="E156" s="301"/>
      <c r="F156" s="354" t="s">
        <v>896</v>
      </c>
      <c r="G156" s="301"/>
      <c r="H156" s="353" t="s">
        <v>930</v>
      </c>
      <c r="I156" s="353" t="s">
        <v>892</v>
      </c>
      <c r="J156" s="353">
        <v>50</v>
      </c>
      <c r="K156" s="349"/>
    </row>
    <row r="157" s="1" customFormat="1" ht="15" customHeight="1">
      <c r="B157" s="326"/>
      <c r="C157" s="353" t="s">
        <v>917</v>
      </c>
      <c r="D157" s="301"/>
      <c r="E157" s="301"/>
      <c r="F157" s="354" t="s">
        <v>896</v>
      </c>
      <c r="G157" s="301"/>
      <c r="H157" s="353" t="s">
        <v>930</v>
      </c>
      <c r="I157" s="353" t="s">
        <v>892</v>
      </c>
      <c r="J157" s="353">
        <v>50</v>
      </c>
      <c r="K157" s="349"/>
    </row>
    <row r="158" s="1" customFormat="1" ht="15" customHeight="1">
      <c r="B158" s="326"/>
      <c r="C158" s="353" t="s">
        <v>915</v>
      </c>
      <c r="D158" s="301"/>
      <c r="E158" s="301"/>
      <c r="F158" s="354" t="s">
        <v>896</v>
      </c>
      <c r="G158" s="301"/>
      <c r="H158" s="353" t="s">
        <v>930</v>
      </c>
      <c r="I158" s="353" t="s">
        <v>892</v>
      </c>
      <c r="J158" s="353">
        <v>50</v>
      </c>
      <c r="K158" s="349"/>
    </row>
    <row r="159" s="1" customFormat="1" ht="15" customHeight="1">
      <c r="B159" s="326"/>
      <c r="C159" s="353" t="s">
        <v>95</v>
      </c>
      <c r="D159" s="301"/>
      <c r="E159" s="301"/>
      <c r="F159" s="354" t="s">
        <v>890</v>
      </c>
      <c r="G159" s="301"/>
      <c r="H159" s="353" t="s">
        <v>952</v>
      </c>
      <c r="I159" s="353" t="s">
        <v>892</v>
      </c>
      <c r="J159" s="353" t="s">
        <v>953</v>
      </c>
      <c r="K159" s="349"/>
    </row>
    <row r="160" s="1" customFormat="1" ht="15" customHeight="1">
      <c r="B160" s="326"/>
      <c r="C160" s="353" t="s">
        <v>954</v>
      </c>
      <c r="D160" s="301"/>
      <c r="E160" s="301"/>
      <c r="F160" s="354" t="s">
        <v>890</v>
      </c>
      <c r="G160" s="301"/>
      <c r="H160" s="353" t="s">
        <v>955</v>
      </c>
      <c r="I160" s="353" t="s">
        <v>925</v>
      </c>
      <c r="J160" s="353"/>
      <c r="K160" s="349"/>
    </row>
    <row r="161" s="1" customFormat="1" ht="15" customHeight="1">
      <c r="B161" s="355"/>
      <c r="C161" s="335"/>
      <c r="D161" s="335"/>
      <c r="E161" s="335"/>
      <c r="F161" s="335"/>
      <c r="G161" s="335"/>
      <c r="H161" s="335"/>
      <c r="I161" s="335"/>
      <c r="J161" s="335"/>
      <c r="K161" s="356"/>
    </row>
    <row r="162" s="1" customFormat="1" ht="18.75" customHeight="1">
      <c r="B162" s="337"/>
      <c r="C162" s="347"/>
      <c r="D162" s="347"/>
      <c r="E162" s="347"/>
      <c r="F162" s="357"/>
      <c r="G162" s="347"/>
      <c r="H162" s="347"/>
      <c r="I162" s="347"/>
      <c r="J162" s="347"/>
      <c r="K162" s="337"/>
    </row>
    <row r="163" s="1" customFormat="1" ht="18.75" customHeight="1">
      <c r="B163" s="309"/>
      <c r="C163" s="309"/>
      <c r="D163" s="309"/>
      <c r="E163" s="309"/>
      <c r="F163" s="309"/>
      <c r="G163" s="309"/>
      <c r="H163" s="309"/>
      <c r="I163" s="309"/>
      <c r="J163" s="309"/>
      <c r="K163" s="309"/>
    </row>
    <row r="164" s="1" customFormat="1" ht="7.5" customHeight="1">
      <c r="B164" s="288"/>
      <c r="C164" s="289"/>
      <c r="D164" s="289"/>
      <c r="E164" s="289"/>
      <c r="F164" s="289"/>
      <c r="G164" s="289"/>
      <c r="H164" s="289"/>
      <c r="I164" s="289"/>
      <c r="J164" s="289"/>
      <c r="K164" s="290"/>
    </row>
    <row r="165" s="1" customFormat="1" ht="45" customHeight="1">
      <c r="B165" s="291"/>
      <c r="C165" s="292" t="s">
        <v>956</v>
      </c>
      <c r="D165" s="292"/>
      <c r="E165" s="292"/>
      <c r="F165" s="292"/>
      <c r="G165" s="292"/>
      <c r="H165" s="292"/>
      <c r="I165" s="292"/>
      <c r="J165" s="292"/>
      <c r="K165" s="293"/>
    </row>
    <row r="166" s="1" customFormat="1" ht="17.25" customHeight="1">
      <c r="B166" s="291"/>
      <c r="C166" s="316" t="s">
        <v>884</v>
      </c>
      <c r="D166" s="316"/>
      <c r="E166" s="316"/>
      <c r="F166" s="316" t="s">
        <v>885</v>
      </c>
      <c r="G166" s="358"/>
      <c r="H166" s="359" t="s">
        <v>56</v>
      </c>
      <c r="I166" s="359" t="s">
        <v>59</v>
      </c>
      <c r="J166" s="316" t="s">
        <v>886</v>
      </c>
      <c r="K166" s="293"/>
    </row>
    <row r="167" s="1" customFormat="1" ht="17.25" customHeight="1">
      <c r="B167" s="294"/>
      <c r="C167" s="318" t="s">
        <v>887</v>
      </c>
      <c r="D167" s="318"/>
      <c r="E167" s="318"/>
      <c r="F167" s="319" t="s">
        <v>888</v>
      </c>
      <c r="G167" s="360"/>
      <c r="H167" s="361"/>
      <c r="I167" s="361"/>
      <c r="J167" s="318" t="s">
        <v>889</v>
      </c>
      <c r="K167" s="296"/>
    </row>
    <row r="168" s="1" customFormat="1" ht="5.25" customHeight="1">
      <c r="B168" s="326"/>
      <c r="C168" s="321"/>
      <c r="D168" s="321"/>
      <c r="E168" s="321"/>
      <c r="F168" s="321"/>
      <c r="G168" s="322"/>
      <c r="H168" s="321"/>
      <c r="I168" s="321"/>
      <c r="J168" s="321"/>
      <c r="K168" s="349"/>
    </row>
    <row r="169" s="1" customFormat="1" ht="15" customHeight="1">
      <c r="B169" s="326"/>
      <c r="C169" s="301" t="s">
        <v>893</v>
      </c>
      <c r="D169" s="301"/>
      <c r="E169" s="301"/>
      <c r="F169" s="324" t="s">
        <v>890</v>
      </c>
      <c r="G169" s="301"/>
      <c r="H169" s="301" t="s">
        <v>930</v>
      </c>
      <c r="I169" s="301" t="s">
        <v>892</v>
      </c>
      <c r="J169" s="301">
        <v>120</v>
      </c>
      <c r="K169" s="349"/>
    </row>
    <row r="170" s="1" customFormat="1" ht="15" customHeight="1">
      <c r="B170" s="326"/>
      <c r="C170" s="301" t="s">
        <v>939</v>
      </c>
      <c r="D170" s="301"/>
      <c r="E170" s="301"/>
      <c r="F170" s="324" t="s">
        <v>890</v>
      </c>
      <c r="G170" s="301"/>
      <c r="H170" s="301" t="s">
        <v>940</v>
      </c>
      <c r="I170" s="301" t="s">
        <v>892</v>
      </c>
      <c r="J170" s="301" t="s">
        <v>941</v>
      </c>
      <c r="K170" s="349"/>
    </row>
    <row r="171" s="1" customFormat="1" ht="15" customHeight="1">
      <c r="B171" s="326"/>
      <c r="C171" s="301" t="s">
        <v>838</v>
      </c>
      <c r="D171" s="301"/>
      <c r="E171" s="301"/>
      <c r="F171" s="324" t="s">
        <v>890</v>
      </c>
      <c r="G171" s="301"/>
      <c r="H171" s="301" t="s">
        <v>957</v>
      </c>
      <c r="I171" s="301" t="s">
        <v>892</v>
      </c>
      <c r="J171" s="301" t="s">
        <v>941</v>
      </c>
      <c r="K171" s="349"/>
    </row>
    <row r="172" s="1" customFormat="1" ht="15" customHeight="1">
      <c r="B172" s="326"/>
      <c r="C172" s="301" t="s">
        <v>895</v>
      </c>
      <c r="D172" s="301"/>
      <c r="E172" s="301"/>
      <c r="F172" s="324" t="s">
        <v>896</v>
      </c>
      <c r="G172" s="301"/>
      <c r="H172" s="301" t="s">
        <v>957</v>
      </c>
      <c r="I172" s="301" t="s">
        <v>892</v>
      </c>
      <c r="J172" s="301">
        <v>50</v>
      </c>
      <c r="K172" s="349"/>
    </row>
    <row r="173" s="1" customFormat="1" ht="15" customHeight="1">
      <c r="B173" s="326"/>
      <c r="C173" s="301" t="s">
        <v>898</v>
      </c>
      <c r="D173" s="301"/>
      <c r="E173" s="301"/>
      <c r="F173" s="324" t="s">
        <v>890</v>
      </c>
      <c r="G173" s="301"/>
      <c r="H173" s="301" t="s">
        <v>957</v>
      </c>
      <c r="I173" s="301" t="s">
        <v>900</v>
      </c>
      <c r="J173" s="301"/>
      <c r="K173" s="349"/>
    </row>
    <row r="174" s="1" customFormat="1" ht="15" customHeight="1">
      <c r="B174" s="326"/>
      <c r="C174" s="301" t="s">
        <v>909</v>
      </c>
      <c r="D174" s="301"/>
      <c r="E174" s="301"/>
      <c r="F174" s="324" t="s">
        <v>896</v>
      </c>
      <c r="G174" s="301"/>
      <c r="H174" s="301" t="s">
        <v>957</v>
      </c>
      <c r="I174" s="301" t="s">
        <v>892</v>
      </c>
      <c r="J174" s="301">
        <v>50</v>
      </c>
      <c r="K174" s="349"/>
    </row>
    <row r="175" s="1" customFormat="1" ht="15" customHeight="1">
      <c r="B175" s="326"/>
      <c r="C175" s="301" t="s">
        <v>917</v>
      </c>
      <c r="D175" s="301"/>
      <c r="E175" s="301"/>
      <c r="F175" s="324" t="s">
        <v>896</v>
      </c>
      <c r="G175" s="301"/>
      <c r="H175" s="301" t="s">
        <v>957</v>
      </c>
      <c r="I175" s="301" t="s">
        <v>892</v>
      </c>
      <c r="J175" s="301">
        <v>50</v>
      </c>
      <c r="K175" s="349"/>
    </row>
    <row r="176" s="1" customFormat="1" ht="15" customHeight="1">
      <c r="B176" s="326"/>
      <c r="C176" s="301" t="s">
        <v>915</v>
      </c>
      <c r="D176" s="301"/>
      <c r="E176" s="301"/>
      <c r="F176" s="324" t="s">
        <v>896</v>
      </c>
      <c r="G176" s="301"/>
      <c r="H176" s="301" t="s">
        <v>957</v>
      </c>
      <c r="I176" s="301" t="s">
        <v>892</v>
      </c>
      <c r="J176" s="301">
        <v>50</v>
      </c>
      <c r="K176" s="349"/>
    </row>
    <row r="177" s="1" customFormat="1" ht="15" customHeight="1">
      <c r="B177" s="326"/>
      <c r="C177" s="301" t="s">
        <v>112</v>
      </c>
      <c r="D177" s="301"/>
      <c r="E177" s="301"/>
      <c r="F177" s="324" t="s">
        <v>890</v>
      </c>
      <c r="G177" s="301"/>
      <c r="H177" s="301" t="s">
        <v>958</v>
      </c>
      <c r="I177" s="301" t="s">
        <v>959</v>
      </c>
      <c r="J177" s="301"/>
      <c r="K177" s="349"/>
    </row>
    <row r="178" s="1" customFormat="1" ht="15" customHeight="1">
      <c r="B178" s="326"/>
      <c r="C178" s="301" t="s">
        <v>59</v>
      </c>
      <c r="D178" s="301"/>
      <c r="E178" s="301"/>
      <c r="F178" s="324" t="s">
        <v>890</v>
      </c>
      <c r="G178" s="301"/>
      <c r="H178" s="301" t="s">
        <v>960</v>
      </c>
      <c r="I178" s="301" t="s">
        <v>961</v>
      </c>
      <c r="J178" s="301">
        <v>1</v>
      </c>
      <c r="K178" s="349"/>
    </row>
    <row r="179" s="1" customFormat="1" ht="15" customHeight="1">
      <c r="B179" s="326"/>
      <c r="C179" s="301" t="s">
        <v>55</v>
      </c>
      <c r="D179" s="301"/>
      <c r="E179" s="301"/>
      <c r="F179" s="324" t="s">
        <v>890</v>
      </c>
      <c r="G179" s="301"/>
      <c r="H179" s="301" t="s">
        <v>962</v>
      </c>
      <c r="I179" s="301" t="s">
        <v>892</v>
      </c>
      <c r="J179" s="301">
        <v>20</v>
      </c>
      <c r="K179" s="349"/>
    </row>
    <row r="180" s="1" customFormat="1" ht="15" customHeight="1">
      <c r="B180" s="326"/>
      <c r="C180" s="301" t="s">
        <v>56</v>
      </c>
      <c r="D180" s="301"/>
      <c r="E180" s="301"/>
      <c r="F180" s="324" t="s">
        <v>890</v>
      </c>
      <c r="G180" s="301"/>
      <c r="H180" s="301" t="s">
        <v>963</v>
      </c>
      <c r="I180" s="301" t="s">
        <v>892</v>
      </c>
      <c r="J180" s="301">
        <v>255</v>
      </c>
      <c r="K180" s="349"/>
    </row>
    <row r="181" s="1" customFormat="1" ht="15" customHeight="1">
      <c r="B181" s="326"/>
      <c r="C181" s="301" t="s">
        <v>113</v>
      </c>
      <c r="D181" s="301"/>
      <c r="E181" s="301"/>
      <c r="F181" s="324" t="s">
        <v>890</v>
      </c>
      <c r="G181" s="301"/>
      <c r="H181" s="301" t="s">
        <v>854</v>
      </c>
      <c r="I181" s="301" t="s">
        <v>892</v>
      </c>
      <c r="J181" s="301">
        <v>10</v>
      </c>
      <c r="K181" s="349"/>
    </row>
    <row r="182" s="1" customFormat="1" ht="15" customHeight="1">
      <c r="B182" s="326"/>
      <c r="C182" s="301" t="s">
        <v>114</v>
      </c>
      <c r="D182" s="301"/>
      <c r="E182" s="301"/>
      <c r="F182" s="324" t="s">
        <v>890</v>
      </c>
      <c r="G182" s="301"/>
      <c r="H182" s="301" t="s">
        <v>964</v>
      </c>
      <c r="I182" s="301" t="s">
        <v>925</v>
      </c>
      <c r="J182" s="301"/>
      <c r="K182" s="349"/>
    </row>
    <row r="183" s="1" customFormat="1" ht="15" customHeight="1">
      <c r="B183" s="326"/>
      <c r="C183" s="301" t="s">
        <v>965</v>
      </c>
      <c r="D183" s="301"/>
      <c r="E183" s="301"/>
      <c r="F183" s="324" t="s">
        <v>890</v>
      </c>
      <c r="G183" s="301"/>
      <c r="H183" s="301" t="s">
        <v>966</v>
      </c>
      <c r="I183" s="301" t="s">
        <v>925</v>
      </c>
      <c r="J183" s="301"/>
      <c r="K183" s="349"/>
    </row>
    <row r="184" s="1" customFormat="1" ht="15" customHeight="1">
      <c r="B184" s="326"/>
      <c r="C184" s="301" t="s">
        <v>954</v>
      </c>
      <c r="D184" s="301"/>
      <c r="E184" s="301"/>
      <c r="F184" s="324" t="s">
        <v>890</v>
      </c>
      <c r="G184" s="301"/>
      <c r="H184" s="301" t="s">
        <v>967</v>
      </c>
      <c r="I184" s="301" t="s">
        <v>925</v>
      </c>
      <c r="J184" s="301"/>
      <c r="K184" s="349"/>
    </row>
    <row r="185" s="1" customFormat="1" ht="15" customHeight="1">
      <c r="B185" s="326"/>
      <c r="C185" s="301" t="s">
        <v>116</v>
      </c>
      <c r="D185" s="301"/>
      <c r="E185" s="301"/>
      <c r="F185" s="324" t="s">
        <v>896</v>
      </c>
      <c r="G185" s="301"/>
      <c r="H185" s="301" t="s">
        <v>968</v>
      </c>
      <c r="I185" s="301" t="s">
        <v>892</v>
      </c>
      <c r="J185" s="301">
        <v>50</v>
      </c>
      <c r="K185" s="349"/>
    </row>
    <row r="186" s="1" customFormat="1" ht="15" customHeight="1">
      <c r="B186" s="326"/>
      <c r="C186" s="301" t="s">
        <v>969</v>
      </c>
      <c r="D186" s="301"/>
      <c r="E186" s="301"/>
      <c r="F186" s="324" t="s">
        <v>896</v>
      </c>
      <c r="G186" s="301"/>
      <c r="H186" s="301" t="s">
        <v>970</v>
      </c>
      <c r="I186" s="301" t="s">
        <v>971</v>
      </c>
      <c r="J186" s="301"/>
      <c r="K186" s="349"/>
    </row>
    <row r="187" s="1" customFormat="1" ht="15" customHeight="1">
      <c r="B187" s="326"/>
      <c r="C187" s="301" t="s">
        <v>972</v>
      </c>
      <c r="D187" s="301"/>
      <c r="E187" s="301"/>
      <c r="F187" s="324" t="s">
        <v>896</v>
      </c>
      <c r="G187" s="301"/>
      <c r="H187" s="301" t="s">
        <v>973</v>
      </c>
      <c r="I187" s="301" t="s">
        <v>971</v>
      </c>
      <c r="J187" s="301"/>
      <c r="K187" s="349"/>
    </row>
    <row r="188" s="1" customFormat="1" ht="15" customHeight="1">
      <c r="B188" s="326"/>
      <c r="C188" s="301" t="s">
        <v>974</v>
      </c>
      <c r="D188" s="301"/>
      <c r="E188" s="301"/>
      <c r="F188" s="324" t="s">
        <v>896</v>
      </c>
      <c r="G188" s="301"/>
      <c r="H188" s="301" t="s">
        <v>975</v>
      </c>
      <c r="I188" s="301" t="s">
        <v>971</v>
      </c>
      <c r="J188" s="301"/>
      <c r="K188" s="349"/>
    </row>
    <row r="189" s="1" customFormat="1" ht="15" customHeight="1">
      <c r="B189" s="326"/>
      <c r="C189" s="362" t="s">
        <v>976</v>
      </c>
      <c r="D189" s="301"/>
      <c r="E189" s="301"/>
      <c r="F189" s="324" t="s">
        <v>896</v>
      </c>
      <c r="G189" s="301"/>
      <c r="H189" s="301" t="s">
        <v>977</v>
      </c>
      <c r="I189" s="301" t="s">
        <v>978</v>
      </c>
      <c r="J189" s="363" t="s">
        <v>979</v>
      </c>
      <c r="K189" s="349"/>
    </row>
    <row r="190" s="1" customFormat="1" ht="15" customHeight="1">
      <c r="B190" s="326"/>
      <c r="C190" s="362" t="s">
        <v>44</v>
      </c>
      <c r="D190" s="301"/>
      <c r="E190" s="301"/>
      <c r="F190" s="324" t="s">
        <v>890</v>
      </c>
      <c r="G190" s="301"/>
      <c r="H190" s="298" t="s">
        <v>980</v>
      </c>
      <c r="I190" s="301" t="s">
        <v>981</v>
      </c>
      <c r="J190" s="301"/>
      <c r="K190" s="349"/>
    </row>
    <row r="191" s="1" customFormat="1" ht="15" customHeight="1">
      <c r="B191" s="326"/>
      <c r="C191" s="362" t="s">
        <v>982</v>
      </c>
      <c r="D191" s="301"/>
      <c r="E191" s="301"/>
      <c r="F191" s="324" t="s">
        <v>890</v>
      </c>
      <c r="G191" s="301"/>
      <c r="H191" s="301" t="s">
        <v>983</v>
      </c>
      <c r="I191" s="301" t="s">
        <v>925</v>
      </c>
      <c r="J191" s="301"/>
      <c r="K191" s="349"/>
    </row>
    <row r="192" s="1" customFormat="1" ht="15" customHeight="1">
      <c r="B192" s="326"/>
      <c r="C192" s="362" t="s">
        <v>984</v>
      </c>
      <c r="D192" s="301"/>
      <c r="E192" s="301"/>
      <c r="F192" s="324" t="s">
        <v>890</v>
      </c>
      <c r="G192" s="301"/>
      <c r="H192" s="301" t="s">
        <v>985</v>
      </c>
      <c r="I192" s="301" t="s">
        <v>925</v>
      </c>
      <c r="J192" s="301"/>
      <c r="K192" s="349"/>
    </row>
    <row r="193" s="1" customFormat="1" ht="15" customHeight="1">
      <c r="B193" s="326"/>
      <c r="C193" s="362" t="s">
        <v>986</v>
      </c>
      <c r="D193" s="301"/>
      <c r="E193" s="301"/>
      <c r="F193" s="324" t="s">
        <v>896</v>
      </c>
      <c r="G193" s="301"/>
      <c r="H193" s="301" t="s">
        <v>987</v>
      </c>
      <c r="I193" s="301" t="s">
        <v>925</v>
      </c>
      <c r="J193" s="301"/>
      <c r="K193" s="349"/>
    </row>
    <row r="194" s="1" customFormat="1" ht="15" customHeight="1">
      <c r="B194" s="355"/>
      <c r="C194" s="364"/>
      <c r="D194" s="335"/>
      <c r="E194" s="335"/>
      <c r="F194" s="335"/>
      <c r="G194" s="335"/>
      <c r="H194" s="335"/>
      <c r="I194" s="335"/>
      <c r="J194" s="335"/>
      <c r="K194" s="356"/>
    </row>
    <row r="195" s="1" customFormat="1" ht="18.75" customHeight="1">
      <c r="B195" s="337"/>
      <c r="C195" s="347"/>
      <c r="D195" s="347"/>
      <c r="E195" s="347"/>
      <c r="F195" s="357"/>
      <c r="G195" s="347"/>
      <c r="H195" s="347"/>
      <c r="I195" s="347"/>
      <c r="J195" s="347"/>
      <c r="K195" s="337"/>
    </row>
    <row r="196" s="1" customFormat="1" ht="18.75" customHeight="1">
      <c r="B196" s="337"/>
      <c r="C196" s="347"/>
      <c r="D196" s="347"/>
      <c r="E196" s="347"/>
      <c r="F196" s="357"/>
      <c r="G196" s="347"/>
      <c r="H196" s="347"/>
      <c r="I196" s="347"/>
      <c r="J196" s="347"/>
      <c r="K196" s="337"/>
    </row>
    <row r="197" s="1" customFormat="1" ht="18.75" customHeight="1">
      <c r="B197" s="309"/>
      <c r="C197" s="309"/>
      <c r="D197" s="309"/>
      <c r="E197" s="309"/>
      <c r="F197" s="309"/>
      <c r="G197" s="309"/>
      <c r="H197" s="309"/>
      <c r="I197" s="309"/>
      <c r="J197" s="309"/>
      <c r="K197" s="309"/>
    </row>
    <row r="198" s="1" customFormat="1" ht="13.5">
      <c r="B198" s="288"/>
      <c r="C198" s="289"/>
      <c r="D198" s="289"/>
      <c r="E198" s="289"/>
      <c r="F198" s="289"/>
      <c r="G198" s="289"/>
      <c r="H198" s="289"/>
      <c r="I198" s="289"/>
      <c r="J198" s="289"/>
      <c r="K198" s="290"/>
    </row>
    <row r="199" s="1" customFormat="1" ht="21">
      <c r="B199" s="291"/>
      <c r="C199" s="292" t="s">
        <v>988</v>
      </c>
      <c r="D199" s="292"/>
      <c r="E199" s="292"/>
      <c r="F199" s="292"/>
      <c r="G199" s="292"/>
      <c r="H199" s="292"/>
      <c r="I199" s="292"/>
      <c r="J199" s="292"/>
      <c r="K199" s="293"/>
    </row>
    <row r="200" s="1" customFormat="1" ht="25.5" customHeight="1">
      <c r="B200" s="291"/>
      <c r="C200" s="365" t="s">
        <v>989</v>
      </c>
      <c r="D200" s="365"/>
      <c r="E200" s="365"/>
      <c r="F200" s="365" t="s">
        <v>990</v>
      </c>
      <c r="G200" s="366"/>
      <c r="H200" s="365" t="s">
        <v>991</v>
      </c>
      <c r="I200" s="365"/>
      <c r="J200" s="365"/>
      <c r="K200" s="293"/>
    </row>
    <row r="201" s="1" customFormat="1" ht="5.25" customHeight="1">
      <c r="B201" s="326"/>
      <c r="C201" s="321"/>
      <c r="D201" s="321"/>
      <c r="E201" s="321"/>
      <c r="F201" s="321"/>
      <c r="G201" s="347"/>
      <c r="H201" s="321"/>
      <c r="I201" s="321"/>
      <c r="J201" s="321"/>
      <c r="K201" s="349"/>
    </row>
    <row r="202" s="1" customFormat="1" ht="15" customHeight="1">
      <c r="B202" s="326"/>
      <c r="C202" s="301" t="s">
        <v>981</v>
      </c>
      <c r="D202" s="301"/>
      <c r="E202" s="301"/>
      <c r="F202" s="324" t="s">
        <v>45</v>
      </c>
      <c r="G202" s="301"/>
      <c r="H202" s="301" t="s">
        <v>992</v>
      </c>
      <c r="I202" s="301"/>
      <c r="J202" s="301"/>
      <c r="K202" s="349"/>
    </row>
    <row r="203" s="1" customFormat="1" ht="15" customHeight="1">
      <c r="B203" s="326"/>
      <c r="C203" s="301"/>
      <c r="D203" s="301"/>
      <c r="E203" s="301"/>
      <c r="F203" s="324" t="s">
        <v>46</v>
      </c>
      <c r="G203" s="301"/>
      <c r="H203" s="301" t="s">
        <v>993</v>
      </c>
      <c r="I203" s="301"/>
      <c r="J203" s="301"/>
      <c r="K203" s="349"/>
    </row>
    <row r="204" s="1" customFormat="1" ht="15" customHeight="1">
      <c r="B204" s="326"/>
      <c r="C204" s="301"/>
      <c r="D204" s="301"/>
      <c r="E204" s="301"/>
      <c r="F204" s="324" t="s">
        <v>49</v>
      </c>
      <c r="G204" s="301"/>
      <c r="H204" s="301" t="s">
        <v>994</v>
      </c>
      <c r="I204" s="301"/>
      <c r="J204" s="301"/>
      <c r="K204" s="349"/>
    </row>
    <row r="205" s="1" customFormat="1" ht="15" customHeight="1">
      <c r="B205" s="326"/>
      <c r="C205" s="301"/>
      <c r="D205" s="301"/>
      <c r="E205" s="301"/>
      <c r="F205" s="324" t="s">
        <v>47</v>
      </c>
      <c r="G205" s="301"/>
      <c r="H205" s="301" t="s">
        <v>995</v>
      </c>
      <c r="I205" s="301"/>
      <c r="J205" s="301"/>
      <c r="K205" s="349"/>
    </row>
    <row r="206" s="1" customFormat="1" ht="15" customHeight="1">
      <c r="B206" s="326"/>
      <c r="C206" s="301"/>
      <c r="D206" s="301"/>
      <c r="E206" s="301"/>
      <c r="F206" s="324" t="s">
        <v>48</v>
      </c>
      <c r="G206" s="301"/>
      <c r="H206" s="301" t="s">
        <v>996</v>
      </c>
      <c r="I206" s="301"/>
      <c r="J206" s="301"/>
      <c r="K206" s="349"/>
    </row>
    <row r="207" s="1" customFormat="1" ht="15" customHeight="1">
      <c r="B207" s="326"/>
      <c r="C207" s="301"/>
      <c r="D207" s="301"/>
      <c r="E207" s="301"/>
      <c r="F207" s="324"/>
      <c r="G207" s="301"/>
      <c r="H207" s="301"/>
      <c r="I207" s="301"/>
      <c r="J207" s="301"/>
      <c r="K207" s="349"/>
    </row>
    <row r="208" s="1" customFormat="1" ht="15" customHeight="1">
      <c r="B208" s="326"/>
      <c r="C208" s="301" t="s">
        <v>937</v>
      </c>
      <c r="D208" s="301"/>
      <c r="E208" s="301"/>
      <c r="F208" s="324" t="s">
        <v>81</v>
      </c>
      <c r="G208" s="301"/>
      <c r="H208" s="301" t="s">
        <v>997</v>
      </c>
      <c r="I208" s="301"/>
      <c r="J208" s="301"/>
      <c r="K208" s="349"/>
    </row>
    <row r="209" s="1" customFormat="1" ht="15" customHeight="1">
      <c r="B209" s="326"/>
      <c r="C209" s="301"/>
      <c r="D209" s="301"/>
      <c r="E209" s="301"/>
      <c r="F209" s="324" t="s">
        <v>832</v>
      </c>
      <c r="G209" s="301"/>
      <c r="H209" s="301" t="s">
        <v>833</v>
      </c>
      <c r="I209" s="301"/>
      <c r="J209" s="301"/>
      <c r="K209" s="349"/>
    </row>
    <row r="210" s="1" customFormat="1" ht="15" customHeight="1">
      <c r="B210" s="326"/>
      <c r="C210" s="301"/>
      <c r="D210" s="301"/>
      <c r="E210" s="301"/>
      <c r="F210" s="324" t="s">
        <v>830</v>
      </c>
      <c r="G210" s="301"/>
      <c r="H210" s="301" t="s">
        <v>998</v>
      </c>
      <c r="I210" s="301"/>
      <c r="J210" s="301"/>
      <c r="K210" s="349"/>
    </row>
    <row r="211" s="1" customFormat="1" ht="15" customHeight="1">
      <c r="B211" s="367"/>
      <c r="C211" s="301"/>
      <c r="D211" s="301"/>
      <c r="E211" s="301"/>
      <c r="F211" s="324" t="s">
        <v>834</v>
      </c>
      <c r="G211" s="362"/>
      <c r="H211" s="353" t="s">
        <v>835</v>
      </c>
      <c r="I211" s="353"/>
      <c r="J211" s="353"/>
      <c r="K211" s="368"/>
    </row>
    <row r="212" s="1" customFormat="1" ht="15" customHeight="1">
      <c r="B212" s="367"/>
      <c r="C212" s="301"/>
      <c r="D212" s="301"/>
      <c r="E212" s="301"/>
      <c r="F212" s="324" t="s">
        <v>836</v>
      </c>
      <c r="G212" s="362"/>
      <c r="H212" s="353" t="s">
        <v>814</v>
      </c>
      <c r="I212" s="353"/>
      <c r="J212" s="353"/>
      <c r="K212" s="368"/>
    </row>
    <row r="213" s="1" customFormat="1" ht="15" customHeight="1">
      <c r="B213" s="367"/>
      <c r="C213" s="301"/>
      <c r="D213" s="301"/>
      <c r="E213" s="301"/>
      <c r="F213" s="324"/>
      <c r="G213" s="362"/>
      <c r="H213" s="353"/>
      <c r="I213" s="353"/>
      <c r="J213" s="353"/>
      <c r="K213" s="368"/>
    </row>
    <row r="214" s="1" customFormat="1" ht="15" customHeight="1">
      <c r="B214" s="367"/>
      <c r="C214" s="301" t="s">
        <v>961</v>
      </c>
      <c r="D214" s="301"/>
      <c r="E214" s="301"/>
      <c r="F214" s="324">
        <v>1</v>
      </c>
      <c r="G214" s="362"/>
      <c r="H214" s="353" t="s">
        <v>999</v>
      </c>
      <c r="I214" s="353"/>
      <c r="J214" s="353"/>
      <c r="K214" s="368"/>
    </row>
    <row r="215" s="1" customFormat="1" ht="15" customHeight="1">
      <c r="B215" s="367"/>
      <c r="C215" s="301"/>
      <c r="D215" s="301"/>
      <c r="E215" s="301"/>
      <c r="F215" s="324">
        <v>2</v>
      </c>
      <c r="G215" s="362"/>
      <c r="H215" s="353" t="s">
        <v>1000</v>
      </c>
      <c r="I215" s="353"/>
      <c r="J215" s="353"/>
      <c r="K215" s="368"/>
    </row>
    <row r="216" s="1" customFormat="1" ht="15" customHeight="1">
      <c r="B216" s="367"/>
      <c r="C216" s="301"/>
      <c r="D216" s="301"/>
      <c r="E216" s="301"/>
      <c r="F216" s="324">
        <v>3</v>
      </c>
      <c r="G216" s="362"/>
      <c r="H216" s="353" t="s">
        <v>1001</v>
      </c>
      <c r="I216" s="353"/>
      <c r="J216" s="353"/>
      <c r="K216" s="368"/>
    </row>
    <row r="217" s="1" customFormat="1" ht="15" customHeight="1">
      <c r="B217" s="367"/>
      <c r="C217" s="301"/>
      <c r="D217" s="301"/>
      <c r="E217" s="301"/>
      <c r="F217" s="324">
        <v>4</v>
      </c>
      <c r="G217" s="362"/>
      <c r="H217" s="353" t="s">
        <v>1002</v>
      </c>
      <c r="I217" s="353"/>
      <c r="J217" s="353"/>
      <c r="K217" s="368"/>
    </row>
    <row r="218" s="1" customFormat="1" ht="12.75" customHeight="1">
      <c r="B218" s="369"/>
      <c r="C218" s="370"/>
      <c r="D218" s="370"/>
      <c r="E218" s="370"/>
      <c r="F218" s="370"/>
      <c r="G218" s="370"/>
      <c r="H218" s="370"/>
      <c r="I218" s="370"/>
      <c r="J218" s="370"/>
      <c r="K218" s="371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G9</dc:creator>
  <cp:lastModifiedBy>G9</cp:lastModifiedBy>
  <dcterms:created xsi:type="dcterms:W3CDTF">2024-11-01T09:57:42Z</dcterms:created>
  <dcterms:modified xsi:type="dcterms:W3CDTF">2024-11-01T09:57:45Z</dcterms:modified>
</cp:coreProperties>
</file>