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KOTELNY,\KJ NAD\Dokumentace Provedení Stavby\"/>
    </mc:Choice>
  </mc:AlternateContent>
  <xr:revisionPtr revIDLastSave="0" documentId="13_ncr:1_{60047AD6-7851-4B8B-850A-D99AE659207B}" xr6:coauthVersionLast="47" xr6:coauthVersionMax="47" xr10:uidLastSave="{00000000-0000-0000-0000-000000000000}"/>
  <bookViews>
    <workbookView xWindow="-120" yWindow="-120" windowWidth="20730" windowHeight="11310" tabRatio="923" activeTab="1" xr2:uid="{DF6E42B2-2604-4DF1-B5DC-7A7FCA93A8BF}"/>
  </bookViews>
  <sheets>
    <sheet name="Pokyny pro vyplnění" sheetId="2" r:id="rId1"/>
    <sheet name="Stavba" sheetId="3" r:id="rId2"/>
    <sheet name="00 Vedlejší ostatní náklady" sheetId="1" r:id="rId3"/>
    <sheet name="SO 01_D.1.1 Arch.stav řešení" sheetId="4" r:id="rId4"/>
    <sheet name="SO 01_D.1.4.1 Plynoinstalace" sheetId="5" r:id="rId5"/>
    <sheet name="SO 01_D.1.4.2 Strojní tech." sheetId="6" r:id="rId6"/>
    <sheet name="SO 01_D.1.4.3.1 VZT" sheetId="7" r:id="rId7"/>
    <sheet name="SO 01_D.1.4.3.2 Odvod spalin" sheetId="8" r:id="rId8"/>
    <sheet name="SO 01_D.1.4.4 Vyvedení el. výk." sheetId="9" r:id="rId9"/>
    <sheet name="SO 01_D.1.4.5 Elektroinstal. NN" sheetId="10" r:id="rId10"/>
    <sheet name="SO 01_D.1.4.6 MaR" sheetId="11" r:id="rId11"/>
    <sheet name="SO 02_D.1.4.4 Technologie TS" sheetId="12" r:id="rId12"/>
    <sheet name="SO 02_D.1.4.5 Elektroinstal. NN" sheetId="13" r:id="rId13"/>
  </sheets>
  <definedNames>
    <definedName name="CenaCelkemBezDPH">Stavba!$G$18</definedName>
    <definedName name="CenaCelkemVypocet" localSheetId="1">Stavba!$I$43</definedName>
    <definedName name="DPHSni">Stavba!$G$14</definedName>
    <definedName name="DPHZakl">Stavba!$G$16</definedName>
    <definedName name="Mena">Stavba!$J$19</definedName>
    <definedName name="SazbaDPH1" localSheetId="1">Stavba!$E$13</definedName>
    <definedName name="SazbaDPH2" localSheetId="1">Stavba!$E$15</definedName>
    <definedName name="ZakladDPHSni">Stavba!$G$13</definedName>
    <definedName name="ZakladDPHZakl">Stavba!$G$15</definedName>
    <definedName name="ZakladDPHZaklVypocet" localSheetId="1">Stavba!$G$43</definedName>
    <definedName name="Zaokrouhleni">Stavba!$G$17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27" i="4" l="1"/>
  <c r="G1022" i="4"/>
  <c r="G1017" i="4"/>
  <c r="G1011" i="4"/>
  <c r="G1006" i="4"/>
  <c r="G1000" i="4"/>
  <c r="G990" i="4"/>
  <c r="G989" i="4"/>
  <c r="G971" i="4"/>
  <c r="G946" i="4"/>
  <c r="G945" i="4"/>
  <c r="G942" i="4"/>
  <c r="G938" i="4"/>
  <c r="G934" i="4"/>
  <c r="G921" i="4" s="1"/>
  <c r="G930" i="4"/>
  <c r="G926" i="4"/>
  <c r="G922" i="4"/>
  <c r="G918" i="4"/>
  <c r="G916" i="4"/>
  <c r="G914" i="4"/>
  <c r="G912" i="4"/>
  <c r="G910" i="4"/>
  <c r="G908" i="4"/>
  <c r="G906" i="4"/>
  <c r="G904" i="4"/>
  <c r="G902" i="4"/>
  <c r="G900" i="4"/>
  <c r="G898" i="4"/>
  <c r="G896" i="4"/>
  <c r="G894" i="4"/>
  <c r="G892" i="4"/>
  <c r="G890" i="4"/>
  <c r="G888" i="4"/>
  <c r="G886" i="4"/>
  <c r="G884" i="4"/>
  <c r="G882" i="4"/>
  <c r="G880" i="4"/>
  <c r="G878" i="4"/>
  <c r="G876" i="4"/>
  <c r="G874" i="4"/>
  <c r="G872" i="4"/>
  <c r="G870" i="4"/>
  <c r="G868" i="4"/>
  <c r="G866" i="4"/>
  <c r="G865" i="4"/>
  <c r="G859" i="4"/>
  <c r="G849" i="4" s="1"/>
  <c r="G850" i="4"/>
  <c r="G841" i="4"/>
  <c r="G840" i="4"/>
  <c r="G836" i="4"/>
  <c r="G834" i="4"/>
  <c r="G829" i="4"/>
  <c r="G824" i="4"/>
  <c r="G815" i="4"/>
  <c r="G799" i="4"/>
  <c r="G794" i="4"/>
  <c r="G780" i="4"/>
  <c r="G772" i="4"/>
  <c r="G764" i="4"/>
  <c r="G756" i="4"/>
  <c r="G748" i="4"/>
  <c r="G744" i="4"/>
  <c r="G740" i="4"/>
  <c r="G734" i="4"/>
  <c r="G729" i="4"/>
  <c r="G725" i="4"/>
  <c r="G720" i="4"/>
  <c r="G710" i="4"/>
  <c r="G703" i="4"/>
  <c r="G693" i="4"/>
  <c r="G686" i="4"/>
  <c r="G679" i="4"/>
  <c r="G666" i="4"/>
  <c r="G665" i="4" s="1"/>
  <c r="G660" i="4"/>
  <c r="G658" i="4"/>
  <c r="G656" i="4"/>
  <c r="G654" i="4"/>
  <c r="G650" i="4"/>
  <c r="G645" i="4"/>
  <c r="G641" i="4"/>
  <c r="G637" i="4"/>
  <c r="G632" i="4"/>
  <c r="G619" i="4"/>
  <c r="G616" i="4"/>
  <c r="G615" i="4"/>
  <c r="G610" i="4"/>
  <c r="G604" i="4"/>
  <c r="G598" i="4"/>
  <c r="G592" i="4"/>
  <c r="G591" i="4" s="1"/>
  <c r="G587" i="4"/>
  <c r="G582" i="4"/>
  <c r="G577" i="4"/>
  <c r="G572" i="4"/>
  <c r="G564" i="4"/>
  <c r="G558" i="4"/>
  <c r="G552" i="4"/>
  <c r="G547" i="4"/>
  <c r="G540" i="4"/>
  <c r="G533" i="4"/>
  <c r="G526" i="4"/>
  <c r="G519" i="4"/>
  <c r="G509" i="4"/>
  <c r="G508" i="4"/>
  <c r="G504" i="4"/>
  <c r="G493" i="4"/>
  <c r="G480" i="4"/>
  <c r="G463" i="4"/>
  <c r="G459" i="4"/>
  <c r="G453" i="4"/>
  <c r="G447" i="4"/>
  <c r="G441" i="4"/>
  <c r="G435" i="4"/>
  <c r="G430" i="4"/>
  <c r="G424" i="4"/>
  <c r="G419" i="4"/>
  <c r="G408" i="4"/>
  <c r="G403" i="4"/>
  <c r="G398" i="4"/>
  <c r="G394" i="4"/>
  <c r="G385" i="4"/>
  <c r="G379" i="4"/>
  <c r="G361" i="4"/>
  <c r="G354" i="4"/>
  <c r="G336" i="4"/>
  <c r="G330" i="4"/>
  <c r="G324" i="4"/>
  <c r="G318" i="4"/>
  <c r="G313" i="4"/>
  <c r="G308" i="4"/>
  <c r="G301" i="4"/>
  <c r="G296" i="4"/>
  <c r="G290" i="4"/>
  <c r="G284" i="4"/>
  <c r="G278" i="4"/>
  <c r="G260" i="4"/>
  <c r="G254" i="4"/>
  <c r="G245" i="4"/>
  <c r="G239" i="4"/>
  <c r="G233" i="4"/>
  <c r="G226" i="4"/>
  <c r="G219" i="4"/>
  <c r="G213" i="4"/>
  <c r="G208" i="4"/>
  <c r="G199" i="4"/>
  <c r="G191" i="4"/>
  <c r="G186" i="4"/>
  <c r="G180" i="4"/>
  <c r="G169" i="4"/>
  <c r="G159" i="4"/>
  <c r="G153" i="4"/>
  <c r="G142" i="4"/>
  <c r="G135" i="4"/>
  <c r="G128" i="4"/>
  <c r="G123" i="4"/>
  <c r="G114" i="4"/>
  <c r="G105" i="4"/>
  <c r="G94" i="4"/>
  <c r="G89" i="4"/>
  <c r="G70" i="4"/>
  <c r="G58" i="4"/>
  <c r="G50" i="4"/>
  <c r="G44" i="4"/>
  <c r="G38" i="4"/>
  <c r="G33" i="4"/>
  <c r="G27" i="4" s="1"/>
  <c r="G28" i="4"/>
  <c r="G418" i="4" l="1"/>
  <c r="G253" i="4"/>
  <c r="G618" i="4"/>
  <c r="G179" i="4"/>
  <c r="G452" i="4"/>
  <c r="G518" i="4"/>
  <c r="G127" i="4"/>
  <c r="G1034" i="4" l="1"/>
  <c r="G33" i="6"/>
  <c r="F46" i="5" l="1"/>
  <c r="E23" i="13" l="1"/>
  <c r="E22" i="13"/>
  <c r="E21" i="13"/>
  <c r="E20" i="13"/>
  <c r="E19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60" i="12"/>
  <c r="E59" i="12"/>
  <c r="E58" i="12"/>
  <c r="E57" i="12"/>
  <c r="E56" i="12"/>
  <c r="E55" i="12"/>
  <c r="E54" i="12"/>
  <c r="E53" i="12"/>
  <c r="E51" i="12"/>
  <c r="E50" i="12"/>
  <c r="E49" i="12"/>
  <c r="E48" i="12"/>
  <c r="E47" i="12"/>
  <c r="E46" i="12"/>
  <c r="E45" i="12"/>
  <c r="E44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2" i="12"/>
  <c r="E11" i="12"/>
  <c r="E10" i="12"/>
  <c r="E9" i="12"/>
  <c r="E8" i="12"/>
  <c r="E7" i="12"/>
  <c r="E6" i="12"/>
  <c r="E5" i="12"/>
  <c r="H69" i="11"/>
  <c r="H68" i="11"/>
  <c r="H67" i="11"/>
  <c r="H66" i="11"/>
  <c r="H65" i="11"/>
  <c r="H64" i="11"/>
  <c r="H63" i="11"/>
  <c r="H61" i="11"/>
  <c r="H60" i="11" s="1"/>
  <c r="H59" i="11"/>
  <c r="H58" i="11"/>
  <c r="H57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3" i="11"/>
  <c r="H32" i="11"/>
  <c r="H31" i="11"/>
  <c r="H30" i="11"/>
  <c r="H29" i="11"/>
  <c r="H28" i="11"/>
  <c r="H27" i="11"/>
  <c r="H26" i="11"/>
  <c r="H25" i="11"/>
  <c r="H24" i="11"/>
  <c r="H23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56" i="11" l="1"/>
  <c r="E52" i="12"/>
  <c r="E43" i="12"/>
  <c r="E13" i="12"/>
  <c r="E18" i="13"/>
  <c r="E4" i="13"/>
  <c r="E4" i="12"/>
  <c r="H34" i="11"/>
  <c r="H7" i="11"/>
  <c r="H22" i="11"/>
  <c r="H62" i="11"/>
  <c r="E62" i="12" l="1"/>
  <c r="F41" i="3" s="1"/>
  <c r="G41" i="3" s="1"/>
  <c r="E25" i="13"/>
  <c r="F42" i="3" s="1"/>
  <c r="G42" i="3" s="1"/>
  <c r="H70" i="11"/>
  <c r="F39" i="3" s="1"/>
  <c r="G39" i="3" s="1"/>
  <c r="E40" i="3" l="1"/>
  <c r="F40" i="3"/>
  <c r="G40" i="3" s="1"/>
  <c r="E30" i="3"/>
  <c r="E43" i="3" s="1"/>
  <c r="E23" i="10"/>
  <c r="E22" i="10"/>
  <c r="E21" i="10"/>
  <c r="E20" i="10"/>
  <c r="E19" i="10"/>
  <c r="E18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3" i="9"/>
  <c r="E42" i="9"/>
  <c r="E41" i="9"/>
  <c r="E40" i="9"/>
  <c r="E39" i="9"/>
  <c r="E37" i="9"/>
  <c r="E36" i="9"/>
  <c r="E35" i="9"/>
  <c r="E34" i="9"/>
  <c r="E33" i="9"/>
  <c r="E32" i="9"/>
  <c r="E31" i="9"/>
  <c r="E30" i="9"/>
  <c r="E29" i="9"/>
  <c r="E27" i="9"/>
  <c r="E26" i="9"/>
  <c r="E25" i="9"/>
  <c r="E24" i="9"/>
  <c r="E23" i="9"/>
  <c r="E22" i="9"/>
  <c r="E21" i="9"/>
  <c r="E19" i="9"/>
  <c r="E18" i="9"/>
  <c r="E17" i="9"/>
  <c r="E16" i="9"/>
  <c r="E15" i="9"/>
  <c r="E14" i="9"/>
  <c r="E12" i="9"/>
  <c r="E11" i="9"/>
  <c r="E10" i="9"/>
  <c r="E9" i="9"/>
  <c r="E8" i="9"/>
  <c r="E7" i="9"/>
  <c r="E6" i="9"/>
  <c r="E5" i="9"/>
  <c r="E17" i="10" l="1"/>
  <c r="E4" i="10"/>
  <c r="E25" i="10" s="1"/>
  <c r="E38" i="9"/>
  <c r="E28" i="9"/>
  <c r="E20" i="9"/>
  <c r="E13" i="9"/>
  <c r="E4" i="9"/>
  <c r="F38" i="3" l="1"/>
  <c r="G38" i="3" s="1"/>
  <c r="E45" i="9"/>
  <c r="F37" i="3" s="1"/>
  <c r="G37" i="3" s="1"/>
  <c r="G54" i="8"/>
  <c r="J54" i="8" s="1"/>
  <c r="G53" i="8"/>
  <c r="J53" i="8" s="1"/>
  <c r="G52" i="8"/>
  <c r="J52" i="8" s="1"/>
  <c r="G51" i="8"/>
  <c r="J51" i="8" s="1"/>
  <c r="G50" i="8"/>
  <c r="J50" i="8" s="1"/>
  <c r="G49" i="8"/>
  <c r="J49" i="8" s="1"/>
  <c r="G48" i="8"/>
  <c r="J48" i="8" s="1"/>
  <c r="G47" i="8"/>
  <c r="J47" i="8" s="1"/>
  <c r="I46" i="8"/>
  <c r="G46" i="8"/>
  <c r="I45" i="8"/>
  <c r="G45" i="8"/>
  <c r="I44" i="8"/>
  <c r="G44" i="8"/>
  <c r="I42" i="8"/>
  <c r="G42" i="8"/>
  <c r="I41" i="8"/>
  <c r="G41" i="8"/>
  <c r="I40" i="8"/>
  <c r="G40" i="8"/>
  <c r="I39" i="8"/>
  <c r="G39" i="8"/>
  <c r="I38" i="8"/>
  <c r="G38" i="8"/>
  <c r="I37" i="8"/>
  <c r="G37" i="8"/>
  <c r="I36" i="8"/>
  <c r="G36" i="8"/>
  <c r="I35" i="8"/>
  <c r="G35" i="8"/>
  <c r="I33" i="8"/>
  <c r="G33" i="8"/>
  <c r="J33" i="8" s="1"/>
  <c r="I32" i="8"/>
  <c r="G32" i="8"/>
  <c r="I31" i="8"/>
  <c r="G31" i="8"/>
  <c r="I30" i="8"/>
  <c r="G30" i="8"/>
  <c r="I29" i="8"/>
  <c r="G29" i="8"/>
  <c r="I28" i="8"/>
  <c r="G28" i="8"/>
  <c r="I27" i="8"/>
  <c r="G27" i="8"/>
  <c r="I26" i="8"/>
  <c r="G26" i="8"/>
  <c r="I25" i="8"/>
  <c r="G25" i="8"/>
  <c r="I24" i="8"/>
  <c r="G24" i="8"/>
  <c r="I23" i="8"/>
  <c r="G23" i="8"/>
  <c r="I22" i="8"/>
  <c r="G22" i="8"/>
  <c r="I21" i="8"/>
  <c r="G21" i="8"/>
  <c r="I20" i="8"/>
  <c r="G20" i="8"/>
  <c r="I19" i="8"/>
  <c r="G19" i="8"/>
  <c r="I18" i="8"/>
  <c r="G18" i="8"/>
  <c r="I17" i="8"/>
  <c r="G17" i="8"/>
  <c r="I16" i="8"/>
  <c r="G16" i="8"/>
  <c r="I15" i="8"/>
  <c r="G15" i="8"/>
  <c r="I14" i="8"/>
  <c r="G14" i="8"/>
  <c r="I13" i="8"/>
  <c r="G13" i="8"/>
  <c r="I12" i="8"/>
  <c r="G12" i="8"/>
  <c r="I11" i="8"/>
  <c r="J11" i="8" s="1"/>
  <c r="I10" i="8"/>
  <c r="G10" i="8"/>
  <c r="I9" i="8"/>
  <c r="G9" i="8"/>
  <c r="I8" i="8"/>
  <c r="G8" i="8"/>
  <c r="J41" i="8" l="1"/>
  <c r="J31" i="8"/>
  <c r="J24" i="8"/>
  <c r="J46" i="8"/>
  <c r="J42" i="8"/>
  <c r="J40" i="8"/>
  <c r="J39" i="8"/>
  <c r="J38" i="8"/>
  <c r="J37" i="8"/>
  <c r="J32" i="8"/>
  <c r="J30" i="8"/>
  <c r="J29" i="8"/>
  <c r="J28" i="8"/>
  <c r="J25" i="8"/>
  <c r="J23" i="8"/>
  <c r="J22" i="8"/>
  <c r="J21" i="8"/>
  <c r="J20" i="8"/>
  <c r="J17" i="8"/>
  <c r="J16" i="8"/>
  <c r="J15" i="8"/>
  <c r="J14" i="8"/>
  <c r="J13" i="8"/>
  <c r="J12" i="8"/>
  <c r="J9" i="8"/>
  <c r="J45" i="8"/>
  <c r="J44" i="8"/>
  <c r="J36" i="8"/>
  <c r="J35" i="8"/>
  <c r="J27" i="8"/>
  <c r="J26" i="8"/>
  <c r="J19" i="8"/>
  <c r="J18" i="8"/>
  <c r="J10" i="8"/>
  <c r="J8" i="8"/>
  <c r="J55" i="8" l="1"/>
  <c r="F36" i="3" s="1"/>
  <c r="G36" i="3" s="1"/>
  <c r="G53" i="7"/>
  <c r="J53" i="7" s="1"/>
  <c r="G52" i="7"/>
  <c r="J52" i="7" s="1"/>
  <c r="G51" i="7"/>
  <c r="J51" i="7" s="1"/>
  <c r="G50" i="7"/>
  <c r="J50" i="7" s="1"/>
  <c r="G49" i="7"/>
  <c r="J49" i="7" s="1"/>
  <c r="I48" i="7"/>
  <c r="G48" i="7"/>
  <c r="I47" i="7"/>
  <c r="G47" i="7"/>
  <c r="I45" i="7"/>
  <c r="G45" i="7"/>
  <c r="I44" i="7"/>
  <c r="G44" i="7"/>
  <c r="I43" i="7"/>
  <c r="G43" i="7"/>
  <c r="I42" i="7"/>
  <c r="G42" i="7"/>
  <c r="I41" i="7"/>
  <c r="G41" i="7"/>
  <c r="I40" i="7"/>
  <c r="G40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J29" i="7" s="1"/>
  <c r="I28" i="7"/>
  <c r="J28" i="7" s="1"/>
  <c r="I27" i="7"/>
  <c r="G27" i="7"/>
  <c r="I26" i="7"/>
  <c r="G26" i="7"/>
  <c r="I25" i="7"/>
  <c r="G25" i="7"/>
  <c r="I24" i="7"/>
  <c r="G24" i="7"/>
  <c r="I23" i="7"/>
  <c r="G23" i="7"/>
  <c r="I22" i="7"/>
  <c r="G22" i="7"/>
  <c r="I20" i="7"/>
  <c r="G20" i="7"/>
  <c r="I19" i="7"/>
  <c r="G19" i="7"/>
  <c r="I18" i="7"/>
  <c r="G18" i="7"/>
  <c r="I17" i="7"/>
  <c r="J17" i="7" s="1"/>
  <c r="I16" i="7"/>
  <c r="G16" i="7"/>
  <c r="I15" i="7"/>
  <c r="J15" i="7" s="1"/>
  <c r="I14" i="7"/>
  <c r="G14" i="7"/>
  <c r="I13" i="7"/>
  <c r="J13" i="7" s="1"/>
  <c r="I12" i="7"/>
  <c r="G12" i="7"/>
  <c r="I11" i="7"/>
  <c r="G11" i="7"/>
  <c r="I10" i="7"/>
  <c r="G10" i="7"/>
  <c r="I9" i="7"/>
  <c r="G9" i="7"/>
  <c r="J45" i="7" l="1"/>
  <c r="J32" i="7"/>
  <c r="J33" i="7"/>
  <c r="J12" i="7"/>
  <c r="J48" i="7"/>
  <c r="J47" i="7"/>
  <c r="J42" i="7"/>
  <c r="J41" i="7"/>
  <c r="J40" i="7"/>
  <c r="J38" i="7"/>
  <c r="J37" i="7"/>
  <c r="J35" i="7"/>
  <c r="J34" i="7"/>
  <c r="J31" i="7"/>
  <c r="J30" i="7"/>
  <c r="J26" i="7"/>
  <c r="J24" i="7"/>
  <c r="J22" i="7"/>
  <c r="J14" i="7"/>
  <c r="J11" i="7"/>
  <c r="J43" i="7"/>
  <c r="J25" i="7"/>
  <c r="J19" i="7"/>
  <c r="J10" i="7"/>
  <c r="J20" i="7"/>
  <c r="J36" i="7"/>
  <c r="J44" i="7"/>
  <c r="J18" i="7"/>
  <c r="J23" i="7"/>
  <c r="J16" i="7"/>
  <c r="J27" i="7"/>
  <c r="J9" i="7"/>
  <c r="G75" i="6"/>
  <c r="J75" i="6" s="1"/>
  <c r="G74" i="6"/>
  <c r="J74" i="6" s="1"/>
  <c r="G73" i="6"/>
  <c r="J73" i="6" s="1"/>
  <c r="G72" i="6"/>
  <c r="J72" i="6" s="1"/>
  <c r="G71" i="6"/>
  <c r="J71" i="6" s="1"/>
  <c r="G70" i="6"/>
  <c r="J70" i="6" s="1"/>
  <c r="G69" i="6"/>
  <c r="J69" i="6" s="1"/>
  <c r="G68" i="6"/>
  <c r="J68" i="6" s="1"/>
  <c r="G66" i="6"/>
  <c r="J66" i="6" s="1"/>
  <c r="G65" i="6"/>
  <c r="J65" i="6" s="1"/>
  <c r="I63" i="6"/>
  <c r="G63" i="6"/>
  <c r="I62" i="6"/>
  <c r="G62" i="6"/>
  <c r="I61" i="6"/>
  <c r="G61" i="6"/>
  <c r="I60" i="6"/>
  <c r="G60" i="6"/>
  <c r="I57" i="6"/>
  <c r="J57" i="6" s="1"/>
  <c r="I56" i="6"/>
  <c r="G56" i="6"/>
  <c r="I55" i="6"/>
  <c r="G55" i="6"/>
  <c r="G54" i="6"/>
  <c r="J54" i="6" s="1"/>
  <c r="I52" i="6"/>
  <c r="G52" i="6"/>
  <c r="I50" i="6"/>
  <c r="G50" i="6"/>
  <c r="I49" i="6"/>
  <c r="G49" i="6"/>
  <c r="I46" i="6"/>
  <c r="G46" i="6"/>
  <c r="I45" i="6"/>
  <c r="G45" i="6"/>
  <c r="I44" i="6"/>
  <c r="G44" i="6"/>
  <c r="I43" i="6"/>
  <c r="G43" i="6"/>
  <c r="I42" i="6"/>
  <c r="G42" i="6"/>
  <c r="I41" i="6"/>
  <c r="G41" i="6"/>
  <c r="I40" i="6"/>
  <c r="G40" i="6"/>
  <c r="I39" i="6"/>
  <c r="G39" i="6"/>
  <c r="I38" i="6"/>
  <c r="G38" i="6"/>
  <c r="I37" i="6"/>
  <c r="G37" i="6"/>
  <c r="I36" i="6"/>
  <c r="G36" i="6"/>
  <c r="I35" i="6"/>
  <c r="G35" i="6"/>
  <c r="I34" i="6"/>
  <c r="G34" i="6"/>
  <c r="I33" i="6"/>
  <c r="J33" i="6" s="1"/>
  <c r="I32" i="6"/>
  <c r="G32" i="6"/>
  <c r="I31" i="6"/>
  <c r="G31" i="6"/>
  <c r="I30" i="6"/>
  <c r="G30" i="6"/>
  <c r="I29" i="6"/>
  <c r="G29" i="6"/>
  <c r="G28" i="6"/>
  <c r="J28" i="6" s="1"/>
  <c r="G27" i="6"/>
  <c r="J27" i="6" s="1"/>
  <c r="G26" i="6"/>
  <c r="J26" i="6" s="1"/>
  <c r="I24" i="6"/>
  <c r="G24" i="6"/>
  <c r="I23" i="6"/>
  <c r="G23" i="6"/>
  <c r="I22" i="6"/>
  <c r="G22" i="6"/>
  <c r="I21" i="6"/>
  <c r="G21" i="6"/>
  <c r="I19" i="6"/>
  <c r="G19" i="6"/>
  <c r="I18" i="6"/>
  <c r="G18" i="6"/>
  <c r="I17" i="6"/>
  <c r="G17" i="6"/>
  <c r="I16" i="6"/>
  <c r="G16" i="6"/>
  <c r="I14" i="6"/>
  <c r="G14" i="6"/>
  <c r="I13" i="6"/>
  <c r="G13" i="6"/>
  <c r="I12" i="6"/>
  <c r="G12" i="6"/>
  <c r="I10" i="6"/>
  <c r="G10" i="6"/>
  <c r="I9" i="6"/>
  <c r="G9" i="6"/>
  <c r="I8" i="6"/>
  <c r="G8" i="6"/>
  <c r="J36" i="6" l="1"/>
  <c r="J24" i="6"/>
  <c r="J14" i="6"/>
  <c r="J10" i="6"/>
  <c r="J54" i="7"/>
  <c r="F35" i="3" s="1"/>
  <c r="G35" i="3" s="1"/>
  <c r="J63" i="6"/>
  <c r="J62" i="6"/>
  <c r="J61" i="6"/>
  <c r="J60" i="6"/>
  <c r="J56" i="6"/>
  <c r="J55" i="6"/>
  <c r="J52" i="6"/>
  <c r="J50" i="6"/>
  <c r="J49" i="6"/>
  <c r="J46" i="6"/>
  <c r="J45" i="6"/>
  <c r="J44" i="6"/>
  <c r="J43" i="6"/>
  <c r="J42" i="6"/>
  <c r="J41" i="6"/>
  <c r="J40" i="6"/>
  <c r="J39" i="6"/>
  <c r="J38" i="6"/>
  <c r="J37" i="6"/>
  <c r="J35" i="6"/>
  <c r="J34" i="6"/>
  <c r="J32" i="6"/>
  <c r="J31" i="6"/>
  <c r="J30" i="6"/>
  <c r="J29" i="6"/>
  <c r="J23" i="6"/>
  <c r="J22" i="6"/>
  <c r="J21" i="6"/>
  <c r="J19" i="6"/>
  <c r="J18" i="6"/>
  <c r="J17" i="6"/>
  <c r="J16" i="6"/>
  <c r="J13" i="6"/>
  <c r="J12" i="6"/>
  <c r="J9" i="6"/>
  <c r="J8" i="6"/>
  <c r="F54" i="5"/>
  <c r="I54" i="5" s="1"/>
  <c r="F53" i="5"/>
  <c r="I53" i="5" s="1"/>
  <c r="F52" i="5"/>
  <c r="I52" i="5" s="1"/>
  <c r="F51" i="5"/>
  <c r="I51" i="5" s="1"/>
  <c r="F50" i="5"/>
  <c r="I50" i="5" s="1"/>
  <c r="F49" i="5"/>
  <c r="I49" i="5" s="1"/>
  <c r="H48" i="5"/>
  <c r="F48" i="5"/>
  <c r="F44" i="5"/>
  <c r="F43" i="5"/>
  <c r="F42" i="5"/>
  <c r="F41" i="5"/>
  <c r="F40" i="5"/>
  <c r="I40" i="5" s="1"/>
  <c r="F39" i="5"/>
  <c r="I39" i="5" s="1"/>
  <c r="F38" i="5"/>
  <c r="I38" i="5" s="1"/>
  <c r="F37" i="5"/>
  <c r="F36" i="5"/>
  <c r="F34" i="5"/>
  <c r="F33" i="5"/>
  <c r="F32" i="5"/>
  <c r="I32" i="5" s="1"/>
  <c r="F31" i="5"/>
  <c r="I31" i="5" s="1"/>
  <c r="H29" i="5"/>
  <c r="F29" i="5"/>
  <c r="H28" i="5"/>
  <c r="F28" i="5"/>
  <c r="H26" i="5"/>
  <c r="F26" i="5"/>
  <c r="H25" i="5"/>
  <c r="F25" i="5"/>
  <c r="H24" i="5"/>
  <c r="F24" i="5"/>
  <c r="H22" i="5"/>
  <c r="F22" i="5"/>
  <c r="H21" i="5"/>
  <c r="F21" i="5"/>
  <c r="H20" i="5"/>
  <c r="F20" i="5"/>
  <c r="H19" i="5"/>
  <c r="F19" i="5"/>
  <c r="H18" i="5"/>
  <c r="F18" i="5"/>
  <c r="H17" i="5"/>
  <c r="F17" i="5"/>
  <c r="H15" i="5"/>
  <c r="F15" i="5"/>
  <c r="H14" i="5"/>
  <c r="F14" i="5"/>
  <c r="H13" i="5"/>
  <c r="F13" i="5"/>
  <c r="H12" i="5"/>
  <c r="F12" i="5"/>
  <c r="H11" i="5"/>
  <c r="F11" i="5"/>
  <c r="H10" i="5"/>
  <c r="F10" i="5"/>
  <c r="H9" i="5"/>
  <c r="F9" i="5"/>
  <c r="H8" i="5"/>
  <c r="I8" i="5" s="1"/>
  <c r="I11" i="5" l="1"/>
  <c r="J76" i="6"/>
  <c r="F34" i="3" s="1"/>
  <c r="G34" i="3" s="1"/>
  <c r="I48" i="5"/>
  <c r="I41" i="5"/>
  <c r="I34" i="5"/>
  <c r="I29" i="5"/>
  <c r="I28" i="5"/>
  <c r="I21" i="5"/>
  <c r="I20" i="5"/>
  <c r="I19" i="5"/>
  <c r="I18" i="5"/>
  <c r="I12" i="5"/>
  <c r="I10" i="5"/>
  <c r="I9" i="5"/>
  <c r="I13" i="5"/>
  <c r="I26" i="5"/>
  <c r="I36" i="5"/>
  <c r="I43" i="5"/>
  <c r="I14" i="5"/>
  <c r="I22" i="5"/>
  <c r="I37" i="5"/>
  <c r="I44" i="5"/>
  <c r="I15" i="5"/>
  <c r="I24" i="5"/>
  <c r="I33" i="5"/>
  <c r="I17" i="5"/>
  <c r="I25" i="5"/>
  <c r="I42" i="5"/>
  <c r="I55" i="5" l="1"/>
  <c r="F33" i="3" s="1"/>
  <c r="G33" i="3" s="1"/>
  <c r="F32" i="3"/>
  <c r="G32" i="3" s="1"/>
  <c r="H41" i="3" l="1"/>
  <c r="H39" i="3" l="1"/>
  <c r="H38" i="3"/>
  <c r="H37" i="3"/>
  <c r="H34" i="3"/>
  <c r="H33" i="3"/>
  <c r="H32" i="3"/>
  <c r="H29" i="3"/>
  <c r="F28" i="3"/>
  <c r="E28" i="3"/>
  <c r="G36" i="1"/>
  <c r="G33" i="1"/>
  <c r="G30" i="1"/>
  <c r="G27" i="1"/>
  <c r="G24" i="1"/>
  <c r="G21" i="1"/>
  <c r="G20" i="1"/>
  <c r="G16" i="1"/>
  <c r="G12" i="1"/>
  <c r="G9" i="1"/>
  <c r="G8" i="1"/>
  <c r="G39" i="1" l="1"/>
  <c r="F31" i="3" s="1"/>
  <c r="H35" i="3"/>
  <c r="H42" i="3"/>
  <c r="H36" i="3"/>
  <c r="F30" i="3" l="1"/>
  <c r="F43" i="3" s="1"/>
  <c r="G31" i="3"/>
  <c r="H31" i="3" s="1"/>
  <c r="H40" i="3"/>
  <c r="F15" i="3" l="1"/>
  <c r="G30" i="3"/>
  <c r="H30" i="3" s="1"/>
  <c r="H43" i="3" s="1"/>
  <c r="F18" i="3"/>
  <c r="G43" i="3"/>
  <c r="F16" i="3" s="1"/>
  <c r="F17" i="3" s="1"/>
  <c r="I38" i="3" l="1"/>
  <c r="I30" i="3"/>
  <c r="I33" i="3"/>
  <c r="I31" i="3"/>
  <c r="I37" i="3"/>
  <c r="I34" i="3"/>
  <c r="I40" i="3"/>
  <c r="I36" i="3"/>
  <c r="I42" i="3"/>
  <c r="I32" i="3"/>
  <c r="I43" i="3"/>
  <c r="I29" i="3" s="1"/>
  <c r="I35" i="3"/>
  <c r="I41" i="3"/>
  <c r="I39" i="3"/>
  <c r="F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C8" authorId="0" shapeId="0" xr:uid="{1ADFFB39-DCDF-4B18-84ED-3C607275FB2A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H8" authorId="0" shapeId="0" xr:uid="{C72A0312-1B13-4A58-9F60-CC30BBCE5D19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C9" authorId="0" shapeId="0" xr:uid="{53CFF486-C03E-486A-BD9E-1091A23485DE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H9" authorId="0" shapeId="0" xr:uid="{081EACEE-770B-42A1-98B8-FB18F2EA894B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0" authorId="0" shapeId="0" xr:uid="{4BD9F214-21E5-4D3C-9772-A12D8FD31998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0" authorId="1" shapeId="0" xr:uid="{C076652B-8972-438C-BAC0-4BB95F352CAB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<sst xmlns="http://schemas.openxmlformats.org/spreadsheetml/2006/main" count="2362" uniqueCount="1199">
  <si>
    <t>Soupis vedlejších a ostatních nákladů</t>
  </si>
  <si>
    <t>S:</t>
  </si>
  <si>
    <t>INSTALACE KGJ 999kw, KOTELNA UL. KOSMONAUTŮ, TURNOV</t>
  </si>
  <si>
    <t>O:</t>
  </si>
  <si>
    <t>00</t>
  </si>
  <si>
    <t>VEDLEJŠÍ A OSTATNÍ NÁKLADY</t>
  </si>
  <si>
    <t>R:</t>
  </si>
  <si>
    <t>P.č.</t>
  </si>
  <si>
    <t>Číslo položky</t>
  </si>
  <si>
    <t>Název položky</t>
  </si>
  <si>
    <t>MJ</t>
  </si>
  <si>
    <t>Množství</t>
  </si>
  <si>
    <t>Cena / MJ</t>
  </si>
  <si>
    <t>Celkem</t>
  </si>
  <si>
    <t>Díl:</t>
  </si>
  <si>
    <t>VN</t>
  </si>
  <si>
    <t>Vedlejší náklady</t>
  </si>
  <si>
    <t>005121020R</t>
  </si>
  <si>
    <t xml:space="preserve">Provoz zařízení staveniště </t>
  </si>
  <si>
    <t xml:space="preserve">sada 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</si>
  <si>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</si>
  <si>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005121010R</t>
  </si>
  <si>
    <t>Vybudování zařízení staveniště</t>
  </si>
  <si>
    <t>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</si>
  <si>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</si>
  <si>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</si>
  <si>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</si>
  <si>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ON</t>
  </si>
  <si>
    <t>Ostatní náklady</t>
  </si>
  <si>
    <t>004111010R</t>
  </si>
  <si>
    <t xml:space="preserve">Průzkumné práce </t>
  </si>
  <si>
    <t>Dodatečný stavebně - technický průzkum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</si>
  <si>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</si>
  <si>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</si>
  <si>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</si>
  <si>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</si>
  <si>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</si>
  <si>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</si>
  <si>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005261010R</t>
  </si>
  <si>
    <t>Pojištění dodavatele a pojištění díla</t>
  </si>
  <si>
    <t>Náklady spojené s povinným pojištěním dodavatele nebo stavebního díla či jeho části, v rozsahu obchodních podmínek.</t>
  </si>
  <si>
    <t>005211080R</t>
  </si>
  <si>
    <t>Bezpečnostní a hygienická opatření na staveništi</t>
  </si>
  <si>
    <t>Náklady na nepřetržitou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řád).</t>
  </si>
  <si>
    <t>ON_001</t>
  </si>
  <si>
    <t>Dílenská dokumentace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</si>
  <si>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</si>
  <si>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</si>
  <si>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Položkový rozpočet stavby</t>
  </si>
  <si>
    <t>Stavba:</t>
  </si>
  <si>
    <t>Objednatel:</t>
  </si>
  <si>
    <t>IČO:</t>
  </si>
  <si>
    <t>DIČ:</t>
  </si>
  <si>
    <t>Zhotovitel:</t>
  </si>
  <si>
    <t>Vypracoval: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</si>
  <si>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</si>
  <si>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</si>
  <si>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</si>
  <si>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</si>
  <si>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</si>
  <si>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</si>
  <si>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</si>
  <si>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</si>
  <si>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</si>
  <si>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</si>
  <si>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</si>
  <si>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</si>
  <si>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</si>
  <si>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</si>
  <si>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</si>
  <si>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Číslo</t>
  </si>
  <si>
    <t>Název</t>
  </si>
  <si>
    <t>DPH celkem</t>
  </si>
  <si>
    <t>Cena celkem</t>
  </si>
  <si>
    <t>Stavba</t>
  </si>
  <si>
    <t>Plynová kotelna</t>
  </si>
  <si>
    <t>ARCHITEKTONICKO - STAVEBNÍ ŘEŠENÍ vč. D.1.2 - STAVEBNĚ - KONSTRUKČNÍ ŘEŠENÍ</t>
  </si>
  <si>
    <t>D.1.4.1</t>
  </si>
  <si>
    <t>Plynoinstalace</t>
  </si>
  <si>
    <t>D.1.4.2</t>
  </si>
  <si>
    <t>Strojní technologie</t>
  </si>
  <si>
    <t>Odvod spalin</t>
  </si>
  <si>
    <t>Vzduchotechnika</t>
  </si>
  <si>
    <t>D.1.4.4</t>
  </si>
  <si>
    <t>D.1.4.5</t>
  </si>
  <si>
    <t>Elektroinstalace NN</t>
  </si>
  <si>
    <t>D.1.4.6</t>
  </si>
  <si>
    <t>MaR</t>
  </si>
  <si>
    <t>Celkem za stavbu</t>
  </si>
  <si>
    <t>Instalace KGJ 999 kW, kotelna ul. Kosmonautů, Turnov</t>
  </si>
  <si>
    <t>Městská teplárenská Turnov, s.r.o.</t>
  </si>
  <si>
    <t>Kosmonautů 1559</t>
  </si>
  <si>
    <t>511 01</t>
  </si>
  <si>
    <t>Turnov</t>
  </si>
  <si>
    <t>252 59 661</t>
  </si>
  <si>
    <t>CZ25259661</t>
  </si>
  <si>
    <t>SO 01</t>
  </si>
  <si>
    <t>D.1.4.3.1</t>
  </si>
  <si>
    <t>D.1.4.3.2</t>
  </si>
  <si>
    <t>Vyvedení výkonu</t>
  </si>
  <si>
    <t>SO 02</t>
  </si>
  <si>
    <t>Nová odběratelská TS</t>
  </si>
  <si>
    <t>Technologie TS</t>
  </si>
  <si>
    <t>Položkový soupis prací a dodávek</t>
  </si>
  <si>
    <t xml:space="preserve">POLOŽKY VLASTNÍ VYTVOŘENY INDIVIDIULNÍ KALKULACÍ DLE OBOROVÉHO KALKULAČNÍHO VZORCE S NASTAVENÍM  REŽIÍ A MÍRY ZISKU  DLE RTS S INDIVIDUÁLNÍMI VSTUPY MATERIÁLŮ A VÝKONŮ, KTERÉ NEOBSAHUJÍ KMENOVÉ POLOŽKY CENÍKŮ RTS. : </t>
  </si>
  <si>
    <t xml:space="preserve">Platí pro celou stavbu : </t>
  </si>
  <si>
    <t xml:space="preserve">a) veškeré položky na přípomoce,  dopravu, montáž, zpevněné montážní plochy, atd...  zahrnout do jednotlivých jednotkových cen. : </t>
  </si>
  <si>
    <t xml:space="preserve">b) součásti prací jsou veškeré zkoušky, potřebná měření, inspekce, uvedení zařízení do provozu, zaškolení obsluhy, provozní řády, manuály a revize v českém jazyce. Za komplexní vyzkoušení se považuje bezporuchový provoz po dobu minimálně 96 hod. : </t>
  </si>
  <si>
    <t xml:space="preserve">c) součástí dodávky je zpracování veškeré dílenské dokumentace a dokumentace skutečného provedení : </t>
  </si>
  <si>
    <t xml:space="preserve">d) součástí dodávky je kompletní dokladová část díla nutná k získání kolaudačního souhlasu stavby : </t>
  </si>
  <si>
    <t xml:space="preserve">e) v rozsahu prací zhotovitele jsou rovněž jakékoliv prvky, zařízení, práce a pomocné materiály, neuvedené v tomto soupisu výkonů, které jsou ale nezbytně nutné k dodání, instalaci , dokončení a provozování díla, včetně ztratného a prořezů : </t>
  </si>
  <si>
    <t xml:space="preserve">f) součástí dodávky jsou veškerá geodetická měření jako například vytyčení konstrukcí, kontrolní měření, zaměření skutečného stavu apod. : </t>
  </si>
  <si>
    <t xml:space="preserve">g) součástí dodávky jsou i náklady na případná  opatření související s ochranou stávajících sítí, komunikací či staveb : </t>
  </si>
  <si>
    <t xml:space="preserve">h) součástí jednotkových cen jsou i vícenáklady související s výstavbou v zimním období, průběžný úklid staveniště a přilehlých komunikací, likvidaci odpadů, dočasná dopravní omezení atd. : </t>
  </si>
  <si>
    <t xml:space="preserve">h)pokud se v dokumentaci vyskytují obchodní názvy, jedná se pouze o vymezení minimálních požadovaných standardů výrobku, technologie či materiálu a zadavatel připouští použití i jiného, kvalitativně či technologicky obdobného řešení, které splňuje minimál : </t>
  </si>
  <si>
    <t xml:space="preserve">Nedílnou součástí výkazu výměr ( slepého rozpočtu ) je projektová dokumentace !! : </t>
  </si>
  <si>
    <t xml:space="preserve">Zpracovatel nabídky  je povinen prověřit specifikace a výměry uvedené ve výkazu výměr. : </t>
  </si>
  <si>
    <t xml:space="preserve">V případě zjištěných : </t>
  </si>
  <si>
    <t xml:space="preserve">rozdílů má na tyto rozdíly upozornit ve lhůtě pro podání nabídek : </t>
  </si>
  <si>
    <t xml:space="preserve">prostřednictvím žádosti o dodatečné informace k zadávacím podmínkám.  Následné změny výměr v průběhu realizace nebudou akceptovány. : </t>
  </si>
  <si>
    <t>1</t>
  </si>
  <si>
    <t>Zemní práce</t>
  </si>
  <si>
    <t>113107320R00</t>
  </si>
  <si>
    <t>Odstranění podkladů nebo krytů z kameniva těženého, v ploše jednotlivě do 50 m2, tloušťka vrstvy 200 mm</t>
  </si>
  <si>
    <t>m2</t>
  </si>
  <si>
    <t xml:space="preserve">č.v. 04 : </t>
  </si>
  <si>
    <t xml:space="preserve">základ akumulace : </t>
  </si>
  <si>
    <t>3,0*1,5/2</t>
  </si>
  <si>
    <t>113108310R00</t>
  </si>
  <si>
    <t>Odstranění podkladů nebo krytů živičných, v ploše jednotlivě do 50 m2, tloušťka vrstvy 100 mm</t>
  </si>
  <si>
    <t>113201111R00</t>
  </si>
  <si>
    <t>Vytrhání obrub chodníkových ležatých</t>
  </si>
  <si>
    <t>m</t>
  </si>
  <si>
    <t>s vybouráním lože, s přemístěním hmot na skládku na vzdálenost do 3 m nebo naložením na dopravní prostředek</t>
  </si>
  <si>
    <t xml:space="preserve">zámková dlažba : </t>
  </si>
  <si>
    <t>2,75</t>
  </si>
  <si>
    <t>113202111R00</t>
  </si>
  <si>
    <t>Vytrhání obrub z krajníků nebo obrubníků stojatých</t>
  </si>
  <si>
    <t>4</t>
  </si>
  <si>
    <t>122301101R00</t>
  </si>
  <si>
    <t>Odkopávky a  prokopávky nezapažené v hornině 4 do 100 m3</t>
  </si>
  <si>
    <t>m3</t>
  </si>
  <si>
    <t>s přehozením výkopku na vzdálenost do 3 m nebo s naložením na dopravní prostředek,</t>
  </si>
  <si>
    <t xml:space="preserve">základ akumulace  a podpory : </t>
  </si>
  <si>
    <t>0,65*(5,7*5,7) +0,7*0,7*0,8</t>
  </si>
  <si>
    <t>(1,05-0,65)*4,5*4,5</t>
  </si>
  <si>
    <t>-3,0*1,5/2*0,3</t>
  </si>
  <si>
    <t>139601102R00</t>
  </si>
  <si>
    <t>Ruční výkop jam, rýh a šachet v hornině 3</t>
  </si>
  <si>
    <t>s přehozením na vzdálenost do 5 m nebo s naložením na ruční dopravní prostředek</t>
  </si>
  <si>
    <t>(2,6*2,65-1,1*0,3/2)*0,33</t>
  </si>
  <si>
    <t xml:space="preserve">trafostanice : </t>
  </si>
  <si>
    <t>0,15*(3,45*1,48-0,15*0,503+0,5*0,6)</t>
  </si>
  <si>
    <t xml:space="preserve">kotelna - štěrková vrstva : </t>
  </si>
  <si>
    <t>0,12*(2,8*7,42-2,06*3,2)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</si>
  <si>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</si>
  <si>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</si>
  <si>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</si>
  <si>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 xml:space="preserve">základ akumulace a podpory: </t>
  </si>
  <si>
    <t>0,65*(5,7*5,7)+0,7*0,7*0,8</t>
  </si>
  <si>
    <t xml:space="preserve">výměra - viz položka 174101102R00 : </t>
  </si>
  <si>
    <t>-13,0475</t>
  </si>
  <si>
    <t>162701109R00</t>
  </si>
  <si>
    <t>Vodorovné přemístění výkopku příplatek k ceně za každých dalších i započatých 1 000 m přes 10 000 m  z horniny 1 až 4</t>
  </si>
  <si>
    <t xml:space="preserve">výměra - viz položka 162701105R00 : </t>
  </si>
  <si>
    <t>174101102R00</t>
  </si>
  <si>
    <t>Zásyp sypaninou se zhutněním v uzavřených prostorách s urovnáním povrchu zásypu s ručním zhutněním</t>
  </si>
  <si>
    <t>z jakékoliv horniny s uložením výkopku po vrstvách,</t>
  </si>
  <si>
    <t>0,65*(5,7*5,7)</t>
  </si>
  <si>
    <t>-0,1*4,5*4,5</t>
  </si>
  <si>
    <t>-0,3*4,5*4,5</t>
  </si>
  <si>
    <t>-0,4*4,3*4,3</t>
  </si>
  <si>
    <t>181101102R00</t>
  </si>
  <si>
    <t>Úprava pláně v zářezech v hornině 1 až 4, se zhutněním</t>
  </si>
  <si>
    <t>vyrovnáním výškových rozdílů, ploch vodorovných a ploch do sklonu 1 : 5.</t>
  </si>
  <si>
    <t>(2,6*2,65-1,1*0,3/2)</t>
  </si>
  <si>
    <t xml:space="preserve">č.v. 09 : </t>
  </si>
  <si>
    <t>4,5*4,5</t>
  </si>
  <si>
    <t>182001111R00</t>
  </si>
  <si>
    <t>Plošná úprava terénu při nerovnostech terénu přes 50 do 100 mm, v rovině nebo na svahu do 1:5</t>
  </si>
  <si>
    <t>s urovnáním povrchu, bez doplnění ornice, v hornině 1 až 4,</t>
  </si>
  <si>
    <t>199000002R00</t>
  </si>
  <si>
    <t>Poplatky za skládku horniny 1- 4, skupina 17 05 04 z Katalogu odpadů</t>
  </si>
  <si>
    <t>2</t>
  </si>
  <si>
    <t>Základy a zvláštní zakládání</t>
  </si>
  <si>
    <t>274272120RT3</t>
  </si>
  <si>
    <t>Zdivo základové z bednicích tvárnic tloušťky 200 mm, výplň betonem C 16/20</t>
  </si>
  <si>
    <t>s výplní betonem, bez výztuže,</t>
  </si>
  <si>
    <t xml:space="preserve">č.v. 05 : </t>
  </si>
  <si>
    <t>0,45*(2,2+0,35)</t>
  </si>
  <si>
    <t>279361821R00</t>
  </si>
  <si>
    <t>Výztuž základových zdí z betonářské oceli 10 505(R), Výztuž ocelová betonářská - tyč; úprava: stříhaná, ohýbaná; povrch: žebírkový; značka: B500B (1.0439); d = 10,0 mm</t>
  </si>
  <si>
    <t>t</t>
  </si>
  <si>
    <t>včetně distančních prvků</t>
  </si>
  <si>
    <t>0,45*(2,2+0,35)*0,4*40/1000</t>
  </si>
  <si>
    <t>631315621R00</t>
  </si>
  <si>
    <t xml:space="preserve">Mazanina z betonu prostého tl. přes 120 do 240 mm třídy C 20/25,  </t>
  </si>
  <si>
    <t>(z kameniva) hlazená dřevěným hladítkem</t>
  </si>
  <si>
    <t>Včetně vytvoření dilatačních spár, bez zaplnění.</t>
  </si>
  <si>
    <t xml:space="preserve">vana pro záchyt olejů : </t>
  </si>
  <si>
    <t>631319165R00</t>
  </si>
  <si>
    <t>Příplatek za přehlazení povrchu tloušťka mazaniny od 120 mm do 240 mm</t>
  </si>
  <si>
    <t>betonové mazaniny min. B 10 ocelovým hladítkem s poprášením cementem pro konečnou úpravu mazaniny</t>
  </si>
  <si>
    <t>631319175R00</t>
  </si>
  <si>
    <t>Příplatek za stržení povrchu tloušťka mazaniny od 120 mm do 240 mm</t>
  </si>
  <si>
    <t>spodní vrstvy mazaniny latí před vložením výztuže nebo pletiva pro tloušťku obou vrstev mazaniny</t>
  </si>
  <si>
    <t>631361921RT5</t>
  </si>
  <si>
    <t>Výztuž mazanin z betonů a z lehkých betonů ze svařovaných sítí průměr drátu 6 mm, velikost oka 150/150 mm</t>
  </si>
  <si>
    <t>22_9</t>
  </si>
  <si>
    <t>Základy pro technologické objekty</t>
  </si>
  <si>
    <t>273321321R00</t>
  </si>
  <si>
    <t>Beton základových desek železový třídy C 20/25</t>
  </si>
  <si>
    <t>bez dodávky a uložení výztuže</t>
  </si>
  <si>
    <t xml:space="preserve">č.v. 05, č.v. 07 : </t>
  </si>
  <si>
    <t xml:space="preserve">základ pro KGJ : </t>
  </si>
  <si>
    <t>0,3*(7,22*2,6)</t>
  </si>
  <si>
    <t>273321411R00</t>
  </si>
  <si>
    <t>Beton základových desek železový třídy C 25/30</t>
  </si>
  <si>
    <t>0,6*4,3*4,3+0,7*0,7*0,8</t>
  </si>
  <si>
    <t>273351215R00</t>
  </si>
  <si>
    <t>Bednění stěn základových desek zřízení</t>
  </si>
  <si>
    <t>svislé nebo šikmé (odkloněné) , půdorysně přímé nebo zalomené, stěn základových desek ve volných nebo zapažených jámách, rýhách, šachtách, včetně případných vzpěr,</t>
  </si>
  <si>
    <t>0,6*4,3*4+0,7*4*0,2</t>
  </si>
  <si>
    <t>0,3*(7,22+2,6)*2</t>
  </si>
  <si>
    <t>273351216R00</t>
  </si>
  <si>
    <t>Bednění stěn základových desek odstranění</t>
  </si>
  <si>
    <t>Včetně očištění, vytřídění a uložení bednicího materiálu.</t>
  </si>
  <si>
    <t>273361821R00</t>
  </si>
  <si>
    <t>Uložení výztuže základových desek z betonářské oceli 10 505(R), Výztuž ocelová betonářská - tyč; úprava: stříhaná, ohýbaná; povrch: žebírkový; značka: B500B (1.0439); d = 12,0 mm</t>
  </si>
  <si>
    <t>613,0/1000</t>
  </si>
  <si>
    <t>273361921RT9</t>
  </si>
  <si>
    <t>Uložení výztuže základových desek ze svařovaných sítí průměr drátu 8 mm, velikost oka 150/150 mm</t>
  </si>
  <si>
    <t>0,3*(7,22*2,6)*5,8*1,33*2/1000</t>
  </si>
  <si>
    <t>631313511R00</t>
  </si>
  <si>
    <t xml:space="preserve">Mazanina z betonu prostého tl. přes 80 do 120 mm třídy C 12/15,  </t>
  </si>
  <si>
    <t>0,1*4,5*4,5</t>
  </si>
  <si>
    <t>631313611R00</t>
  </si>
  <si>
    <t xml:space="preserve">Mazanina z betonu prostého tl. přes 80 do 120 mm třídy C 16/20 ,  </t>
  </si>
  <si>
    <t>0,1*(7,42*2,8)</t>
  </si>
  <si>
    <t>631319173R00</t>
  </si>
  <si>
    <t>Příplatek za stržení povrchu tloušťka mazaniny od 80 mm do 120 mm</t>
  </si>
  <si>
    <t>(7,42*2,8)*3,301*1,33/1000</t>
  </si>
  <si>
    <t>631571004500</t>
  </si>
  <si>
    <t>Násyp ze štěrkopísku 0 - 63,  zpevňující</t>
  </si>
  <si>
    <t>0,3*4,5*4,5</t>
  </si>
  <si>
    <t>3</t>
  </si>
  <si>
    <t>Svislé a kompletní konstrukce</t>
  </si>
  <si>
    <t>310237261RT1</t>
  </si>
  <si>
    <t>Zazdívka otvorů o ploše přes 0,09 m2 do 0,25 m2 ve zdivu nadzákladovém cihlami pálenými o tloušťce zdi přes 450 do 600 mm, Prvek zdicí pálený funkce: cihla plná; dl = 290 mm; š = 140 mm; v = 65 mm; fb = 20,0 N/mm2</t>
  </si>
  <si>
    <t>kus</t>
  </si>
  <si>
    <t>včetně pomocného pracovního lešení</t>
  </si>
  <si>
    <t xml:space="preserve">úprava prostupu kouřovodu : </t>
  </si>
  <si>
    <t>317234410RT2</t>
  </si>
  <si>
    <t>Vyzdívka mezi nosníky cementovou, Prvek zdicí pálený funkce: cihla plná; dl = 290 mm; š = 140 mm; v = 65 mm; fb = 20,0 N/mm2</t>
  </si>
  <si>
    <t>jakýmikoliv cihlami pálenými na jakoukoliv maltu,</t>
  </si>
  <si>
    <t xml:space="preserve">I 140 : </t>
  </si>
  <si>
    <t>0,14*0,14*3,0*2*1,15</t>
  </si>
  <si>
    <t>0,14*0,14*2,2*1,15</t>
  </si>
  <si>
    <t xml:space="preserve">I 100 : </t>
  </si>
  <si>
    <t>0,1*0,1*2,2*2*1,15</t>
  </si>
  <si>
    <t xml:space="preserve">L 80/6 : </t>
  </si>
  <si>
    <t>0,08*0,08*(0,95+0,85)*1,15</t>
  </si>
  <si>
    <t xml:space="preserve">U140 : </t>
  </si>
  <si>
    <t>0,14*0,06*2,75*1,15</t>
  </si>
  <si>
    <t>317314125R00</t>
  </si>
  <si>
    <t>Podbetonování zhlaví nosníků zdivo šířky 250 mm</t>
  </si>
  <si>
    <t>betonem C 16/20. Tloušťka lože 50 mm, délka 200 mm.</t>
  </si>
  <si>
    <t>2*2*2</t>
  </si>
  <si>
    <t>317314130R00</t>
  </si>
  <si>
    <t>Podbetonování zhlaví nosníků zdivo šířky 300 mm</t>
  </si>
  <si>
    <t>2*2</t>
  </si>
  <si>
    <t>317314144R00</t>
  </si>
  <si>
    <t>Podbetonování zhlaví nosníků zdivo šířky 440 mm</t>
  </si>
  <si>
    <t>3*2</t>
  </si>
  <si>
    <t>317941123RU2</t>
  </si>
  <si>
    <t>Osazení ocelových válcovaných nosníků na zdivu včetně dodávky profilul U, výšky 140 mm, Tyč ocelová válcovaná za tepla průřez: U; značka: S235JR (1.0038); h = 140 mm; b = 60 mm; s = 7,0 mm; t = 10,0 mm</t>
  </si>
  <si>
    <t>profilu I, nebo IE, nebo U, nebo UE, nebo L</t>
  </si>
  <si>
    <t>2,75*16,0/1000</t>
  </si>
  <si>
    <t>317944311R00</t>
  </si>
  <si>
    <t>Dodání a osazení válcovaných nosníků do připravených otvorů do výšky 120 mm, Tyč ocelová válcovaná za tepla průřez: I; značka: S235JR (1.0038); h = 100 mm; b = 50 mm; s = 4,5 mm; t = 6,8 mm</t>
  </si>
  <si>
    <t>bez zazdění hlav, s nařezáním nosníků na potřebný rozměr,</t>
  </si>
  <si>
    <t xml:space="preserve">olejové hosp. : </t>
  </si>
  <si>
    <t xml:space="preserve">L80/6 : </t>
  </si>
  <si>
    <t>(14+14)/1000</t>
  </si>
  <si>
    <t>317944311RT2</t>
  </si>
  <si>
    <t>Dodání a osazení válcovaných nosníků do připravených otvorů I 100, Tyč ocelová válcovaná za tepla průřez: I; značka: S235JR (1.0038); h = 100 mm; b = 50 mm; s = 4,5 mm; t = 6,8 mm</t>
  </si>
  <si>
    <t>55,0/1000</t>
  </si>
  <si>
    <t>317944313RT2</t>
  </si>
  <si>
    <t>Dodání a osazení válcovaných nosníků do připravených otvorů profil I 140, Tyč ocelová válcovaná za tepla průřez: I; značka: S235JR (1.0038); h = 140 mm; b = 66 mm; s = 5,7 mm; t = 8,6 mm</t>
  </si>
  <si>
    <t>(129,0+64,0)/1000</t>
  </si>
  <si>
    <t>331231116RT2</t>
  </si>
  <si>
    <t>Zdivo pilířů z cihel pálených plných  , délky 290 mm, pevnost v tlaku P 15 MPa, na maltu cementovou (MC) 10 MPa, Prvek zdicí pálený funkce: cihla plná; dl = 290 mm; š = 140 mm; v = 65 mm; fb = 20,0 N/mm2</t>
  </si>
  <si>
    <t>volně stojících čtyřhranných až osmihranných (průřezu čtverce, T, nebo kříže), pravoúhlých pod omítku anebo režné (bez spárování)</t>
  </si>
  <si>
    <t>0,25*0,15*0,3*2</t>
  </si>
  <si>
    <t>342255028R00</t>
  </si>
  <si>
    <t>Příčky z cihel a tvárnic nepálených příčky z příčkovek pórobetonových tloušťky 150 mm</t>
  </si>
  <si>
    <t>včetně pomocného lešení</t>
  </si>
  <si>
    <t>3,82*4,78</t>
  </si>
  <si>
    <t>-(1,0*2,1+1,1*2,1)</t>
  </si>
  <si>
    <t>342948111R00</t>
  </si>
  <si>
    <t>Kotvení příček ke konstrukci kotvami na hmoždinky</t>
  </si>
  <si>
    <t>Včetně dodávky kotev a spojovacího materiálu.</t>
  </si>
  <si>
    <t>Včetně dodávky kotev i spojovacího materiálu.</t>
  </si>
  <si>
    <t>3,82*2</t>
  </si>
  <si>
    <t>346244381RT2</t>
  </si>
  <si>
    <t>Plentování ocelových nosníků jednostranné výšky do 200 mm, Prvek zdicí pálený funkce: cihla plná; dl = 290 mm; š = 140 mm; v = 65 mm; fb = 20,0 N/mm2</t>
  </si>
  <si>
    <t>jakýmikoliv cihlami,</t>
  </si>
  <si>
    <t>0,14*3,0*2*1,15</t>
  </si>
  <si>
    <t>2*0,14*2,2*1,15</t>
  </si>
  <si>
    <t>0,1*2,2*2*1,15</t>
  </si>
  <si>
    <t>2*0,08*(0,95+0,85)*1,15</t>
  </si>
  <si>
    <t>0,14*2*2,75*1,15</t>
  </si>
  <si>
    <t>346244811RT2</t>
  </si>
  <si>
    <t>Přizdívky izolační z cihel pálených plných délky 290 mm, na tloušťku 65 mm, Prvek zdicí pálený funkce: cihla plná; dl = 290 mm; š = 140 mm; v = 65 mm; fb = 20,0 N/mm2</t>
  </si>
  <si>
    <t>P10 až P20 na maltu MC 10 včetně vytvoření požlábku v ohybu izolace vodorovné na svislou, se zatřenou cementovou omítkou z malty min. MC 10 v tl. 20 mm pod izolaci,</t>
  </si>
  <si>
    <t>346481111RT2</t>
  </si>
  <si>
    <t>Plentování rýh, nosníků apod. pletivem ve stěnách nebo před stěnami, pletivem rabicovým</t>
  </si>
  <si>
    <t>plentování potrubí, válcovaných nosníků, výklenků nebo nik, jakéhokoliv tvaru, na jakoukoliv maltu, s potřebným vypnutím pletiva, přetažením a zakotvením drátů a provedení postřiku maltou,</t>
  </si>
  <si>
    <t>0,14*3,0*2*1,15*2</t>
  </si>
  <si>
    <t>2*0,14*2,2*1,15*2</t>
  </si>
  <si>
    <t>0,1*2,2*2*1,15*2</t>
  </si>
  <si>
    <t>2*0,08*(0,95+0,85)*1,15*2</t>
  </si>
  <si>
    <t>0,14*2*2,75*1,15*2</t>
  </si>
  <si>
    <t>389381001RT4</t>
  </si>
  <si>
    <t>Dobetonování prefabrikovaných konstrukcí betonem třídy C 20/25</t>
  </si>
  <si>
    <t>se zřízením a odstraněním bednění</t>
  </si>
  <si>
    <t>0,25*0,1*(2,2*2+1,48*2)</t>
  </si>
  <si>
    <t>310271637R0P</t>
  </si>
  <si>
    <t>Zazdívka otvorů do 4 m2, pórobet.tvárnice</t>
  </si>
  <si>
    <t xml:space="preserve">vč. provázání se stávajícím zdivem : </t>
  </si>
  <si>
    <t>0,44*(2,4*1,8)*1,15</t>
  </si>
  <si>
    <t>0,44*0,6*1,8*1,15</t>
  </si>
  <si>
    <t>0,3*1,5*0,9*1,15</t>
  </si>
  <si>
    <t>0,3*3,0*0,9*1,15</t>
  </si>
  <si>
    <t>0,45*(2,38*(1,75+1,64)-2,0*0,36)*1,15</t>
  </si>
  <si>
    <t>317314115R00</t>
  </si>
  <si>
    <t>Podbetonování zhlaví nosníků, zdivo šířky 150 mm</t>
  </si>
  <si>
    <t>317314156R00</t>
  </si>
  <si>
    <t>Podbetonování zhlaví nosníků, zdivo šířky 560 mm</t>
  </si>
  <si>
    <t>379361821R00</t>
  </si>
  <si>
    <t>Výztuž dobetonávek zdí z betonářské oceli B500B (10 505)</t>
  </si>
  <si>
    <t>0,222*1,3*2*(2,2*2+1,48*2)/1000</t>
  </si>
  <si>
    <t>380932111R00</t>
  </si>
  <si>
    <t>Vlepení výztuže D 6 mm do vrtu v betonu 2složkovou epoxidovou hmotou</t>
  </si>
  <si>
    <t xml:space="preserve">základ pod olejovou nádrž a tepelný modul : </t>
  </si>
  <si>
    <t>1,25*0,72*4*0,08</t>
  </si>
  <si>
    <t xml:space="preserve">základ pod spalinový modul : </t>
  </si>
  <si>
    <t>1,25*2,845*4*0,08</t>
  </si>
  <si>
    <t>(2,2*2+1,48*2)/0,3*0,3</t>
  </si>
  <si>
    <t>5</t>
  </si>
  <si>
    <t>Komunikace</t>
  </si>
  <si>
    <t>564861114RT2</t>
  </si>
  <si>
    <t>Podklad ze štěrkodrti s rozprostřením a zhutněním frakce 0-32 mm, tloušťka po zhutnění 230 mm</t>
  </si>
  <si>
    <t>566903111R00</t>
  </si>
  <si>
    <t>Vyspravení podkladu po překopech kamenivem hrubým drceným</t>
  </si>
  <si>
    <t>pro inženýrské sítě, se zhutněním</t>
  </si>
  <si>
    <t>3,0*1,5/2*0,24*1,6</t>
  </si>
  <si>
    <t>572942112R00</t>
  </si>
  <si>
    <t>Vyspravení krytu po překopech pro inženýrské sítě litým asfaltem, po zhutnění tloušťky přes  40 do  60 mm</t>
  </si>
  <si>
    <t>596215040R00</t>
  </si>
  <si>
    <t>Kladení zámkové dlažby do drtě tloušťka dlažby 80 mm, tloušťka lože 40 mm</t>
  </si>
  <si>
    <t>s provedením lože z kameniva drceného, s vyplněním spár, s dvojitým hutněním a se smetením přebytečného materiálu na krajnici. S dodáním hmot pro lože a výplň spár.</t>
  </si>
  <si>
    <t>599141111R00</t>
  </si>
  <si>
    <t>Vyplnění spár mezi silničními panely živičnou zálivkou</t>
  </si>
  <si>
    <t>jakékoliv tloušťky a vyčištění spár</t>
  </si>
  <si>
    <t>5,0</t>
  </si>
  <si>
    <t>59248000R</t>
  </si>
  <si>
    <t>Dlažba betonová</t>
  </si>
  <si>
    <t>(2,6*2,65-1,1*0,3/2)*1,15</t>
  </si>
  <si>
    <t>61</t>
  </si>
  <si>
    <t>Úpravy povrchů vnitřní</t>
  </si>
  <si>
    <t>611421231RT2</t>
  </si>
  <si>
    <t>Oprava vnitřních vápenných omítek stropů železobetonových rovných tvárnicových a kleneb v množství opravované plochy  v množství opravované plochy přes 5 do 10 %, štukových</t>
  </si>
  <si>
    <t>Včetně pomocného pracovního lešení o výšce podlahy do 1900 mm a pro zatížení do 1,5 kPa.</t>
  </si>
  <si>
    <t>4,78*14,5</t>
  </si>
  <si>
    <t>612409991RT2</t>
  </si>
  <si>
    <t>Začištění omítek kolem oken, dveří a obkladů apod. s použitím suché maltové směsi</t>
  </si>
  <si>
    <t>(0,9+2,0*2)*2*8*1,15</t>
  </si>
  <si>
    <t>612421331RT2</t>
  </si>
  <si>
    <t>Oprava vnitřních vápenných omítek stěn v množství opravované plochy přes 10 do 30 %,  štukových</t>
  </si>
  <si>
    <t xml:space="preserve">bude upřesněno dle rozsahu poškození : </t>
  </si>
  <si>
    <t xml:space="preserve">olej. hosp. : </t>
  </si>
  <si>
    <t>(5,0+7,5)*7,69</t>
  </si>
  <si>
    <t xml:space="preserve">elektrorozvodna : </t>
  </si>
  <si>
    <t>(8,7+4,44)*7,69</t>
  </si>
  <si>
    <t xml:space="preserve">kotelna : </t>
  </si>
  <si>
    <t>(25,81+17,31)*7,69</t>
  </si>
  <si>
    <t>(4,78+14,5*2)*3,82</t>
  </si>
  <si>
    <t xml:space="preserve">ostatní dotčené prostory : </t>
  </si>
  <si>
    <t>210,0</t>
  </si>
  <si>
    <t xml:space="preserve">otvory 15% : </t>
  </si>
  <si>
    <t>-867,804/100*20</t>
  </si>
  <si>
    <t>612473182R00</t>
  </si>
  <si>
    <t>Omítky vnitřní zdiva ze suchých směsí štukové, strojně</t>
  </si>
  <si>
    <t>omítka vápenocementová, strojně nebo ručně nanášená v podlaží i ve schodišti na jakýkoliv druh podkladu, kompletní souvrství</t>
  </si>
  <si>
    <t>včetně postřiku a jádrové omítky.</t>
  </si>
  <si>
    <t xml:space="preserve">na dozdívkách : </t>
  </si>
  <si>
    <t>3,82*4,78*2</t>
  </si>
  <si>
    <t>-(1,0*2,1+1,1*2,1)*2</t>
  </si>
  <si>
    <t>(2,4*1,8)*1,15</t>
  </si>
  <si>
    <t>0,6*1,8*1,15</t>
  </si>
  <si>
    <t>2*1,5*0,9*1,15</t>
  </si>
  <si>
    <t>2*3,0*0,9*1,15</t>
  </si>
  <si>
    <t>(2,38*(1,75+1,64)-2,0*0,36)*1,15</t>
  </si>
  <si>
    <t>612481211RT2</t>
  </si>
  <si>
    <t>Vyztužení povrchu vnitřních stěn sklotextilní síťovinou s dodávkou síťoviny a stěrkového tmelu</t>
  </si>
  <si>
    <t>612401291XX</t>
  </si>
  <si>
    <t>Omítka malých ploch vnitřních stěn na dozdívkách, s použitím suché maltové směsi, vč. perlinky a tmele</t>
  </si>
  <si>
    <t xml:space="preserve">m2    </t>
  </si>
  <si>
    <t>15</t>
  </si>
  <si>
    <t>62</t>
  </si>
  <si>
    <t>Úpravy povrchů vnější</t>
  </si>
  <si>
    <t>622421131RXX</t>
  </si>
  <si>
    <t>Omítka vnější stěn - zapravení na dozdívkách v souladu se stávající fasádou, vč. lešení</t>
  </si>
  <si>
    <t xml:space="preserve">č.v. 05, č.v. 08 : </t>
  </si>
  <si>
    <t xml:space="preserve">osazení nosníků : </t>
  </si>
  <si>
    <t>12</t>
  </si>
  <si>
    <t>63</t>
  </si>
  <si>
    <t>Podlahy a podlahové konstrukce</t>
  </si>
  <si>
    <t>631312511R00</t>
  </si>
  <si>
    <t xml:space="preserve">Mazanina z betonu prostého tl. přes 50 do 80 mm třídy C 12/15,  </t>
  </si>
  <si>
    <t>631312621R00</t>
  </si>
  <si>
    <t xml:space="preserve">Mazanina z betonu prostého tl. přes 50 do 80 mm třídy C 20/25,  </t>
  </si>
  <si>
    <t>1,25*0,72*0,05</t>
  </si>
  <si>
    <t>631313621R00</t>
  </si>
  <si>
    <t xml:space="preserve">Mazanina z betonu prostého tl. přes 80 do 120 mm třídy C 20/25,  </t>
  </si>
  <si>
    <t>1,25*2,845*0,1</t>
  </si>
  <si>
    <t>631312141R00</t>
  </si>
  <si>
    <t>Doplnění mazanin betonem prostým rýh v dosavadních mazaninách</t>
  </si>
  <si>
    <t>prostým betonem (s dodáním hmot) bez potěru,</t>
  </si>
  <si>
    <t>(2,4*2+2,02*2+3,9*2+1,42*2+3,2*2+2,18*2+2,0*2+2,9*2+7,42*2)*0,05*0,1*1,15</t>
  </si>
  <si>
    <t>631319161R00</t>
  </si>
  <si>
    <t xml:space="preserve">Příplatek za přehlazení povrchu tloušťka mazaniny do 80 mm </t>
  </si>
  <si>
    <t>631319171R00</t>
  </si>
  <si>
    <t xml:space="preserve">Příplatek za stržení povrchu tloušťka mazaniny do 80 mm </t>
  </si>
  <si>
    <t>1,25*0,72*3,301*1,33/1000</t>
  </si>
  <si>
    <t>1,25*2,845*3,301*1,33/1000</t>
  </si>
  <si>
    <t>632411135R00</t>
  </si>
  <si>
    <t>Potěr ze suchých směsí samonivelační anhydritový, tloušťky 35 mm, bez penetrace</t>
  </si>
  <si>
    <t>s rozprostřením a uhlazením</t>
  </si>
  <si>
    <t>(2,8*7,42+0,1*3,2-7,22*2,6+3,2*2,18+1,3*1,42+3,9*2,02+0,25*3,0+0,45*2,0)</t>
  </si>
  <si>
    <t>632411904R00</t>
  </si>
  <si>
    <t xml:space="preserve">Potěr ze suchých směsí nátěr savých podkladů penetrační,  </t>
  </si>
  <si>
    <t>622481211CC</t>
  </si>
  <si>
    <t>Montáž výztužné sítě (perlinky) do stěrky - úprava bet. kcí, včetně výztužné sítě a stěrkového tmelu</t>
  </si>
  <si>
    <t>(2,7*1,48+0,2*(2,7*2+1,48*2+0,15*4+0,3*4))*1,15</t>
  </si>
  <si>
    <t>663612222R00</t>
  </si>
  <si>
    <t>Sponkování rýh v podlahách</t>
  </si>
  <si>
    <t xml:space="preserve">m     </t>
  </si>
  <si>
    <t>(2,4*2+2,02*2+3,9*2+1,42*2+3,2*2+2,18*2+2,0*2+2,9*2+7,42*2)*1,15</t>
  </si>
  <si>
    <t>91</t>
  </si>
  <si>
    <t>Doplňující práce na komunikaci</t>
  </si>
  <si>
    <t>917862111R00</t>
  </si>
  <si>
    <t>Osazení silničního nebo chodníkového obrubníku stojatého, s boční opěrou z betonu prostého, do lože z betonu prostého C 12/15</t>
  </si>
  <si>
    <t>S dodáním hmot pro lože tl. 80-100 mm.</t>
  </si>
  <si>
    <t>918101111R00</t>
  </si>
  <si>
    <t>Lože pod obrubníky, krajníky nebo obruby z betonu prostého C 12/15</t>
  </si>
  <si>
    <t>z dlažebních kostek z betonu prostého</t>
  </si>
  <si>
    <t>4*0,25*0,25</t>
  </si>
  <si>
    <t>919735112R00</t>
  </si>
  <si>
    <t>Řezání stávajících krytů nebo podkladů živičných, hloubky přes 50 do 100 mm</t>
  </si>
  <si>
    <t>včetně spotřeby vody</t>
  </si>
  <si>
    <t>59217010R</t>
  </si>
  <si>
    <t>obrubník silniční materiál beton; l = 1000,0 mm; š = 150,0 mm; h = 250,0 mm; barva přírodní</t>
  </si>
  <si>
    <t>94</t>
  </si>
  <si>
    <t>Lešení a stavební výtahy</t>
  </si>
  <si>
    <t>94195599</t>
  </si>
  <si>
    <t>Lešení a zvedací mechanismy - 3% z HSV</t>
  </si>
  <si>
    <t>95</t>
  </si>
  <si>
    <t>Dokončovací konstrukce na pozemních stavbách</t>
  </si>
  <si>
    <t>952901221R00</t>
  </si>
  <si>
    <t>Vyčištění budov a ostatních objektů průmyslových budov a objektů výrobních, skladovacích, garáží, dílen nebo hal apod. s nespalnou podlahou - zametení podlahy, umytí dlažeb nebo keramických podlah v přilehlých místnostech, chodbách a schodištích, umytí obkladů, schodů,vyčištění a umytí oken a dveří s rámy a zárubněmi, umytí a vyčištění jiných zasklených a natíraných ploch a zařizovacích předmětů před předáním do užívání jakékoliv výšky podlaží</t>
  </si>
  <si>
    <t>5,0*7,5</t>
  </si>
  <si>
    <t>8,7*4,44</t>
  </si>
  <si>
    <t>(25,81*16,27+8,92*0,9-4,74*9,0)</t>
  </si>
  <si>
    <t>67,4733</t>
  </si>
  <si>
    <t>931971111RCC</t>
  </si>
  <si>
    <t>Vložky do dilatačních spár, pouze montáž</t>
  </si>
  <si>
    <t xml:space="preserve">DET3 : </t>
  </si>
  <si>
    <t>(7,22*2+2,6*2)*0,25</t>
  </si>
  <si>
    <t>95_03.1</t>
  </si>
  <si>
    <t>Zakrývání stávajících prostor, vybavení, podhledů, parapetů, oken atd...</t>
  </si>
  <si>
    <t xml:space="preserve">výměra - viz položka 952901221R00 : </t>
  </si>
  <si>
    <t>598,208*2</t>
  </si>
  <si>
    <t>95_044</t>
  </si>
  <si>
    <t>Zakrývání stávajících podlah</t>
  </si>
  <si>
    <t>598,208*0,33</t>
  </si>
  <si>
    <t>951212012RT3</t>
  </si>
  <si>
    <t>D + M výplň spár pružným tmelem tl. do 10cm</t>
  </si>
  <si>
    <t>(7,22*2+2,6*2)*1,05</t>
  </si>
  <si>
    <t>951332111U00</t>
  </si>
  <si>
    <t>Úprava ocelových konstrukcí</t>
  </si>
  <si>
    <t>210/1000</t>
  </si>
  <si>
    <t>95-01</t>
  </si>
  <si>
    <t>Zednické výpomoci pro řemesla ( nezahrnuté v rozpočtech profesí a samostaných položkách  )</t>
  </si>
  <si>
    <t xml:space="preserve">hod   </t>
  </si>
  <si>
    <t>95-02</t>
  </si>
  <si>
    <t>Práce malého rozsahu, nevyrozpočtovatelné detaily</t>
  </si>
  <si>
    <t>95-02m</t>
  </si>
  <si>
    <t>Práce malého rozsahu, nevyrozpočtovatelné detaily - materiál</t>
  </si>
  <si>
    <t>ks</t>
  </si>
  <si>
    <t>27240069.AX</t>
  </si>
  <si>
    <t>deska izolační tlumící; pryž; povrch lehce pórovitý; rovná hrana; tl. 20mm, parametry dle PD</t>
  </si>
  <si>
    <t>(7,22*2+2,6*2)*0,25*1,15</t>
  </si>
  <si>
    <t>96</t>
  </si>
  <si>
    <t>Bourání konstrukcí</t>
  </si>
  <si>
    <t>961044111R00</t>
  </si>
  <si>
    <t>Bourání základů z betonu prostého</t>
  </si>
  <si>
    <t>nebo vybourání otvorů průřezové plochy přes 4 m2 v základech,</t>
  </si>
  <si>
    <t xml:space="preserve">lože obrubník : </t>
  </si>
  <si>
    <t>2,75*0,15*0,2</t>
  </si>
  <si>
    <t>(0,12+0,05)*3,9*2,02</t>
  </si>
  <si>
    <t>(0,18+0,05)*1,3*1,42</t>
  </si>
  <si>
    <t>961055111R00</t>
  </si>
  <si>
    <t>Bourání základů železobetonových</t>
  </si>
  <si>
    <t>nebo vybourání otvorů průřezové plochy přes 4 m2 v základech</t>
  </si>
  <si>
    <t>(0,13+0,05)*2,18*3,2</t>
  </si>
  <si>
    <t>(0,14+0,42)*2,16*3,2</t>
  </si>
  <si>
    <t>962032231R00</t>
  </si>
  <si>
    <t>Bourání zdiva nadzákladového z cihel pálených nebo vápenopískových, na maltu vápenou nebo vápenocementovou</t>
  </si>
  <si>
    <t>nebo vybourání otvorů průřezové plochy přes 4 m2 ve zdivu nadzákladovém, včetně pomocného lešení o výšce podlahy do 1900 mm a pro zatížení do 1,5 kPa  (150 kg/m2)</t>
  </si>
  <si>
    <t xml:space="preserve">bourání cihelných kcí kalkulovat vč. překladů, věnců, omítek, KZS,  obkladů atd.. : </t>
  </si>
  <si>
    <t>0,25*2,4*2,26*1,15</t>
  </si>
  <si>
    <t>965042241R00</t>
  </si>
  <si>
    <t>Bourání podkladů pod dlažby nebo litých celistvých dlažeb a mazanin  betonových nebo z litého asfaltu, tloušťky přes 100 mm, plochy přes 4 m2</t>
  </si>
  <si>
    <t xml:space="preserve">betonová podlaha - vč. případných izolací : </t>
  </si>
  <si>
    <t>0,15*(2,8*7,42-2,06*3,2)*2</t>
  </si>
  <si>
    <t>965048515R00</t>
  </si>
  <si>
    <t>Bourání podkladů pod dlažby nebo litých celistvých dlažeb a mazanin  Broušení betonového povrchu do tloušťky 5 mm</t>
  </si>
  <si>
    <t>1,25*0,72</t>
  </si>
  <si>
    <t>1,25*2,845</t>
  </si>
  <si>
    <t>965049112R00</t>
  </si>
  <si>
    <t>Bourání podkladů pod dlažby nebo litých celistvých dlažeb a mazanin  příplatek za bourání mazanin vyztužených svařovanou sítí, tloušťky přes 100 mm</t>
  </si>
  <si>
    <t xml:space="preserve">betonová podlaha - podkladní tl. 150mm předpoklad vč. sítě : </t>
  </si>
  <si>
    <t>0,15*(2,8*7,42-2,06*3,2)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</si>
  <si>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</si>
  <si>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</si>
  <si>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0,9*2,0*2</t>
  </si>
  <si>
    <t>0,8*2,0*2</t>
  </si>
  <si>
    <t>970051160R00</t>
  </si>
  <si>
    <t>Jádrové vrtání, kruhové prostupy v železobetonu jádrové vrtání , do D 160 mm</t>
  </si>
  <si>
    <t>970231250R00</t>
  </si>
  <si>
    <t>Řezání cihelného zdiva hloubka řezu 250 mm</t>
  </si>
  <si>
    <t>(0,85*2+0,75+0,65+0,75*2+2,26*2)*1,15</t>
  </si>
  <si>
    <t>970231300R00</t>
  </si>
  <si>
    <t>Řezání cihelného zdiva hloubka řezu 300 mm</t>
  </si>
  <si>
    <t xml:space="preserve">olejové hosp. - elektrorozvodna : </t>
  </si>
  <si>
    <t>(1,9+1,6*2)*1,15</t>
  </si>
  <si>
    <t>970241150R00</t>
  </si>
  <si>
    <t>Řezání prostého betonu hloubka řezu 150 mm</t>
  </si>
  <si>
    <t>970251150R00</t>
  </si>
  <si>
    <t>Řezání železobetonu hloubka řezu 150 mm</t>
  </si>
  <si>
    <t>971033541R00</t>
  </si>
  <si>
    <t>Vybourání otvorů ve zdivu cihelném z jakýchkoliv cihel pálených  na jakoukoliv maltu vápenou nebo vápenocementovou, plochy do 1 m2, tloušťky do 300 mm</t>
  </si>
  <si>
    <t>základovém nebo nadzákladovém,</t>
  </si>
  <si>
    <t>Včetně pomocného lešení o výšce podlahy do 1900 mm a pro zatížení do 1,5 kPa  (150 kg/m2).</t>
  </si>
  <si>
    <t>0,25*(0,75*0,85+0,65*0,75)*1,15</t>
  </si>
  <si>
    <t>971033561R00</t>
  </si>
  <si>
    <t>Vybourání otvorů ve zdivu cihelném z jakýchkoliv cihel pálených  na jakoukoliv maltu vápenou nebo vápenocementovou, plochy do 1 m2, tloušťky do 600 mm</t>
  </si>
  <si>
    <t>0,56*(2,56-2,41)*3,0</t>
  </si>
  <si>
    <t>971033641R00</t>
  </si>
  <si>
    <t>Vybourání otvorů ve zdivu cihelném z jakýchkoliv cihel pálených  na jakoukoliv maltu vápenou nebo vápenocementovou, plochy do 4 m2, tloušťky do 300 mm</t>
  </si>
  <si>
    <t>0,3*1,9*1,6*1,15</t>
  </si>
  <si>
    <t>971033651R00</t>
  </si>
  <si>
    <t>Vybourání otvorů ve zdivu cihelném z jakýchkoliv cihel pálených  na jakoukoliv maltu vápenou nebo vápenocementovou, plochy do 4 m2, tloušťky do 600 mm</t>
  </si>
  <si>
    <t>0,45*1,74*2,0*1,15</t>
  </si>
  <si>
    <t>974031664R00</t>
  </si>
  <si>
    <t>Vysekání rýh v jakémkoliv zdivu cihelném pro vtahování nosníků do zdí, před vybouráním otvorů  do hloubky 150 mm, při výšce nosníku do 150 mm</t>
  </si>
  <si>
    <t>3,0*3*1,15</t>
  </si>
  <si>
    <t>2*2,2*1,15</t>
  </si>
  <si>
    <t>2,2*3*1,15</t>
  </si>
  <si>
    <t>(0,95*2+0,85*2)*1,15</t>
  </si>
  <si>
    <t>978011121R00</t>
  </si>
  <si>
    <t>Otlučení omítek vápenných nebo vápenocementových vnitřních s vyškrabáním spár, s očištěním zdiva stropů, v rozsahu do 10 %</t>
  </si>
  <si>
    <t>978013141R00</t>
  </si>
  <si>
    <t>Otlučení omítek vápenných nebo vápenocementových vnitřních s vyškrabáním spár, s očištěním zdiva stěn, v rozsahu do 30 %</t>
  </si>
  <si>
    <t>965_07</t>
  </si>
  <si>
    <t>Demontáž vnějších výplní otvorů vč. parapetů, zárubní, - odvoz a likvidace</t>
  </si>
  <si>
    <t>2,4*0,8</t>
  </si>
  <si>
    <t>0,6*1,8+2,41*3,0</t>
  </si>
  <si>
    <t>2,38*1,76</t>
  </si>
  <si>
    <t>965_08</t>
  </si>
  <si>
    <t>Demontáž vnitřních výplní otvorů vč. parapetů, zárubní, - odvoz a likvidace</t>
  </si>
  <si>
    <t xml:space="preserve">kotelna - elektrorozvodna : </t>
  </si>
  <si>
    <t>1,5*0,9+3,0*0,9</t>
  </si>
  <si>
    <t>968061125R0X</t>
  </si>
  <si>
    <t>Vyvěšení  dveřních křídel pl. do 2 m2, odvoz a likvidace</t>
  </si>
  <si>
    <t xml:space="preserve">kotelna - olejové hosp. : </t>
  </si>
  <si>
    <t>99-01</t>
  </si>
  <si>
    <t>Bourací práce nezměřitelné</t>
  </si>
  <si>
    <t>991332111U00</t>
  </si>
  <si>
    <t>Demolice ocelových konstrukcí</t>
  </si>
  <si>
    <t>1600/1000</t>
  </si>
  <si>
    <t>99</t>
  </si>
  <si>
    <t>Staveništní přesun hmot</t>
  </si>
  <si>
    <t>999281108R00</t>
  </si>
  <si>
    <t xml:space="preserve">Přesun hmot pro opravy a údržbu objektů pro opravy a údržbu dosavadních objektů včetně vnějších plášťů  výšky do 12 m,  </t>
  </si>
  <si>
    <t>oborů 801, 803, 811 a 812</t>
  </si>
  <si>
    <t xml:space="preserve">Hmotnosti z položek s pořadovými čísly: : </t>
  </si>
  <si>
    <t xml:space="preserve">14,15,16,17,19,20,21,22,24,25,26,27,29,30,31,32,33,34,35,36,37,38,39,40,41,42,43,44,45,46,47,48,49, : </t>
  </si>
  <si>
    <t xml:space="preserve">50,51,52,53,54,55,56,57,58,59,60,61,62,63,64,65,66,67,68,69,70,72,73,74,75,76,77,78,80,81,82,83,86, : </t>
  </si>
  <si>
    <t xml:space="preserve">91,94,98,99,104,105,106,107, : </t>
  </si>
  <si>
    <t>Součet: : 121,38846</t>
  </si>
  <si>
    <t>711</t>
  </si>
  <si>
    <t>Izolace proti vodě</t>
  </si>
  <si>
    <t>711140012RAC</t>
  </si>
  <si>
    <t>Izolace proti vodě asfalt. pásy přitavením vodorovná 1 x penetrace izolačním asfaltovým lakem, 1 x pás izolační z oxidovaného asfaltu natavitelný s minerálním posypem tl. 4 mm vložka hliníková fólie,  , Parozábrana asfaltová tl = 4,00 mm; funkce: hydroizolační, protiradonová, parotěsná; asfalt: oxidovaný; nosná vložka: Al fólie se skelnou rohoží</t>
  </si>
  <si>
    <t>711150012RAB</t>
  </si>
  <si>
    <t>Izolace proti vodě asfalt. pásy přitavením svislá 1 x penetrace izolačním asfaltovým lakem, 1 x pás izolační z oxidovaného asfaltu natavitelný s minerálním posypem tl. 4 mm vložka Al folie kašírova..., Parozábrana asfaltová tl = 4,00 mm; funkce: hydroizolační, protiradonová, parotěsná; asfalt: oxidovaný; nosná vložka: Al fólie se skelnou rohoží</t>
  </si>
  <si>
    <t>0,45*(2,2+0,35)*1,15</t>
  </si>
  <si>
    <t>767</t>
  </si>
  <si>
    <t>Konstrukce zámečnické</t>
  </si>
  <si>
    <t>D/01</t>
  </si>
  <si>
    <t>D + M dveře vnitřní ocelové 1000/2100 vč. zárubně a kování - EI30 DP3_C, kompletně dle výkresu  14</t>
  </si>
  <si>
    <t xml:space="preserve">ks    </t>
  </si>
  <si>
    <t>D/02</t>
  </si>
  <si>
    <t>D/03</t>
  </si>
  <si>
    <t>D + M dveře do trafostanice 2500/2000, kompletně dle výkresu  14</t>
  </si>
  <si>
    <t>D/04</t>
  </si>
  <si>
    <t>D + M vrata ocelová 2400/3000, kompletně dle výkresu  14</t>
  </si>
  <si>
    <t>D/05</t>
  </si>
  <si>
    <t>D + M dveře vnitřní ocelové 800/1970 vč. zárubně a kování - EI30 DP3_C, kompletně dle výkresu  14</t>
  </si>
  <si>
    <t>D/06</t>
  </si>
  <si>
    <t>D + M vrata ocelová 2650/3000, kompletně dle výkresu  14</t>
  </si>
  <si>
    <t>Z/01</t>
  </si>
  <si>
    <t>D + M ocelový žebřík, kompletně dle výkresu  14</t>
  </si>
  <si>
    <t>kg</t>
  </si>
  <si>
    <t>Z/02</t>
  </si>
  <si>
    <t>D + M podpora tlumiče hluku spalin, kompletně dle výkresu  14 a 10</t>
  </si>
  <si>
    <t>Z/03</t>
  </si>
  <si>
    <t>Z/04.1</t>
  </si>
  <si>
    <t>D + M větrací protidešťová žaliuzie 650/750, kompletně dle výkresu  14</t>
  </si>
  <si>
    <t>Z/04.2</t>
  </si>
  <si>
    <t>D + M větrací protidešťová žaliuzie 650/850, kompletně dle výkresu  14</t>
  </si>
  <si>
    <t>Z/05</t>
  </si>
  <si>
    <t>D + M lemování kanálu v rozvodně, kompletně dle výkresu  14</t>
  </si>
  <si>
    <t>Z/06</t>
  </si>
  <si>
    <t>Z/07</t>
  </si>
  <si>
    <t>Z/08</t>
  </si>
  <si>
    <t>Z/09.1</t>
  </si>
  <si>
    <t>D + M dělící drátěná příčka do rozvodny 2200/2500kompletně dle výkresu  14 a 11</t>
  </si>
  <si>
    <t>Z/09.2</t>
  </si>
  <si>
    <t>D + M dělící drátěná příčka do rozvodny 1150/2490kompletně dle výkresu  14 a 11</t>
  </si>
  <si>
    <t>Z/09.3</t>
  </si>
  <si>
    <t>D + M dělící drátěná příčka do rozvodny 1425/2500kompletně dle výkresu  14 a 11</t>
  </si>
  <si>
    <t>Z/09.4</t>
  </si>
  <si>
    <t>D + M dělící drátěná příčka do rozvodny 1565/2500kompletně dle výkresu  14 a 11</t>
  </si>
  <si>
    <t>Z/10.1</t>
  </si>
  <si>
    <t>D + M rýhovaný plech, kompletně dle výkresu  14</t>
  </si>
  <si>
    <t>Z/10.2</t>
  </si>
  <si>
    <t>D + M gumový koberec, kompletně dle výkresu  14</t>
  </si>
  <si>
    <t>Z/11</t>
  </si>
  <si>
    <t>D + M podpora pro tlumiče hluku VZDT, kompletně dle výkresu  14 a 12</t>
  </si>
  <si>
    <t>Z/12</t>
  </si>
  <si>
    <t>Z/13</t>
  </si>
  <si>
    <t>Z/14</t>
  </si>
  <si>
    <t>Z/15</t>
  </si>
  <si>
    <t>D+M podpora přívodu topné vody akumulace, kompletně dle výkresu 14 a 13</t>
  </si>
  <si>
    <t>998767202R00</t>
  </si>
  <si>
    <t>Přesun hmot pro kovové stavební doplňk. konstrukce v objektech výšky do 12 m</t>
  </si>
  <si>
    <t>50 m vodorovně</t>
  </si>
  <si>
    <t>771</t>
  </si>
  <si>
    <t>Podlahy z dlaždic a obklady</t>
  </si>
  <si>
    <t>771775109RT6</t>
  </si>
  <si>
    <t>Montáž podlah vnějších z dlaždic keramických 300 x 300 mm, režných nebo glazovaných, hladkých, kladených do flexibilního tmele</t>
  </si>
  <si>
    <t>771579791R00</t>
  </si>
  <si>
    <t>Montáž obkladů vnitřních z dlaždic keramických Příplatek za plochu podlah keram. do 5 m2 jednotl.</t>
  </si>
  <si>
    <t>(2,8*7,42+0,1*3,2-7,22*2,6+1,3*1,42+0,25*3,0+0,45*2,0)</t>
  </si>
  <si>
    <t>771101210RTX</t>
  </si>
  <si>
    <t>Penetrace podkladu pod dlažby, vč. dodávky penetrace</t>
  </si>
  <si>
    <t>995101101R00</t>
  </si>
  <si>
    <t>Vysávání podlah prům.vysavačem</t>
  </si>
  <si>
    <t>DAR63736X</t>
  </si>
  <si>
    <t>Dlaždice - dle stávající</t>
  </si>
  <si>
    <t>(2,8*7,42+0,1*3,2-7,22*2,6+3,2*2,18+1,3*1,42+3,9*2,02+0,25*3,0+0,45*2,0)*1,15</t>
  </si>
  <si>
    <t>998771202R00</t>
  </si>
  <si>
    <t>Přesun hmot pro podlahy z dlaždic v objektech výšky do 12 m</t>
  </si>
  <si>
    <t>784</t>
  </si>
  <si>
    <t>Malby</t>
  </si>
  <si>
    <t>784450020RA0</t>
  </si>
  <si>
    <t>Malby z malířských směsí disperzní, penetrace jednonásobná, malba dvojnásobná, bílá</t>
  </si>
  <si>
    <t>4,78*14,5*0,1</t>
  </si>
  <si>
    <t>(5,0+7,5)*7,69*0,3</t>
  </si>
  <si>
    <t>(8,7+4,44)*7,69*0,3</t>
  </si>
  <si>
    <t>(25,81+17,31)*7,69*0,3</t>
  </si>
  <si>
    <t>(4,78+14,5*2)*3,82*0,3</t>
  </si>
  <si>
    <t>210,0*0,3</t>
  </si>
  <si>
    <t>784950030RAA</t>
  </si>
  <si>
    <t>Oprava maleb z malířských směsí</t>
  </si>
  <si>
    <t>Oškrabání, jednonásobné mydlení, částečné vyhlazení malířskou masou jednonásobné, malba dvojnásobná, bez pačokování, jednobarevná s bílým stropem.</t>
  </si>
  <si>
    <t>4,78*14,5*0,9</t>
  </si>
  <si>
    <t>(5,0+7,5)*7,69*0,7</t>
  </si>
  <si>
    <t>(8,7+4,44)*7,69*0,7</t>
  </si>
  <si>
    <t>(25,81+17,31)*7,69*0,7</t>
  </si>
  <si>
    <t>(4,78+14,5*2)*3,82*0,7</t>
  </si>
  <si>
    <t>210,0*0,7</t>
  </si>
  <si>
    <t>D96</t>
  </si>
  <si>
    <t>Přesuny suti a vybouraných hmot</t>
  </si>
  <si>
    <t>979086112R00</t>
  </si>
  <si>
    <t xml:space="preserve">Vodorovná doprava suti a vybouraných hmot nakládání nebo překládání suti a vybouraných hmot na dopravní prostředek při vodorovné dopravě,  ,  </t>
  </si>
  <si>
    <t>bez naložení, s vyložením a hrubým urovnáním</t>
  </si>
  <si>
    <t>Včetně:</t>
  </si>
  <si>
    <t>- při vodorovné dopravě po suchu : přepravy za ztížených provozních podmínek,</t>
  </si>
  <si>
    <t>- při vodorovné dopravě po vodě : vyložení na hromady na suchu nebo na přeložení na dopravní prostředek na suchu do 15 m vodorovně a současně do 4 m svisle,</t>
  </si>
  <si>
    <t>- při nakládání nebo překládání : dopravy do 15 m vodorovně a současně do 4 m svisle.</t>
  </si>
  <si>
    <t xml:space="preserve">Demontážní hmotnosti z položek s pořadovými čísly: : </t>
  </si>
  <si>
    <t xml:space="preserve">2,3,4,5,87,92,93,94,95,96,98,99,100,101,102,103,104,105,106,107,108,109,110,115, : </t>
  </si>
  <si>
    <t>Součet: : 62,43375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</si>
  <si>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</si>
  <si>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</si>
  <si>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</si>
  <si>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</si>
  <si>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</si>
  <si>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Součet: : 1186,24132</t>
  </si>
  <si>
    <t>979082111R00</t>
  </si>
  <si>
    <t>Vnitrostaveništní doprava suti a vybouraných hmot do 10 m</t>
  </si>
  <si>
    <t>Včetně případného složení na staveništní deponii.</t>
  </si>
  <si>
    <t>979082121R00</t>
  </si>
  <si>
    <t>Vnitrostaveništní doprava suti a vybouraných hmot příplatek k ceně za každých dalších 5 m</t>
  </si>
  <si>
    <t>Součet: : 936,50631</t>
  </si>
  <si>
    <t>979990107R00</t>
  </si>
  <si>
    <t>Poplatek za uložení, směs betonu, cihel a dřeva,  , skupina 17 09 04 z Katalogu odpadů</t>
  </si>
  <si>
    <t>Součet: : 60,81048</t>
  </si>
  <si>
    <t>979951112R0X</t>
  </si>
  <si>
    <t>Skládkovné kov - směsný šrot</t>
  </si>
  <si>
    <t>Pro vyjádření výnosu ve prospěch zhotovitele je nutné jednotkovou cenu uvést se záporným znaménkem. (Získaná částka ponižuje náklad stavby.)</t>
  </si>
  <si>
    <t>Součet: : 1,62328</t>
  </si>
  <si>
    <t>D.1.4.1 Plynoinstalace</t>
  </si>
  <si>
    <t>Položka</t>
  </si>
  <si>
    <t>Dodávka</t>
  </si>
  <si>
    <t>Dodávka celkem</t>
  </si>
  <si>
    <t>Montáž</t>
  </si>
  <si>
    <t>Montáž celkem</t>
  </si>
  <si>
    <r>
      <t xml:space="preserve">Plynová řada KGJ </t>
    </r>
    <r>
      <rPr>
        <b/>
        <sz val="11"/>
        <color rgb="FF7030A0"/>
        <rFont val="Calibri"/>
        <family val="2"/>
        <charset val="238"/>
        <scheme val="minor"/>
      </rPr>
      <t>*1)</t>
    </r>
  </si>
  <si>
    <t>kpl</t>
  </si>
  <si>
    <t>Přírubový kulový kohout DN 80</t>
  </si>
  <si>
    <t>Přírubový plynový filtr DN 80</t>
  </si>
  <si>
    <t>Přírubový regulátor tlaku plynu d1=40; d2=50, p1=300 kPa, p2= 15kPa</t>
  </si>
  <si>
    <t xml:space="preserve">Závitový kulový kohout G 1" </t>
  </si>
  <si>
    <t>Vzorkovací armatura G 1/2"</t>
  </si>
  <si>
    <t>7</t>
  </si>
  <si>
    <t>Tlakoměr deformační 0-30 kPa, D100, vč. smyčky a tlačítkového tlakoměrového kohoutu</t>
  </si>
  <si>
    <t>8</t>
  </si>
  <si>
    <t>Tlakoměr deformační 0-600 kPa, D100, vč. smyčky a tlačítkového tlakoměrového kohoutu</t>
  </si>
  <si>
    <t>Potrubí z ocelových trub hladkých černých svařovaných, vč. tvarovek (ohyby, redukce, atd.)</t>
  </si>
  <si>
    <t>9.1</t>
  </si>
  <si>
    <t>DN 350 (akumulátor)+ 2x klenuté dno DN 350</t>
  </si>
  <si>
    <t>9.2</t>
  </si>
  <si>
    <t>DN 250 + 2x koleno 90° a klenuté dno DN 250</t>
  </si>
  <si>
    <t>9.3</t>
  </si>
  <si>
    <t>DN 80</t>
  </si>
  <si>
    <t>9.4</t>
  </si>
  <si>
    <t>Redukce DN 80/50 (regulátor- výstup)</t>
  </si>
  <si>
    <t>9.5</t>
  </si>
  <si>
    <t>Redukce DN 80/40 (regulátor- vstup)</t>
  </si>
  <si>
    <t>9.6</t>
  </si>
  <si>
    <t xml:space="preserve">Návarek do potrubí G 1/2" </t>
  </si>
  <si>
    <t>Potrubí z ocelových trub hladkých černých závitových, vč. tvarovek (ohyby, redukce, atd.)</t>
  </si>
  <si>
    <t>10.1</t>
  </si>
  <si>
    <t xml:space="preserve">DN 40 </t>
  </si>
  <si>
    <t>10.2</t>
  </si>
  <si>
    <t>DN 25</t>
  </si>
  <si>
    <t>10.3</t>
  </si>
  <si>
    <t>DN 15</t>
  </si>
  <si>
    <t>Plastové potrubí (chráničky)</t>
  </si>
  <si>
    <t>11.1</t>
  </si>
  <si>
    <t>Chránička DN 50</t>
  </si>
  <si>
    <t>11.2</t>
  </si>
  <si>
    <t>Chránička DN 32</t>
  </si>
  <si>
    <t>Nátěry</t>
  </si>
  <si>
    <t>12.1</t>
  </si>
  <si>
    <t>Základní nátěr 2 vr.</t>
  </si>
  <si>
    <t>12.2</t>
  </si>
  <si>
    <t>Vrchní nátěr e-mail 2x</t>
  </si>
  <si>
    <t>12.3</t>
  </si>
  <si>
    <t>Označení odvzdušnovacího potrubí modrými pruhy š. 100 mm po 1 m</t>
  </si>
  <si>
    <t>12.4</t>
  </si>
  <si>
    <t>Ostatní štítky a nápisy</t>
  </si>
  <si>
    <t>Demontáže stávající plynoinstalace</t>
  </si>
  <si>
    <t>Přírubový kulový kohout DN 50</t>
  </si>
  <si>
    <t xml:space="preserve">Závitový kulový kohout G 1 1/2" </t>
  </si>
  <si>
    <t>Tlakoměr s měřícím rozsahem 0-400 kPa</t>
  </si>
  <si>
    <t>Potrubí ocelové hladké černé svařované DN 250</t>
  </si>
  <si>
    <t>Potrubí ocelové hladké černé svařované DN 100</t>
  </si>
  <si>
    <t>Potrubí ocelové hladké černé závitové G 1 1/2"</t>
  </si>
  <si>
    <t>Potrubí ocelové hladké černé závitové G 1"</t>
  </si>
  <si>
    <t>Úpravy stávající plynoinstalace</t>
  </si>
  <si>
    <t>Přeložka stávajících rozvodů odvětrávacího a odfukového potrubí v části nad instalovanou KGJ (potrubí G 1 1/2" - 22 m vč. nátěrů)</t>
  </si>
  <si>
    <t>Ostatní</t>
  </si>
  <si>
    <t>Třmeny a úchyty potrubí</t>
  </si>
  <si>
    <t>Tlakové zkoušky</t>
  </si>
  <si>
    <t>Revize plynoinstalce</t>
  </si>
  <si>
    <t>Vnitrostaveništní přesuny hmot</t>
  </si>
  <si>
    <t>PD skutečného provedení stavby</t>
  </si>
  <si>
    <t xml:space="preserve">Likvidace odpadu </t>
  </si>
  <si>
    <t>Doprava, zařízení staveniště</t>
  </si>
  <si>
    <t>Celkem Kč bez  DPH</t>
  </si>
  <si>
    <t>*1) dodávka spolu s KGJ</t>
  </si>
  <si>
    <t>INSTALACE KGJ 999 kW, kotelna ul. Kosmonautů, Turnov</t>
  </si>
  <si>
    <t>D.1.4.2 STROJNÍ TECHNOLOGIE</t>
  </si>
  <si>
    <t>Pozice</t>
  </si>
  <si>
    <t xml:space="preserve">MG, SM
TM, ON
</t>
  </si>
  <si>
    <r>
      <t xml:space="preserve">Kogenerační jednotka o el. výkonu 999 kW </t>
    </r>
    <r>
      <rPr>
        <sz val="11"/>
        <color theme="1"/>
        <rFont val="Calibri"/>
        <family val="2"/>
        <charset val="238"/>
        <scheme val="minor"/>
      </rPr>
      <t>(kapotovaný modul motorgenerátoru, spalinový modul, tepelný modul, regulační díl, tlumiče hluku spalin, tlumiče ventilace, filtr ventilace, el. rozvádeče (R1, R2, R4-TEM, 
R-DS), plynová řada KGJ, oxidační katalyzátor, separátor kondenzátu s neutralizací, 
olejová nádrž dvouplášťová 1000l/1500l) Podrobná specifikace viz TZ.</t>
    </r>
  </si>
  <si>
    <t>AKU</t>
  </si>
  <si>
    <r>
      <t xml:space="preserve">Ocelová stojatá válcová akumulační nádrž 100m3, pr. 4000 mm, PN6 
</t>
    </r>
    <r>
      <rPr>
        <sz val="11"/>
        <color theme="1"/>
        <rFont val="Calibri"/>
        <family val="2"/>
        <charset val="238"/>
        <scheme val="minor"/>
      </rPr>
      <t>vč. tepelné izolace ISOVER ML3 100+100mm a povrchové úpravy Al plechem RAL 7035 tl. 1,0mm
Další podrobnosti viz výkresy a TZ.</t>
    </r>
  </si>
  <si>
    <t>soub.</t>
  </si>
  <si>
    <t>MTKGJ</t>
  </si>
  <si>
    <r>
      <rPr>
        <b/>
        <sz val="11"/>
        <color theme="1"/>
        <rFont val="Calibri"/>
        <family val="2"/>
        <charset val="238"/>
        <scheme val="minor"/>
      </rPr>
      <t>Ultrazvukový měřič tepla, přírubové provedení DN 100</t>
    </r>
    <r>
      <rPr>
        <sz val="11"/>
        <color theme="1"/>
        <rFont val="Calibri"/>
        <family val="2"/>
        <charset val="238"/>
        <scheme val="minor"/>
      </rPr>
      <t xml:space="preserve">, PN16/25, externí napájení 230V AC, M-Bus
qp=60m3/h, dl. 360mm 
</t>
    </r>
    <r>
      <rPr>
        <b/>
        <sz val="11"/>
        <color rgb="FF0070C0"/>
        <rFont val="Calibri"/>
        <family val="2"/>
        <charset val="238"/>
        <scheme val="minor"/>
      </rPr>
      <t>instalace do zpátečky</t>
    </r>
    <r>
      <rPr>
        <sz val="11"/>
        <color theme="1"/>
        <rFont val="Calibri"/>
        <family val="2"/>
        <charset val="238"/>
        <scheme val="minor"/>
      </rPr>
      <t xml:space="preserve">, vč. návarků, jímek, teploměrů Pt500 (délka kabelů 5m) a protipřírub         </t>
    </r>
  </si>
  <si>
    <t>Potrubí z ocelových trub hladkých, j.m. 11353.1, vč. tvarovek (ohyby, redukce, atd.)</t>
  </si>
  <si>
    <t>4.1</t>
  </si>
  <si>
    <t>DN 100</t>
  </si>
  <si>
    <t>4.2</t>
  </si>
  <si>
    <t>DN 125</t>
  </si>
  <si>
    <t>4.3</t>
  </si>
  <si>
    <t xml:space="preserve">DN 150 </t>
  </si>
  <si>
    <t>Potrubí z ocelových trub závitových, bezešvých, j.m. 11353.1, vč. tvarovek (ohyby, redukce, atd.)</t>
  </si>
  <si>
    <t>5.1</t>
  </si>
  <si>
    <t>G 1" (přívod k PV u AKU)</t>
  </si>
  <si>
    <t>5.2</t>
  </si>
  <si>
    <t>G 5/4" (odfuk od PV u AKU)</t>
  </si>
  <si>
    <t>5.3</t>
  </si>
  <si>
    <t>G 2" (vypouštění AKU)</t>
  </si>
  <si>
    <t>Uložení potrubí, objímky a třmeny</t>
  </si>
  <si>
    <t>Tepelná izolace potrubí</t>
  </si>
  <si>
    <t>7.1</t>
  </si>
  <si>
    <t>Tepelná izolace potrubí minerální vlnou s Al fólií, tl. = 100 mm, DN 150, 125</t>
  </si>
  <si>
    <t>7.2</t>
  </si>
  <si>
    <t>Tepelná izolace potrubí minerální vlnou s Al fólií, tl. = 80 mm, DN 100</t>
  </si>
  <si>
    <t>7.3</t>
  </si>
  <si>
    <t>Tepelná izolace potrubí minerální vlnou s Al fólií, tl. = 40 mm, DN 50 (2")</t>
  </si>
  <si>
    <t>7.4</t>
  </si>
  <si>
    <t>Pevné oplechování venkovní části potrubí k akumulační nádrži, Al plech tl. 1,0mm - cca 13 m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</si>
  <si>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</si>
  <si>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8.1</t>
  </si>
  <si>
    <t>Nátěr potrubí - 2x základní (pod tepelnou izolaci)</t>
  </si>
  <si>
    <t>8.2</t>
  </si>
  <si>
    <t>Nátěr potrubí - 1x základní + 2x vrchní (bez tepelné izolace)</t>
  </si>
  <si>
    <t>8.3</t>
  </si>
  <si>
    <t>Nátěr konstrukcí - 1x základní + 2x vrchní</t>
  </si>
  <si>
    <t>SM1,2,3</t>
  </si>
  <si>
    <r>
      <rPr>
        <b/>
        <sz val="11"/>
        <color theme="1"/>
        <rFont val="Calibri"/>
        <family val="2"/>
        <charset val="238"/>
        <scheme val="minor"/>
      </rPr>
      <t>REGULAČNÍ VENTIL DVOUCESTNÝ-REVERZNÍ</t>
    </r>
    <r>
      <rPr>
        <sz val="11"/>
        <color theme="1"/>
        <rFont val="Calibri"/>
        <family val="2"/>
        <charset val="238"/>
        <scheme val="minor"/>
      </rPr>
      <t>, DN125, PN16, Kvs 250</t>
    </r>
    <r>
      <rPr>
        <sz val="11"/>
        <color theme="1"/>
        <rFont val="Calibri"/>
        <family val="2"/>
        <charset val="238"/>
        <scheme val="minor"/>
      </rPr>
      <t xml:space="preserve">, vč. protipřírub a  izol. návleku
POHON 2800N, 24VAC, 0-10V, NC </t>
    </r>
  </si>
  <si>
    <t>SM4</t>
  </si>
  <si>
    <r>
      <t>MEZIPŘÍRUBOVÁ UZAVÍRACÍ KLAPKA</t>
    </r>
    <r>
      <rPr>
        <sz val="11"/>
        <color theme="1"/>
        <rFont val="Calibri"/>
        <family val="2"/>
        <charset val="238"/>
        <scheme val="minor"/>
      </rPr>
      <t>, DN100, PN16, vč. protipřírub a  izol. návleku
POHON 90 Nm, 24VAC/DC, + Pomocný spínač 2x SPDT nasaditelný</t>
    </r>
  </si>
  <si>
    <t>SM5</t>
  </si>
  <si>
    <r>
      <rPr>
        <b/>
        <sz val="11"/>
        <color theme="1"/>
        <rFont val="Calibri"/>
        <family val="2"/>
        <charset val="238"/>
        <scheme val="minor"/>
      </rPr>
      <t>REGULAČNÍ VENTILTŘÍCESTNÝ-SMĚŠOVACÍ</t>
    </r>
    <r>
      <rPr>
        <sz val="11"/>
        <color theme="1"/>
        <rFont val="Calibri"/>
        <family val="2"/>
        <charset val="238"/>
        <scheme val="minor"/>
      </rPr>
      <t xml:space="preserve">, DN100, PN16, Kvs 63, vč. protipřírub a  izol. návleku
POHON 2800N, 24VAC, 0-10V, NC </t>
    </r>
  </si>
  <si>
    <t>Filtr s výměnnou vložkou DN 100 PN16, vč. protipřírub a izol. návleku</t>
  </si>
  <si>
    <t xml:space="preserve">Mezipřírubový uzavírací ventil s měkkým těsněním DN 125, PN16, vč. protipřírub
(Šikmé sedlo pro snížení hydraulického odporu, nestoupající ruční kolo) </t>
  </si>
  <si>
    <t xml:space="preserve">Mezipřírubová uzavírací ventil s měkkým těsněním DN 100, PN16, vč. protipřírub
(Šikmé sedlo pro snížení hydraulického odporu, nestoupající ruční kolo) </t>
  </si>
  <si>
    <t>Přírubový kulový uzávěr DN 150, PN16, vč. protipřírub a izol. návleku</t>
  </si>
  <si>
    <t xml:space="preserve">Kohout kulový s páčkou, s oboust.vnitř.závity, chrom, PN16, 180°C, DN25 - 1" </t>
  </si>
  <si>
    <t xml:space="preserve">Kohout kulový s páčkou, s oboust.vnitř.závity, chrom, PN16, 180°C, DN40 - 6/4" </t>
  </si>
  <si>
    <t xml:space="preserve">Kohout kulový s páčkou, s oboust.vnitř.závity, chrom, PN16, 180°C, DN50 - 2" </t>
  </si>
  <si>
    <t>Pevná požární spojka C52, vnější závit 2"</t>
  </si>
  <si>
    <t xml:space="preserve">Mezipřírubová zpětná klapka DN 125, PN16, vč. protipřírub </t>
  </si>
  <si>
    <t>Ventil odvzdušňovací 1/2" se zpětnou klapkou</t>
  </si>
  <si>
    <t xml:space="preserve">Odvzdušňovací nádobka DN 50, vč. svodu z potrubí G 1/2" a KK 1/2" </t>
  </si>
  <si>
    <t>Manometr 0-0,6 MPa + 3-cestný zkušební ventil + manometrová smyčka</t>
  </si>
  <si>
    <t>Pojistný ventil 1"x 5/4", 5.5 bar</t>
  </si>
  <si>
    <t>Vypouštěcí kulový kohout G 1/2", včetně návarku</t>
  </si>
  <si>
    <t>Návarek G 1/2" dl. 100 mm</t>
  </si>
  <si>
    <t>Potrubní propoje technologického okruhu KGJ</t>
  </si>
  <si>
    <t>DN 65</t>
  </si>
  <si>
    <t>Tepelná izolace potrubí minerální vlnou s Al fólií, tl. = 50 mm, DN 65</t>
  </si>
  <si>
    <t>Ventil odvzdušňovací 1/2" vč. uzavíracího ventilu (odolnost glykol 35%)</t>
  </si>
  <si>
    <t>Návarek pro teplotní čidlo (dodané společně s KGJ)</t>
  </si>
  <si>
    <t>Montáž hladinového snímače (součástí dodávky KGJ)</t>
  </si>
  <si>
    <t>Potrubní propoje olejového hospodářství</t>
  </si>
  <si>
    <t>34.1</t>
  </si>
  <si>
    <t>G 1"</t>
  </si>
  <si>
    <t>34.2</t>
  </si>
  <si>
    <t>G 6/4"</t>
  </si>
  <si>
    <t>Tepelná izolace potrubí minerální pouzdrem s Al fólií, tl. = 30 mm, DN 40 (G 6/4")</t>
  </si>
  <si>
    <t>37.1</t>
  </si>
  <si>
    <t>37.2</t>
  </si>
  <si>
    <t>Lešení, plošiny, jeřáb</t>
  </si>
  <si>
    <t>Uvedení do provozu, zaškolení obsluhy</t>
  </si>
  <si>
    <t>Štítky a nápisy</t>
  </si>
  <si>
    <t>Likvidace odpadu</t>
  </si>
  <si>
    <t>D.1.1</t>
  </si>
  <si>
    <t>D.1.4.3.1 VZDUCHOTECHNIKA</t>
  </si>
  <si>
    <t>Přívod spalovacího a ventilačního vzduchu do KGJ</t>
  </si>
  <si>
    <t>1.1</t>
  </si>
  <si>
    <t>Protidešťová žaluzie 1800x1500 mm, vč. sítě proti ptactvu a hmyzu</t>
  </si>
  <si>
    <t>1.2</t>
  </si>
  <si>
    <t>Trouba 1800x1500 mm, délka 1000 mm</t>
  </si>
  <si>
    <t>1.3</t>
  </si>
  <si>
    <t>Regulační klapka 1800x1500 mm, délka 150 mm, vč. servopohonu
(20 Nm, AC 240V, 50/60Hz, 150 s + pomocný spínač koncové polohy)</t>
  </si>
  <si>
    <t>1.4</t>
  </si>
  <si>
    <t>Přechod excentrický 1800x1500/1800x1800 mm, délka 500 mm</t>
  </si>
  <si>
    <t>1.5</t>
  </si>
  <si>
    <t>Kapsový filtr vzduchotechnický, 1800x1800 mm, délka 1000 mm
(dodávka součástí KGJ)</t>
  </si>
  <si>
    <t>1.6</t>
  </si>
  <si>
    <t>Přechod excentrický 1800x1800/2000x1500 mm, délka 500 mm</t>
  </si>
  <si>
    <t>1.7</t>
  </si>
  <si>
    <t>Tlumič hluku VZT 1. díl, 2000x1500 mm, délka 2000 mm
(dodávka součástí KGJ)</t>
  </si>
  <si>
    <t>1.8</t>
  </si>
  <si>
    <t>Oblouk 90°, 2000x1500 mm, rádius 150 mm</t>
  </si>
  <si>
    <t>1.9</t>
  </si>
  <si>
    <t>Tlumič hluku VZT 2. díl, 2000x1500 mm, délka 2000 mm
(dodávka součástí KGJ)</t>
  </si>
  <si>
    <t>1.10</t>
  </si>
  <si>
    <t>Přechod excentrický 2000x1500/1500x1200 mm, délka 500 mm</t>
  </si>
  <si>
    <t>1.11</t>
  </si>
  <si>
    <t>Čtyřhranná tlumící vložka, manžeta 1500x1200 mm, délka 150 mm</t>
  </si>
  <si>
    <t>1.12</t>
  </si>
  <si>
    <t>T-kus 1500x1200 mm pro napojení na KGJ, odbočka k By-passu 800x800 mm</t>
  </si>
  <si>
    <t>Odvod ventilačního vzduchu z KGJ</t>
  </si>
  <si>
    <t>2.1</t>
  </si>
  <si>
    <t>Oblouk 90°, 1500x1200 mm, rádius 150 mm</t>
  </si>
  <si>
    <t>2.2</t>
  </si>
  <si>
    <t>Oblouk 90°, 1200x1500 mm, rádius 150 mm</t>
  </si>
  <si>
    <t>2.3</t>
  </si>
  <si>
    <t>Čtyřhranná tlumící vložka, manžeta 1200x1500 mm, délka 150 mm</t>
  </si>
  <si>
    <t>2.4</t>
  </si>
  <si>
    <t>Trouba 1200x1500 mm, délka 1000 mm</t>
  </si>
  <si>
    <t>2.5</t>
  </si>
  <si>
    <t>T-kus 1200x1500 mm, odbočka pro napojení na  By-pass 800x800mm</t>
  </si>
  <si>
    <t>2.6</t>
  </si>
  <si>
    <t>Přechod excentrický 1200x1500/2000x1500 mm, délka 1000 mm</t>
  </si>
  <si>
    <t>2.7</t>
  </si>
  <si>
    <t>2.8</t>
  </si>
  <si>
    <t>2.9</t>
  </si>
  <si>
    <t>Přechod centrický 2000x1500/1200x1500 mm, délka 1000 mm</t>
  </si>
  <si>
    <t>2.10</t>
  </si>
  <si>
    <t>2.11</t>
  </si>
  <si>
    <t>T-kus 1200x1500 mm, odbočka pro temperování prostrou kotelny 800x800 mm</t>
  </si>
  <si>
    <t>2.12</t>
  </si>
  <si>
    <t>Regulační klapka 800x800 mm, délka 150 mm, vč. servopohonu
(20 Nm, AC 240V, 50/60Hz, 150 s + pomocný spínač koncové polohy)</t>
  </si>
  <si>
    <t>2.13</t>
  </si>
  <si>
    <t>Mřížka čtyřhranná 800x800 mm</t>
  </si>
  <si>
    <t>2.14</t>
  </si>
  <si>
    <t>Regulační klapka 1200x1500 mm, délka 150 mm, vč. servopohonu
(20 Nm, AC 240V, 50/60Hz, 150 s + pomocný spínač koncové polohy)</t>
  </si>
  <si>
    <t>2.15</t>
  </si>
  <si>
    <t>Trouba 1200x1500 mm, délka 2000 mm</t>
  </si>
  <si>
    <t>2.16</t>
  </si>
  <si>
    <t>Trouba procházející stěnou 1200x1500 mm, délka 480 mm</t>
  </si>
  <si>
    <t>2.17</t>
  </si>
  <si>
    <t>Protidešťová žaluzie 1200x1500 mm, vč. sítě proti ptactvu a hmyzu</t>
  </si>
  <si>
    <t>By-pass přívodu a odvodu ventilačního vzduchu KGJ</t>
  </si>
  <si>
    <t>3.1</t>
  </si>
  <si>
    <t>Trouba 800x800 mm, délka 350 mm</t>
  </si>
  <si>
    <t>3.2</t>
  </si>
  <si>
    <t>Oblouk 90°, 800x800 mm, rádius 150 mm</t>
  </si>
  <si>
    <t>3.3</t>
  </si>
  <si>
    <t>Trouba 800x800 mm, délka 1000 mm</t>
  </si>
  <si>
    <t>3.4</t>
  </si>
  <si>
    <t>3.5</t>
  </si>
  <si>
    <t>Trouba 800x800 mm, délka 550 mm</t>
  </si>
  <si>
    <t>3.6</t>
  </si>
  <si>
    <t>Čtyřhranná tlumící vložka, manžeta 800x800 mm, délka 150 mm</t>
  </si>
  <si>
    <t>Izolace potrubí protihluková s Al. polepem tl. 50 mm</t>
  </si>
  <si>
    <t>Montážní, závěsný a spojovací materiál</t>
  </si>
  <si>
    <t>Zvedací zařízení, lešení</t>
  </si>
  <si>
    <t>D.1.4.3.2 ODVOD SPALIN</t>
  </si>
  <si>
    <r>
      <rPr>
        <b/>
        <sz val="11"/>
        <color theme="1"/>
        <rFont val="Calibri"/>
        <family val="2"/>
        <charset val="238"/>
        <scheme val="minor"/>
      </rPr>
      <t>Koleno 90° DN 400</t>
    </r>
    <r>
      <rPr>
        <sz val="11"/>
        <color theme="1"/>
        <rFont val="Calibri"/>
        <family val="2"/>
        <charset val="238"/>
        <scheme val="minor"/>
      </rPr>
      <t xml:space="preserve"> (404x2 mm) nerez DIN 1.4571, tepelná izolace tl. 100 mm,
tepelná odolnost 450°C, opláštění nerez DIN 1.4301 tl. 0,6 mm</t>
    </r>
  </si>
  <si>
    <r>
      <rPr>
        <b/>
        <sz val="11"/>
        <color theme="1"/>
        <rFont val="Calibri"/>
        <family val="2"/>
        <charset val="238"/>
        <scheme val="minor"/>
      </rPr>
      <t>Kouřovod DN 400</t>
    </r>
    <r>
      <rPr>
        <sz val="11"/>
        <color theme="1"/>
        <rFont val="Calibri"/>
        <family val="2"/>
        <charset val="238"/>
        <scheme val="minor"/>
      </rPr>
      <t xml:space="preserve"> (404x2 mm) nerez DIN 1.4571, tepelná izolace tl. 100 mm,
tepelná odolnost 450°C, opláštění nerez DIN 1.4301 tl. 0,6 mm</t>
    </r>
  </si>
  <si>
    <t>bm</t>
  </si>
  <si>
    <r>
      <rPr>
        <b/>
        <sz val="11"/>
        <color theme="1"/>
        <rFont val="Calibri"/>
        <family val="2"/>
        <charset val="238"/>
        <scheme val="minor"/>
      </rPr>
      <t>Kontrolní otvor DN 400</t>
    </r>
    <r>
      <rPr>
        <sz val="11"/>
        <color theme="1"/>
        <rFont val="Calibri"/>
        <family val="2"/>
        <charset val="238"/>
        <scheme val="minor"/>
      </rPr>
      <t xml:space="preserve"> (404x2 mm) nerez DIN 1.4571, délka 500 mm
tepelná izolace tl. 100 mm, tepelná odolnost 450°C, 
opláštění nerez DIN 1.4301 tl. 0,6 mm</t>
    </r>
  </si>
  <si>
    <r>
      <rPr>
        <b/>
        <sz val="11"/>
        <color rgb="FF7030A0"/>
        <rFont val="Calibri"/>
        <family val="2"/>
        <charset val="238"/>
        <scheme val="minor"/>
      </rPr>
      <t>Vlnovcový kompenzátor DN 400</t>
    </r>
    <r>
      <rPr>
        <sz val="11"/>
        <color rgb="FF7030A0"/>
        <rFont val="Calibri"/>
        <family val="2"/>
        <charset val="238"/>
        <scheme val="minor"/>
      </rPr>
      <t xml:space="preserve">, (dodávka součástí KGJ)
</t>
    </r>
    <r>
      <rPr>
        <sz val="11"/>
        <rFont val="Calibri"/>
        <family val="2"/>
        <charset val="238"/>
        <scheme val="minor"/>
      </rPr>
      <t>tepelná izolace tl. 100 mm, tepelná odolnost 450°C, 
snímatelné opláštění nerez DIN 1.4301 tl. 0,6 mm</t>
    </r>
  </si>
  <si>
    <r>
      <rPr>
        <b/>
        <sz val="11"/>
        <color theme="1"/>
        <rFont val="Calibri"/>
        <family val="2"/>
        <charset val="238"/>
        <scheme val="minor"/>
      </rPr>
      <t>Koleno 90° DN 350</t>
    </r>
    <r>
      <rPr>
        <sz val="11"/>
        <color theme="1"/>
        <rFont val="Calibri"/>
        <family val="2"/>
        <charset val="238"/>
        <scheme val="minor"/>
      </rPr>
      <t xml:space="preserve"> (353x1,5 mm) nerez DIN 1.4404, tepelná izolace tl. 50 mm,
tepelná odolnost 150°C, opláštění nerez DIN 1.4301 tl. 0,6 mm</t>
    </r>
  </si>
  <si>
    <r>
      <rPr>
        <b/>
        <sz val="11"/>
        <color theme="1"/>
        <rFont val="Calibri"/>
        <family val="2"/>
        <charset val="238"/>
        <scheme val="minor"/>
      </rPr>
      <t>Kouřovod DN 350</t>
    </r>
    <r>
      <rPr>
        <sz val="11"/>
        <color theme="1"/>
        <rFont val="Calibri"/>
        <family val="2"/>
        <charset val="238"/>
        <scheme val="minor"/>
      </rPr>
      <t xml:space="preserve"> (353x1,5 mm) nerez DIN 1.4404, tepelná izolace tl. 50 mm,
tepelná odolnost 150°C, opláštění nerez DIN 1.4301 tl. 0,6 mm</t>
    </r>
  </si>
  <si>
    <r>
      <rPr>
        <b/>
        <sz val="11"/>
        <color theme="1"/>
        <rFont val="Calibri"/>
        <family val="2"/>
        <charset val="238"/>
        <scheme val="minor"/>
      </rPr>
      <t>Kontrolní otvor DN 350</t>
    </r>
    <r>
      <rPr>
        <sz val="11"/>
        <color theme="1"/>
        <rFont val="Calibri"/>
        <family val="2"/>
        <charset val="238"/>
        <scheme val="minor"/>
      </rPr>
      <t xml:space="preserve"> (353x1,5 mm) nerez DIN 1.4404, délka 500 mm
tepelná izolace tl. 50 mm, tepelná odolnost 150°C, 
opláštění nerez DIN 1.4301 tl. 0,6 mm</t>
    </r>
  </si>
  <si>
    <r>
      <rPr>
        <b/>
        <sz val="11"/>
        <color theme="1"/>
        <rFont val="Calibri"/>
        <family val="2"/>
        <charset val="238"/>
        <scheme val="minor"/>
      </rPr>
      <t>Redukce centrická DN 400/350</t>
    </r>
    <r>
      <rPr>
        <sz val="11"/>
        <color theme="1"/>
        <rFont val="Calibri"/>
        <family val="2"/>
        <charset val="238"/>
        <scheme val="minor"/>
      </rPr>
      <t>, nerez DIN 1.4404, tepelná izolace tl. 50 mm,
tepelná odolnost 150°C, opláštění nerez DIN 1.4301 tl. 0,6 mm</t>
    </r>
  </si>
  <si>
    <r>
      <rPr>
        <b/>
        <sz val="11"/>
        <color theme="1"/>
        <rFont val="Calibri"/>
        <family val="2"/>
        <charset val="238"/>
        <scheme val="minor"/>
      </rPr>
      <t>Kouřovod DN 400</t>
    </r>
    <r>
      <rPr>
        <sz val="11"/>
        <color theme="1"/>
        <rFont val="Calibri"/>
        <family val="2"/>
        <charset val="238"/>
        <scheme val="minor"/>
      </rPr>
      <t xml:space="preserve"> (403x1,5 mm) nerez DIN 1.4404, tepelná izolace tl. 50 mm,
tepelná odolnost 150°C, opláštění nerez DIN 1.4301 tl. 0,6 mm</t>
    </r>
  </si>
  <si>
    <r>
      <rPr>
        <b/>
        <sz val="11"/>
        <color theme="1"/>
        <rFont val="Calibri"/>
        <family val="2"/>
        <charset val="238"/>
        <scheme val="minor"/>
      </rPr>
      <t>Kontrolní otvor DN 400</t>
    </r>
    <r>
      <rPr>
        <sz val="11"/>
        <color theme="1"/>
        <rFont val="Calibri"/>
        <family val="2"/>
        <charset val="238"/>
        <scheme val="minor"/>
      </rPr>
      <t xml:space="preserve"> (403x1,5 mm) nerez DIN 1.4404, délka 500 mm
tepelná izolace tl. 50 mm, tepelná odolnost 150°C, 
opláštění nerez DIN 1.4301 tl. 0,6 mm</t>
    </r>
  </si>
  <si>
    <r>
      <rPr>
        <b/>
        <sz val="11"/>
        <color theme="1"/>
        <rFont val="Calibri"/>
        <family val="2"/>
        <charset val="238"/>
        <scheme val="minor"/>
      </rPr>
      <t xml:space="preserve">Koleno 30° DN 400 </t>
    </r>
    <r>
      <rPr>
        <sz val="11"/>
        <color theme="1"/>
        <rFont val="Calibri"/>
        <family val="2"/>
        <charset val="238"/>
        <scheme val="minor"/>
      </rPr>
      <t>(403x1,5 mm) nerez DIN 1.4404, tepelná izolace tl. 50 mm,
tepelná odolnost 150°C, opláštění nerez DIN 1.4301 tl. 0,6 mm</t>
    </r>
  </si>
  <si>
    <r>
      <rPr>
        <b/>
        <sz val="11"/>
        <color theme="1"/>
        <rFont val="Calibri"/>
        <family val="2"/>
        <charset val="238"/>
        <scheme val="minor"/>
      </rPr>
      <t>T-kus DN 400/300-45°</t>
    </r>
    <r>
      <rPr>
        <sz val="11"/>
        <color theme="1"/>
        <rFont val="Calibri"/>
        <family val="2"/>
        <charset val="238"/>
        <scheme val="minor"/>
      </rPr>
      <t>, nerez DIN 1.4404, tepelná izolace tl. 50 mm,
tepelná odolnost 150°C, opláštění nerez DIN 1.4301 tl. 0,6 mm</t>
    </r>
  </si>
  <si>
    <t>1.13</t>
  </si>
  <si>
    <r>
      <rPr>
        <b/>
        <sz val="11"/>
        <color theme="1"/>
        <rFont val="Calibri"/>
        <family val="2"/>
        <charset val="238"/>
        <scheme val="minor"/>
      </rPr>
      <t>Hrnec pro jímání kondenzátu DN 150</t>
    </r>
    <r>
      <rPr>
        <sz val="11"/>
        <color theme="1"/>
        <rFont val="Calibri"/>
        <family val="2"/>
        <charset val="238"/>
        <scheme val="minor"/>
      </rPr>
      <t>, nerez DIN 1.4404, tepelná izolace tl. 50 mm, tepelná odolnost 150°C, opláštění nerez DIN 1.4301 tl. 0,6 mm</t>
    </r>
  </si>
  <si>
    <t>1.14</t>
  </si>
  <si>
    <r>
      <rPr>
        <b/>
        <sz val="11"/>
        <color theme="1"/>
        <rFont val="Calibri"/>
        <family val="2"/>
        <charset val="238"/>
        <scheme val="minor"/>
      </rPr>
      <t>Koleno 45° DN 300</t>
    </r>
    <r>
      <rPr>
        <sz val="11"/>
        <color theme="1"/>
        <rFont val="Calibri"/>
        <family val="2"/>
        <charset val="238"/>
        <scheme val="minor"/>
      </rPr>
      <t xml:space="preserve"> (303x1,5 mm) nerez DIN 1.4404, tepelná izolace tl. 50 mm,
tepelná odolnost 150°C, opláštění nerez DIN 1.4301 tl. 0,6 mm</t>
    </r>
  </si>
  <si>
    <t>1.15</t>
  </si>
  <si>
    <r>
      <rPr>
        <b/>
        <sz val="11"/>
        <color theme="1"/>
        <rFont val="Calibri"/>
        <family val="2"/>
        <charset val="238"/>
        <scheme val="minor"/>
      </rPr>
      <t xml:space="preserve">Kouřovod DN 300 </t>
    </r>
    <r>
      <rPr>
        <sz val="11"/>
        <color theme="1"/>
        <rFont val="Calibri"/>
        <family val="2"/>
        <charset val="238"/>
        <scheme val="minor"/>
      </rPr>
      <t>(303x1,5 mm) nerez DIN 1.4404, tepelná izolace tl. 50 mm,
tepelná odolnost 150°C, opláštění nerez DIN 1.4301 tl. 0,6 mm</t>
    </r>
  </si>
  <si>
    <t>1.16</t>
  </si>
  <si>
    <r>
      <rPr>
        <b/>
        <sz val="11"/>
        <color theme="1"/>
        <rFont val="Calibri"/>
        <family val="2"/>
        <charset val="238"/>
        <scheme val="minor"/>
      </rPr>
      <t>Kontrolní otvor DN 300</t>
    </r>
    <r>
      <rPr>
        <sz val="11"/>
        <color theme="1"/>
        <rFont val="Calibri"/>
        <family val="2"/>
        <charset val="238"/>
        <scheme val="minor"/>
      </rPr>
      <t xml:space="preserve"> (303x1,5 mm) nerez DIN 1.4404, délka 350 mm
tepelná izolace tl. 50 mm, tepelná odolnost 150°C, 
opláštění nerez DIN 1.4301 tl. 0,6 mm</t>
    </r>
  </si>
  <si>
    <t>1.17</t>
  </si>
  <si>
    <r>
      <rPr>
        <b/>
        <sz val="11"/>
        <color theme="1"/>
        <rFont val="Calibri"/>
        <family val="2"/>
        <charset val="238"/>
        <scheme val="minor"/>
      </rPr>
      <t>Koleno 90° DN 300</t>
    </r>
    <r>
      <rPr>
        <sz val="11"/>
        <color theme="1"/>
        <rFont val="Calibri"/>
        <family val="2"/>
        <charset val="238"/>
        <scheme val="minor"/>
      </rPr>
      <t xml:space="preserve"> (303x1,5 mm) nerez DIN 1.4404, tepelná izolace tl. 50 mm,
tepelná odolnost 150°C, opláštění nerez DIN 1.4301 tl. 0,6 mm</t>
    </r>
  </si>
  <si>
    <t>1.18</t>
  </si>
  <si>
    <r>
      <rPr>
        <b/>
        <sz val="11"/>
        <color theme="1"/>
        <rFont val="Calibri"/>
        <family val="2"/>
        <charset val="238"/>
        <scheme val="minor"/>
      </rPr>
      <t>Redukce centrická DN 400/300</t>
    </r>
    <r>
      <rPr>
        <sz val="11"/>
        <color theme="1"/>
        <rFont val="Calibri"/>
        <family val="2"/>
        <charset val="238"/>
        <scheme val="minor"/>
      </rPr>
      <t>, nerez DIN 1.4404, tepelná izolace tl. 50 mm,
tepelná odolnost 150°C, opláštění nerez DIN 1.4301 tl. 0,6 mm</t>
    </r>
  </si>
  <si>
    <t>1.19</t>
  </si>
  <si>
    <r>
      <rPr>
        <b/>
        <sz val="11"/>
        <color theme="1"/>
        <rFont val="Calibri"/>
        <family val="2"/>
        <charset val="238"/>
        <scheme val="minor"/>
      </rPr>
      <t>Koleno 90° DN 300</t>
    </r>
    <r>
      <rPr>
        <sz val="11"/>
        <color theme="1"/>
        <rFont val="Calibri"/>
        <family val="2"/>
        <charset val="238"/>
        <scheme val="minor"/>
      </rPr>
      <t xml:space="preserve"> (303x1,5 mm) nerez DIN 1.4404</t>
    </r>
  </si>
  <si>
    <t>1.20</t>
  </si>
  <si>
    <r>
      <rPr>
        <b/>
        <sz val="11"/>
        <color theme="1"/>
        <rFont val="Calibri"/>
        <family val="2"/>
        <charset val="238"/>
        <scheme val="minor"/>
      </rPr>
      <t xml:space="preserve">Kouřovod DN 300 </t>
    </r>
    <r>
      <rPr>
        <sz val="11"/>
        <color theme="1"/>
        <rFont val="Calibri"/>
        <family val="2"/>
        <charset val="238"/>
        <scheme val="minor"/>
      </rPr>
      <t>(303x1,5 mm) nerez DIN 1.4404</t>
    </r>
  </si>
  <si>
    <t>1.21</t>
  </si>
  <si>
    <r>
      <rPr>
        <b/>
        <sz val="11"/>
        <color theme="1"/>
        <rFont val="Calibri"/>
        <family val="2"/>
        <charset val="238"/>
        <scheme val="minor"/>
      </rPr>
      <t xml:space="preserve">Koleno 45° DN 300 </t>
    </r>
    <r>
      <rPr>
        <sz val="11"/>
        <color theme="1"/>
        <rFont val="Calibri"/>
        <family val="2"/>
        <charset val="238"/>
        <scheme val="minor"/>
      </rPr>
      <t>(303x1,5 mm) nerez DIN 1.4404</t>
    </r>
  </si>
  <si>
    <t>1.22</t>
  </si>
  <si>
    <r>
      <rPr>
        <b/>
        <sz val="11"/>
        <color theme="1"/>
        <rFont val="Calibri"/>
        <family val="2"/>
        <charset val="238"/>
        <scheme val="minor"/>
      </rPr>
      <t>Redukce centrická DN 400/300</t>
    </r>
    <r>
      <rPr>
        <sz val="11"/>
        <color theme="1"/>
        <rFont val="Calibri"/>
        <family val="2"/>
        <charset val="238"/>
        <scheme val="minor"/>
      </rPr>
      <t>, nerez DIN 1.4404</t>
    </r>
  </si>
  <si>
    <t>1.23</t>
  </si>
  <si>
    <r>
      <rPr>
        <b/>
        <sz val="11"/>
        <color theme="1"/>
        <rFont val="Calibri"/>
        <family val="2"/>
        <charset val="238"/>
        <scheme val="minor"/>
      </rPr>
      <t>T-kus DN 400/300-45°</t>
    </r>
    <r>
      <rPr>
        <sz val="11"/>
        <color theme="1"/>
        <rFont val="Calibri"/>
        <family val="2"/>
        <charset val="238"/>
        <scheme val="minor"/>
      </rPr>
      <t>, nerez DIN 1.4404</t>
    </r>
  </si>
  <si>
    <t>1.24</t>
  </si>
  <si>
    <r>
      <rPr>
        <b/>
        <sz val="11"/>
        <color theme="1"/>
        <rFont val="Calibri"/>
        <family val="2"/>
        <charset val="238"/>
        <scheme val="minor"/>
      </rPr>
      <t>Komínová vložka DN 400</t>
    </r>
    <r>
      <rPr>
        <sz val="11"/>
        <color theme="1"/>
        <rFont val="Calibri"/>
        <family val="2"/>
        <charset val="238"/>
        <scheme val="minor"/>
      </rPr>
      <t>, nerez DIN 1.4404, tl. stěny 0,8 mm,
vycentrovaná pomocí přípravku pro vložkování komínů</t>
    </r>
  </si>
  <si>
    <t>1.25</t>
  </si>
  <si>
    <t>Vynášecí deska komínové vložky</t>
  </si>
  <si>
    <t>1.26</t>
  </si>
  <si>
    <r>
      <rPr>
        <b/>
        <sz val="11"/>
        <color theme="1"/>
        <rFont val="Calibri"/>
        <family val="2"/>
        <charset val="238"/>
        <scheme val="minor"/>
      </rPr>
      <t>Koncový díl komínové vložky DN 400</t>
    </r>
    <r>
      <rPr>
        <sz val="11"/>
        <color theme="1"/>
        <rFont val="Calibri"/>
        <family val="2"/>
        <charset val="238"/>
        <scheme val="minor"/>
      </rPr>
      <t>, nerez DIN 1.4404, délka 500 mm
tepelná izolace tl. 50 mm, opláštění nerez DIN 1.4301 tl. 0,6 mm</t>
    </r>
  </si>
  <si>
    <t>Odvod kondenzátu</t>
  </si>
  <si>
    <t>Nerezové potrubí DN 40 (40x1,5 mm), DIN 1.4301</t>
  </si>
  <si>
    <t>Redukce nerez 6/4" x 1", vnější závit</t>
  </si>
  <si>
    <t xml:space="preserve">Nerezové připojovací hrdlo DN 40 - G 6/4" </t>
  </si>
  <si>
    <t xml:space="preserve">Nerezové koleno 90° DN 40 </t>
  </si>
  <si>
    <t xml:space="preserve">Nerezový T-kus DN 40 </t>
  </si>
  <si>
    <t>Nerezový spoj rozebíratelný DN 40</t>
  </si>
  <si>
    <t>6</t>
  </si>
  <si>
    <t>Plastová chránička DN 50, dl. 500 mm</t>
  </si>
  <si>
    <t>Tepelná izolace venkovní části odvodu kondenzátu, tl. 40 mm</t>
  </si>
  <si>
    <t xml:space="preserve">Oplechování stávající komínové hlavy </t>
  </si>
  <si>
    <t>Uzemnění nové komínové vložky</t>
  </si>
  <si>
    <t>Kotevní a těsnící materiál</t>
  </si>
  <si>
    <t>Montáž tlumičů hluku, nosná konstrukce dodávkou stavební části</t>
  </si>
  <si>
    <t>Revize spalinové cesty</t>
  </si>
  <si>
    <t>Jeřábnické práce</t>
  </si>
  <si>
    <t>SO 01 Plynová kotelna</t>
  </si>
  <si>
    <t>Počet</t>
  </si>
  <si>
    <t>Jednotková cena</t>
  </si>
  <si>
    <t>Celková cena</t>
  </si>
  <si>
    <t>D.1.4.4 Vyvedení el. výkonu</t>
  </si>
  <si>
    <t>NN propoj RH -  R1</t>
  </si>
  <si>
    <t>Kabel 1-NYY 1x240</t>
  </si>
  <si>
    <t>Kabel UNITRONIC LI2YCY 4x2x0,5</t>
  </si>
  <si>
    <t>Ukončení vodičů do pr. kabelovým okem KU-F 240/12</t>
  </si>
  <si>
    <t>Kabelový žebřík KL100x600_S vč. Příslušenství</t>
  </si>
  <si>
    <t>Třemnová příchytka 2056 M 58 FT</t>
  </si>
  <si>
    <t>Spojovací a kotevní materiál kabelového žebříku</t>
  </si>
  <si>
    <t>sd</t>
  </si>
  <si>
    <t>Označení kabelů štítkem</t>
  </si>
  <si>
    <t>Prostup přes stěnu 700x10, prostup se protipožárně utěsní.</t>
  </si>
  <si>
    <t>NN propoj R1 - KGJ</t>
  </si>
  <si>
    <t>Kabel 1-NSGAFOU 1x240</t>
  </si>
  <si>
    <t>Kabelový žebřík KL100x500_S vč. Příslušenství</t>
  </si>
  <si>
    <t>NN propoj RH - RH8 kotelna</t>
  </si>
  <si>
    <t>Odpojení stávajícího vedení</t>
  </si>
  <si>
    <t>Kabel 1-AYKY 3x120+70</t>
  </si>
  <si>
    <t xml:space="preserve">Ukončení kabelu kabelovým okem </t>
  </si>
  <si>
    <t>Kabelový žebřík KL100x200_S vč. Příslušenství</t>
  </si>
  <si>
    <t>Uzemnění, ochranné pospojení</t>
  </si>
  <si>
    <t>Pásek FeZn 30/4 na povrchu</t>
  </si>
  <si>
    <t>Pásek FeZn 30/4 v zemi</t>
  </si>
  <si>
    <t>Svorka SR 2b</t>
  </si>
  <si>
    <t>Zkušební svorka SZ</t>
  </si>
  <si>
    <t>Podpěra vedení PV 44</t>
  </si>
  <si>
    <t>Vodič CYA 16  ZŽ včetně ukončení pro připojení než. Částí</t>
  </si>
  <si>
    <t>Označení pásky FeZn</t>
  </si>
  <si>
    <t>Svorkovnice MET</t>
  </si>
  <si>
    <t>Připojení technologie na pásek FeZn 30/4</t>
  </si>
  <si>
    <t>Projektová dokumentace skutečného provedení</t>
  </si>
  <si>
    <t>Výchozí revize</t>
  </si>
  <si>
    <t>Mechanizace, plošiny, lešení</t>
  </si>
  <si>
    <t>Doprava</t>
  </si>
  <si>
    <t>Ostatní VRN</t>
  </si>
  <si>
    <t>D.1.4.5 ELEKTROINSTALACE NN</t>
  </si>
  <si>
    <t>Elektroinstalace</t>
  </si>
  <si>
    <t>Kabelový žlab MERKUR 50/50 včetne příslušentví</t>
  </si>
  <si>
    <t>Plastová trubka VRM 25 šedá včetně příchytek, kolen</t>
  </si>
  <si>
    <t>LED svítidlo TREVOS PRIMA 54 W 8000 lm</t>
  </si>
  <si>
    <t>Nouzové svítidlo s piktogramem, 2W 60lm 6000K 3h nouzové IP44</t>
  </si>
  <si>
    <t>Zásuvka AC 230 V / 16 A, IP44</t>
  </si>
  <si>
    <t>Tlačítko IP44</t>
  </si>
  <si>
    <t>Kabel PRAFlaDur-J 3x1,5</t>
  </si>
  <si>
    <t>Tlačítko Total stop</t>
  </si>
  <si>
    <t>Kabel CYKY-J 3x2,5</t>
  </si>
  <si>
    <t>Kabel CYKY-J 3x1,5</t>
  </si>
  <si>
    <t xml:space="preserve">Ukončení kabelů </t>
  </si>
  <si>
    <t>Ostatní materiál</t>
  </si>
  <si>
    <t>REFERENCE / DESCRIPTION</t>
  </si>
  <si>
    <t>unit / item</t>
  </si>
  <si>
    <t>QTY</t>
  </si>
  <si>
    <t>Poznámka</t>
  </si>
  <si>
    <t>NÁZEV POLOŽKY</t>
  </si>
  <si>
    <t>m.j.</t>
  </si>
  <si>
    <t>počet m.j.</t>
  </si>
  <si>
    <t>Kč/m.j.</t>
  </si>
  <si>
    <t>Rozvaděč,Prvky řídícího systému  v rozvaděči DT2</t>
  </si>
  <si>
    <t>Rozvaděč DT2 1200x800x300 oceloplechový (včetně výzbroje, jističe, relé, pojistky atd.)</t>
  </si>
  <si>
    <t>Procesorová řídící jednotka AD-CPUW2</t>
  </si>
  <si>
    <t>AD-CPUW2</t>
  </si>
  <si>
    <t>ZAT nosič</t>
  </si>
  <si>
    <t>ZAT-nosic</t>
  </si>
  <si>
    <t xml:space="preserve">Displej </t>
  </si>
  <si>
    <t>AMR-OP87</t>
  </si>
  <si>
    <t xml:space="preserve">Rozšiřující modul 8xAnalogových vstupů </t>
  </si>
  <si>
    <t>AD-NI8</t>
  </si>
  <si>
    <t>AD-AI8</t>
  </si>
  <si>
    <t xml:space="preserve">Rozšiřující modul 8xdigitálních vstupů </t>
  </si>
  <si>
    <t>AD-DI8A</t>
  </si>
  <si>
    <t>Rozšiřující modul 8xAnalogových výstupů</t>
  </si>
  <si>
    <t>AD-AO8U</t>
  </si>
  <si>
    <t xml:space="preserve">Rozšiřující modul 8xdigitálních výstupů </t>
  </si>
  <si>
    <t>AD-PDO8</t>
  </si>
  <si>
    <t>GSM modul, 2xIn, 1xOut</t>
  </si>
  <si>
    <t>Převodník RS232/Mbus</t>
  </si>
  <si>
    <t>Software AMIT - 80db</t>
  </si>
  <si>
    <t>Vizualizace - rozšíření stávající o technologii KJ, včetně licence pro db</t>
  </si>
  <si>
    <t>Switch 5LAN/230V</t>
  </si>
  <si>
    <t xml:space="preserve">Periférie MaR dodávka </t>
  </si>
  <si>
    <t>Houkačka, 92dB, 230VAC, montáž na stšnu</t>
  </si>
  <si>
    <t>Snímač teploty jímkový včetně jímky G1/2", delká stonku 180</t>
  </si>
  <si>
    <t>Ni1000/6180ppm</t>
  </si>
  <si>
    <t>Snímač teploty jímkový včetně jímky G1/2", delká stonku 420</t>
  </si>
  <si>
    <t>Topný kabel 200W/m, délka 10m, s termostatem</t>
  </si>
  <si>
    <t>Stop tlačítko</t>
  </si>
  <si>
    <t>Čidlo plynu dvoustupňové, 10%DMV, 20%DMV</t>
  </si>
  <si>
    <t>GC20P</t>
  </si>
  <si>
    <t>Proudový snímač teploty prostoru, 4-20mA, -30+100°C</t>
  </si>
  <si>
    <t>Proudový snímač teploty 4-20mA, 0-100°C, jímkový včetně jímky G1/2", l=160mm</t>
  </si>
  <si>
    <t>Proudový snímač teploty jímkový včetně jímky G1/2", delká stonku 180, 4-20mA, 0-100°C</t>
  </si>
  <si>
    <t>Termostat prostoru 20-60°C</t>
  </si>
  <si>
    <t>kontaktní spínač zanesení filtru VZT 30-300Pa</t>
  </si>
  <si>
    <t>Kabely MaR</t>
  </si>
  <si>
    <t>CYKY-J 3x4</t>
  </si>
  <si>
    <t>CYKY-J 3x1,5</t>
  </si>
  <si>
    <t>H05VV-F 3x0,5</t>
  </si>
  <si>
    <t>H05VV-F 3x1</t>
  </si>
  <si>
    <t>JYTY-O 2x1</t>
  </si>
  <si>
    <t>JYTY-O 4x1</t>
  </si>
  <si>
    <t>JYTY-O 7x1</t>
  </si>
  <si>
    <t>JYTY-O 14x1</t>
  </si>
  <si>
    <t>FTP cat5e</t>
  </si>
  <si>
    <t>trubka PVC ohebná pr.20mm 320N</t>
  </si>
  <si>
    <t>trubka PVC ohebná pr.32mm 320N</t>
  </si>
  <si>
    <t xml:space="preserve">Plastová rozvodnice 200x300x150mm </t>
  </si>
  <si>
    <t>Plastová krabice instalační 80x80x30</t>
  </si>
  <si>
    <t>Žlab 100/50 včetně nosníků a mont. Materiálu</t>
  </si>
  <si>
    <t>Žlab 50/50 včetně nosníků a mont. Materiálu</t>
  </si>
  <si>
    <t>Průrazy do 50mm</t>
  </si>
  <si>
    <t>CYA 10zz, svorka, pásek Cu</t>
  </si>
  <si>
    <t>Pomocný montážní materiál</t>
  </si>
  <si>
    <t>Požární ucpávky do 50cm2</t>
  </si>
  <si>
    <t>Cestovní náklady MaR, ubytování</t>
  </si>
  <si>
    <t>Usazení rozvaděče, trasy a kabeláž periferií MaR, ukončení kabelů a připojení</t>
  </si>
  <si>
    <t>Doplnění stávajícího MaR kotelny</t>
  </si>
  <si>
    <t>úprava rozvaděče RH.6 - doplnění jističe pro rozvaděč DT2</t>
  </si>
  <si>
    <t>sb</t>
  </si>
  <si>
    <t>doplnění svorkovnice XKJ - zapojení signálů do DT2</t>
  </si>
  <si>
    <t>úprava a doplnění aplikačního SW kotelny pro instalaci KJ</t>
  </si>
  <si>
    <t xml:space="preserve">Kabeláž a připojení periferií KGJ - bude upřesněno dle výrobní dokumentace </t>
  </si>
  <si>
    <t>Usazení rozvaděčů KGJ, trasy a kabeláž KGJ, ukončení kabelů a připojení</t>
  </si>
  <si>
    <t>Zkušební provoz</t>
  </si>
  <si>
    <t>Zaškolení obsluhy</t>
  </si>
  <si>
    <t>Doprava materiálu</t>
  </si>
  <si>
    <t>Cestovní náklady a ubytování</t>
  </si>
  <si>
    <t>Zkoušky a revize</t>
  </si>
  <si>
    <t>Kompletační činnost</t>
  </si>
  <si>
    <t>Projekt skutečného provedení</t>
  </si>
  <si>
    <t>D.1.4.6 Měření a regulace</t>
  </si>
  <si>
    <t>SO02 Nová odběratelská TS</t>
  </si>
  <si>
    <t>D.1.4.4 Technologie TS</t>
  </si>
  <si>
    <t>Technologie vedení VN</t>
  </si>
  <si>
    <t>Kabelová koncovka CHE-F 42/ 50-150mm</t>
  </si>
  <si>
    <t>Kabel 35-AXEKVCEY 1x120/16</t>
  </si>
  <si>
    <t xml:space="preserve">	Příplatek na zatahování kabelů váhy do 4 kg </t>
  </si>
  <si>
    <t>Kabelový adaptér CTS 630A 38,5kV 150-240 CZ + CTKSA 29kA /38,5kV</t>
  </si>
  <si>
    <t>Připojení stínění kabelů včetně kabelového oka Cu 16</t>
  </si>
  <si>
    <t>Kabelová příchytka KPz</t>
  </si>
  <si>
    <t>Svazkování kabelu VN stahovacím páskem</t>
  </si>
  <si>
    <t>Označení vedení kabelovým štítkem</t>
  </si>
  <si>
    <t>set</t>
  </si>
  <si>
    <t>Rám pod VN rozvaděč</t>
  </si>
  <si>
    <t>VN rozváděč ABB sestava V-M-F 38,5kV vč. REF615</t>
  </si>
  <si>
    <t>Kabelový adaptér CWS 400A 38,5kV 50-95/EGA</t>
  </si>
  <si>
    <t>Kabelové konovka CHE-I 42kV/ 50-150mm</t>
  </si>
  <si>
    <t>Kabel 35-AXEKVCEY 1x70/16</t>
  </si>
  <si>
    <t>Označení kabelové trasy VN</t>
  </si>
  <si>
    <t>Olejový transformátor OTC 1250H30, 35/0,4kV, 1250kVA Ekodesign 2</t>
  </si>
  <si>
    <t>Rám pod hradící členy</t>
  </si>
  <si>
    <t xml:space="preserve">HRADICI CLEN TROJFAZ 0,4KV/1250KVA/21     </t>
  </si>
  <si>
    <t>Rozvaděč RH1 400V, In=2000A dle výkresové dokumentace</t>
  </si>
  <si>
    <t>Záložní zdroj ANM1 24V DC 40Ah</t>
  </si>
  <si>
    <t>USM ES3 - skříň obchodního měření</t>
  </si>
  <si>
    <t>Rozvaděč pro potřeby DŘT AXY vč. jednotky RTU 7M</t>
  </si>
  <si>
    <t>Kabel CYKY-J 5x4</t>
  </si>
  <si>
    <t>Kabel CYKY-O 7x2,5</t>
  </si>
  <si>
    <t>Kabel CYKY-J 5x2,5</t>
  </si>
  <si>
    <t>Kabel JYTY 7x1</t>
  </si>
  <si>
    <t>Kabel JYTY 14x1</t>
  </si>
  <si>
    <t>Zkoušky zvýšeným napěťím</t>
  </si>
  <si>
    <t>Koordinace a spolupráce s PDS</t>
  </si>
  <si>
    <t>Dokončovací práce, uklid</t>
  </si>
  <si>
    <t>Vypínač č.1 IP44</t>
  </si>
  <si>
    <t xml:space="preserve">Poznámka </t>
  </si>
  <si>
    <t>ROZPOČET</t>
  </si>
  <si>
    <t>SO01</t>
  </si>
  <si>
    <t>PLYNOVÁ KOTELNA</t>
  </si>
  <si>
    <t>D.1.1.</t>
  </si>
  <si>
    <t>30,36913*10</t>
  </si>
  <si>
    <t>0,75*19,5</t>
  </si>
  <si>
    <t>14,625*0,2*40/1000</t>
  </si>
  <si>
    <t>13,13*0,15</t>
  </si>
  <si>
    <t>2,93*1,78*0,15</t>
  </si>
  <si>
    <t>13,13*3,301*1,33/1000</t>
  </si>
  <si>
    <t>2,93*1,78*3,301*1,33/1000</t>
  </si>
  <si>
    <t>0,05*(1,78*2,9)</t>
  </si>
  <si>
    <t>6,761*0,05</t>
  </si>
  <si>
    <t>18,254*0,15*2</t>
  </si>
  <si>
    <t>18,254*0,15</t>
  </si>
  <si>
    <t>0,6*2</t>
  </si>
  <si>
    <t>(5,0-0,977+0,503+0,9+2,7+0,5+6,15*2+1,0*2+2,8*2+7,42*2-3,2-9)</t>
  </si>
  <si>
    <t>13,13*1,15</t>
  </si>
  <si>
    <t>5,2154*1,15</t>
  </si>
  <si>
    <t>0,75*19,5*1,15</t>
  </si>
  <si>
    <t>D + M U 160 4ks po 1750mm, kompletně dle výkresu 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</si>
</sst>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00"/>
    <numFmt numFmtId="165" formatCode="0.0"/>
    <numFmt numFmtId="166" formatCode="#,##0.0"/>
    <numFmt numFmtId="167" formatCode="#,##0\ &quot;Kč&quot;"/>
    <numFmt numFmtId="168" formatCode="#,##0.\-"/>
  </numFmts>
  <fonts count="55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b/>
      <sz val="10"/>
      <name val="Arial CE"/>
      <charset val="238"/>
    </font>
    <font>
      <sz val="9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7"/>
      <name val="Arial CE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indexed="12"/>
      <name val="Arial CE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Helv"/>
    </font>
    <font>
      <b/>
      <sz val="11"/>
      <color indexed="42"/>
      <name val="Arial CE"/>
      <family val="2"/>
      <charset val="238"/>
    </font>
    <font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i/>
      <sz val="8"/>
      <name val="Arial CE"/>
      <family val="2"/>
      <charset val="238"/>
    </font>
    <font>
      <b/>
      <i/>
      <sz val="8"/>
      <name val="Arial CE"/>
      <charset val="238"/>
    </font>
    <font>
      <sz val="9"/>
      <color rgb="FF000000"/>
      <name val="Arial"/>
      <family val="2"/>
      <charset val="238"/>
    </font>
    <font>
      <sz val="9"/>
      <color rgb="FF92D050"/>
      <name val="Arial"/>
      <family val="2"/>
      <charset val="238"/>
    </font>
    <font>
      <u/>
      <sz val="8"/>
      <name val="Arial CE"/>
      <family val="2"/>
      <charset val="238"/>
    </font>
    <font>
      <b/>
      <sz val="1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0070C0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</fills>
  <borders count="1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7030A0"/>
      </left>
      <right style="thin">
        <color indexed="64"/>
      </right>
      <top style="medium">
        <color rgb="FF7030A0"/>
      </top>
      <bottom style="medium">
        <color rgb="FF7030A0"/>
      </bottom>
      <diagonal/>
    </border>
    <border>
      <left style="thin">
        <color indexed="64"/>
      </left>
      <right style="thin">
        <color indexed="64"/>
      </right>
      <top style="medium">
        <color rgb="FF7030A0"/>
      </top>
      <bottom style="medium">
        <color rgb="FF7030A0"/>
      </bottom>
      <diagonal/>
    </border>
    <border>
      <left style="thin">
        <color indexed="64"/>
      </left>
      <right/>
      <top style="medium">
        <color rgb="FF7030A0"/>
      </top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/>
      <top style="medium">
        <color rgb="FF7030A0"/>
      </top>
      <bottom/>
      <diagonal/>
    </border>
    <border>
      <left style="thin">
        <color indexed="64"/>
      </left>
      <right style="medium">
        <color rgb="FF7030A0"/>
      </right>
      <top style="medium">
        <color rgb="FF7030A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7030A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7030A0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7030A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rgb="FF7030A0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7030A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rgb="FF7030A0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rgb="FF7030A0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/>
      <bottom style="hair">
        <color indexed="64"/>
      </bottom>
      <diagonal/>
    </border>
    <border>
      <left style="thin">
        <color indexed="9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ashed">
        <color indexed="64"/>
      </left>
      <right style="double">
        <color indexed="64"/>
      </right>
      <top style="double">
        <color indexed="64"/>
      </top>
      <bottom/>
      <diagonal/>
    </border>
    <border>
      <left style="dashed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ashed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3" fillId="0" borderId="0" applyNumberFormat="0" applyFill="0" applyBorder="0" applyProtection="0"/>
    <xf numFmtId="0" fontId="20" fillId="0" borderId="0"/>
  </cellStyleXfs>
  <cellXfs count="762">
    <xf numFmtId="0" fontId="0" fillId="0" borderId="0" xfId="0"/>
    <xf numFmtId="0" fontId="2" fillId="0" borderId="1" xfId="0" applyFont="1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3" borderId="1" xfId="0" applyFill="1" applyBorder="1"/>
    <xf numFmtId="49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4" xfId="0" applyFill="1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3" fillId="2" borderId="5" xfId="0" applyFont="1" applyFill="1" applyBorder="1" applyAlignment="1">
      <alignment vertical="top"/>
    </xf>
    <xf numFmtId="49" fontId="3" fillId="2" borderId="6" xfId="0" applyNumberFormat="1" applyFont="1" applyFill="1" applyBorder="1" applyAlignment="1">
      <alignment vertical="top"/>
    </xf>
    <xf numFmtId="49" fontId="3" fillId="2" borderId="6" xfId="0" applyNumberFormat="1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shrinkToFit="1"/>
    </xf>
    <xf numFmtId="164" fontId="3" fillId="2" borderId="6" xfId="0" applyNumberFormat="1" applyFont="1" applyFill="1" applyBorder="1" applyAlignment="1">
      <alignment vertical="top" shrinkToFit="1"/>
    </xf>
    <xf numFmtId="4" fontId="3" fillId="2" borderId="6" xfId="0" applyNumberFormat="1" applyFont="1" applyFill="1" applyBorder="1" applyAlignment="1">
      <alignment vertical="top" shrinkToFit="1"/>
    </xf>
    <xf numFmtId="0" fontId="4" fillId="0" borderId="7" xfId="0" applyFont="1" applyBorder="1" applyAlignment="1">
      <alignment vertical="top"/>
    </xf>
    <xf numFmtId="49" fontId="4" fillId="0" borderId="8" xfId="0" applyNumberFormat="1" applyFont="1" applyBorder="1" applyAlignment="1">
      <alignment vertical="top"/>
    </xf>
    <xf numFmtId="49" fontId="4" fillId="0" borderId="8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shrinkToFit="1"/>
    </xf>
    <xf numFmtId="164" fontId="4" fillId="0" borderId="8" xfId="0" applyNumberFormat="1" applyFont="1" applyBorder="1" applyAlignment="1">
      <alignment vertical="top" shrinkToFit="1"/>
    </xf>
    <xf numFmtId="4" fontId="4" fillId="4" borderId="8" xfId="0" applyNumberFormat="1" applyFont="1" applyFill="1" applyBorder="1" applyAlignment="1" applyProtection="1">
      <alignment vertical="top" shrinkToFit="1"/>
      <protection locked="0"/>
    </xf>
    <xf numFmtId="4" fontId="4" fillId="0" borderId="8" xfId="0" applyNumberFormat="1" applyFont="1" applyBorder="1" applyAlignment="1">
      <alignment vertical="top" shrinkToFi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49" fontId="0" fillId="0" borderId="0" xfId="0" applyNumberFormat="1" applyAlignment="1">
      <alignment horizontal="left" vertical="top" wrapText="1"/>
    </xf>
    <xf numFmtId="0" fontId="3" fillId="2" borderId="4" xfId="0" applyFont="1" applyFill="1" applyBorder="1" applyAlignment="1">
      <alignment vertical="top"/>
    </xf>
    <xf numFmtId="49" fontId="3" fillId="2" borderId="2" xfId="0" applyNumberFormat="1" applyFont="1" applyFill="1" applyBorder="1" applyAlignment="1">
      <alignment vertical="top"/>
    </xf>
    <xf numFmtId="49" fontId="3" fillId="2" borderId="2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4" fontId="3" fillId="2" borderId="3" xfId="0" applyNumberFormat="1" applyFont="1" applyFill="1" applyBorder="1" applyAlignment="1">
      <alignment vertical="top" shrinkToFit="1"/>
    </xf>
    <xf numFmtId="0" fontId="6" fillId="4" borderId="0" xfId="0" applyFont="1" applyFill="1" applyAlignment="1" applyProtection="1">
      <alignment horizontal="left" vertical="center"/>
      <protection locked="0"/>
    </xf>
    <xf numFmtId="0" fontId="6" fillId="4" borderId="16" xfId="0" applyFont="1" applyFill="1" applyBorder="1" applyAlignment="1" applyProtection="1">
      <alignment horizontal="left" vertical="center" wrapText="1"/>
      <protection locked="0"/>
    </xf>
    <xf numFmtId="49" fontId="39" fillId="17" borderId="102" xfId="0" applyNumberFormat="1" applyFont="1" applyFill="1" applyBorder="1" applyAlignment="1">
      <alignment horizontal="center" vertical="center" wrapText="1"/>
    </xf>
    <xf numFmtId="165" fontId="39" fillId="17" borderId="103" xfId="0" applyNumberFormat="1" applyFont="1" applyFill="1" applyBorder="1" applyAlignment="1">
      <alignment horizontal="center" vertical="center"/>
    </xf>
    <xf numFmtId="49" fontId="39" fillId="17" borderId="103" xfId="0" applyNumberFormat="1" applyFont="1" applyFill="1" applyBorder="1" applyAlignment="1">
      <alignment horizontal="center" vertical="center"/>
    </xf>
    <xf numFmtId="9" fontId="39" fillId="17" borderId="105" xfId="4" applyNumberFormat="1" applyFont="1" applyFill="1" applyBorder="1" applyAlignment="1">
      <alignment horizontal="center" vertical="center" wrapText="1"/>
    </xf>
    <xf numFmtId="49" fontId="19" fillId="16" borderId="106" xfId="0" applyNumberFormat="1" applyFont="1" applyFill="1" applyBorder="1" applyAlignment="1">
      <alignment horizontal="left" vertical="center" wrapText="1"/>
    </xf>
    <xf numFmtId="49" fontId="20" fillId="0" borderId="107" xfId="0" applyNumberFormat="1" applyFont="1" applyBorder="1" applyAlignment="1">
      <alignment horizontal="left" vertical="center"/>
    </xf>
    <xf numFmtId="49" fontId="40" fillId="12" borderId="106" xfId="5" applyNumberFormat="1" applyFont="1" applyFill="1" applyBorder="1" applyAlignment="1">
      <alignment vertical="center" wrapText="1"/>
    </xf>
    <xf numFmtId="165" fontId="20" fillId="12" borderId="107" xfId="5" applyNumberFormat="1" applyFill="1" applyBorder="1" applyAlignment="1">
      <alignment horizontal="right" vertical="center"/>
    </xf>
    <xf numFmtId="166" fontId="20" fillId="12" borderId="107" xfId="5" applyNumberFormat="1" applyFill="1" applyBorder="1" applyAlignment="1">
      <alignment horizontal="left" vertical="center"/>
    </xf>
    <xf numFmtId="49" fontId="20" fillId="0" borderId="106" xfId="8" applyNumberFormat="1" applyBorder="1" applyAlignment="1">
      <alignment vertical="center" wrapText="1"/>
    </xf>
    <xf numFmtId="49" fontId="20" fillId="0" borderId="107" xfId="6" applyNumberFormat="1" applyBorder="1" applyAlignment="1">
      <alignment horizontal="left" vertical="center"/>
    </xf>
    <xf numFmtId="49" fontId="20" fillId="0" borderId="106" xfId="9" applyNumberFormat="1" applyBorder="1" applyAlignment="1">
      <alignment vertical="center" wrapText="1"/>
    </xf>
    <xf numFmtId="49" fontId="20" fillId="0" borderId="106" xfId="5" applyNumberFormat="1" applyBorder="1" applyAlignment="1">
      <alignment vertical="center" wrapText="1"/>
    </xf>
    <xf numFmtId="166" fontId="20" fillId="0" borderId="107" xfId="5" applyNumberFormat="1" applyBorder="1" applyAlignment="1">
      <alignment horizontal="left" vertical="center"/>
    </xf>
    <xf numFmtId="165" fontId="20" fillId="0" borderId="107" xfId="5" applyNumberFormat="1" applyBorder="1" applyAlignment="1">
      <alignment horizontal="right" vertical="center"/>
    </xf>
    <xf numFmtId="49" fontId="20" fillId="0" borderId="107" xfId="0" applyNumberFormat="1" applyFont="1" applyBorder="1" applyAlignment="1">
      <alignment vertical="center"/>
    </xf>
    <xf numFmtId="165" fontId="20" fillId="0" borderId="107" xfId="0" applyNumberFormat="1" applyFont="1" applyBorder="1" applyAlignment="1">
      <alignment vertical="center"/>
    </xf>
    <xf numFmtId="49" fontId="20" fillId="0" borderId="106" xfId="0" applyNumberFormat="1" applyFont="1" applyBorder="1" applyAlignment="1">
      <alignment vertical="center" wrapText="1"/>
    </xf>
    <xf numFmtId="165" fontId="16" fillId="0" borderId="107" xfId="0" applyNumberFormat="1" applyFont="1" applyBorder="1" applyAlignment="1">
      <alignment horizontal="right" vertical="center"/>
    </xf>
    <xf numFmtId="49" fontId="20" fillId="0" borderId="106" xfId="7" applyNumberFormat="1" applyBorder="1" applyAlignment="1">
      <alignment vertical="center" wrapText="1"/>
    </xf>
    <xf numFmtId="165" fontId="20" fillId="0" borderId="107" xfId="7" applyNumberFormat="1" applyBorder="1" applyAlignment="1">
      <alignment horizontal="right" vertical="center"/>
    </xf>
    <xf numFmtId="166" fontId="20" fillId="0" borderId="107" xfId="7" applyNumberFormat="1" applyBorder="1" applyAlignment="1">
      <alignment horizontal="left" vertical="center"/>
    </xf>
    <xf numFmtId="165" fontId="20" fillId="0" borderId="107" xfId="6" applyNumberFormat="1" applyBorder="1" applyAlignment="1">
      <alignment horizontal="right" vertical="center"/>
    </xf>
    <xf numFmtId="49" fontId="20" fillId="0" borderId="106" xfId="6" applyNumberFormat="1" applyBorder="1" applyAlignment="1">
      <alignment vertical="center" wrapText="1"/>
    </xf>
    <xf numFmtId="166" fontId="20" fillId="0" borderId="107" xfId="9" applyNumberFormat="1" applyBorder="1" applyAlignment="1">
      <alignment horizontal="right" vertical="center"/>
    </xf>
    <xf numFmtId="4" fontId="20" fillId="0" borderId="107" xfId="5" applyNumberFormat="1" applyBorder="1" applyAlignment="1">
      <alignment horizontal="right" vertical="center"/>
    </xf>
    <xf numFmtId="0" fontId="18" fillId="0" borderId="106" xfId="10" applyFont="1" applyBorder="1" applyAlignment="1">
      <alignment wrapText="1"/>
    </xf>
    <xf numFmtId="165" fontId="20" fillId="0" borderId="107" xfId="11" applyNumberFormat="1" applyBorder="1" applyAlignment="1">
      <alignment vertical="center"/>
    </xf>
    <xf numFmtId="49" fontId="20" fillId="0" borderId="107" xfId="11" applyNumberFormat="1" applyBorder="1" applyAlignment="1">
      <alignment horizontal="left" vertical="center"/>
    </xf>
    <xf numFmtId="49" fontId="20" fillId="0" borderId="106" xfId="12" applyNumberFormat="1" applyBorder="1" applyAlignment="1">
      <alignment vertical="center" wrapText="1"/>
    </xf>
    <xf numFmtId="165" fontId="20" fillId="0" borderId="107" xfId="9" applyNumberFormat="1" applyBorder="1" applyAlignment="1">
      <alignment horizontal="right" vertical="center"/>
    </xf>
    <xf numFmtId="165" fontId="17" fillId="0" borderId="107" xfId="0" applyNumberFormat="1" applyFont="1" applyBorder="1" applyAlignment="1">
      <alignment horizontal="right" vertical="center"/>
    </xf>
    <xf numFmtId="165" fontId="17" fillId="0" borderId="107" xfId="0" applyNumberFormat="1" applyFont="1" applyBorder="1" applyAlignment="1">
      <alignment vertical="center"/>
    </xf>
    <xf numFmtId="49" fontId="20" fillId="0" borderId="106" xfId="15" applyNumberFormat="1" applyFont="1" applyFill="1" applyBorder="1" applyAlignment="1" applyProtection="1">
      <alignment vertical="center" wrapText="1"/>
    </xf>
    <xf numFmtId="165" fontId="20" fillId="0" borderId="107" xfId="15" applyNumberFormat="1" applyFont="1" applyFill="1" applyBorder="1" applyAlignment="1" applyProtection="1">
      <alignment horizontal="right" vertical="center"/>
    </xf>
    <xf numFmtId="49" fontId="20" fillId="0" borderId="107" xfId="15" applyNumberFormat="1" applyFont="1" applyFill="1" applyBorder="1" applyAlignment="1" applyProtection="1">
      <alignment horizontal="left" vertical="center"/>
    </xf>
    <xf numFmtId="0" fontId="0" fillId="0" borderId="0" xfId="0" applyProtection="1">
      <protection hidden="1"/>
    </xf>
    <xf numFmtId="0" fontId="29" fillId="2" borderId="12" xfId="0" applyFont="1" applyFill="1" applyBorder="1" applyAlignment="1" applyProtection="1">
      <alignment horizontal="left" vertical="center" indent="1"/>
      <protection hidden="1"/>
    </xf>
    <xf numFmtId="0" fontId="0" fillId="2" borderId="0" xfId="0" applyFill="1" applyAlignment="1" applyProtection="1">
      <alignment wrapText="1"/>
      <protection hidden="1"/>
    </xf>
    <xf numFmtId="0" fontId="0" fillId="2" borderId="12" xfId="0" applyFill="1" applyBorder="1" applyAlignment="1" applyProtection="1">
      <alignment horizontal="left" vertical="center" indent="1"/>
      <protection hidden="1"/>
    </xf>
    <xf numFmtId="0" fontId="6" fillId="2" borderId="0" xfId="0" applyFont="1" applyFill="1" applyAlignment="1" applyProtection="1">
      <alignment horizontal="left" vertical="center" wrapText="1"/>
      <protection hidden="1"/>
    </xf>
    <xf numFmtId="0" fontId="0" fillId="2" borderId="15" xfId="0" applyFill="1" applyBorder="1" applyAlignment="1" applyProtection="1">
      <alignment horizontal="left" vertical="center" indent="1"/>
      <protection hidden="1"/>
    </xf>
    <xf numFmtId="0" fontId="0" fillId="2" borderId="16" xfId="0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horizontal="left" vertical="center" wrapText="1"/>
      <protection hidden="1"/>
    </xf>
    <xf numFmtId="0" fontId="17" fillId="0" borderId="18" xfId="0" applyFont="1" applyBorder="1" applyAlignment="1" applyProtection="1">
      <alignment horizontal="left" vertical="center" indent="1"/>
      <protection hidden="1"/>
    </xf>
    <xf numFmtId="0" fontId="0" fillId="0" borderId="6" xfId="0" applyBorder="1" applyAlignment="1" applyProtection="1">
      <alignment wrapText="1"/>
      <protection hidden="1"/>
    </xf>
    <xf numFmtId="0" fontId="17" fillId="0" borderId="6" xfId="0" applyFont="1" applyBorder="1" applyAlignment="1" applyProtection="1">
      <alignment horizontal="right" vertical="center"/>
      <protection hidden="1"/>
    </xf>
    <xf numFmtId="0" fontId="6" fillId="0" borderId="6" xfId="0" applyFont="1" applyBorder="1" applyAlignment="1" applyProtection="1">
      <alignment horizontal="left" vertical="center"/>
      <protection hidden="1"/>
    </xf>
    <xf numFmtId="0" fontId="0" fillId="0" borderId="13" xfId="0" applyBorder="1" applyProtection="1">
      <protection hidden="1"/>
    </xf>
    <xf numFmtId="0" fontId="6" fillId="0" borderId="12" xfId="0" applyFont="1" applyBorder="1" applyAlignment="1" applyProtection="1">
      <alignment horizontal="left" vertical="center" inden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0" fillId="0" borderId="14" xfId="0" applyBorder="1" applyProtection="1">
      <protection hidden="1"/>
    </xf>
    <xf numFmtId="0" fontId="6" fillId="0" borderId="15" xfId="0" applyFont="1" applyBorder="1" applyAlignment="1" applyProtection="1">
      <alignment horizontal="left" vertical="center" indent="1"/>
      <protection hidden="1"/>
    </xf>
    <xf numFmtId="0" fontId="6" fillId="0" borderId="16" xfId="0" applyFont="1" applyBorder="1" applyAlignment="1" applyProtection="1">
      <alignment horizontal="right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hidden="1"/>
    </xf>
    <xf numFmtId="0" fontId="0" fillId="0" borderId="16" xfId="0" applyBorder="1" applyAlignment="1" applyProtection="1">
      <alignment vertical="center"/>
      <protection hidden="1"/>
    </xf>
    <xf numFmtId="0" fontId="6" fillId="0" borderId="16" xfId="0" applyFont="1" applyBorder="1" applyAlignment="1" applyProtection="1">
      <alignment vertical="center"/>
      <protection hidden="1"/>
    </xf>
    <xf numFmtId="0" fontId="0" fillId="0" borderId="17" xfId="0" applyBorder="1" applyProtection="1">
      <protection hidden="1"/>
    </xf>
    <xf numFmtId="0" fontId="17" fillId="0" borderId="12" xfId="0" applyFont="1" applyBorder="1" applyAlignment="1" applyProtection="1">
      <alignment horizontal="left" vertical="center" inden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6" xfId="0" applyBorder="1" applyAlignment="1" applyProtection="1">
      <alignment horizontal="right" vertical="center"/>
      <protection hidden="1"/>
    </xf>
    <xf numFmtId="0" fontId="17" fillId="0" borderId="18" xfId="0" applyFont="1" applyBorder="1" applyAlignment="1" applyProtection="1">
      <alignment horizontal="left" vertical="top" indent="1"/>
      <protection hidden="1"/>
    </xf>
    <xf numFmtId="0" fontId="0" fillId="0" borderId="6" xfId="0" applyBorder="1" applyAlignment="1" applyProtection="1">
      <alignment vertical="top" wrapText="1"/>
      <protection hidden="1"/>
    </xf>
    <xf numFmtId="0" fontId="6" fillId="0" borderId="6" xfId="0" applyFont="1" applyBorder="1" applyAlignment="1" applyProtection="1">
      <alignment horizontal="left" vertical="top" wrapText="1"/>
      <protection hidden="1"/>
    </xf>
    <xf numFmtId="0" fontId="6" fillId="0" borderId="6" xfId="0" applyFont="1" applyBorder="1" applyAlignment="1" applyProtection="1">
      <alignment vertical="center" wrapText="1"/>
      <protection hidden="1"/>
    </xf>
    <xf numFmtId="0" fontId="6" fillId="0" borderId="6" xfId="0" applyFont="1" applyBorder="1" applyAlignment="1" applyProtection="1">
      <alignment vertical="center"/>
      <protection hidden="1"/>
    </xf>
    <xf numFmtId="0" fontId="0" fillId="0" borderId="6" xfId="0" applyBorder="1" applyAlignment="1" applyProtection="1">
      <alignment horizontal="right" vertical="center"/>
      <protection hidden="1"/>
    </xf>
    <xf numFmtId="0" fontId="17" fillId="0" borderId="19" xfId="0" applyFont="1" applyBorder="1" applyAlignment="1" applyProtection="1">
      <alignment horizontal="left" indent="1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2" xfId="0" applyBorder="1" applyAlignment="1" applyProtection="1">
      <alignment wrapText="1"/>
      <protection hidden="1"/>
    </xf>
    <xf numFmtId="1" fontId="6" fillId="0" borderId="2" xfId="0" applyNumberFormat="1" applyFont="1" applyBorder="1" applyAlignment="1" applyProtection="1">
      <alignment horizontal="right" vertical="center" wrapText="1"/>
      <protection hidden="1"/>
    </xf>
    <xf numFmtId="0" fontId="0" fillId="0" borderId="2" xfId="0" applyBorder="1" applyAlignment="1" applyProtection="1">
      <alignment horizontal="left" vertical="center" indent="1"/>
      <protection hidden="1"/>
    </xf>
    <xf numFmtId="0" fontId="6" fillId="0" borderId="2" xfId="0" applyFont="1" applyBorder="1" applyAlignment="1" applyProtection="1">
      <alignment vertical="center"/>
      <protection hidden="1"/>
    </xf>
    <xf numFmtId="49" fontId="0" fillId="0" borderId="20" xfId="0" applyNumberFormat="1" applyBorder="1" applyAlignment="1" applyProtection="1">
      <alignment horizontal="left" vertical="center"/>
      <protection hidden="1"/>
    </xf>
    <xf numFmtId="0" fontId="17" fillId="0" borderId="19" xfId="0" applyFont="1" applyBorder="1" applyAlignment="1" applyProtection="1">
      <alignment horizontal="left" vertical="center" indent="1"/>
      <protection hidden="1"/>
    </xf>
    <xf numFmtId="1" fontId="6" fillId="0" borderId="4" xfId="0" applyNumberFormat="1" applyFont="1" applyBorder="1" applyAlignment="1" applyProtection="1">
      <alignment horizontal="right" vertical="center" wrapText="1"/>
      <protection hidden="1"/>
    </xf>
    <xf numFmtId="49" fontId="17" fillId="0" borderId="20" xfId="0" applyNumberFormat="1" applyFont="1" applyBorder="1" applyAlignment="1" applyProtection="1">
      <alignment horizontal="left" vertical="center"/>
      <protection hidden="1"/>
    </xf>
    <xf numFmtId="0" fontId="17" fillId="0" borderId="15" xfId="0" applyFont="1" applyBorder="1" applyAlignment="1" applyProtection="1">
      <alignment horizontal="left" vertical="center" indent="1"/>
      <protection hidden="1"/>
    </xf>
    <xf numFmtId="0" fontId="0" fillId="0" borderId="16" xfId="0" applyBorder="1" applyAlignment="1" applyProtection="1">
      <alignment horizontal="left" vertical="center" wrapText="1"/>
      <protection hidden="1"/>
    </xf>
    <xf numFmtId="0" fontId="0" fillId="0" borderId="16" xfId="0" applyBorder="1" applyAlignment="1" applyProtection="1">
      <alignment wrapText="1"/>
      <protection hidden="1"/>
    </xf>
    <xf numFmtId="1" fontId="6" fillId="0" borderId="21" xfId="0" applyNumberFormat="1" applyFont="1" applyBorder="1" applyAlignment="1" applyProtection="1">
      <alignment horizontal="right" vertical="center" wrapText="1"/>
      <protection hidden="1"/>
    </xf>
    <xf numFmtId="0" fontId="0" fillId="0" borderId="16" xfId="0" applyBorder="1" applyAlignment="1" applyProtection="1">
      <alignment horizontal="left" vertical="center" indent="1"/>
      <protection hidden="1"/>
    </xf>
    <xf numFmtId="49" fontId="17" fillId="0" borderId="17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1" fontId="0" fillId="0" borderId="0" xfId="0" applyNumberFormat="1" applyAlignment="1" applyProtection="1">
      <alignment horizontal="left" vertical="center" wrapText="1"/>
      <protection hidden="1"/>
    </xf>
    <xf numFmtId="4" fontId="0" fillId="0" borderId="0" xfId="0" applyNumberFormat="1" applyAlignment="1" applyProtection="1">
      <alignment horizontal="left" vertical="center"/>
      <protection hidden="1"/>
    </xf>
    <xf numFmtId="49" fontId="17" fillId="0" borderId="14" xfId="0" applyNumberFormat="1" applyFont="1" applyBorder="1" applyAlignment="1" applyProtection="1">
      <alignment horizontal="left" vertical="center"/>
      <protection hidden="1"/>
    </xf>
    <xf numFmtId="0" fontId="1" fillId="2" borderId="23" xfId="0" applyFont="1" applyFill="1" applyBorder="1" applyAlignment="1" applyProtection="1">
      <alignment horizontal="left" vertical="center" indent="1"/>
      <protection hidden="1"/>
    </xf>
    <xf numFmtId="0" fontId="3" fillId="2" borderId="24" xfId="0" applyFont="1" applyFill="1" applyBorder="1" applyAlignment="1" applyProtection="1">
      <alignment horizontal="left" vertical="center" wrapText="1"/>
      <protection hidden="1"/>
    </xf>
    <xf numFmtId="0" fontId="0" fillId="2" borderId="24" xfId="0" applyFill="1" applyBorder="1" applyAlignment="1" applyProtection="1">
      <alignment horizontal="left" vertical="center" wrapText="1"/>
      <protection hidden="1"/>
    </xf>
    <xf numFmtId="4" fontId="1" fillId="2" borderId="24" xfId="0" applyNumberFormat="1" applyFont="1" applyFill="1" applyBorder="1" applyAlignment="1" applyProtection="1">
      <alignment horizontal="left" vertical="center"/>
      <protection hidden="1"/>
    </xf>
    <xf numFmtId="49" fontId="17" fillId="2" borderId="25" xfId="0" applyNumberFormat="1" applyFont="1" applyFill="1" applyBorder="1" applyAlignment="1" applyProtection="1">
      <alignment horizontal="left" vertical="center"/>
      <protection hidden="1"/>
    </xf>
    <xf numFmtId="0" fontId="1" fillId="0" borderId="23" xfId="0" applyFont="1" applyBorder="1" applyAlignment="1" applyProtection="1">
      <alignment horizontal="left" vertical="center" indent="1"/>
      <protection hidden="1"/>
    </xf>
    <xf numFmtId="0" fontId="0" fillId="0" borderId="24" xfId="0" applyBorder="1" applyAlignment="1" applyProtection="1">
      <alignment wrapText="1"/>
      <protection hidden="1"/>
    </xf>
    <xf numFmtId="0" fontId="0" fillId="0" borderId="24" xfId="0" applyBorder="1" applyProtection="1">
      <protection hidden="1"/>
    </xf>
    <xf numFmtId="49" fontId="29" fillId="0" borderId="25" xfId="0" applyNumberFormat="1" applyFont="1" applyBorder="1" applyAlignment="1" applyProtection="1">
      <alignment horizontal="left" vertical="center"/>
      <protection hidden="1"/>
    </xf>
    <xf numFmtId="0" fontId="0" fillId="0" borderId="12" xfId="0" applyBorder="1" applyProtection="1">
      <protection hidden="1"/>
    </xf>
    <xf numFmtId="0" fontId="0" fillId="0" borderId="14" xfId="0" applyBorder="1" applyAlignment="1" applyProtection="1">
      <alignment horizontal="right"/>
      <protection hidden="1"/>
    </xf>
    <xf numFmtId="0" fontId="0" fillId="0" borderId="12" xfId="0" applyBorder="1" applyAlignment="1" applyProtection="1">
      <alignment horizontal="right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vertical="top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vertical="top"/>
      <protection hidden="1"/>
    </xf>
    <xf numFmtId="14" fontId="6" fillId="0" borderId="16" xfId="0" applyNumberFormat="1" applyFont="1" applyBorder="1" applyAlignment="1" applyProtection="1">
      <alignment horizontal="center" vertical="top"/>
      <protection hidden="1"/>
    </xf>
    <xf numFmtId="0" fontId="6" fillId="0" borderId="12" xfId="0" applyFont="1" applyBorder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6" fillId="0" borderId="0" xfId="0" applyFont="1" applyProtection="1">
      <protection hidden="1"/>
    </xf>
    <xf numFmtId="0" fontId="6" fillId="0" borderId="14" xfId="0" applyFont="1" applyBorder="1" applyAlignment="1" applyProtection="1">
      <alignment horizontal="right"/>
      <protection hidden="1"/>
    </xf>
    <xf numFmtId="0" fontId="17" fillId="0" borderId="0" xfId="0" applyFont="1" applyAlignment="1" applyProtection="1">
      <alignment horizontal="center"/>
      <protection hidden="1"/>
    </xf>
    <xf numFmtId="0" fontId="0" fillId="0" borderId="26" xfId="0" applyBorder="1" applyProtection="1">
      <protection hidden="1"/>
    </xf>
    <xf numFmtId="0" fontId="0" fillId="0" borderId="27" xfId="0" applyBorder="1" applyAlignment="1" applyProtection="1">
      <alignment wrapText="1"/>
      <protection hidden="1"/>
    </xf>
    <xf numFmtId="0" fontId="0" fillId="0" borderId="27" xfId="0" applyBorder="1" applyProtection="1">
      <protection hidden="1"/>
    </xf>
    <xf numFmtId="0" fontId="0" fillId="0" borderId="28" xfId="0" applyBorder="1" applyAlignment="1" applyProtection="1">
      <alignment horizontal="right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4" fontId="13" fillId="3" borderId="4" xfId="0" applyNumberFormat="1" applyFont="1" applyFill="1" applyBorder="1" applyAlignment="1" applyProtection="1">
      <alignment vertical="center"/>
      <protection hidden="1"/>
    </xf>
    <xf numFmtId="4" fontId="13" fillId="3" borderId="2" xfId="0" applyNumberFormat="1" applyFont="1" applyFill="1" applyBorder="1" applyAlignment="1" applyProtection="1">
      <alignment vertical="center" wrapText="1"/>
      <protection hidden="1"/>
    </xf>
    <xf numFmtId="4" fontId="14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4" fontId="13" fillId="3" borderId="4" xfId="0" applyNumberFormat="1" applyFont="1" applyFill="1" applyBorder="1" applyAlignment="1" applyProtection="1">
      <alignment horizontal="center" vertical="center" wrapText="1" shrinkToFit="1"/>
      <protection hidden="1"/>
    </xf>
    <xf numFmtId="4" fontId="13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3" fontId="13" fillId="3" borderId="1" xfId="0" applyNumberFormat="1" applyFont="1" applyFill="1" applyBorder="1" applyAlignment="1" applyProtection="1">
      <alignment horizontal="center" vertical="center" wrapText="1"/>
      <protection hidden="1"/>
    </xf>
    <xf numFmtId="4" fontId="16" fillId="0" borderId="4" xfId="0" applyNumberFormat="1" applyFont="1" applyBorder="1" applyAlignment="1" applyProtection="1">
      <alignment vertical="center"/>
      <protection hidden="1"/>
    </xf>
    <xf numFmtId="4" fontId="18" fillId="0" borderId="2" xfId="0" applyNumberFormat="1" applyFont="1" applyBorder="1" applyAlignment="1" applyProtection="1">
      <alignment horizontal="right" vertical="center" wrapText="1" shrinkToFit="1"/>
      <protection hidden="1"/>
    </xf>
    <xf numFmtId="4" fontId="18" fillId="0" borderId="2" xfId="0" applyNumberFormat="1" applyFont="1" applyBorder="1" applyAlignment="1" applyProtection="1">
      <alignment horizontal="right" vertical="center" shrinkToFit="1"/>
      <protection hidden="1"/>
    </xf>
    <xf numFmtId="4" fontId="16" fillId="0" borderId="2" xfId="0" applyNumberFormat="1" applyFont="1" applyBorder="1" applyAlignment="1" applyProtection="1">
      <alignment vertical="center" shrinkToFit="1"/>
      <protection hidden="1"/>
    </xf>
    <xf numFmtId="4" fontId="16" fillId="0" borderId="1" xfId="0" applyNumberFormat="1" applyFont="1" applyBorder="1" applyAlignment="1" applyProtection="1">
      <alignment vertical="center" shrinkToFit="1"/>
      <protection hidden="1"/>
    </xf>
    <xf numFmtId="3" fontId="16" fillId="0" borderId="1" xfId="0" applyNumberFormat="1" applyFont="1" applyBorder="1" applyAlignment="1" applyProtection="1">
      <alignment vertical="center"/>
      <protection hidden="1"/>
    </xf>
    <xf numFmtId="4" fontId="19" fillId="0" borderId="4" xfId="0" applyNumberFormat="1" applyFont="1" applyBorder="1" applyAlignment="1" applyProtection="1">
      <alignment vertical="center"/>
      <protection hidden="1"/>
    </xf>
    <xf numFmtId="4" fontId="19" fillId="0" borderId="4" xfId="0" applyNumberFormat="1" applyFont="1" applyBorder="1" applyAlignment="1" applyProtection="1">
      <alignment vertical="center" wrapText="1" shrinkToFit="1"/>
      <protection hidden="1"/>
    </xf>
    <xf numFmtId="4" fontId="19" fillId="0" borderId="4" xfId="0" applyNumberFormat="1" applyFont="1" applyBorder="1" applyAlignment="1" applyProtection="1">
      <alignment vertical="center" shrinkToFit="1"/>
      <protection hidden="1"/>
    </xf>
    <xf numFmtId="4" fontId="19" fillId="0" borderId="1" xfId="0" applyNumberFormat="1" applyFont="1" applyBorder="1" applyAlignment="1" applyProtection="1">
      <alignment vertical="center" shrinkToFit="1"/>
      <protection hidden="1"/>
    </xf>
    <xf numFmtId="165" fontId="19" fillId="0" borderId="1" xfId="0" applyNumberFormat="1" applyFont="1" applyBorder="1" applyAlignment="1" applyProtection="1">
      <alignment vertical="center"/>
      <protection hidden="1"/>
    </xf>
    <xf numFmtId="4" fontId="17" fillId="0" borderId="4" xfId="0" applyNumberFormat="1" applyFont="1" applyBorder="1" applyAlignment="1" applyProtection="1">
      <alignment horizontal="left" vertical="center"/>
      <protection hidden="1"/>
    </xf>
    <xf numFmtId="4" fontId="17" fillId="0" borderId="4" xfId="0" applyNumberFormat="1" applyFont="1" applyBorder="1" applyAlignment="1" applyProtection="1">
      <alignment vertical="center" wrapText="1" shrinkToFit="1"/>
      <protection hidden="1"/>
    </xf>
    <xf numFmtId="4" fontId="17" fillId="0" borderId="4" xfId="0" applyNumberFormat="1" applyFont="1" applyBorder="1" applyAlignment="1" applyProtection="1">
      <alignment vertical="center" shrinkToFit="1"/>
      <protection hidden="1"/>
    </xf>
    <xf numFmtId="4" fontId="20" fillId="0" borderId="1" xfId="0" applyNumberFormat="1" applyFont="1" applyBorder="1" applyAlignment="1" applyProtection="1">
      <alignment vertical="center" shrinkToFit="1"/>
      <protection hidden="1"/>
    </xf>
    <xf numFmtId="4" fontId="17" fillId="0" borderId="1" xfId="0" applyNumberFormat="1" applyFont="1" applyBorder="1" applyAlignment="1" applyProtection="1">
      <alignment vertical="center" shrinkToFit="1"/>
      <protection hidden="1"/>
    </xf>
    <xf numFmtId="165" fontId="20" fillId="0" borderId="1" xfId="0" applyNumberFormat="1" applyFont="1" applyBorder="1" applyAlignment="1" applyProtection="1">
      <alignment vertical="center"/>
      <protection hidden="1"/>
    </xf>
    <xf numFmtId="4" fontId="0" fillId="0" borderId="0" xfId="0" applyNumberFormat="1" applyProtection="1">
      <protection hidden="1"/>
    </xf>
    <xf numFmtId="4" fontId="20" fillId="2" borderId="4" xfId="0" applyNumberFormat="1" applyFont="1" applyFill="1" applyBorder="1" applyAlignment="1" applyProtection="1">
      <alignment vertical="center" wrapText="1" shrinkToFit="1"/>
      <protection hidden="1"/>
    </xf>
    <xf numFmtId="4" fontId="20" fillId="2" borderId="4" xfId="0" applyNumberFormat="1" applyFont="1" applyFill="1" applyBorder="1" applyAlignment="1" applyProtection="1">
      <alignment vertical="center" shrinkToFit="1"/>
      <protection hidden="1"/>
    </xf>
    <xf numFmtId="4" fontId="20" fillId="13" borderId="1" xfId="0" applyNumberFormat="1" applyFont="1" applyFill="1" applyBorder="1" applyAlignment="1" applyProtection="1">
      <alignment vertical="center" shrinkToFit="1"/>
      <protection hidden="1"/>
    </xf>
    <xf numFmtId="4" fontId="17" fillId="2" borderId="1" xfId="0" applyNumberFormat="1" applyFont="1" applyFill="1" applyBorder="1" applyAlignment="1" applyProtection="1">
      <alignment vertical="center" shrinkToFit="1"/>
      <protection hidden="1"/>
    </xf>
    <xf numFmtId="165" fontId="20" fillId="13" borderId="1" xfId="0" applyNumberFormat="1" applyFont="1" applyFill="1" applyBorder="1" applyAlignment="1" applyProtection="1">
      <alignment vertical="center"/>
      <protection hidden="1"/>
    </xf>
    <xf numFmtId="49" fontId="22" fillId="0" borderId="0" xfId="2" applyNumberFormat="1" applyFont="1"/>
    <xf numFmtId="0" fontId="22" fillId="0" borderId="0" xfId="2" applyFont="1"/>
    <xf numFmtId="2" fontId="22" fillId="0" borderId="0" xfId="2" applyNumberFormat="1" applyFont="1"/>
    <xf numFmtId="49" fontId="25" fillId="0" borderId="9" xfId="2" applyNumberFormat="1" applyFont="1" applyBorder="1"/>
    <xf numFmtId="0" fontId="22" fillId="0" borderId="10" xfId="2" applyFont="1" applyBorder="1"/>
    <xf numFmtId="2" fontId="22" fillId="0" borderId="10" xfId="2" applyNumberFormat="1" applyFont="1" applyBorder="1"/>
    <xf numFmtId="0" fontId="22" fillId="0" borderId="11" xfId="2" applyFont="1" applyBorder="1"/>
    <xf numFmtId="49" fontId="22" fillId="0" borderId="0" xfId="2" applyNumberFormat="1" applyFont="1" applyAlignment="1">
      <alignment horizontal="left"/>
    </xf>
    <xf numFmtId="0" fontId="22" fillId="0" borderId="0" xfId="2" applyFont="1" applyAlignment="1">
      <alignment horizontal="left"/>
    </xf>
    <xf numFmtId="2" fontId="22" fillId="0" borderId="0" xfId="2" applyNumberFormat="1" applyFont="1" applyAlignment="1">
      <alignment horizontal="left"/>
    </xf>
    <xf numFmtId="49" fontId="26" fillId="6" borderId="34" xfId="2" applyNumberFormat="1" applyFont="1" applyFill="1" applyBorder="1"/>
    <xf numFmtId="0" fontId="26" fillId="6" borderId="35" xfId="2" applyFont="1" applyFill="1" applyBorder="1"/>
    <xf numFmtId="2" fontId="26" fillId="6" borderId="36" xfId="2" applyNumberFormat="1" applyFont="1" applyFill="1" applyBorder="1"/>
    <xf numFmtId="0" fontId="26" fillId="6" borderId="36" xfId="2" applyFont="1" applyFill="1" applyBorder="1" applyAlignment="1">
      <alignment horizontal="right"/>
    </xf>
    <xf numFmtId="0" fontId="26" fillId="6" borderId="36" xfId="2" applyFont="1" applyFill="1" applyBorder="1" applyAlignment="1">
      <alignment horizontal="center"/>
    </xf>
    <xf numFmtId="0" fontId="26" fillId="6" borderId="37" xfId="2" applyFont="1" applyFill="1" applyBorder="1" applyAlignment="1">
      <alignment horizontal="right"/>
    </xf>
    <xf numFmtId="49" fontId="22" fillId="0" borderId="38" xfId="2" applyNumberFormat="1" applyFont="1" applyBorder="1" applyAlignment="1">
      <alignment horizontal="center" vertical="top"/>
    </xf>
    <xf numFmtId="0" fontId="22" fillId="7" borderId="39" xfId="2" applyFont="1" applyFill="1" applyBorder="1" applyAlignment="1">
      <alignment horizontal="left" vertical="top" wrapText="1"/>
    </xf>
    <xf numFmtId="1" fontId="28" fillId="0" borderId="40" xfId="2" applyNumberFormat="1" applyFont="1" applyBorder="1" applyAlignment="1">
      <alignment horizontal="right" vertical="top"/>
    </xf>
    <xf numFmtId="0" fontId="28" fillId="0" borderId="40" xfId="2" applyFont="1" applyBorder="1" applyAlignment="1">
      <alignment horizontal="right" vertical="top"/>
    </xf>
    <xf numFmtId="0" fontId="28" fillId="8" borderId="39" xfId="2" applyFont="1" applyFill="1" applyBorder="1" applyAlignment="1">
      <alignment horizontal="right" vertical="top"/>
    </xf>
    <xf numFmtId="3" fontId="28" fillId="8" borderId="40" xfId="2" applyNumberFormat="1" applyFont="1" applyFill="1" applyBorder="1" applyAlignment="1">
      <alignment horizontal="right" vertical="top"/>
    </xf>
    <xf numFmtId="4" fontId="28" fillId="9" borderId="40" xfId="2" applyNumberFormat="1" applyFont="1" applyFill="1" applyBorder="1" applyAlignment="1">
      <alignment horizontal="right" vertical="top"/>
    </xf>
    <xf numFmtId="4" fontId="28" fillId="0" borderId="41" xfId="2" applyNumberFormat="1" applyFont="1" applyBorder="1" applyAlignment="1">
      <alignment horizontal="right" vertical="top"/>
    </xf>
    <xf numFmtId="49" fontId="22" fillId="0" borderId="42" xfId="2" applyNumberFormat="1" applyFont="1" applyBorder="1" applyAlignment="1">
      <alignment horizontal="center" vertical="top"/>
    </xf>
    <xf numFmtId="0" fontId="21" fillId="0" borderId="43" xfId="2" applyBorder="1" applyAlignment="1">
      <alignment horizontal="left" vertical="top" wrapText="1"/>
    </xf>
    <xf numFmtId="1" fontId="28" fillId="0" borderId="44" xfId="2" applyNumberFormat="1" applyFont="1" applyBorder="1" applyAlignment="1">
      <alignment horizontal="right" vertical="top"/>
    </xf>
    <xf numFmtId="0" fontId="28" fillId="0" borderId="44" xfId="2" applyFont="1" applyBorder="1" applyAlignment="1">
      <alignment horizontal="right" vertical="top"/>
    </xf>
    <xf numFmtId="4" fontId="28" fillId="7" borderId="44" xfId="2" applyNumberFormat="1" applyFont="1" applyFill="1" applyBorder="1" applyAlignment="1">
      <alignment horizontal="right" vertical="top"/>
    </xf>
    <xf numFmtId="4" fontId="28" fillId="9" borderId="44" xfId="2" applyNumberFormat="1" applyFont="1" applyFill="1" applyBorder="1" applyAlignment="1">
      <alignment horizontal="right" vertical="top"/>
    </xf>
    <xf numFmtId="4" fontId="28" fillId="0" borderId="45" xfId="2" applyNumberFormat="1" applyFont="1" applyBorder="1" applyAlignment="1">
      <alignment horizontal="right" vertical="top"/>
    </xf>
    <xf numFmtId="49" fontId="22" fillId="0" borderId="46" xfId="2" applyNumberFormat="1" applyFont="1" applyBorder="1" applyAlignment="1">
      <alignment horizontal="center" vertical="center"/>
    </xf>
    <xf numFmtId="0" fontId="21" fillId="0" borderId="1" xfId="2" applyBorder="1" applyAlignment="1">
      <alignment vertical="center" wrapText="1"/>
    </xf>
    <xf numFmtId="1" fontId="28" fillId="0" borderId="4" xfId="2" applyNumberFormat="1" applyFont="1" applyBorder="1" applyAlignment="1">
      <alignment horizontal="right" vertical="center"/>
    </xf>
    <xf numFmtId="0" fontId="28" fillId="0" borderId="4" xfId="2" applyFont="1" applyBorder="1" applyAlignment="1">
      <alignment horizontal="right" vertical="center"/>
    </xf>
    <xf numFmtId="4" fontId="28" fillId="7" borderId="4" xfId="2" applyNumberFormat="1" applyFont="1" applyFill="1" applyBorder="1" applyAlignment="1">
      <alignment horizontal="right" vertical="top"/>
    </xf>
    <xf numFmtId="4" fontId="28" fillId="9" borderId="4" xfId="2" applyNumberFormat="1" applyFont="1" applyFill="1" applyBorder="1" applyAlignment="1">
      <alignment horizontal="right" vertical="top"/>
    </xf>
    <xf numFmtId="4" fontId="28" fillId="0" borderId="47" xfId="2" applyNumberFormat="1" applyFont="1" applyBorder="1" applyAlignment="1">
      <alignment horizontal="right" vertical="top"/>
    </xf>
    <xf numFmtId="4" fontId="28" fillId="7" borderId="5" xfId="2" applyNumberFormat="1" applyFont="1" applyFill="1" applyBorder="1" applyAlignment="1">
      <alignment horizontal="right" vertical="top"/>
    </xf>
    <xf numFmtId="4" fontId="28" fillId="9" borderId="5" xfId="2" applyNumberFormat="1" applyFont="1" applyFill="1" applyBorder="1" applyAlignment="1">
      <alignment horizontal="right" vertical="top"/>
    </xf>
    <xf numFmtId="4" fontId="28" fillId="0" borderId="48" xfId="2" applyNumberFormat="1" applyFont="1" applyBorder="1" applyAlignment="1">
      <alignment horizontal="right" vertical="top"/>
    </xf>
    <xf numFmtId="49" fontId="22" fillId="0" borderId="49" xfId="2" applyNumberFormat="1" applyFont="1" applyBorder="1" applyAlignment="1">
      <alignment horizontal="center" vertical="center"/>
    </xf>
    <xf numFmtId="0" fontId="21" fillId="0" borderId="50" xfId="2" applyBorder="1" applyAlignment="1">
      <alignment vertical="top" wrapText="1"/>
    </xf>
    <xf numFmtId="0" fontId="28" fillId="0" borderId="1" xfId="0" applyFont="1" applyBorder="1"/>
    <xf numFmtId="1" fontId="28" fillId="0" borderId="5" xfId="2" applyNumberFormat="1" applyFont="1" applyBorder="1" applyAlignment="1">
      <alignment horizontal="right" vertical="center"/>
    </xf>
    <xf numFmtId="0" fontId="28" fillId="0" borderId="5" xfId="2" applyFont="1" applyBorder="1" applyAlignment="1">
      <alignment horizontal="right" vertical="center"/>
    </xf>
    <xf numFmtId="49" fontId="22" fillId="8" borderId="51" xfId="2" applyNumberFormat="1" applyFont="1" applyFill="1" applyBorder="1" applyAlignment="1">
      <alignment horizontal="center"/>
    </xf>
    <xf numFmtId="0" fontId="21" fillId="8" borderId="52" xfId="2" applyFill="1" applyBorder="1" applyAlignment="1">
      <alignment horizontal="left"/>
    </xf>
    <xf numFmtId="2" fontId="28" fillId="8" borderId="53" xfId="2" applyNumberFormat="1" applyFont="1" applyFill="1" applyBorder="1" applyAlignment="1">
      <alignment horizontal="right"/>
    </xf>
    <xf numFmtId="0" fontId="28" fillId="8" borderId="53" xfId="2" applyFont="1" applyFill="1" applyBorder="1" applyAlignment="1">
      <alignment horizontal="right"/>
    </xf>
    <xf numFmtId="4" fontId="28" fillId="8" borderId="53" xfId="2" applyNumberFormat="1" applyFont="1" applyFill="1" applyBorder="1" applyAlignment="1">
      <alignment horizontal="right"/>
    </xf>
    <xf numFmtId="4" fontId="28" fillId="8" borderId="53" xfId="2" applyNumberFormat="1" applyFont="1" applyFill="1" applyBorder="1" applyAlignment="1">
      <alignment horizontal="right" vertical="top"/>
    </xf>
    <xf numFmtId="4" fontId="28" fillId="8" borderId="54" xfId="2" applyNumberFormat="1" applyFont="1" applyFill="1" applyBorder="1" applyAlignment="1">
      <alignment horizontal="right" vertical="top"/>
    </xf>
    <xf numFmtId="49" fontId="22" fillId="0" borderId="55" xfId="2" quotePrefix="1" applyNumberFormat="1" applyFont="1" applyBorder="1" applyAlignment="1">
      <alignment horizontal="center"/>
    </xf>
    <xf numFmtId="0" fontId="21" fillId="0" borderId="56" xfId="2" applyBorder="1" applyAlignment="1">
      <alignment horizontal="left"/>
    </xf>
    <xf numFmtId="165" fontId="28" fillId="0" borderId="57" xfId="1" applyNumberFormat="1" applyFont="1" applyBorder="1" applyAlignment="1" applyProtection="1">
      <alignment horizontal="right"/>
    </xf>
    <xf numFmtId="0" fontId="28" fillId="0" borderId="57" xfId="2" applyFont="1" applyBorder="1" applyAlignment="1">
      <alignment horizontal="right"/>
    </xf>
    <xf numFmtId="4" fontId="28" fillId="7" borderId="57" xfId="2" applyNumberFormat="1" applyFont="1" applyFill="1" applyBorder="1" applyAlignment="1">
      <alignment horizontal="right" vertical="top"/>
    </xf>
    <xf numFmtId="4" fontId="28" fillId="9" borderId="57" xfId="2" applyNumberFormat="1" applyFont="1" applyFill="1" applyBorder="1" applyAlignment="1">
      <alignment horizontal="right" vertical="top"/>
    </xf>
    <xf numFmtId="4" fontId="28" fillId="0" borderId="58" xfId="2" applyNumberFormat="1" applyFont="1" applyBorder="1" applyAlignment="1">
      <alignment horizontal="right" vertical="top"/>
    </xf>
    <xf numFmtId="165" fontId="28" fillId="0" borderId="57" xfId="2" applyNumberFormat="1" applyFont="1" applyBorder="1" applyAlignment="1">
      <alignment horizontal="right"/>
    </xf>
    <xf numFmtId="1" fontId="28" fillId="0" borderId="57" xfId="2" applyNumberFormat="1" applyFont="1" applyBorder="1" applyAlignment="1">
      <alignment horizontal="right"/>
    </xf>
    <xf numFmtId="0" fontId="21" fillId="0" borderId="59" xfId="2" applyBorder="1" applyAlignment="1">
      <alignment horizontal="left"/>
    </xf>
    <xf numFmtId="1" fontId="28" fillId="0" borderId="60" xfId="2" applyNumberFormat="1" applyFont="1" applyBorder="1" applyAlignment="1">
      <alignment horizontal="right"/>
    </xf>
    <xf numFmtId="0" fontId="28" fillId="0" borderId="60" xfId="2" applyFont="1" applyBorder="1" applyAlignment="1">
      <alignment horizontal="right"/>
    </xf>
    <xf numFmtId="4" fontId="28" fillId="7" borderId="62" xfId="2" applyNumberFormat="1" applyFont="1" applyFill="1" applyBorder="1" applyAlignment="1">
      <alignment horizontal="right" vertical="top"/>
    </xf>
    <xf numFmtId="4" fontId="28" fillId="9" borderId="62" xfId="2" applyNumberFormat="1" applyFont="1" applyFill="1" applyBorder="1" applyAlignment="1">
      <alignment horizontal="right" vertical="top"/>
    </xf>
    <xf numFmtId="4" fontId="28" fillId="0" borderId="63" xfId="2" applyNumberFormat="1" applyFont="1" applyBorder="1" applyAlignment="1">
      <alignment horizontal="right" vertical="top"/>
    </xf>
    <xf numFmtId="49" fontId="22" fillId="8" borderId="49" xfId="2" applyNumberFormat="1" applyFont="1" applyFill="1" applyBorder="1" applyAlignment="1">
      <alignment vertical="top"/>
    </xf>
    <xf numFmtId="0" fontId="21" fillId="8" borderId="50" xfId="2" applyFill="1" applyBorder="1" applyAlignment="1">
      <alignment horizontal="left"/>
    </xf>
    <xf numFmtId="2" fontId="28" fillId="8" borderId="53" xfId="2" applyNumberFormat="1" applyFont="1" applyFill="1" applyBorder="1" applyAlignment="1">
      <alignment vertical="top"/>
    </xf>
    <xf numFmtId="0" fontId="28" fillId="8" borderId="52" xfId="2" applyFont="1" applyFill="1" applyBorder="1" applyAlignment="1">
      <alignment vertical="top"/>
    </xf>
    <xf numFmtId="4" fontId="28" fillId="8" borderId="52" xfId="2" applyNumberFormat="1" applyFont="1" applyFill="1" applyBorder="1" applyAlignment="1">
      <alignment vertical="top"/>
    </xf>
    <xf numFmtId="4" fontId="28" fillId="8" borderId="64" xfId="2" applyNumberFormat="1" applyFont="1" applyFill="1" applyBorder="1" applyAlignment="1">
      <alignment horizontal="right" vertical="top"/>
    </xf>
    <xf numFmtId="4" fontId="28" fillId="8" borderId="52" xfId="2" applyNumberFormat="1" applyFont="1" applyFill="1" applyBorder="1" applyAlignment="1">
      <alignment horizontal="right" vertical="top"/>
    </xf>
    <xf numFmtId="0" fontId="21" fillId="0" borderId="56" xfId="3" applyBorder="1" applyAlignment="1">
      <alignment horizontal="left"/>
    </xf>
    <xf numFmtId="165" fontId="28" fillId="0" borderId="65" xfId="3" applyNumberFormat="1" applyFont="1" applyBorder="1" applyAlignment="1">
      <alignment horizontal="right"/>
    </xf>
    <xf numFmtId="0" fontId="28" fillId="0" borderId="56" xfId="2" applyFont="1" applyBorder="1" applyAlignment="1">
      <alignment horizontal="right"/>
    </xf>
    <xf numFmtId="4" fontId="28" fillId="7" borderId="56" xfId="2" applyNumberFormat="1" applyFont="1" applyFill="1" applyBorder="1" applyAlignment="1">
      <alignment horizontal="right" vertical="top"/>
    </xf>
    <xf numFmtId="4" fontId="28" fillId="9" borderId="56" xfId="2" applyNumberFormat="1" applyFont="1" applyFill="1" applyBorder="1" applyAlignment="1">
      <alignment horizontal="right" vertical="top"/>
    </xf>
    <xf numFmtId="4" fontId="28" fillId="0" borderId="66" xfId="2" applyNumberFormat="1" applyFont="1" applyBorder="1" applyAlignment="1">
      <alignment horizontal="right" vertical="top"/>
    </xf>
    <xf numFmtId="0" fontId="21" fillId="0" borderId="61" xfId="2" applyBorder="1"/>
    <xf numFmtId="165" fontId="28" fillId="0" borderId="67" xfId="2" applyNumberFormat="1" applyFont="1" applyBorder="1" applyAlignment="1">
      <alignment horizontal="right"/>
    </xf>
    <xf numFmtId="0" fontId="28" fillId="0" borderId="61" xfId="2" applyFont="1" applyBorder="1" applyAlignment="1">
      <alignment horizontal="right"/>
    </xf>
    <xf numFmtId="4" fontId="28" fillId="7" borderId="61" xfId="2" applyNumberFormat="1" applyFont="1" applyFill="1" applyBorder="1" applyAlignment="1">
      <alignment horizontal="right" vertical="top"/>
    </xf>
    <xf numFmtId="4" fontId="28" fillId="9" borderId="61" xfId="2" applyNumberFormat="1" applyFont="1" applyFill="1" applyBorder="1" applyAlignment="1">
      <alignment horizontal="right" vertical="top"/>
    </xf>
    <xf numFmtId="4" fontId="28" fillId="0" borderId="68" xfId="2" applyNumberFormat="1" applyFont="1" applyBorder="1" applyAlignment="1">
      <alignment horizontal="right" vertical="top"/>
    </xf>
    <xf numFmtId="2" fontId="28" fillId="8" borderId="69" xfId="2" applyNumberFormat="1" applyFont="1" applyFill="1" applyBorder="1" applyAlignment="1">
      <alignment horizontal="right"/>
    </xf>
    <xf numFmtId="0" fontId="28" fillId="8" borderId="52" xfId="2" applyFont="1" applyFill="1" applyBorder="1" applyAlignment="1">
      <alignment horizontal="right"/>
    </xf>
    <xf numFmtId="4" fontId="28" fillId="8" borderId="52" xfId="2" applyNumberFormat="1" applyFont="1" applyFill="1" applyBorder="1" applyAlignment="1">
      <alignment horizontal="right"/>
    </xf>
    <xf numFmtId="4" fontId="28" fillId="8" borderId="70" xfId="2" applyNumberFormat="1" applyFont="1" applyFill="1" applyBorder="1" applyAlignment="1">
      <alignment horizontal="right" vertical="top"/>
    </xf>
    <xf numFmtId="49" fontId="22" fillId="0" borderId="71" xfId="2" quotePrefix="1" applyNumberFormat="1" applyFont="1" applyBorder="1" applyAlignment="1">
      <alignment horizontal="center"/>
    </xf>
    <xf numFmtId="0" fontId="21" fillId="0" borderId="56" xfId="2" applyBorder="1"/>
    <xf numFmtId="165" fontId="28" fillId="0" borderId="65" xfId="2" applyNumberFormat="1" applyFont="1" applyBorder="1" applyAlignment="1">
      <alignment horizontal="right"/>
    </xf>
    <xf numFmtId="3" fontId="28" fillId="8" borderId="53" xfId="2" applyNumberFormat="1" applyFont="1" applyFill="1" applyBorder="1" applyAlignment="1">
      <alignment horizontal="right" vertical="top"/>
    </xf>
    <xf numFmtId="3" fontId="28" fillId="8" borderId="57" xfId="2" applyNumberFormat="1" applyFont="1" applyFill="1" applyBorder="1" applyAlignment="1">
      <alignment horizontal="right" vertical="top"/>
    </xf>
    <xf numFmtId="0" fontId="21" fillId="0" borderId="72" xfId="2" applyBorder="1"/>
    <xf numFmtId="49" fontId="22" fillId="10" borderId="46" xfId="2" applyNumberFormat="1" applyFont="1" applyFill="1" applyBorder="1" applyAlignment="1">
      <alignment horizontal="center"/>
    </xf>
    <xf numFmtId="0" fontId="22" fillId="10" borderId="1" xfId="2" applyFont="1" applyFill="1" applyBorder="1" applyAlignment="1">
      <alignment horizontal="left"/>
    </xf>
    <xf numFmtId="2" fontId="28" fillId="10" borderId="4" xfId="2" applyNumberFormat="1" applyFont="1" applyFill="1" applyBorder="1" applyAlignment="1">
      <alignment horizontal="right"/>
    </xf>
    <xf numFmtId="0" fontId="28" fillId="10" borderId="4" xfId="2" applyFont="1" applyFill="1" applyBorder="1" applyAlignment="1">
      <alignment horizontal="right"/>
    </xf>
    <xf numFmtId="4" fontId="28" fillId="11" borderId="4" xfId="2" applyNumberFormat="1" applyFont="1" applyFill="1" applyBorder="1" applyAlignment="1">
      <alignment horizontal="right"/>
    </xf>
    <xf numFmtId="4" fontId="28" fillId="11" borderId="5" xfId="2" applyNumberFormat="1" applyFont="1" applyFill="1" applyBorder="1" applyAlignment="1">
      <alignment horizontal="right" vertical="top"/>
    </xf>
    <xf numFmtId="3" fontId="28" fillId="11" borderId="5" xfId="2" applyNumberFormat="1" applyFont="1" applyFill="1" applyBorder="1" applyAlignment="1">
      <alignment horizontal="right" vertical="top"/>
    </xf>
    <xf numFmtId="4" fontId="28" fillId="11" borderId="48" xfId="2" applyNumberFormat="1" applyFont="1" applyFill="1" applyBorder="1" applyAlignment="1">
      <alignment horizontal="right" vertical="top"/>
    </xf>
    <xf numFmtId="1" fontId="22" fillId="0" borderId="51" xfId="2" applyNumberFormat="1" applyFont="1" applyBorder="1" applyAlignment="1">
      <alignment horizontal="center" vertical="top"/>
    </xf>
    <xf numFmtId="0" fontId="28" fillId="0" borderId="52" xfId="0" applyFont="1" applyBorder="1" applyAlignment="1">
      <alignment horizontal="justify" vertical="center"/>
    </xf>
    <xf numFmtId="1" fontId="21" fillId="0" borderId="52" xfId="2" applyNumberFormat="1" applyBorder="1" applyAlignment="1">
      <alignment vertical="top"/>
    </xf>
    <xf numFmtId="0" fontId="28" fillId="0" borderId="52" xfId="2" applyFont="1" applyBorder="1" applyAlignment="1">
      <alignment horizontal="right" vertical="top"/>
    </xf>
    <xf numFmtId="4" fontId="28" fillId="7" borderId="52" xfId="2" applyNumberFormat="1" applyFont="1" applyFill="1" applyBorder="1" applyAlignment="1">
      <alignment horizontal="right" vertical="top"/>
    </xf>
    <xf numFmtId="3" fontId="28" fillId="8" borderId="52" xfId="2" applyNumberFormat="1" applyFont="1" applyFill="1" applyBorder="1" applyAlignment="1">
      <alignment horizontal="right" vertical="top"/>
    </xf>
    <xf numFmtId="4" fontId="28" fillId="0" borderId="70" xfId="2" applyNumberFormat="1" applyFont="1" applyBorder="1" applyAlignment="1">
      <alignment horizontal="right" vertical="top"/>
    </xf>
    <xf numFmtId="1" fontId="22" fillId="0" borderId="55" xfId="2" applyNumberFormat="1" applyFont="1" applyBorder="1" applyAlignment="1">
      <alignment horizontal="center" vertical="top"/>
    </xf>
    <xf numFmtId="0" fontId="28" fillId="0" borderId="56" xfId="0" applyFont="1" applyBorder="1" applyAlignment="1">
      <alignment horizontal="justify" vertical="center"/>
    </xf>
    <xf numFmtId="1" fontId="21" fillId="0" borderId="56" xfId="2" applyNumberFormat="1" applyBorder="1" applyAlignment="1">
      <alignment vertical="top"/>
    </xf>
    <xf numFmtId="0" fontId="28" fillId="0" borderId="56" xfId="2" applyFont="1" applyBorder="1" applyAlignment="1">
      <alignment horizontal="right" vertical="top"/>
    </xf>
    <xf numFmtId="3" fontId="28" fillId="8" borderId="56" xfId="2" applyNumberFormat="1" applyFont="1" applyFill="1" applyBorder="1" applyAlignment="1">
      <alignment horizontal="right" vertical="top"/>
    </xf>
    <xf numFmtId="165" fontId="21" fillId="0" borderId="56" xfId="2" applyNumberFormat="1" applyBorder="1" applyAlignment="1">
      <alignment vertical="top"/>
    </xf>
    <xf numFmtId="0" fontId="28" fillId="0" borderId="61" xfId="0" applyFont="1" applyBorder="1" applyAlignment="1">
      <alignment horizontal="justify" vertical="center"/>
    </xf>
    <xf numFmtId="165" fontId="21" fillId="0" borderId="61" xfId="2" applyNumberFormat="1" applyBorder="1" applyAlignment="1">
      <alignment vertical="top"/>
    </xf>
    <xf numFmtId="0" fontId="28" fillId="0" borderId="61" xfId="2" applyFont="1" applyBorder="1" applyAlignment="1">
      <alignment horizontal="right" vertical="top"/>
    </xf>
    <xf numFmtId="3" fontId="28" fillId="8" borderId="61" xfId="2" applyNumberFormat="1" applyFont="1" applyFill="1" applyBorder="1" applyAlignment="1">
      <alignment horizontal="right" vertical="top"/>
    </xf>
    <xf numFmtId="1" fontId="22" fillId="0" borderId="49" xfId="2" applyNumberFormat="1" applyFont="1" applyBorder="1" applyAlignment="1">
      <alignment horizontal="center" vertical="top"/>
    </xf>
    <xf numFmtId="0" fontId="28" fillId="0" borderId="50" xfId="0" applyFont="1" applyBorder="1" applyAlignment="1">
      <alignment horizontal="left" vertical="top" wrapText="1"/>
    </xf>
    <xf numFmtId="1" fontId="21" fillId="0" borderId="5" xfId="2" applyNumberFormat="1" applyBorder="1" applyAlignment="1">
      <alignment vertical="top"/>
    </xf>
    <xf numFmtId="0" fontId="28" fillId="0" borderId="5" xfId="2" applyFont="1" applyBorder="1" applyAlignment="1">
      <alignment horizontal="right" vertical="top"/>
    </xf>
    <xf numFmtId="3" fontId="28" fillId="8" borderId="5" xfId="2" applyNumberFormat="1" applyFont="1" applyFill="1" applyBorder="1" applyAlignment="1">
      <alignment horizontal="right" vertical="top"/>
    </xf>
    <xf numFmtId="4" fontId="28" fillId="8" borderId="5" xfId="2" applyNumberFormat="1" applyFont="1" applyFill="1" applyBorder="1" applyAlignment="1">
      <alignment horizontal="right"/>
    </xf>
    <xf numFmtId="4" fontId="28" fillId="8" borderId="5" xfId="2" applyNumberFormat="1" applyFont="1" applyFill="1" applyBorder="1" applyAlignment="1">
      <alignment horizontal="right" vertical="top"/>
    </xf>
    <xf numFmtId="4" fontId="28" fillId="8" borderId="48" xfId="2" applyNumberFormat="1" applyFont="1" applyFill="1" applyBorder="1" applyAlignment="1">
      <alignment horizontal="right" vertical="top"/>
    </xf>
    <xf numFmtId="1" fontId="22" fillId="0" borderId="46" xfId="2" applyNumberFormat="1" applyFont="1" applyBorder="1" applyAlignment="1">
      <alignment horizontal="center"/>
    </xf>
    <xf numFmtId="0" fontId="21" fillId="0" borderId="1" xfId="2" applyBorder="1"/>
    <xf numFmtId="1" fontId="28" fillId="0" borderId="4" xfId="2" applyNumberFormat="1" applyFont="1" applyBorder="1" applyAlignment="1">
      <alignment horizontal="right"/>
    </xf>
    <xf numFmtId="0" fontId="28" fillId="0" borderId="4" xfId="2" applyFont="1" applyBorder="1" applyAlignment="1">
      <alignment horizontal="right"/>
    </xf>
    <xf numFmtId="0" fontId="21" fillId="0" borderId="1" xfId="2" applyBorder="1" applyAlignment="1">
      <alignment horizontal="left"/>
    </xf>
    <xf numFmtId="0" fontId="21" fillId="0" borderId="73" xfId="2" applyBorder="1"/>
    <xf numFmtId="1" fontId="28" fillId="0" borderId="74" xfId="2" applyNumberFormat="1" applyFont="1" applyBorder="1" applyAlignment="1">
      <alignment horizontal="right"/>
    </xf>
    <xf numFmtId="0" fontId="28" fillId="0" borderId="74" xfId="2" applyFont="1" applyBorder="1" applyAlignment="1">
      <alignment horizontal="right"/>
    </xf>
    <xf numFmtId="4" fontId="28" fillId="7" borderId="75" xfId="2" applyNumberFormat="1" applyFont="1" applyFill="1" applyBorder="1" applyAlignment="1">
      <alignment horizontal="right" vertical="top"/>
    </xf>
    <xf numFmtId="3" fontId="28" fillId="8" borderId="75" xfId="2" applyNumberFormat="1" applyFont="1" applyFill="1" applyBorder="1" applyAlignment="1">
      <alignment horizontal="right" vertical="top"/>
    </xf>
    <xf numFmtId="0" fontId="30" fillId="6" borderId="24" xfId="2" applyFont="1" applyFill="1" applyBorder="1" applyAlignment="1">
      <alignment horizontal="left"/>
    </xf>
    <xf numFmtId="4" fontId="30" fillId="6" borderId="25" xfId="2" applyNumberFormat="1" applyFont="1" applyFill="1" applyBorder="1" applyAlignment="1">
      <alignment horizontal="right"/>
    </xf>
    <xf numFmtId="49" fontId="30" fillId="0" borderId="0" xfId="2" applyNumberFormat="1" applyFont="1" applyAlignment="1">
      <alignment horizontal="left"/>
    </xf>
    <xf numFmtId="0" fontId="27" fillId="7" borderId="76" xfId="2" applyFont="1" applyFill="1" applyBorder="1"/>
    <xf numFmtId="2" fontId="30" fillId="0" borderId="0" xfId="2" applyNumberFormat="1" applyFont="1" applyAlignment="1">
      <alignment horizontal="left"/>
    </xf>
    <xf numFmtId="0" fontId="30" fillId="0" borderId="0" xfId="2" applyFont="1" applyAlignment="1">
      <alignment horizontal="left"/>
    </xf>
    <xf numFmtId="3" fontId="30" fillId="0" borderId="0" xfId="2" applyNumberFormat="1" applyFont="1" applyAlignment="1">
      <alignment horizontal="right"/>
    </xf>
    <xf numFmtId="4" fontId="28" fillId="4" borderId="40" xfId="2" applyNumberFormat="1" applyFont="1" applyFill="1" applyBorder="1" applyAlignment="1" applyProtection="1">
      <alignment horizontal="right" vertical="top"/>
      <protection locked="0"/>
    </xf>
    <xf numFmtId="4" fontId="28" fillId="4" borderId="44" xfId="2" applyNumberFormat="1" applyFont="1" applyFill="1" applyBorder="1" applyAlignment="1" applyProtection="1">
      <alignment horizontal="right" vertical="top"/>
      <protection locked="0"/>
    </xf>
    <xf numFmtId="4" fontId="28" fillId="4" borderId="4" xfId="2" applyNumberFormat="1" applyFont="1" applyFill="1" applyBorder="1" applyAlignment="1" applyProtection="1">
      <alignment horizontal="right" vertical="top"/>
      <protection locked="0"/>
    </xf>
    <xf numFmtId="4" fontId="28" fillId="4" borderId="5" xfId="2" applyNumberFormat="1" applyFont="1" applyFill="1" applyBorder="1" applyAlignment="1" applyProtection="1">
      <alignment horizontal="right" vertical="top"/>
      <protection locked="0"/>
    </xf>
    <xf numFmtId="4" fontId="28" fillId="4" borderId="5" xfId="2" applyNumberFormat="1" applyFont="1" applyFill="1" applyBorder="1" applyAlignment="1" applyProtection="1">
      <alignment horizontal="right" vertical="center"/>
      <protection locked="0"/>
    </xf>
    <xf numFmtId="4" fontId="28" fillId="4" borderId="4" xfId="2" applyNumberFormat="1" applyFont="1" applyFill="1" applyBorder="1" applyAlignment="1" applyProtection="1">
      <alignment horizontal="right" vertical="center"/>
      <protection locked="0"/>
    </xf>
    <xf numFmtId="4" fontId="28" fillId="4" borderId="57" xfId="2" applyNumberFormat="1" applyFont="1" applyFill="1" applyBorder="1" applyAlignment="1" applyProtection="1">
      <alignment horizontal="right"/>
      <protection locked="0"/>
    </xf>
    <xf numFmtId="4" fontId="28" fillId="4" borderId="61" xfId="2" applyNumberFormat="1" applyFont="1" applyFill="1" applyBorder="1" applyAlignment="1" applyProtection="1">
      <alignment horizontal="right"/>
      <protection locked="0"/>
    </xf>
    <xf numFmtId="4" fontId="28" fillId="4" borderId="57" xfId="2" applyNumberFormat="1" applyFont="1" applyFill="1" applyBorder="1" applyAlignment="1" applyProtection="1">
      <alignment horizontal="right" vertical="top"/>
      <protection locked="0"/>
    </xf>
    <xf numFmtId="4" fontId="28" fillId="4" borderId="61" xfId="2" applyNumberFormat="1" applyFont="1" applyFill="1" applyBorder="1" applyAlignment="1" applyProtection="1">
      <alignment horizontal="right" vertical="top"/>
      <protection locked="0"/>
    </xf>
    <xf numFmtId="4" fontId="28" fillId="4" borderId="56" xfId="2" applyNumberFormat="1" applyFont="1" applyFill="1" applyBorder="1" applyAlignment="1" applyProtection="1">
      <alignment horizontal="right" vertical="top"/>
      <protection locked="0"/>
    </xf>
    <xf numFmtId="4" fontId="28" fillId="4" borderId="56" xfId="2" applyNumberFormat="1" applyFont="1" applyFill="1" applyBorder="1" applyAlignment="1" applyProtection="1">
      <alignment horizontal="right"/>
      <protection locked="0"/>
    </xf>
    <xf numFmtId="4" fontId="28" fillId="4" borderId="52" xfId="2" applyNumberFormat="1" applyFont="1" applyFill="1" applyBorder="1" applyAlignment="1" applyProtection="1">
      <alignment horizontal="right" vertical="top"/>
      <protection locked="0"/>
    </xf>
    <xf numFmtId="4" fontId="28" fillId="4" borderId="4" xfId="2" applyNumberFormat="1" applyFont="1" applyFill="1" applyBorder="1" applyAlignment="1" applyProtection="1">
      <alignment horizontal="right"/>
      <protection locked="0"/>
    </xf>
    <xf numFmtId="4" fontId="28" fillId="4" borderId="74" xfId="2" applyNumberFormat="1" applyFont="1" applyFill="1" applyBorder="1" applyAlignment="1" applyProtection="1">
      <alignment horizontal="right"/>
      <protection locked="0"/>
    </xf>
    <xf numFmtId="0" fontId="6" fillId="0" borderId="0" xfId="0" applyFont="1"/>
    <xf numFmtId="4" fontId="28" fillId="8" borderId="57" xfId="2" applyNumberFormat="1" applyFont="1" applyFill="1" applyBorder="1" applyAlignment="1">
      <alignment horizontal="right" vertical="top"/>
    </xf>
    <xf numFmtId="4" fontId="28" fillId="8" borderId="56" xfId="2" applyNumberFormat="1" applyFont="1" applyFill="1" applyBorder="1" applyAlignment="1">
      <alignment horizontal="right" vertical="top"/>
    </xf>
    <xf numFmtId="4" fontId="28" fillId="8" borderId="61" xfId="2" applyNumberFormat="1" applyFont="1" applyFill="1" applyBorder="1" applyAlignment="1">
      <alignment horizontal="right" vertical="top"/>
    </xf>
    <xf numFmtId="0" fontId="25" fillId="0" borderId="9" xfId="2" applyFont="1" applyBorder="1"/>
    <xf numFmtId="0" fontId="25" fillId="0" borderId="10" xfId="2" applyFont="1" applyBorder="1"/>
    <xf numFmtId="0" fontId="26" fillId="6" borderId="77" xfId="2" applyFont="1" applyFill="1" applyBorder="1"/>
    <xf numFmtId="0" fontId="26" fillId="6" borderId="24" xfId="2" applyFont="1" applyFill="1" applyBorder="1" applyAlignment="1">
      <alignment horizontal="center"/>
    </xf>
    <xf numFmtId="0" fontId="26" fillId="6" borderId="78" xfId="2" applyFont="1" applyFill="1" applyBorder="1"/>
    <xf numFmtId="0" fontId="26" fillId="6" borderId="79" xfId="2" applyFont="1" applyFill="1" applyBorder="1"/>
    <xf numFmtId="0" fontId="26" fillId="6" borderId="79" xfId="2" applyFont="1" applyFill="1" applyBorder="1" applyAlignment="1">
      <alignment horizontal="right"/>
    </xf>
    <xf numFmtId="0" fontId="26" fillId="6" borderId="79" xfId="2" applyFont="1" applyFill="1" applyBorder="1" applyAlignment="1">
      <alignment horizontal="center"/>
    </xf>
    <xf numFmtId="0" fontId="26" fillId="6" borderId="80" xfId="2" applyFont="1" applyFill="1" applyBorder="1" applyAlignment="1">
      <alignment horizontal="right"/>
    </xf>
    <xf numFmtId="0" fontId="27" fillId="0" borderId="81" xfId="2" applyFont="1" applyBorder="1" applyAlignment="1">
      <alignment horizontal="center" vertical="top"/>
    </xf>
    <xf numFmtId="0" fontId="31" fillId="0" borderId="59" xfId="2" applyFont="1" applyBorder="1" applyAlignment="1">
      <alignment horizontal="center" vertical="top" wrapText="1"/>
    </xf>
    <xf numFmtId="0" fontId="22" fillId="0" borderId="59" xfId="2" applyFont="1" applyBorder="1" applyAlignment="1">
      <alignment horizontal="left" vertical="top" wrapText="1"/>
    </xf>
    <xf numFmtId="0" fontId="28" fillId="0" borderId="82" xfId="2" applyFont="1" applyBorder="1" applyAlignment="1">
      <alignment horizontal="right" vertical="top"/>
    </xf>
    <xf numFmtId="0" fontId="22" fillId="0" borderId="46" xfId="2" applyFont="1" applyBorder="1" applyAlignment="1">
      <alignment horizontal="center" vertical="top"/>
    </xf>
    <xf numFmtId="0" fontId="31" fillId="0" borderId="1" xfId="2" applyFont="1" applyBorder="1" applyAlignment="1">
      <alignment horizontal="center" vertical="top"/>
    </xf>
    <xf numFmtId="0" fontId="22" fillId="0" borderId="1" xfId="2" applyFont="1" applyBorder="1" applyAlignment="1">
      <alignment horizontal="left" vertical="top" wrapText="1"/>
    </xf>
    <xf numFmtId="0" fontId="28" fillId="0" borderId="4" xfId="2" applyFont="1" applyBorder="1" applyAlignment="1">
      <alignment horizontal="right" vertical="top"/>
    </xf>
    <xf numFmtId="0" fontId="22" fillId="0" borderId="49" xfId="2" applyFont="1" applyBorder="1" applyAlignment="1">
      <alignment horizontal="center" vertical="top"/>
    </xf>
    <xf numFmtId="0" fontId="31" fillId="0" borderId="6" xfId="2" applyFont="1" applyBorder="1" applyAlignment="1">
      <alignment horizontal="center" vertical="top"/>
    </xf>
    <xf numFmtId="0" fontId="21" fillId="0" borderId="50" xfId="2" applyBorder="1" applyAlignment="1">
      <alignment horizontal="left" vertical="top" wrapText="1"/>
    </xf>
    <xf numFmtId="0" fontId="22" fillId="8" borderId="51" xfId="2" applyFont="1" applyFill="1" applyBorder="1" applyAlignment="1">
      <alignment horizontal="center"/>
    </xf>
    <xf numFmtId="0" fontId="22" fillId="8" borderId="64" xfId="2" applyFont="1" applyFill="1" applyBorder="1" applyAlignment="1">
      <alignment horizontal="center"/>
    </xf>
    <xf numFmtId="16" fontId="22" fillId="0" borderId="55" xfId="2" quotePrefix="1" applyNumberFormat="1" applyFont="1" applyBorder="1" applyAlignment="1">
      <alignment horizontal="center"/>
    </xf>
    <xf numFmtId="16" fontId="22" fillId="0" borderId="87" xfId="2" applyNumberFormat="1" applyFont="1" applyBorder="1" applyAlignment="1">
      <alignment horizontal="center"/>
    </xf>
    <xf numFmtId="16" fontId="22" fillId="0" borderId="89" xfId="2" quotePrefix="1" applyNumberFormat="1" applyFont="1" applyBorder="1" applyAlignment="1">
      <alignment horizontal="center"/>
    </xf>
    <xf numFmtId="16" fontId="22" fillId="0" borderId="90" xfId="2" applyNumberFormat="1" applyFont="1" applyBorder="1" applyAlignment="1">
      <alignment horizontal="center"/>
    </xf>
    <xf numFmtId="0" fontId="21" fillId="0" borderId="90" xfId="2" applyBorder="1" applyAlignment="1">
      <alignment horizontal="left"/>
    </xf>
    <xf numFmtId="0" fontId="28" fillId="0" borderId="90" xfId="2" applyFont="1" applyBorder="1" applyAlignment="1">
      <alignment horizontal="right"/>
    </xf>
    <xf numFmtId="0" fontId="22" fillId="8" borderId="49" xfId="2" applyFont="1" applyFill="1" applyBorder="1" applyAlignment="1">
      <alignment vertical="top"/>
    </xf>
    <xf numFmtId="0" fontId="22" fillId="8" borderId="6" xfId="2" applyFont="1" applyFill="1" applyBorder="1" applyAlignment="1">
      <alignment horizontal="center" vertical="top"/>
    </xf>
    <xf numFmtId="0" fontId="28" fillId="8" borderId="50" xfId="2" applyFont="1" applyFill="1" applyBorder="1" applyAlignment="1">
      <alignment vertical="top"/>
    </xf>
    <xf numFmtId="0" fontId="22" fillId="0" borderId="46" xfId="2" applyFont="1" applyBorder="1" applyAlignment="1">
      <alignment horizontal="center"/>
    </xf>
    <xf numFmtId="0" fontId="22" fillId="0" borderId="2" xfId="2" applyFont="1" applyBorder="1" applyAlignment="1">
      <alignment horizontal="center"/>
    </xf>
    <xf numFmtId="16" fontId="22" fillId="0" borderId="93" xfId="2" quotePrefix="1" applyNumberFormat="1" applyFont="1" applyBorder="1" applyAlignment="1">
      <alignment horizontal="center"/>
    </xf>
    <xf numFmtId="16" fontId="22" fillId="0" borderId="0" xfId="2" applyNumberFormat="1" applyFont="1" applyAlignment="1">
      <alignment horizontal="center"/>
    </xf>
    <xf numFmtId="0" fontId="21" fillId="0" borderId="59" xfId="2" applyBorder="1"/>
    <xf numFmtId="0" fontId="28" fillId="0" borderId="82" xfId="2" applyFont="1" applyBorder="1" applyAlignment="1">
      <alignment horizontal="right"/>
    </xf>
    <xf numFmtId="0" fontId="21" fillId="8" borderId="52" xfId="2" applyFill="1" applyBorder="1"/>
    <xf numFmtId="16" fontId="22" fillId="0" borderId="95" xfId="2" applyNumberFormat="1" applyFont="1" applyBorder="1" applyAlignment="1">
      <alignment horizontal="center"/>
    </xf>
    <xf numFmtId="0" fontId="21" fillId="0" borderId="96" xfId="2" applyBorder="1"/>
    <xf numFmtId="0" fontId="31" fillId="0" borderId="50" xfId="2" applyFont="1" applyBorder="1" applyAlignment="1">
      <alignment horizontal="center" vertical="top"/>
    </xf>
    <xf numFmtId="0" fontId="22" fillId="0" borderId="50" xfId="2" applyFont="1" applyBorder="1" applyAlignment="1">
      <alignment horizontal="left" vertical="top" wrapText="1"/>
    </xf>
    <xf numFmtId="0" fontId="21" fillId="0" borderId="1" xfId="2" applyBorder="1" applyAlignment="1">
      <alignment horizontal="left" vertical="top" wrapText="1"/>
    </xf>
    <xf numFmtId="0" fontId="34" fillId="0" borderId="1" xfId="0" applyFont="1" applyBorder="1" applyAlignment="1">
      <alignment horizontal="left"/>
    </xf>
    <xf numFmtId="0" fontId="28" fillId="0" borderId="4" xfId="0" applyFont="1" applyBorder="1" applyAlignment="1">
      <alignment horizontal="right"/>
    </xf>
    <xf numFmtId="0" fontId="22" fillId="0" borderId="16" xfId="2" applyFont="1" applyBorder="1" applyAlignment="1">
      <alignment horizontal="center"/>
    </xf>
    <xf numFmtId="0" fontId="21" fillId="0" borderId="97" xfId="2" applyBorder="1" applyAlignment="1">
      <alignment horizontal="left"/>
    </xf>
    <xf numFmtId="0" fontId="28" fillId="0" borderId="21" xfId="2" applyFont="1" applyBorder="1" applyAlignment="1">
      <alignment horizontal="right"/>
    </xf>
    <xf numFmtId="0" fontId="22" fillId="12" borderId="46" xfId="2" applyFont="1" applyFill="1" applyBorder="1" applyAlignment="1">
      <alignment horizontal="center"/>
    </xf>
    <xf numFmtId="0" fontId="22" fillId="12" borderId="2" xfId="2" applyFont="1" applyFill="1" applyBorder="1" applyAlignment="1">
      <alignment horizontal="center"/>
    </xf>
    <xf numFmtId="0" fontId="22" fillId="12" borderId="1" xfId="2" applyFont="1" applyFill="1" applyBorder="1" applyAlignment="1">
      <alignment horizontal="left"/>
    </xf>
    <xf numFmtId="0" fontId="28" fillId="12" borderId="4" xfId="2" applyFont="1" applyFill="1" applyBorder="1" applyAlignment="1">
      <alignment horizontal="right"/>
    </xf>
    <xf numFmtId="0" fontId="22" fillId="0" borderId="98" xfId="2" applyFont="1" applyBorder="1" applyAlignment="1">
      <alignment horizontal="center"/>
    </xf>
    <xf numFmtId="0" fontId="22" fillId="0" borderId="52" xfId="2" applyFont="1" applyBorder="1" applyAlignment="1">
      <alignment horizontal="center"/>
    </xf>
    <xf numFmtId="1" fontId="22" fillId="0" borderId="99" xfId="2" quotePrefix="1" applyNumberFormat="1" applyFont="1" applyBorder="1" applyAlignment="1">
      <alignment horizontal="center"/>
    </xf>
    <xf numFmtId="0" fontId="22" fillId="0" borderId="61" xfId="2" applyFont="1" applyBorder="1" applyAlignment="1">
      <alignment horizontal="center"/>
    </xf>
    <xf numFmtId="0" fontId="21" fillId="0" borderId="61" xfId="2" applyBorder="1" applyAlignment="1">
      <alignment horizontal="left"/>
    </xf>
    <xf numFmtId="0" fontId="28" fillId="0" borderId="91" xfId="2" applyFont="1" applyBorder="1" applyAlignment="1">
      <alignment horizontal="right"/>
    </xf>
    <xf numFmtId="0" fontId="22" fillId="0" borderId="100" xfId="2" applyFont="1" applyBorder="1" applyAlignment="1">
      <alignment horizontal="center"/>
    </xf>
    <xf numFmtId="0" fontId="22" fillId="0" borderId="49" xfId="2" applyFont="1" applyBorder="1" applyAlignment="1">
      <alignment horizontal="center"/>
    </xf>
    <xf numFmtId="0" fontId="22" fillId="0" borderId="50" xfId="2" applyFont="1" applyBorder="1" applyAlignment="1">
      <alignment horizontal="center"/>
    </xf>
    <xf numFmtId="0" fontId="21" fillId="0" borderId="50" xfId="2" applyBorder="1" applyAlignment="1">
      <alignment horizontal="left"/>
    </xf>
    <xf numFmtId="0" fontId="28" fillId="0" borderId="50" xfId="2" applyFont="1" applyBorder="1" applyAlignment="1">
      <alignment horizontal="right"/>
    </xf>
    <xf numFmtId="0" fontId="22" fillId="0" borderId="6" xfId="2" applyFont="1" applyBorder="1" applyAlignment="1">
      <alignment horizontal="center"/>
    </xf>
    <xf numFmtId="0" fontId="22" fillId="0" borderId="27" xfId="2" applyFont="1" applyBorder="1" applyAlignment="1">
      <alignment horizontal="center"/>
    </xf>
    <xf numFmtId="4" fontId="28" fillId="4" borderId="1" xfId="2" applyNumberFormat="1" applyFont="1" applyFill="1" applyBorder="1" applyAlignment="1" applyProtection="1">
      <alignment horizontal="right" vertical="top"/>
      <protection locked="0"/>
    </xf>
    <xf numFmtId="4" fontId="28" fillId="4" borderId="82" xfId="2" applyNumberFormat="1" applyFont="1" applyFill="1" applyBorder="1" applyAlignment="1" applyProtection="1">
      <alignment horizontal="right" vertical="top"/>
      <protection locked="0"/>
    </xf>
    <xf numFmtId="4" fontId="28" fillId="9" borderId="82" xfId="2" applyNumberFormat="1" applyFont="1" applyFill="1" applyBorder="1" applyAlignment="1">
      <alignment horizontal="right" vertical="top"/>
    </xf>
    <xf numFmtId="4" fontId="28" fillId="0" borderId="83" xfId="2" applyNumberFormat="1" applyFont="1" applyBorder="1" applyAlignment="1">
      <alignment horizontal="right" vertical="top"/>
    </xf>
    <xf numFmtId="4" fontId="28" fillId="0" borderId="84" xfId="2" applyNumberFormat="1" applyFont="1" applyBorder="1" applyAlignment="1">
      <alignment horizontal="right" vertical="top"/>
    </xf>
    <xf numFmtId="4" fontId="28" fillId="0" borderId="85" xfId="2" applyNumberFormat="1" applyFont="1" applyBorder="1" applyAlignment="1">
      <alignment horizontal="right" vertical="top"/>
    </xf>
    <xf numFmtId="4" fontId="28" fillId="8" borderId="86" xfId="2" applyNumberFormat="1" applyFont="1" applyFill="1" applyBorder="1" applyAlignment="1">
      <alignment horizontal="right" vertical="top"/>
    </xf>
    <xf numFmtId="4" fontId="28" fillId="0" borderId="88" xfId="2" applyNumberFormat="1" applyFont="1" applyBorder="1" applyAlignment="1">
      <alignment horizontal="right" vertical="top"/>
    </xf>
    <xf numFmtId="4" fontId="28" fillId="4" borderId="91" xfId="2" applyNumberFormat="1" applyFont="1" applyFill="1" applyBorder="1" applyAlignment="1" applyProtection="1">
      <alignment horizontal="right"/>
      <protection locked="0"/>
    </xf>
    <xf numFmtId="4" fontId="28" fillId="7" borderId="91" xfId="2" applyNumberFormat="1" applyFont="1" applyFill="1" applyBorder="1" applyAlignment="1">
      <alignment horizontal="right" vertical="top"/>
    </xf>
    <xf numFmtId="4" fontId="28" fillId="4" borderId="91" xfId="2" applyNumberFormat="1" applyFont="1" applyFill="1" applyBorder="1" applyAlignment="1" applyProtection="1">
      <alignment horizontal="right" vertical="top"/>
      <protection locked="0"/>
    </xf>
    <xf numFmtId="4" fontId="28" fillId="9" borderId="91" xfId="2" applyNumberFormat="1" applyFont="1" applyFill="1" applyBorder="1" applyAlignment="1">
      <alignment horizontal="right" vertical="top"/>
    </xf>
    <xf numFmtId="4" fontId="28" fillId="0" borderId="92" xfId="2" applyNumberFormat="1" applyFont="1" applyBorder="1" applyAlignment="1">
      <alignment horizontal="right" vertical="top"/>
    </xf>
    <xf numFmtId="4" fontId="28" fillId="8" borderId="50" xfId="2" applyNumberFormat="1" applyFont="1" applyFill="1" applyBorder="1" applyAlignment="1">
      <alignment vertical="top"/>
    </xf>
    <xf numFmtId="4" fontId="28" fillId="4" borderId="90" xfId="2" applyNumberFormat="1" applyFont="1" applyFill="1" applyBorder="1" applyAlignment="1" applyProtection="1">
      <alignment horizontal="right"/>
      <protection locked="0"/>
    </xf>
    <xf numFmtId="4" fontId="28" fillId="7" borderId="90" xfId="2" applyNumberFormat="1" applyFont="1" applyFill="1" applyBorder="1" applyAlignment="1">
      <alignment horizontal="right" vertical="top"/>
    </xf>
    <xf numFmtId="4" fontId="28" fillId="4" borderId="90" xfId="2" applyNumberFormat="1" applyFont="1" applyFill="1" applyBorder="1" applyAlignment="1" applyProtection="1">
      <alignment horizontal="right" vertical="top"/>
      <protection locked="0"/>
    </xf>
    <xf numFmtId="4" fontId="28" fillId="9" borderId="90" xfId="2" applyNumberFormat="1" applyFont="1" applyFill="1" applyBorder="1" applyAlignment="1">
      <alignment horizontal="right" vertical="top"/>
    </xf>
    <xf numFmtId="4" fontId="28" fillId="0" borderId="94" xfId="2" applyNumberFormat="1" applyFont="1" applyBorder="1" applyAlignment="1">
      <alignment horizontal="right" vertical="top"/>
    </xf>
    <xf numFmtId="4" fontId="28" fillId="8" borderId="90" xfId="2" applyNumberFormat="1" applyFont="1" applyFill="1" applyBorder="1" applyAlignment="1">
      <alignment horizontal="right" vertical="top"/>
    </xf>
    <xf numFmtId="4" fontId="28" fillId="4" borderId="21" xfId="2" applyNumberFormat="1" applyFont="1" applyFill="1" applyBorder="1" applyAlignment="1" applyProtection="1">
      <alignment horizontal="right"/>
      <protection locked="0"/>
    </xf>
    <xf numFmtId="4" fontId="28" fillId="12" borderId="4" xfId="2" applyNumberFormat="1" applyFont="1" applyFill="1" applyBorder="1" applyAlignment="1">
      <alignment horizontal="right"/>
    </xf>
    <xf numFmtId="4" fontId="28" fillId="12" borderId="5" xfId="2" applyNumberFormat="1" applyFont="1" applyFill="1" applyBorder="1" applyAlignment="1">
      <alignment horizontal="right" vertical="top"/>
    </xf>
    <xf numFmtId="4" fontId="28" fillId="12" borderId="85" xfId="2" applyNumberFormat="1" applyFont="1" applyFill="1" applyBorder="1" applyAlignment="1">
      <alignment horizontal="right" vertical="top"/>
    </xf>
    <xf numFmtId="4" fontId="28" fillId="0" borderId="82" xfId="2" applyNumberFormat="1" applyFont="1" applyBorder="1" applyAlignment="1">
      <alignment horizontal="right"/>
    </xf>
    <xf numFmtId="4" fontId="28" fillId="0" borderId="53" xfId="2" applyNumberFormat="1" applyFont="1" applyBorder="1" applyAlignment="1">
      <alignment horizontal="right" vertical="top"/>
    </xf>
    <xf numFmtId="4" fontId="28" fillId="0" borderId="86" xfId="2" applyNumberFormat="1" applyFont="1" applyBorder="1" applyAlignment="1">
      <alignment horizontal="right" vertical="top"/>
    </xf>
    <xf numFmtId="4" fontId="28" fillId="4" borderId="82" xfId="2" applyNumberFormat="1" applyFont="1" applyFill="1" applyBorder="1" applyAlignment="1" applyProtection="1">
      <alignment horizontal="right"/>
      <protection locked="0"/>
    </xf>
    <xf numFmtId="4" fontId="28" fillId="4" borderId="50" xfId="2" applyNumberFormat="1" applyFont="1" applyFill="1" applyBorder="1" applyAlignment="1" applyProtection="1">
      <alignment horizontal="right" vertical="top"/>
      <protection locked="0"/>
    </xf>
    <xf numFmtId="4" fontId="28" fillId="9" borderId="50" xfId="2" applyNumberFormat="1" applyFont="1" applyFill="1" applyBorder="1" applyAlignment="1">
      <alignment horizontal="right" vertical="top"/>
    </xf>
    <xf numFmtId="4" fontId="28" fillId="8" borderId="4" xfId="2" applyNumberFormat="1" applyFont="1" applyFill="1" applyBorder="1" applyAlignment="1">
      <alignment horizontal="right"/>
    </xf>
    <xf numFmtId="4" fontId="28" fillId="8" borderId="4" xfId="2" applyNumberFormat="1" applyFont="1" applyFill="1" applyBorder="1" applyAlignment="1">
      <alignment horizontal="right" vertical="top"/>
    </xf>
    <xf numFmtId="4" fontId="28" fillId="8" borderId="85" xfId="2" applyNumberFormat="1" applyFont="1" applyFill="1" applyBorder="1" applyAlignment="1">
      <alignment horizontal="right" vertical="top"/>
    </xf>
    <xf numFmtId="4" fontId="28" fillId="4" borderId="5" xfId="2" applyNumberFormat="1" applyFont="1" applyFill="1" applyBorder="1" applyAlignment="1" applyProtection="1">
      <alignment horizontal="right"/>
      <protection locked="0"/>
    </xf>
    <xf numFmtId="4" fontId="28" fillId="8" borderId="75" xfId="2" applyNumberFormat="1" applyFont="1" applyFill="1" applyBorder="1" applyAlignment="1">
      <alignment horizontal="right" vertical="top"/>
    </xf>
    <xf numFmtId="4" fontId="28" fillId="0" borderId="101" xfId="2" applyNumberFormat="1" applyFont="1" applyBorder="1" applyAlignment="1">
      <alignment horizontal="right" vertical="top"/>
    </xf>
    <xf numFmtId="4" fontId="0" fillId="0" borderId="0" xfId="0" applyNumberFormat="1"/>
    <xf numFmtId="3" fontId="54" fillId="0" borderId="0" xfId="0" applyNumberFormat="1" applyFont="1"/>
    <xf numFmtId="0" fontId="26" fillId="6" borderId="34" xfId="2" applyFont="1" applyFill="1" applyBorder="1"/>
    <xf numFmtId="0" fontId="26" fillId="6" borderId="30" xfId="2" applyFont="1" applyFill="1" applyBorder="1" applyAlignment="1">
      <alignment horizontal="center"/>
    </xf>
    <xf numFmtId="0" fontId="26" fillId="6" borderId="36" xfId="2" applyFont="1" applyFill="1" applyBorder="1"/>
    <xf numFmtId="0" fontId="36" fillId="0" borderId="81" xfId="2" applyFont="1" applyBorder="1" applyAlignment="1">
      <alignment horizontal="center" vertical="top"/>
    </xf>
    <xf numFmtId="16" fontId="31" fillId="0" borderId="59" xfId="2" quotePrefix="1" applyNumberFormat="1" applyFont="1" applyBorder="1" applyAlignment="1">
      <alignment horizontal="center" vertical="top" wrapText="1"/>
    </xf>
    <xf numFmtId="0" fontId="21" fillId="0" borderId="59" xfId="2" applyBorder="1" applyAlignment="1">
      <alignment horizontal="left" vertical="top" wrapText="1"/>
    </xf>
    <xf numFmtId="4" fontId="54" fillId="0" borderId="0" xfId="0" applyNumberFormat="1" applyFont="1"/>
    <xf numFmtId="16" fontId="31" fillId="0" borderId="1" xfId="2" quotePrefix="1" applyNumberFormat="1" applyFont="1" applyBorder="1" applyAlignment="1">
      <alignment horizontal="center" vertical="top" wrapText="1"/>
    </xf>
    <xf numFmtId="16" fontId="27" fillId="0" borderId="1" xfId="2" quotePrefix="1" applyNumberFormat="1" applyFont="1" applyBorder="1" applyAlignment="1">
      <alignment horizontal="center" vertical="top" wrapText="1"/>
    </xf>
    <xf numFmtId="0" fontId="37" fillId="0" borderId="50" xfId="2" applyFont="1" applyBorder="1" applyAlignment="1">
      <alignment horizontal="left" vertical="top" wrapText="1"/>
    </xf>
    <xf numFmtId="0" fontId="28" fillId="0" borderId="1" xfId="2" applyFont="1" applyBorder="1" applyAlignment="1">
      <alignment horizontal="right" vertical="top"/>
    </xf>
    <xf numFmtId="4" fontId="22" fillId="0" borderId="0" xfId="2" applyNumberFormat="1" applyFont="1"/>
    <xf numFmtId="4" fontId="22" fillId="0" borderId="10" xfId="2" applyNumberFormat="1" applyFont="1" applyBorder="1"/>
    <xf numFmtId="4" fontId="22" fillId="0" borderId="11" xfId="2" applyNumberFormat="1" applyFont="1" applyBorder="1"/>
    <xf numFmtId="4" fontId="22" fillId="0" borderId="0" xfId="2" applyNumberFormat="1" applyFont="1" applyAlignment="1">
      <alignment horizontal="left"/>
    </xf>
    <xf numFmtId="4" fontId="26" fillId="6" borderId="36" xfId="2" applyNumberFormat="1" applyFont="1" applyFill="1" applyBorder="1" applyAlignment="1">
      <alignment horizontal="center"/>
    </xf>
    <xf numFmtId="4" fontId="26" fillId="6" borderId="37" xfId="2" applyNumberFormat="1" applyFont="1" applyFill="1" applyBorder="1" applyAlignment="1">
      <alignment horizontal="right"/>
    </xf>
    <xf numFmtId="4" fontId="28" fillId="4" borderId="97" xfId="2" applyNumberFormat="1" applyFont="1" applyFill="1" applyBorder="1" applyAlignment="1" applyProtection="1">
      <alignment horizontal="right" vertical="top"/>
      <protection locked="0"/>
    </xf>
    <xf numFmtId="4" fontId="28" fillId="7" borderId="21" xfId="2" applyNumberFormat="1" applyFont="1" applyFill="1" applyBorder="1" applyAlignment="1">
      <alignment horizontal="right" vertical="top"/>
    </xf>
    <xf numFmtId="4" fontId="30" fillId="6" borderId="24" xfId="2" applyNumberFormat="1" applyFont="1" applyFill="1" applyBorder="1" applyAlignment="1">
      <alignment horizontal="left"/>
    </xf>
    <xf numFmtId="4" fontId="28" fillId="8" borderId="1" xfId="2" applyNumberFormat="1" applyFont="1" applyFill="1" applyBorder="1" applyAlignment="1" applyProtection="1">
      <alignment horizontal="right" vertical="top"/>
      <protection locked="0"/>
    </xf>
    <xf numFmtId="4" fontId="17" fillId="4" borderId="107" xfId="0" applyNumberFormat="1" applyFont="1" applyFill="1" applyBorder="1" applyAlignment="1" applyProtection="1">
      <alignment vertical="center"/>
      <protection locked="0"/>
    </xf>
    <xf numFmtId="4" fontId="20" fillId="4" borderId="107" xfId="6" applyNumberFormat="1" applyFill="1" applyBorder="1" applyAlignment="1" applyProtection="1">
      <alignment vertical="center"/>
      <protection locked="0"/>
    </xf>
    <xf numFmtId="4" fontId="20" fillId="4" borderId="107" xfId="11" applyNumberFormat="1" applyFill="1" applyBorder="1" applyAlignment="1" applyProtection="1">
      <alignment vertical="center"/>
      <protection locked="0"/>
    </xf>
    <xf numFmtId="4" fontId="39" fillId="17" borderId="104" xfId="4" applyNumberFormat="1" applyFont="1" applyFill="1" applyBorder="1" applyAlignment="1">
      <alignment horizontal="center" vertical="center" wrapText="1"/>
    </xf>
    <xf numFmtId="4" fontId="39" fillId="17" borderId="105" xfId="4" applyNumberFormat="1" applyFont="1" applyFill="1" applyBorder="1" applyAlignment="1">
      <alignment horizontal="center" vertical="center" wrapText="1"/>
    </xf>
    <xf numFmtId="4" fontId="16" fillId="0" borderId="107" xfId="0" applyNumberFormat="1" applyFont="1" applyBorder="1" applyAlignment="1">
      <alignment vertical="center"/>
    </xf>
    <xf numFmtId="4" fontId="16" fillId="0" borderId="108" xfId="0" applyNumberFormat="1" applyFont="1" applyBorder="1" applyAlignment="1">
      <alignment vertical="center"/>
    </xf>
    <xf numFmtId="4" fontId="20" fillId="12" borderId="107" xfId="6" applyNumberFormat="1" applyFill="1" applyBorder="1" applyAlignment="1">
      <alignment vertical="center"/>
    </xf>
    <xf numFmtId="4" fontId="40" fillId="12" borderId="108" xfId="5" applyNumberFormat="1" applyFont="1" applyFill="1" applyBorder="1" applyAlignment="1">
      <alignment vertical="center" wrapText="1"/>
    </xf>
    <xf numFmtId="4" fontId="20" fillId="18" borderId="108" xfId="4" applyNumberFormat="1" applyFill="1" applyBorder="1" applyAlignment="1">
      <alignment vertical="center"/>
    </xf>
    <xf numFmtId="166" fontId="20" fillId="0" borderId="107" xfId="9" applyNumberFormat="1" applyBorder="1" applyAlignment="1">
      <alignment horizontal="left" vertical="center"/>
    </xf>
    <xf numFmtId="4" fontId="16" fillId="16" borderId="112" xfId="0" applyNumberFormat="1" applyFont="1" applyFill="1" applyBorder="1" applyAlignment="1">
      <alignment vertical="center"/>
    </xf>
    <xf numFmtId="4" fontId="19" fillId="16" borderId="113" xfId="0" applyNumberFormat="1" applyFont="1" applyFill="1" applyBorder="1" applyAlignment="1">
      <alignment vertical="center"/>
    </xf>
    <xf numFmtId="165" fontId="20" fillId="0" borderId="107" xfId="13" applyNumberFormat="1" applyBorder="1" applyAlignment="1">
      <alignment horizontal="right" vertical="center"/>
    </xf>
    <xf numFmtId="0" fontId="16" fillId="0" borderId="0" xfId="0" applyFont="1"/>
    <xf numFmtId="0" fontId="42" fillId="19" borderId="30" xfId="11" applyFont="1" applyFill="1" applyBorder="1" applyAlignment="1">
      <alignment horizontal="center"/>
    </xf>
    <xf numFmtId="4" fontId="20" fillId="19" borderId="30" xfId="11" applyNumberFormat="1" applyFill="1" applyBorder="1"/>
    <xf numFmtId="4" fontId="29" fillId="19" borderId="30" xfId="11" applyNumberFormat="1" applyFont="1" applyFill="1" applyBorder="1"/>
    <xf numFmtId="49" fontId="29" fillId="19" borderId="31" xfId="11" applyNumberFormat="1" applyFont="1" applyFill="1" applyBorder="1" applyAlignment="1">
      <alignment horizontal="right"/>
    </xf>
    <xf numFmtId="0" fontId="42" fillId="19" borderId="0" xfId="11" applyFont="1" applyFill="1" applyAlignment="1">
      <alignment horizontal="center"/>
    </xf>
    <xf numFmtId="4" fontId="20" fillId="19" borderId="0" xfId="11" applyNumberFormat="1" applyFill="1"/>
    <xf numFmtId="4" fontId="29" fillId="19" borderId="0" xfId="11" applyNumberFormat="1" applyFont="1" applyFill="1"/>
    <xf numFmtId="49" fontId="29" fillId="19" borderId="14" xfId="11" applyNumberFormat="1" applyFont="1" applyFill="1" applyBorder="1" applyAlignment="1">
      <alignment horizontal="right"/>
    </xf>
    <xf numFmtId="0" fontId="20" fillId="19" borderId="29" xfId="11" applyFill="1" applyBorder="1" applyAlignment="1">
      <alignment horizontal="center"/>
    </xf>
    <xf numFmtId="0" fontId="20" fillId="19" borderId="30" xfId="11" applyFill="1" applyBorder="1" applyAlignment="1">
      <alignment horizontal="center"/>
    </xf>
    <xf numFmtId="0" fontId="6" fillId="19" borderId="30" xfId="11" applyFont="1" applyFill="1" applyBorder="1" applyAlignment="1">
      <alignment horizontal="left" vertical="center"/>
    </xf>
    <xf numFmtId="0" fontId="29" fillId="19" borderId="30" xfId="11" applyFont="1" applyFill="1" applyBorder="1"/>
    <xf numFmtId="0" fontId="43" fillId="19" borderId="30" xfId="11" applyFont="1" applyFill="1" applyBorder="1" applyAlignment="1">
      <alignment horizontal="center"/>
    </xf>
    <xf numFmtId="0" fontId="20" fillId="20" borderId="114" xfId="11" applyFill="1" applyBorder="1" applyAlignment="1">
      <alignment horizontal="center"/>
    </xf>
    <xf numFmtId="0" fontId="20" fillId="20" borderId="115" xfId="11" applyFill="1" applyBorder="1" applyAlignment="1">
      <alignment horizontal="center"/>
    </xf>
    <xf numFmtId="0" fontId="44" fillId="20" borderId="116" xfId="11" applyFont="1" applyFill="1" applyBorder="1" applyAlignment="1">
      <alignment horizontal="center"/>
    </xf>
    <xf numFmtId="0" fontId="44" fillId="20" borderId="117" xfId="11" applyFont="1" applyFill="1" applyBorder="1" applyAlignment="1">
      <alignment horizontal="center"/>
    </xf>
    <xf numFmtId="0" fontId="44" fillId="20" borderId="118" xfId="11" applyFont="1" applyFill="1" applyBorder="1" applyAlignment="1">
      <alignment horizontal="center"/>
    </xf>
    <xf numFmtId="4" fontId="44" fillId="20" borderId="119" xfId="11" applyNumberFormat="1" applyFont="1" applyFill="1" applyBorder="1" applyAlignment="1">
      <alignment horizontal="center"/>
    </xf>
    <xf numFmtId="49" fontId="45" fillId="20" borderId="120" xfId="11" applyNumberFormat="1" applyFont="1" applyFill="1" applyBorder="1" applyAlignment="1">
      <alignment horizontal="center"/>
    </xf>
    <xf numFmtId="0" fontId="20" fillId="20" borderId="12" xfId="11" applyFill="1" applyBorder="1" applyAlignment="1">
      <alignment horizontal="center"/>
    </xf>
    <xf numFmtId="0" fontId="20" fillId="20" borderId="0" xfId="11" applyFill="1" applyAlignment="1">
      <alignment horizontal="center"/>
    </xf>
    <xf numFmtId="0" fontId="44" fillId="20" borderId="121" xfId="11" applyFont="1" applyFill="1" applyBorder="1" applyAlignment="1">
      <alignment horizontal="center" vertical="center"/>
    </xf>
    <xf numFmtId="0" fontId="44" fillId="20" borderId="121" xfId="11" applyFont="1" applyFill="1" applyBorder="1" applyAlignment="1">
      <alignment horizontal="center"/>
    </xf>
    <xf numFmtId="0" fontId="46" fillId="20" borderId="122" xfId="11" applyFont="1" applyFill="1" applyBorder="1" applyAlignment="1">
      <alignment horizontal="center"/>
    </xf>
    <xf numFmtId="0" fontId="46" fillId="20" borderId="123" xfId="11" applyFont="1" applyFill="1" applyBorder="1" applyAlignment="1">
      <alignment horizontal="center"/>
    </xf>
    <xf numFmtId="4" fontId="46" fillId="20" borderId="124" xfId="11" applyNumberFormat="1" applyFont="1" applyFill="1" applyBorder="1" applyAlignment="1">
      <alignment horizontal="center"/>
    </xf>
    <xf numFmtId="4" fontId="46" fillId="20" borderId="125" xfId="11" applyNumberFormat="1" applyFont="1" applyFill="1" applyBorder="1" applyAlignment="1">
      <alignment horizontal="center"/>
    </xf>
    <xf numFmtId="49" fontId="47" fillId="20" borderId="14" xfId="11" applyNumberFormat="1" applyFont="1" applyFill="1" applyBorder="1" applyAlignment="1">
      <alignment horizontal="center"/>
    </xf>
    <xf numFmtId="0" fontId="29" fillId="20" borderId="121" xfId="11" applyFont="1" applyFill="1" applyBorder="1"/>
    <xf numFmtId="0" fontId="20" fillId="20" borderId="122" xfId="11" applyFill="1" applyBorder="1" applyAlignment="1">
      <alignment horizontal="center"/>
    </xf>
    <xf numFmtId="0" fontId="20" fillId="20" borderId="126" xfId="11" applyFill="1" applyBorder="1" applyAlignment="1">
      <alignment horizontal="center"/>
    </xf>
    <xf numFmtId="4" fontId="20" fillId="20" borderId="124" xfId="11" applyNumberFormat="1" applyFill="1" applyBorder="1"/>
    <xf numFmtId="4" fontId="29" fillId="20" borderId="125" xfId="11" applyNumberFormat="1" applyFont="1" applyFill="1" applyBorder="1"/>
    <xf numFmtId="49" fontId="29" fillId="20" borderId="14" xfId="11" applyNumberFormat="1" applyFont="1" applyFill="1" applyBorder="1" applyAlignment="1">
      <alignment horizontal="right"/>
    </xf>
    <xf numFmtId="0" fontId="4" fillId="0" borderId="77" xfId="11" applyFont="1" applyBorder="1" applyAlignment="1">
      <alignment horizontal="center"/>
    </xf>
    <xf numFmtId="0" fontId="4" fillId="0" borderId="78" xfId="11" applyFont="1" applyBorder="1" applyAlignment="1">
      <alignment horizontal="center"/>
    </xf>
    <xf numFmtId="0" fontId="6" fillId="21" borderId="78" xfId="11" applyFont="1" applyFill="1" applyBorder="1"/>
    <xf numFmtId="0" fontId="2" fillId="21" borderId="78" xfId="11" applyFont="1" applyFill="1" applyBorder="1" applyAlignment="1">
      <alignment horizontal="center"/>
    </xf>
    <xf numFmtId="4" fontId="4" fillId="21" borderId="78" xfId="11" applyNumberFormat="1" applyFont="1" applyFill="1" applyBorder="1"/>
    <xf numFmtId="4" fontId="6" fillId="21" borderId="78" xfId="11" applyNumberFormat="1" applyFont="1" applyFill="1" applyBorder="1" applyAlignment="1">
      <alignment vertical="center"/>
    </xf>
    <xf numFmtId="49" fontId="45" fillId="21" borderId="80" xfId="11" applyNumberFormat="1" applyFont="1" applyFill="1" applyBorder="1"/>
    <xf numFmtId="49" fontId="18" fillId="0" borderId="127" xfId="11" applyNumberFormat="1" applyFont="1" applyBorder="1" applyAlignment="1">
      <alignment horizontal="center"/>
    </xf>
    <xf numFmtId="49" fontId="18" fillId="0" borderId="128" xfId="11" applyNumberFormat="1" applyFont="1" applyBorder="1" applyAlignment="1">
      <alignment horizontal="center"/>
    </xf>
    <xf numFmtId="0" fontId="18" fillId="0" borderId="128" xfId="0" applyFont="1" applyBorder="1" applyAlignment="1">
      <alignment vertical="center" wrapText="1"/>
    </xf>
    <xf numFmtId="0" fontId="18" fillId="0" borderId="128" xfId="14" applyFont="1" applyBorder="1" applyAlignment="1">
      <alignment vertical="top"/>
    </xf>
    <xf numFmtId="167" fontId="18" fillId="0" borderId="128" xfId="0" applyNumberFormat="1" applyFont="1" applyBorder="1" applyAlignment="1">
      <alignment horizontal="center" vertical="top"/>
    </xf>
    <xf numFmtId="0" fontId="18" fillId="0" borderId="128" xfId="0" applyFont="1" applyBorder="1" applyAlignment="1">
      <alignment horizontal="center" vertical="top"/>
    </xf>
    <xf numFmtId="4" fontId="18" fillId="7" borderId="35" xfId="11" applyNumberFormat="1" applyFont="1" applyFill="1" applyBorder="1" applyAlignment="1">
      <alignment vertical="top"/>
    </xf>
    <xf numFmtId="49" fontId="18" fillId="0" borderId="129" xfId="11" applyNumberFormat="1" applyFont="1" applyBorder="1" applyAlignment="1">
      <alignment vertical="top"/>
    </xf>
    <xf numFmtId="49" fontId="18" fillId="0" borderId="130" xfId="11" applyNumberFormat="1" applyFont="1" applyBorder="1" applyAlignment="1">
      <alignment horizontal="center"/>
    </xf>
    <xf numFmtId="49" fontId="18" fillId="0" borderId="97" xfId="11" applyNumberFormat="1" applyFont="1" applyBorder="1" applyAlignment="1">
      <alignment horizontal="center"/>
    </xf>
    <xf numFmtId="0" fontId="18" fillId="0" borderId="97" xfId="0" applyFont="1" applyBorder="1" applyAlignment="1">
      <alignment vertical="center" wrapText="1"/>
    </xf>
    <xf numFmtId="0" fontId="18" fillId="0" borderId="97" xfId="14" applyFont="1" applyBorder="1"/>
    <xf numFmtId="167" fontId="18" fillId="0" borderId="97" xfId="0" applyNumberFormat="1" applyFont="1" applyBorder="1" applyAlignment="1">
      <alignment horizontal="center" vertical="center"/>
    </xf>
    <xf numFmtId="0" fontId="18" fillId="0" borderId="97" xfId="0" applyFont="1" applyBorder="1" applyAlignment="1">
      <alignment horizontal="center" vertical="center"/>
    </xf>
    <xf numFmtId="4" fontId="18" fillId="7" borderId="1" xfId="11" applyNumberFormat="1" applyFont="1" applyFill="1" applyBorder="1"/>
    <xf numFmtId="49" fontId="18" fillId="0" borderId="131" xfId="11" applyNumberFormat="1" applyFont="1" applyBorder="1"/>
    <xf numFmtId="0" fontId="18" fillId="0" borderId="1" xfId="14" applyFont="1" applyBorder="1" applyAlignment="1">
      <alignment vertical="center" wrapText="1"/>
    </xf>
    <xf numFmtId="0" fontId="48" fillId="0" borderId="4" xfId="0" applyFont="1" applyBorder="1"/>
    <xf numFmtId="167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97" xfId="14" applyFont="1" applyBorder="1" applyAlignment="1">
      <alignment vertical="center" wrapText="1"/>
    </xf>
    <xf numFmtId="0" fontId="48" fillId="0" borderId="21" xfId="0" applyFont="1" applyBorder="1"/>
    <xf numFmtId="0" fontId="18" fillId="0" borderId="1" xfId="0" applyFont="1" applyBorder="1"/>
    <xf numFmtId="0" fontId="48" fillId="0" borderId="1" xfId="0" applyFont="1" applyBorder="1"/>
    <xf numFmtId="49" fontId="18" fillId="0" borderId="49" xfId="11" applyNumberFormat="1" applyFont="1" applyBorder="1" applyAlignment="1">
      <alignment horizontal="center"/>
    </xf>
    <xf numFmtId="49" fontId="18" fillId="0" borderId="50" xfId="11" applyNumberFormat="1" applyFont="1" applyBorder="1" applyAlignment="1">
      <alignment horizontal="center"/>
    </xf>
    <xf numFmtId="0" fontId="18" fillId="0" borderId="50" xfId="14" applyFont="1" applyBorder="1" applyAlignment="1">
      <alignment vertical="center" wrapText="1"/>
    </xf>
    <xf numFmtId="167" fontId="18" fillId="0" borderId="50" xfId="0" applyNumberFormat="1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49" fontId="18" fillId="0" borderId="85" xfId="11" applyNumberFormat="1" applyFont="1" applyBorder="1"/>
    <xf numFmtId="49" fontId="18" fillId="0" borderId="84" xfId="11" applyNumberFormat="1" applyFont="1" applyBorder="1"/>
    <xf numFmtId="0" fontId="4" fillId="0" borderId="1" xfId="11" applyFont="1" applyBorder="1" applyAlignment="1">
      <alignment horizontal="center"/>
    </xf>
    <xf numFmtId="1" fontId="18" fillId="0" borderId="97" xfId="0" applyNumberFormat="1" applyFont="1" applyBorder="1" applyAlignment="1">
      <alignment horizontal="center" vertical="center"/>
    </xf>
    <xf numFmtId="49" fontId="45" fillId="0" borderId="84" xfId="11" applyNumberFormat="1" applyFont="1" applyBorder="1"/>
    <xf numFmtId="0" fontId="4" fillId="0" borderId="46" xfId="11" applyFont="1" applyBorder="1" applyAlignment="1">
      <alignment horizontal="center"/>
    </xf>
    <xf numFmtId="1" fontId="18" fillId="0" borderId="1" xfId="0" applyNumberFormat="1" applyFont="1" applyBorder="1" applyAlignment="1">
      <alignment horizontal="center" vertical="center"/>
    </xf>
    <xf numFmtId="0" fontId="18" fillId="0" borderId="1" xfId="11" applyFont="1" applyBorder="1" applyAlignment="1">
      <alignment horizontal="center"/>
    </xf>
    <xf numFmtId="0" fontId="6" fillId="21" borderId="78" xfId="11" applyFont="1" applyFill="1" applyBorder="1" applyAlignment="1">
      <alignment vertical="center" wrapText="1"/>
    </xf>
    <xf numFmtId="1" fontId="49" fillId="0" borderId="130" xfId="0" applyNumberFormat="1" applyFont="1" applyBorder="1" applyAlignment="1">
      <alignment horizontal="center" vertical="center"/>
    </xf>
    <xf numFmtId="1" fontId="18" fillId="0" borderId="97" xfId="0" applyNumberFormat="1" applyFont="1" applyBorder="1" applyAlignment="1">
      <alignment horizontal="left" vertical="center" wrapText="1"/>
    </xf>
    <xf numFmtId="0" fontId="18" fillId="0" borderId="97" xfId="14" applyFont="1" applyBorder="1" applyAlignment="1">
      <alignment horizontal="center"/>
    </xf>
    <xf numFmtId="0" fontId="18" fillId="0" borderId="97" xfId="11" applyFont="1" applyBorder="1" applyAlignment="1">
      <alignment horizontal="center"/>
    </xf>
    <xf numFmtId="49" fontId="4" fillId="0" borderId="131" xfId="11" applyNumberFormat="1" applyFont="1" applyBorder="1"/>
    <xf numFmtId="4" fontId="18" fillId="7" borderId="1" xfId="11" applyNumberFormat="1" applyFont="1" applyFill="1" applyBorder="1" applyAlignment="1">
      <alignment vertical="top"/>
    </xf>
    <xf numFmtId="167" fontId="18" fillId="0" borderId="97" xfId="0" applyNumberFormat="1" applyFont="1" applyBorder="1" applyAlignment="1">
      <alignment horizontal="center" vertical="top"/>
    </xf>
    <xf numFmtId="0" fontId="18" fillId="0" borderId="97" xfId="11" applyFont="1" applyBorder="1" applyAlignment="1">
      <alignment horizontal="center" vertical="top"/>
    </xf>
    <xf numFmtId="49" fontId="4" fillId="0" borderId="131" xfId="11" applyNumberFormat="1" applyFont="1" applyBorder="1" applyAlignment="1">
      <alignment vertical="top"/>
    </xf>
    <xf numFmtId="0" fontId="18" fillId="0" borderId="97" xfId="14" applyFont="1" applyBorder="1" applyAlignment="1">
      <alignment horizontal="center" vertical="top"/>
    </xf>
    <xf numFmtId="1" fontId="18" fillId="0" borderId="50" xfId="0" applyNumberFormat="1" applyFont="1" applyBorder="1" applyAlignment="1">
      <alignment horizontal="left" vertical="center" wrapText="1"/>
    </xf>
    <xf numFmtId="1" fontId="49" fillId="0" borderId="81" xfId="0" applyNumberFormat="1" applyFont="1" applyBorder="1" applyAlignment="1">
      <alignment horizontal="center" vertical="center"/>
    </xf>
    <xf numFmtId="1" fontId="18" fillId="0" borderId="59" xfId="0" applyNumberFormat="1" applyFont="1" applyBorder="1" applyAlignment="1">
      <alignment horizontal="center" vertical="center"/>
    </xf>
    <xf numFmtId="1" fontId="18" fillId="0" borderId="50" xfId="0" applyNumberFormat="1" applyFont="1" applyBorder="1" applyAlignment="1">
      <alignment horizontal="center" vertical="center"/>
    </xf>
    <xf numFmtId="49" fontId="50" fillId="0" borderId="85" xfId="11" applyNumberFormat="1" applyFont="1" applyBorder="1"/>
    <xf numFmtId="1" fontId="49" fillId="0" borderId="77" xfId="0" applyNumberFormat="1" applyFont="1" applyBorder="1" applyAlignment="1">
      <alignment horizontal="center" vertical="center"/>
    </xf>
    <xf numFmtId="1" fontId="18" fillId="0" borderId="78" xfId="0" applyNumberFormat="1" applyFont="1" applyBorder="1" applyAlignment="1">
      <alignment horizontal="center" vertical="center"/>
    </xf>
    <xf numFmtId="4" fontId="6" fillId="21" borderId="78" xfId="11" applyNumberFormat="1" applyFont="1" applyFill="1" applyBorder="1" applyAlignment="1">
      <alignment horizontal="right" vertical="center"/>
    </xf>
    <xf numFmtId="1" fontId="49" fillId="0" borderId="127" xfId="0" applyNumberFormat="1" applyFont="1" applyBorder="1" applyAlignment="1">
      <alignment horizontal="center" vertical="center"/>
    </xf>
    <xf numFmtId="1" fontId="18" fillId="0" borderId="128" xfId="0" applyNumberFormat="1" applyFont="1" applyBorder="1" applyAlignment="1">
      <alignment horizontal="center" vertical="center"/>
    </xf>
    <xf numFmtId="1" fontId="18" fillId="0" borderId="128" xfId="0" applyNumberFormat="1" applyFont="1" applyBorder="1" applyAlignment="1">
      <alignment horizontal="left" vertical="center" wrapText="1"/>
    </xf>
    <xf numFmtId="167" fontId="18" fillId="0" borderId="128" xfId="0" applyNumberFormat="1" applyFont="1" applyBorder="1" applyAlignment="1">
      <alignment horizontal="center" vertical="center"/>
    </xf>
    <xf numFmtId="0" fontId="18" fillId="0" borderId="128" xfId="11" applyFont="1" applyBorder="1" applyAlignment="1">
      <alignment horizontal="center"/>
    </xf>
    <xf numFmtId="4" fontId="18" fillId="7" borderId="35" xfId="11" applyNumberFormat="1" applyFont="1" applyFill="1" applyBorder="1"/>
    <xf numFmtId="49" fontId="4" fillId="0" borderId="129" xfId="11" applyNumberFormat="1" applyFont="1" applyBorder="1"/>
    <xf numFmtId="2" fontId="4" fillId="0" borderId="131" xfId="11" applyNumberFormat="1" applyFont="1" applyBorder="1"/>
    <xf numFmtId="0" fontId="18" fillId="0" borderId="50" xfId="14" applyFont="1" applyBorder="1" applyAlignment="1">
      <alignment wrapText="1"/>
    </xf>
    <xf numFmtId="49" fontId="18" fillId="0" borderId="81" xfId="11" applyNumberFormat="1" applyFont="1" applyBorder="1" applyAlignment="1">
      <alignment horizontal="center"/>
    </xf>
    <xf numFmtId="49" fontId="18" fillId="0" borderId="59" xfId="11" applyNumberFormat="1" applyFont="1" applyBorder="1" applyAlignment="1">
      <alignment horizontal="center"/>
    </xf>
    <xf numFmtId="0" fontId="18" fillId="0" borderId="1" xfId="14" applyFont="1" applyBorder="1" applyAlignment="1">
      <alignment wrapText="1"/>
    </xf>
    <xf numFmtId="1" fontId="18" fillId="0" borderId="1" xfId="0" applyNumberFormat="1" applyFont="1" applyBorder="1" applyAlignment="1">
      <alignment horizontal="left" vertical="center" wrapText="1"/>
    </xf>
    <xf numFmtId="49" fontId="4" fillId="0" borderId="84" xfId="11" applyNumberFormat="1" applyFont="1" applyBorder="1"/>
    <xf numFmtId="1" fontId="49" fillId="0" borderId="46" xfId="0" applyNumberFormat="1" applyFont="1" applyBorder="1" applyAlignment="1">
      <alignment horizontal="center" vertical="center"/>
    </xf>
    <xf numFmtId="1" fontId="18" fillId="0" borderId="79" xfId="0" applyNumberFormat="1" applyFont="1" applyBorder="1" applyAlignment="1">
      <alignment horizontal="center" vertical="center"/>
    </xf>
    <xf numFmtId="4" fontId="6" fillId="21" borderId="78" xfId="11" applyNumberFormat="1" applyFont="1" applyFill="1" applyBorder="1"/>
    <xf numFmtId="1" fontId="49" fillId="0" borderId="49" xfId="0" applyNumberFormat="1" applyFont="1" applyBorder="1" applyAlignment="1">
      <alignment horizontal="center" vertical="center"/>
    </xf>
    <xf numFmtId="168" fontId="4" fillId="0" borderId="129" xfId="11" applyNumberFormat="1" applyFont="1" applyBorder="1"/>
    <xf numFmtId="0" fontId="4" fillId="0" borderId="127" xfId="11" applyFont="1" applyBorder="1" applyAlignment="1">
      <alignment horizontal="center"/>
    </xf>
    <xf numFmtId="0" fontId="4" fillId="0" borderId="128" xfId="11" applyFont="1" applyBorder="1" applyAlignment="1">
      <alignment horizontal="center"/>
    </xf>
    <xf numFmtId="0" fontId="18" fillId="0" borderId="128" xfId="11" applyFont="1" applyBorder="1" applyAlignment="1">
      <alignment wrapText="1"/>
    </xf>
    <xf numFmtId="0" fontId="18" fillId="0" borderId="128" xfId="11" applyFont="1" applyBorder="1"/>
    <xf numFmtId="49" fontId="48" fillId="22" borderId="128" xfId="0" applyNumberFormat="1" applyFont="1" applyFill="1" applyBorder="1" applyAlignment="1">
      <alignment horizontal="center"/>
    </xf>
    <xf numFmtId="4" fontId="48" fillId="22" borderId="128" xfId="0" applyNumberFormat="1" applyFont="1" applyFill="1" applyBorder="1" applyAlignment="1">
      <alignment horizontal="center"/>
    </xf>
    <xf numFmtId="49" fontId="45" fillId="0" borderId="129" xfId="11" applyNumberFormat="1" applyFont="1" applyBorder="1"/>
    <xf numFmtId="49" fontId="48" fillId="0" borderId="1" xfId="0" applyNumberFormat="1" applyFont="1" applyBorder="1" applyAlignment="1">
      <alignment horizontal="left" wrapText="1"/>
    </xf>
    <xf numFmtId="0" fontId="18" fillId="0" borderId="1" xfId="11" applyFont="1" applyBorder="1"/>
    <xf numFmtId="49" fontId="48" fillId="22" borderId="1" xfId="0" applyNumberFormat="1" applyFont="1" applyFill="1" applyBorder="1" applyAlignment="1">
      <alignment horizontal="center"/>
    </xf>
    <xf numFmtId="4" fontId="48" fillId="22" borderId="1" xfId="0" applyNumberFormat="1" applyFont="1" applyFill="1" applyBorder="1" applyAlignment="1">
      <alignment horizontal="center"/>
    </xf>
    <xf numFmtId="49" fontId="4" fillId="0" borderId="46" xfId="11" applyNumberFormat="1" applyFont="1" applyBorder="1" applyAlignment="1">
      <alignment horizontal="center"/>
    </xf>
    <xf numFmtId="49" fontId="4" fillId="0" borderId="1" xfId="11" applyNumberFormat="1" applyFont="1" applyBorder="1" applyAlignment="1">
      <alignment horizontal="center"/>
    </xf>
    <xf numFmtId="49" fontId="48" fillId="22" borderId="1" xfId="0" applyNumberFormat="1" applyFont="1" applyFill="1" applyBorder="1" applyAlignment="1">
      <alignment horizontal="left" wrapText="1"/>
    </xf>
    <xf numFmtId="49" fontId="4" fillId="0" borderId="132" xfId="11" applyNumberFormat="1" applyFont="1" applyBorder="1" applyAlignment="1">
      <alignment horizontal="center"/>
    </xf>
    <xf numFmtId="49" fontId="4" fillId="0" borderId="133" xfId="11" applyNumberFormat="1" applyFont="1" applyBorder="1" applyAlignment="1">
      <alignment horizontal="center"/>
    </xf>
    <xf numFmtId="49" fontId="48" fillId="22" borderId="133" xfId="0" applyNumberFormat="1" applyFont="1" applyFill="1" applyBorder="1" applyAlignment="1">
      <alignment horizontal="left" wrapText="1"/>
    </xf>
    <xf numFmtId="0" fontId="18" fillId="0" borderId="133" xfId="11" applyFont="1" applyBorder="1"/>
    <xf numFmtId="49" fontId="48" fillId="22" borderId="133" xfId="0" applyNumberFormat="1" applyFont="1" applyFill="1" applyBorder="1" applyAlignment="1">
      <alignment horizontal="center"/>
    </xf>
    <xf numFmtId="4" fontId="48" fillId="22" borderId="133" xfId="0" applyNumberFormat="1" applyFont="1" applyFill="1" applyBorder="1" applyAlignment="1">
      <alignment horizontal="center"/>
    </xf>
    <xf numFmtId="4" fontId="18" fillId="7" borderId="97" xfId="11" applyNumberFormat="1" applyFont="1" applyFill="1" applyBorder="1"/>
    <xf numFmtId="49" fontId="4" fillId="0" borderId="101" xfId="11" applyNumberFormat="1" applyFont="1" applyBorder="1"/>
    <xf numFmtId="1" fontId="18" fillId="0" borderId="23" xfId="0" applyNumberFormat="1" applyFont="1" applyBorder="1" applyAlignment="1">
      <alignment horizontal="center" vertical="center"/>
    </xf>
    <xf numFmtId="1" fontId="18" fillId="0" borderId="24" xfId="0" applyNumberFormat="1" applyFont="1" applyBorder="1" applyAlignment="1">
      <alignment horizontal="center" vertical="center"/>
    </xf>
    <xf numFmtId="1" fontId="51" fillId="0" borderId="24" xfId="0" applyNumberFormat="1" applyFont="1" applyBorder="1" applyAlignment="1">
      <alignment horizontal="left" vertical="center"/>
    </xf>
    <xf numFmtId="167" fontId="20" fillId="0" borderId="24" xfId="0" applyNumberFormat="1" applyFont="1" applyBorder="1" applyAlignment="1">
      <alignment horizontal="center" vertical="center"/>
    </xf>
    <xf numFmtId="0" fontId="20" fillId="0" borderId="24" xfId="11" applyBorder="1" applyAlignment="1">
      <alignment horizontal="center"/>
    </xf>
    <xf numFmtId="4" fontId="20" fillId="0" borderId="24" xfId="11" applyNumberFormat="1" applyBorder="1" applyAlignment="1">
      <alignment horizontal="center"/>
    </xf>
    <xf numFmtId="4" fontId="51" fillId="0" borderId="134" xfId="11" applyNumberFormat="1" applyFont="1" applyBorder="1" applyAlignment="1">
      <alignment horizontal="right" vertical="center"/>
    </xf>
    <xf numFmtId="49" fontId="4" fillId="0" borderId="25" xfId="11" applyNumberFormat="1" applyFont="1" applyBorder="1"/>
    <xf numFmtId="4" fontId="18" fillId="4" borderId="128" xfId="11" applyNumberFormat="1" applyFont="1" applyFill="1" applyBorder="1" applyAlignment="1" applyProtection="1">
      <alignment vertical="top"/>
      <protection locked="0"/>
    </xf>
    <xf numFmtId="4" fontId="18" fillId="4" borderId="97" xfId="11" applyNumberFormat="1" applyFont="1" applyFill="1" applyBorder="1" applyProtection="1">
      <protection locked="0"/>
    </xf>
    <xf numFmtId="4" fontId="7" fillId="4" borderId="97" xfId="11" applyNumberFormat="1" applyFont="1" applyFill="1" applyBorder="1" applyProtection="1">
      <protection locked="0"/>
    </xf>
    <xf numFmtId="4" fontId="7" fillId="4" borderId="1" xfId="11" applyNumberFormat="1" applyFont="1" applyFill="1" applyBorder="1" applyProtection="1">
      <protection locked="0"/>
    </xf>
    <xf numFmtId="4" fontId="18" fillId="4" borderId="97" xfId="11" applyNumberFormat="1" applyFont="1" applyFill="1" applyBorder="1" applyAlignment="1" applyProtection="1">
      <alignment vertical="top"/>
      <protection locked="0"/>
    </xf>
    <xf numFmtId="4" fontId="18" fillId="4" borderId="128" xfId="11" applyNumberFormat="1" applyFont="1" applyFill="1" applyBorder="1" applyProtection="1">
      <protection locked="0"/>
    </xf>
    <xf numFmtId="4" fontId="18" fillId="4" borderId="1" xfId="11" applyNumberFormat="1" applyFont="1" applyFill="1" applyBorder="1" applyProtection="1">
      <protection locked="0"/>
    </xf>
    <xf numFmtId="4" fontId="18" fillId="4" borderId="133" xfId="11" applyNumberFormat="1" applyFont="1" applyFill="1" applyBorder="1" applyProtection="1">
      <protection locked="0"/>
    </xf>
    <xf numFmtId="9" fontId="39" fillId="17" borderId="104" xfId="4" applyNumberFormat="1" applyFont="1" applyFill="1" applyBorder="1" applyAlignment="1">
      <alignment horizontal="center" vertical="center" wrapText="1"/>
    </xf>
    <xf numFmtId="165" fontId="0" fillId="0" borderId="107" xfId="0" applyNumberFormat="1" applyBorder="1" applyAlignment="1">
      <alignment horizontal="right" vertical="center"/>
    </xf>
    <xf numFmtId="165" fontId="0" fillId="0" borderId="107" xfId="0" applyNumberFormat="1" applyBorder="1" applyAlignment="1">
      <alignment vertical="center"/>
    </xf>
    <xf numFmtId="165" fontId="0" fillId="0" borderId="108" xfId="0" applyNumberFormat="1" applyBorder="1" applyAlignment="1">
      <alignment vertical="center"/>
    </xf>
    <xf numFmtId="165" fontId="20" fillId="12" borderId="107" xfId="6" applyNumberFormat="1" applyFill="1" applyBorder="1" applyAlignment="1">
      <alignment vertical="center"/>
    </xf>
    <xf numFmtId="49" fontId="2" fillId="0" borderId="106" xfId="0" applyNumberFormat="1" applyFont="1" applyBorder="1" applyAlignment="1">
      <alignment vertical="center" wrapText="1"/>
    </xf>
    <xf numFmtId="165" fontId="0" fillId="16" borderId="112" xfId="0" applyNumberFormat="1" applyFill="1" applyBorder="1" applyAlignment="1">
      <alignment vertical="center"/>
    </xf>
    <xf numFmtId="165" fontId="53" fillId="0" borderId="107" xfId="15" applyNumberFormat="1" applyFill="1" applyBorder="1" applyAlignment="1" applyProtection="1">
      <alignment vertical="center"/>
    </xf>
    <xf numFmtId="4" fontId="0" fillId="0" borderId="108" xfId="0" applyNumberFormat="1" applyBorder="1" applyAlignment="1">
      <alignment vertical="center"/>
    </xf>
    <xf numFmtId="164" fontId="23" fillId="0" borderId="0" xfId="0" quotePrefix="1" applyNumberFormat="1" applyFont="1" applyAlignment="1">
      <alignment horizontal="left" vertical="top" wrapText="1"/>
    </xf>
    <xf numFmtId="164" fontId="23" fillId="0" borderId="0" xfId="0" applyNumberFormat="1" applyFont="1" applyAlignment="1">
      <alignment horizontal="center" vertical="top" wrapText="1" shrinkToFit="1"/>
    </xf>
    <xf numFmtId="164" fontId="23" fillId="0" borderId="0" xfId="0" applyNumberFormat="1" applyFont="1" applyAlignment="1">
      <alignment vertical="top" wrapText="1" shrinkToFit="1"/>
    </xf>
    <xf numFmtId="4" fontId="4" fillId="0" borderId="0" xfId="0" applyNumberFormat="1" applyFont="1" applyAlignment="1">
      <alignment vertical="top" shrinkToFit="1"/>
    </xf>
    <xf numFmtId="49" fontId="0" fillId="0" borderId="0" xfId="0" applyNumberFormat="1" applyAlignment="1">
      <alignment horizontal="left" wrapText="1"/>
    </xf>
    <xf numFmtId="0" fontId="0" fillId="0" borderId="0" xfId="0" applyProtection="1">
      <protection locked="0"/>
    </xf>
    <xf numFmtId="3" fontId="39" fillId="17" borderId="104" xfId="4" applyNumberFormat="1" applyFont="1" applyFill="1" applyBorder="1" applyAlignment="1">
      <alignment horizontal="center" vertical="center" wrapText="1"/>
    </xf>
    <xf numFmtId="3" fontId="16" fillId="0" borderId="107" xfId="0" applyNumberFormat="1" applyFont="1" applyBorder="1" applyAlignment="1">
      <alignment vertical="center"/>
    </xf>
    <xf numFmtId="165" fontId="16" fillId="0" borderId="108" xfId="0" applyNumberFormat="1" applyFont="1" applyBorder="1" applyAlignment="1">
      <alignment vertical="center"/>
    </xf>
    <xf numFmtId="49" fontId="40" fillId="12" borderId="106" xfId="13" applyNumberFormat="1" applyFont="1" applyFill="1" applyBorder="1" applyAlignment="1">
      <alignment vertical="center" wrapText="1"/>
    </xf>
    <xf numFmtId="165" fontId="20" fillId="12" borderId="107" xfId="13" applyNumberFormat="1" applyFill="1" applyBorder="1" applyAlignment="1">
      <alignment horizontal="left" vertical="center"/>
    </xf>
    <xf numFmtId="166" fontId="20" fillId="12" borderId="107" xfId="13" applyNumberFormat="1" applyFill="1" applyBorder="1" applyAlignment="1">
      <alignment horizontal="left" vertical="center"/>
    </xf>
    <xf numFmtId="4" fontId="40" fillId="12" borderId="108" xfId="13" applyNumberFormat="1" applyFont="1" applyFill="1" applyBorder="1" applyAlignment="1">
      <alignment vertical="center" wrapText="1"/>
    </xf>
    <xf numFmtId="165" fontId="20" fillId="0" borderId="107" xfId="0" applyNumberFormat="1" applyFont="1" applyBorder="1" applyAlignment="1">
      <alignment horizontal="right" vertical="center"/>
    </xf>
    <xf numFmtId="4" fontId="20" fillId="0" borderId="106" xfId="7" applyNumberFormat="1" applyBorder="1" applyAlignment="1">
      <alignment vertical="center" wrapText="1"/>
    </xf>
    <xf numFmtId="49" fontId="20" fillId="0" borderId="106" xfId="16" applyNumberFormat="1" applyBorder="1" applyAlignment="1">
      <alignment vertical="center" wrapText="1"/>
    </xf>
    <xf numFmtId="0" fontId="7" fillId="5" borderId="0" xfId="0" applyFont="1" applyFill="1" applyAlignment="1">
      <alignment horizontal="left" wrapText="1"/>
    </xf>
    <xf numFmtId="4" fontId="17" fillId="0" borderId="2" xfId="0" applyNumberFormat="1" applyFont="1" applyBorder="1" applyAlignment="1" applyProtection="1">
      <alignment vertical="center" wrapText="1"/>
      <protection hidden="1"/>
    </xf>
    <xf numFmtId="4" fontId="17" fillId="2" borderId="4" xfId="0" applyNumberFormat="1" applyFont="1" applyFill="1" applyBorder="1" applyAlignment="1" applyProtection="1">
      <alignment vertical="center"/>
      <protection hidden="1"/>
    </xf>
    <xf numFmtId="4" fontId="17" fillId="2" borderId="2" xfId="0" applyNumberFormat="1" applyFont="1" applyFill="1" applyBorder="1" applyAlignment="1" applyProtection="1">
      <alignment vertical="center"/>
      <protection hidden="1"/>
    </xf>
    <xf numFmtId="49" fontId="10" fillId="2" borderId="6" xfId="0" applyNumberFormat="1" applyFont="1" applyFill="1" applyBorder="1" applyAlignment="1" applyProtection="1">
      <alignment horizontal="left" vertical="center" wrapText="1"/>
      <protection hidden="1"/>
    </xf>
    <xf numFmtId="49" fontId="10" fillId="2" borderId="13" xfId="0" applyNumberFormat="1" applyFont="1" applyFill="1" applyBorder="1" applyAlignment="1" applyProtection="1">
      <alignment horizontal="left" vertical="center" wrapText="1"/>
      <protection hidden="1"/>
    </xf>
    <xf numFmtId="4" fontId="19" fillId="0" borderId="2" xfId="0" applyNumberFormat="1" applyFont="1" applyBorder="1" applyAlignment="1" applyProtection="1">
      <alignment vertical="center" wrapText="1"/>
      <protection hidden="1"/>
    </xf>
    <xf numFmtId="0" fontId="17" fillId="0" borderId="6" xfId="0" applyFont="1" applyBorder="1" applyAlignment="1" applyProtection="1">
      <alignment horizontal="center" wrapText="1"/>
      <protection hidden="1"/>
    </xf>
    <xf numFmtId="4" fontId="16" fillId="0" borderId="2" xfId="0" applyNumberFormat="1" applyFont="1" applyBorder="1" applyAlignment="1" applyProtection="1">
      <alignment vertical="center" wrapText="1"/>
      <protection hidden="1"/>
    </xf>
    <xf numFmtId="4" fontId="11" fillId="0" borderId="4" xfId="0" applyNumberFormat="1" applyFont="1" applyBorder="1" applyAlignment="1" applyProtection="1">
      <alignment vertical="center"/>
      <protection hidden="1"/>
    </xf>
    <xf numFmtId="4" fontId="11" fillId="0" borderId="2" xfId="0" applyNumberFormat="1" applyFont="1" applyBorder="1" applyAlignment="1" applyProtection="1">
      <alignment vertical="center"/>
      <protection hidden="1"/>
    </xf>
    <xf numFmtId="4" fontId="11" fillId="0" borderId="4" xfId="0" applyNumberFormat="1" applyFont="1" applyBorder="1" applyAlignment="1" applyProtection="1">
      <alignment horizontal="right" vertical="center"/>
      <protection hidden="1"/>
    </xf>
    <xf numFmtId="4" fontId="11" fillId="0" borderId="2" xfId="0" applyNumberFormat="1" applyFont="1" applyBorder="1" applyAlignment="1" applyProtection="1">
      <alignment horizontal="right" vertical="center"/>
      <protection hidden="1"/>
    </xf>
    <xf numFmtId="4" fontId="11" fillId="0" borderId="22" xfId="0" applyNumberFormat="1" applyFont="1" applyBorder="1" applyAlignment="1" applyProtection="1">
      <alignment horizontal="right" vertical="center"/>
      <protection hidden="1"/>
    </xf>
    <xf numFmtId="4" fontId="12" fillId="2" borderId="24" xfId="0" applyNumberFormat="1" applyFont="1" applyFill="1" applyBorder="1" applyAlignment="1" applyProtection="1">
      <alignment horizontal="right" vertical="center"/>
      <protection hidden="1"/>
    </xf>
    <xf numFmtId="4" fontId="12" fillId="0" borderId="24" xfId="0" applyNumberFormat="1" applyFont="1" applyBorder="1" applyAlignment="1" applyProtection="1">
      <alignment horizontal="right" vertical="center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left" vertical="center" wrapText="1"/>
      <protection hidden="1"/>
    </xf>
    <xf numFmtId="0" fontId="6" fillId="2" borderId="14" xfId="0" applyFont="1" applyFill="1" applyBorder="1" applyAlignment="1" applyProtection="1">
      <alignment horizontal="left" vertical="center" wrapText="1"/>
      <protection hidden="1"/>
    </xf>
    <xf numFmtId="0" fontId="6" fillId="2" borderId="16" xfId="0" applyFont="1" applyFill="1" applyBorder="1" applyAlignment="1" applyProtection="1">
      <alignment horizontal="left" vertical="center" wrapText="1"/>
      <protection hidden="1"/>
    </xf>
    <xf numFmtId="0" fontId="6" fillId="2" borderId="17" xfId="0" applyFont="1" applyFill="1" applyBorder="1" applyAlignment="1" applyProtection="1">
      <alignment horizontal="left" vertical="center" wrapText="1"/>
      <protection hidden="1"/>
    </xf>
    <xf numFmtId="0" fontId="6" fillId="0" borderId="6" xfId="0" applyFont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6" fillId="0" borderId="16" xfId="0" applyFont="1" applyBorder="1" applyAlignment="1" applyProtection="1">
      <alignment vertical="center" wrapText="1"/>
      <protection hidden="1"/>
    </xf>
    <xf numFmtId="0" fontId="6" fillId="4" borderId="6" xfId="0" applyFont="1" applyFill="1" applyBorder="1" applyAlignment="1" applyProtection="1">
      <alignment horizontal="left" vertical="center"/>
      <protection locked="0"/>
    </xf>
    <xf numFmtId="0" fontId="6" fillId="4" borderId="0" xfId="0" applyFont="1" applyFill="1" applyAlignment="1" applyProtection="1">
      <alignment horizontal="left" vertical="center"/>
      <protection locked="0"/>
    </xf>
    <xf numFmtId="0" fontId="6" fillId="4" borderId="16" xfId="0" applyFont="1" applyFill="1" applyBorder="1" applyAlignment="1" applyProtection="1">
      <alignment horizontal="left" vertical="center"/>
      <protection locked="0"/>
    </xf>
    <xf numFmtId="0" fontId="5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vertical="top" wrapText="1"/>
    </xf>
    <xf numFmtId="49" fontId="4" fillId="4" borderId="0" xfId="0" applyNumberFormat="1" applyFont="1" applyFill="1" applyAlignment="1" applyProtection="1">
      <alignment horizontal="left" vertical="top" wrapText="1"/>
      <protection locked="0"/>
    </xf>
    <xf numFmtId="49" fontId="4" fillId="4" borderId="0" xfId="0" applyNumberFormat="1" applyFont="1" applyFill="1" applyAlignment="1" applyProtection="1">
      <alignment vertical="top"/>
      <protection locked="0"/>
    </xf>
    <xf numFmtId="49" fontId="4" fillId="4" borderId="6" xfId="0" applyNumberFormat="1" applyFont="1" applyFill="1" applyBorder="1" applyAlignment="1" applyProtection="1">
      <alignment horizontal="left" vertical="top" wrapText="1"/>
      <protection locked="0"/>
    </xf>
    <xf numFmtId="49" fontId="4" fillId="4" borderId="6" xfId="0" applyNumberFormat="1" applyFont="1" applyFill="1" applyBorder="1" applyAlignment="1" applyProtection="1">
      <alignment vertical="top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49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vertical="top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49" fontId="4" fillId="4" borderId="0" xfId="0" applyNumberFormat="1" applyFont="1" applyFill="1" applyAlignment="1">
      <alignment horizontal="left" vertical="top" wrapText="1"/>
    </xf>
    <xf numFmtId="49" fontId="4" fillId="4" borderId="0" xfId="0" applyNumberFormat="1" applyFont="1" applyFill="1" applyAlignment="1">
      <alignment vertical="top"/>
    </xf>
    <xf numFmtId="0" fontId="24" fillId="0" borderId="29" xfId="2" applyFont="1" applyBorder="1" applyAlignment="1">
      <alignment horizontal="left"/>
    </xf>
    <xf numFmtId="0" fontId="24" fillId="0" borderId="30" xfId="2" applyFont="1" applyBorder="1" applyAlignment="1">
      <alignment horizontal="left"/>
    </xf>
    <xf numFmtId="0" fontId="24" fillId="0" borderId="31" xfId="2" applyFont="1" applyBorder="1" applyAlignment="1">
      <alignment horizontal="left"/>
    </xf>
    <xf numFmtId="0" fontId="52" fillId="0" borderId="26" xfId="2" quotePrefix="1" applyFont="1" applyBorder="1" applyAlignment="1">
      <alignment horizontal="left"/>
    </xf>
    <xf numFmtId="0" fontId="52" fillId="0" borderId="27" xfId="2" quotePrefix="1" applyFont="1" applyBorder="1" applyAlignment="1">
      <alignment horizontal="left"/>
    </xf>
    <xf numFmtId="0" fontId="52" fillId="0" borderId="28" xfId="2" quotePrefix="1" applyFont="1" applyBorder="1" applyAlignment="1">
      <alignment horizontal="left"/>
    </xf>
    <xf numFmtId="0" fontId="22" fillId="0" borderId="32" xfId="2" applyFont="1" applyBorder="1" applyAlignment="1">
      <alignment horizontal="left"/>
    </xf>
    <xf numFmtId="0" fontId="22" fillId="0" borderId="22" xfId="2" applyFont="1" applyBorder="1" applyAlignment="1">
      <alignment horizontal="left"/>
    </xf>
    <xf numFmtId="0" fontId="22" fillId="0" borderId="33" xfId="2" applyFont="1" applyBorder="1" applyAlignment="1">
      <alignment horizontal="left"/>
    </xf>
    <xf numFmtId="0" fontId="30" fillId="6" borderId="23" xfId="2" applyFont="1" applyFill="1" applyBorder="1" applyAlignment="1">
      <alignment horizontal="left"/>
    </xf>
    <xf numFmtId="0" fontId="30" fillId="6" borderId="30" xfId="2" applyFont="1" applyFill="1" applyBorder="1" applyAlignment="1">
      <alignment horizontal="left"/>
    </xf>
    <xf numFmtId="0" fontId="30" fillId="6" borderId="24" xfId="2" applyFont="1" applyFill="1" applyBorder="1" applyAlignment="1">
      <alignment horizontal="left"/>
    </xf>
    <xf numFmtId="0" fontId="30" fillId="8" borderId="19" xfId="2" applyFont="1" applyFill="1" applyBorder="1" applyAlignment="1">
      <alignment horizontal="left"/>
    </xf>
    <xf numFmtId="0" fontId="30" fillId="8" borderId="2" xfId="2" applyFont="1" applyFill="1" applyBorder="1" applyAlignment="1">
      <alignment horizontal="left"/>
    </xf>
    <xf numFmtId="0" fontId="30" fillId="8" borderId="20" xfId="2" applyFont="1" applyFill="1" applyBorder="1" applyAlignment="1">
      <alignment horizontal="left"/>
    </xf>
    <xf numFmtId="0" fontId="35" fillId="13" borderId="19" xfId="2" applyFont="1" applyFill="1" applyBorder="1" applyAlignment="1">
      <alignment horizontal="left"/>
    </xf>
    <xf numFmtId="0" fontId="26" fillId="13" borderId="2" xfId="2" applyFont="1" applyFill="1" applyBorder="1" applyAlignment="1">
      <alignment horizontal="left"/>
    </xf>
    <xf numFmtId="0" fontId="26" fillId="13" borderId="20" xfId="2" applyFont="1" applyFill="1" applyBorder="1" applyAlignment="1">
      <alignment horizontal="left"/>
    </xf>
    <xf numFmtId="0" fontId="35" fillId="14" borderId="19" xfId="2" applyFont="1" applyFill="1" applyBorder="1" applyAlignment="1">
      <alignment horizontal="left"/>
    </xf>
    <xf numFmtId="0" fontId="26" fillId="14" borderId="2" xfId="2" applyFont="1" applyFill="1" applyBorder="1" applyAlignment="1">
      <alignment horizontal="left"/>
    </xf>
    <xf numFmtId="0" fontId="26" fillId="14" borderId="20" xfId="2" applyFont="1" applyFill="1" applyBorder="1" applyAlignment="1">
      <alignment horizontal="left"/>
    </xf>
    <xf numFmtId="0" fontId="35" fillId="15" borderId="19" xfId="2" applyFont="1" applyFill="1" applyBorder="1" applyAlignment="1">
      <alignment horizontal="left"/>
    </xf>
    <xf numFmtId="0" fontId="26" fillId="15" borderId="2" xfId="2" applyFont="1" applyFill="1" applyBorder="1" applyAlignment="1">
      <alignment horizontal="left"/>
    </xf>
    <xf numFmtId="0" fontId="26" fillId="15" borderId="20" xfId="2" applyFont="1" applyFill="1" applyBorder="1" applyAlignment="1">
      <alignment horizontal="left"/>
    </xf>
    <xf numFmtId="0" fontId="38" fillId="16" borderId="29" xfId="0" applyFont="1" applyFill="1" applyBorder="1" applyAlignment="1">
      <alignment horizontal="center" vertical="center" wrapText="1"/>
    </xf>
    <xf numFmtId="0" fontId="38" fillId="16" borderId="30" xfId="0" applyFont="1" applyFill="1" applyBorder="1" applyAlignment="1">
      <alignment horizontal="center" vertical="center"/>
    </xf>
    <xf numFmtId="0" fontId="38" fillId="16" borderId="31" xfId="0" applyFont="1" applyFill="1" applyBorder="1" applyAlignment="1">
      <alignment horizontal="center" vertical="center"/>
    </xf>
    <xf numFmtId="49" fontId="19" fillId="16" borderId="109" xfId="0" applyNumberFormat="1" applyFont="1" applyFill="1" applyBorder="1" applyAlignment="1">
      <alignment horizontal="left" vertical="center" wrapText="1"/>
    </xf>
    <xf numFmtId="49" fontId="19" fillId="16" borderId="110" xfId="0" applyNumberFormat="1" applyFont="1" applyFill="1" applyBorder="1" applyAlignment="1">
      <alignment horizontal="left" vertical="center" wrapText="1"/>
    </xf>
    <xf numFmtId="49" fontId="19" fillId="16" borderId="111" xfId="0" applyNumberFormat="1" applyFont="1" applyFill="1" applyBorder="1" applyAlignment="1">
      <alignment horizontal="left" vertical="center" wrapText="1"/>
    </xf>
    <xf numFmtId="0" fontId="8" fillId="19" borderId="29" xfId="11" applyFont="1" applyFill="1" applyBorder="1" applyAlignment="1">
      <alignment horizontal="left" vertical="center" indent="2"/>
    </xf>
    <xf numFmtId="0" fontId="8" fillId="19" borderId="30" xfId="11" applyFont="1" applyFill="1" applyBorder="1" applyAlignment="1">
      <alignment horizontal="left" vertical="center" indent="2"/>
    </xf>
    <xf numFmtId="0" fontId="9" fillId="19" borderId="12" xfId="11" applyFont="1" applyFill="1" applyBorder="1" applyAlignment="1">
      <alignment horizontal="left" vertical="center" indent="2"/>
    </xf>
    <xf numFmtId="0" fontId="9" fillId="19" borderId="0" xfId="11" applyFont="1" applyFill="1" applyAlignment="1">
      <alignment horizontal="left" vertical="center" indent="2"/>
    </xf>
    <xf numFmtId="49" fontId="3" fillId="16" borderId="109" xfId="0" applyNumberFormat="1" applyFont="1" applyFill="1" applyBorder="1" applyAlignment="1">
      <alignment horizontal="left" vertical="center" wrapText="1"/>
    </xf>
    <xf numFmtId="49" fontId="3" fillId="16" borderId="110" xfId="0" applyNumberFormat="1" applyFont="1" applyFill="1" applyBorder="1" applyAlignment="1">
      <alignment horizontal="left" vertical="center" wrapText="1"/>
    </xf>
    <xf numFmtId="49" fontId="3" fillId="16" borderId="111" xfId="0" applyNumberFormat="1" applyFont="1" applyFill="1" applyBorder="1" applyAlignment="1">
      <alignment horizontal="left" vertical="center" wrapText="1"/>
    </xf>
  </cellXfs>
  <cellStyles count="17">
    <cellStyle name="Čárka" xfId="1" builtinId="3"/>
    <cellStyle name="Normální" xfId="0" builtinId="0"/>
    <cellStyle name="Normální 10" xfId="14" xr:uid="{988BC7D5-9266-4098-8D9A-BAB2258D75EB}"/>
    <cellStyle name="normální 10 10 2" xfId="4" xr:uid="{934B4977-3A44-4625-9BFA-E56DC50849B7}"/>
    <cellStyle name="normální 2 2" xfId="11" xr:uid="{C44AAA50-E872-4E3C-8EF1-DA94C0D1E9C2}"/>
    <cellStyle name="Normální 2 42 2" xfId="6" xr:uid="{3F7B3345-E8B8-43EA-983A-3869FA8E0D18}"/>
    <cellStyle name="Normální 3" xfId="15" xr:uid="{48DEA2CF-6DF9-4B0B-A189-67FA93CD7153}"/>
    <cellStyle name="Normální 4" xfId="2" xr:uid="{79AE61F8-78DD-4125-BB91-A1477D49F1DC}"/>
    <cellStyle name="Normální 4 2" xfId="3" xr:uid="{B61DF273-9203-472B-AAEE-6230C601E959}"/>
    <cellStyle name="Normální 41 10" xfId="8" xr:uid="{62B40058-290A-4335-A7D8-65AFC43D7AFB}"/>
    <cellStyle name="Normální 42 3" xfId="12" xr:uid="{5239E197-2421-4DBC-BC38-58C35DEE51E2}"/>
    <cellStyle name="Normální 46 2" xfId="5" xr:uid="{8E2D2B36-7662-4FD1-8618-8BB3B932E303}"/>
    <cellStyle name="Normální 46 2 2" xfId="13" xr:uid="{197AAB90-5DB0-4543-A4FB-3D1C7DD77C08}"/>
    <cellStyle name="Normální 46 3" xfId="7" xr:uid="{C4CAD813-CB87-4781-B123-17F0AA354548}"/>
    <cellStyle name="Normální 47 2" xfId="9" xr:uid="{09290817-74C6-486C-9103-15A2E24C023C}"/>
    <cellStyle name="Normální 48 2" xfId="16" xr:uid="{E4B327E2-67D6-437D-9E09-FA5579A185C4}"/>
    <cellStyle name="normální_CTP_skrobarny_EPS_EZS_objekt_15" xfId="10" xr:uid="{6768C3D2-C681-4BEC-9517-E1DEC37EA058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857F4-96D8-4450-957D-59ED2B094FEB}">
  <dimension ref="A1:G2"/>
  <sheetViews>
    <sheetView workbookViewId="0">
      <selection activeCell="F9" sqref="F9"/>
    </sheetView>
  </sheetViews>
  <sheetFormatPr defaultRowHeight="15" x14ac:dyDescent="0.25"/>
  <sheetData>
    <row r="1" spans="1:7" x14ac:dyDescent="0.25">
      <c r="A1" s="350" t="s">
        <v>46</v>
      </c>
    </row>
    <row r="2" spans="1:7" ht="63.75" customHeight="1" x14ac:dyDescent="0.25">
      <c r="A2" s="673" t="s">
        <v>47</v>
      </c>
      <c r="B2" s="673"/>
      <c r="C2" s="673"/>
      <c r="D2" s="673"/>
      <c r="E2" s="673"/>
      <c r="F2" s="673"/>
      <c r="G2" s="673"/>
    </row>
  </sheetData>
  <sheetProtection algorithmName="SHA-512" hashValue="lRTP+l4xlfolUoOiBk+NF5DR0YGpSH2M1bqhykXPwoqV76VGzqxVS/SoGpEZmwxtST5kAw3EiYpBhRRoipd6MA==" saltValue="PdWey5rDe6MpM3Cl7XuXoA==" spinCount="100000" sheet="1" objects="1" scenarios="1" selectLockedCells="1"/>
  <mergeCells count="1">
    <mergeCell ref="A2:G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75C7E-85B4-4EB8-B9CF-609FA6120627}">
  <dimension ref="A1:E25"/>
  <sheetViews>
    <sheetView workbookViewId="0">
      <selection activeCell="D18" sqref="D18:D23"/>
    </sheetView>
  </sheetViews>
  <sheetFormatPr defaultRowHeight="15" x14ac:dyDescent="0.25"/>
  <cols>
    <col min="1" max="1" width="58.5703125" customWidth="1"/>
    <col min="2" max="2" width="8" customWidth="1"/>
    <col min="3" max="3" width="5.7109375" customWidth="1"/>
    <col min="4" max="5" width="14.5703125" style="455" customWidth="1"/>
  </cols>
  <sheetData>
    <row r="1" spans="1:5" ht="35.25" customHeight="1" x14ac:dyDescent="0.25">
      <c r="A1" s="749" t="s">
        <v>1010</v>
      </c>
      <c r="B1" s="750"/>
      <c r="C1" s="750"/>
      <c r="D1" s="750"/>
      <c r="E1" s="751"/>
    </row>
    <row r="2" spans="1:5" ht="24.75" customHeight="1" x14ac:dyDescent="0.25">
      <c r="A2" s="40" t="s">
        <v>71</v>
      </c>
      <c r="B2" s="41" t="s">
        <v>1011</v>
      </c>
      <c r="C2" s="42" t="s">
        <v>10</v>
      </c>
      <c r="D2" s="481" t="s">
        <v>1012</v>
      </c>
      <c r="E2" s="482" t="s">
        <v>1013</v>
      </c>
    </row>
    <row r="3" spans="1:5" ht="15.75" customHeight="1" x14ac:dyDescent="0.25">
      <c r="A3" s="44" t="s">
        <v>1048</v>
      </c>
      <c r="B3" s="58"/>
      <c r="C3" s="45"/>
      <c r="D3" s="483"/>
      <c r="E3" s="484"/>
    </row>
    <row r="4" spans="1:5" ht="15.75" customHeight="1" x14ac:dyDescent="0.25">
      <c r="A4" s="46" t="s">
        <v>1049</v>
      </c>
      <c r="B4" s="47"/>
      <c r="C4" s="48"/>
      <c r="D4" s="485"/>
      <c r="E4" s="486">
        <f>SUM(E5:E16)</f>
        <v>0</v>
      </c>
    </row>
    <row r="5" spans="1:5" ht="15.75" customHeight="1" x14ac:dyDescent="0.25">
      <c r="A5" s="52" t="s">
        <v>1050</v>
      </c>
      <c r="B5" s="54">
        <v>50</v>
      </c>
      <c r="C5" s="53" t="s">
        <v>132</v>
      </c>
      <c r="D5" s="479"/>
      <c r="E5" s="487">
        <f>(D5*B5)</f>
        <v>0</v>
      </c>
    </row>
    <row r="6" spans="1:5" ht="15.75" customHeight="1" x14ac:dyDescent="0.25">
      <c r="A6" s="52" t="s">
        <v>1051</v>
      </c>
      <c r="B6" s="54">
        <v>20</v>
      </c>
      <c r="C6" s="53" t="s">
        <v>132</v>
      </c>
      <c r="D6" s="479"/>
      <c r="E6" s="487">
        <f>(D6*B6)</f>
        <v>0</v>
      </c>
    </row>
    <row r="7" spans="1:5" ht="15.75" customHeight="1" x14ac:dyDescent="0.25">
      <c r="A7" s="52" t="s">
        <v>1052</v>
      </c>
      <c r="B7" s="56">
        <v>12</v>
      </c>
      <c r="C7" s="45" t="s">
        <v>500</v>
      </c>
      <c r="D7" s="478"/>
      <c r="E7" s="487">
        <f t="shared" ref="E7:E16" si="0">(D7*B7)</f>
        <v>0</v>
      </c>
    </row>
    <row r="8" spans="1:5" ht="15.75" customHeight="1" x14ac:dyDescent="0.25">
      <c r="A8" s="52" t="s">
        <v>1053</v>
      </c>
      <c r="B8" s="56">
        <v>1</v>
      </c>
      <c r="C8" s="45" t="s">
        <v>500</v>
      </c>
      <c r="D8" s="478"/>
      <c r="E8" s="487">
        <f t="shared" si="0"/>
        <v>0</v>
      </c>
    </row>
    <row r="9" spans="1:5" ht="15.75" customHeight="1" x14ac:dyDescent="0.25">
      <c r="A9" s="57" t="s">
        <v>1054</v>
      </c>
      <c r="B9" s="491">
        <v>4</v>
      </c>
      <c r="C9" s="492" t="s">
        <v>500</v>
      </c>
      <c r="D9" s="478"/>
      <c r="E9" s="487">
        <f t="shared" si="0"/>
        <v>0</v>
      </c>
    </row>
    <row r="10" spans="1:5" ht="15.75" customHeight="1" x14ac:dyDescent="0.25">
      <c r="A10" s="52" t="s">
        <v>1055</v>
      </c>
      <c r="B10" s="54">
        <v>3</v>
      </c>
      <c r="C10" s="53" t="s">
        <v>500</v>
      </c>
      <c r="D10" s="478"/>
      <c r="E10" s="487">
        <f t="shared" si="0"/>
        <v>0</v>
      </c>
    </row>
    <row r="11" spans="1:5" ht="15.75" customHeight="1" x14ac:dyDescent="0.25">
      <c r="A11" s="49" t="s">
        <v>1056</v>
      </c>
      <c r="B11" s="71">
        <v>20</v>
      </c>
      <c r="C11" s="45" t="s">
        <v>132</v>
      </c>
      <c r="D11" s="478"/>
      <c r="E11" s="487">
        <f>(D11*B11)</f>
        <v>0</v>
      </c>
    </row>
    <row r="12" spans="1:5" ht="15.75" customHeight="1" x14ac:dyDescent="0.25">
      <c r="A12" s="51" t="s">
        <v>1057</v>
      </c>
      <c r="B12" s="64">
        <v>1</v>
      </c>
      <c r="C12" s="488" t="s">
        <v>500</v>
      </c>
      <c r="D12" s="479"/>
      <c r="E12" s="487">
        <f>(D12*B12)</f>
        <v>0</v>
      </c>
    </row>
    <row r="13" spans="1:5" ht="15.75" customHeight="1" x14ac:dyDescent="0.25">
      <c r="A13" s="52" t="s">
        <v>1058</v>
      </c>
      <c r="B13" s="54">
        <v>40</v>
      </c>
      <c r="C13" s="53" t="s">
        <v>132</v>
      </c>
      <c r="D13" s="478"/>
      <c r="E13" s="487">
        <f t="shared" si="0"/>
        <v>0</v>
      </c>
    </row>
    <row r="14" spans="1:5" ht="15.75" customHeight="1" x14ac:dyDescent="0.25">
      <c r="A14" s="52" t="s">
        <v>1059</v>
      </c>
      <c r="B14" s="54">
        <v>140</v>
      </c>
      <c r="C14" s="53" t="s">
        <v>132</v>
      </c>
      <c r="D14" s="478"/>
      <c r="E14" s="487">
        <f t="shared" si="0"/>
        <v>0</v>
      </c>
    </row>
    <row r="15" spans="1:5" ht="15.75" customHeight="1" x14ac:dyDescent="0.25">
      <c r="A15" s="49" t="s">
        <v>1060</v>
      </c>
      <c r="B15" s="62">
        <v>1</v>
      </c>
      <c r="C15" s="50" t="s">
        <v>1022</v>
      </c>
      <c r="D15" s="478"/>
      <c r="E15" s="487">
        <f t="shared" si="0"/>
        <v>0</v>
      </c>
    </row>
    <row r="16" spans="1:5" ht="15.75" customHeight="1" x14ac:dyDescent="0.25">
      <c r="A16" s="52" t="s">
        <v>1023</v>
      </c>
      <c r="B16" s="54">
        <v>1</v>
      </c>
      <c r="C16" s="53" t="s">
        <v>1022</v>
      </c>
      <c r="D16" s="478"/>
      <c r="E16" s="487">
        <f t="shared" si="0"/>
        <v>0</v>
      </c>
    </row>
    <row r="17" spans="1:5" ht="15.75" customHeight="1" x14ac:dyDescent="0.25">
      <c r="A17" s="46" t="s">
        <v>788</v>
      </c>
      <c r="B17" s="47"/>
      <c r="C17" s="48"/>
      <c r="D17" s="485"/>
      <c r="E17" s="486">
        <f>SUM(E18:E23)</f>
        <v>0</v>
      </c>
    </row>
    <row r="18" spans="1:5" ht="15.75" customHeight="1" x14ac:dyDescent="0.25">
      <c r="A18" s="57" t="s">
        <v>1061</v>
      </c>
      <c r="B18" s="72">
        <v>1</v>
      </c>
      <c r="C18" s="45" t="s">
        <v>1022</v>
      </c>
      <c r="D18" s="478"/>
      <c r="E18" s="487">
        <f>(D18*B18)</f>
        <v>0</v>
      </c>
    </row>
    <row r="19" spans="1:5" ht="15.75" customHeight="1" x14ac:dyDescent="0.25">
      <c r="A19" s="57" t="s">
        <v>1043</v>
      </c>
      <c r="B19" s="72">
        <v>1</v>
      </c>
      <c r="C19" s="45" t="s">
        <v>500</v>
      </c>
      <c r="D19" s="478"/>
      <c r="E19" s="487">
        <f>(D19*B19)</f>
        <v>0</v>
      </c>
    </row>
    <row r="20" spans="1:5" ht="15.75" customHeight="1" x14ac:dyDescent="0.25">
      <c r="A20" s="66" t="s">
        <v>1045</v>
      </c>
      <c r="B20" s="67">
        <v>1</v>
      </c>
      <c r="C20" s="68" t="s">
        <v>1022</v>
      </c>
      <c r="D20" s="480"/>
      <c r="E20" s="487">
        <f t="shared" ref="E20:E23" si="1">(D20*B20)</f>
        <v>0</v>
      </c>
    </row>
    <row r="21" spans="1:5" ht="15.75" customHeight="1" x14ac:dyDescent="0.25">
      <c r="A21" s="57" t="s">
        <v>1044</v>
      </c>
      <c r="B21" s="72">
        <v>1</v>
      </c>
      <c r="C21" s="45" t="s">
        <v>1022</v>
      </c>
      <c r="D21" s="478"/>
      <c r="E21" s="487">
        <f t="shared" si="1"/>
        <v>0</v>
      </c>
    </row>
    <row r="22" spans="1:5" ht="15.75" customHeight="1" x14ac:dyDescent="0.25">
      <c r="A22" s="57" t="s">
        <v>1046</v>
      </c>
      <c r="B22" s="72">
        <v>1</v>
      </c>
      <c r="C22" s="45" t="s">
        <v>1022</v>
      </c>
      <c r="D22" s="478"/>
      <c r="E22" s="487">
        <f t="shared" si="1"/>
        <v>0</v>
      </c>
    </row>
    <row r="23" spans="1:5" ht="15.75" customHeight="1" x14ac:dyDescent="0.25">
      <c r="A23" s="57" t="s">
        <v>1047</v>
      </c>
      <c r="B23" s="70">
        <v>1</v>
      </c>
      <c r="C23" s="55" t="s">
        <v>1022</v>
      </c>
      <c r="D23" s="478"/>
      <c r="E23" s="487">
        <f t="shared" si="1"/>
        <v>0</v>
      </c>
    </row>
    <row r="24" spans="1:5" ht="15.75" customHeight="1" x14ac:dyDescent="0.25">
      <c r="A24" s="51"/>
      <c r="B24" s="54"/>
      <c r="C24" s="53"/>
      <c r="D24" s="483"/>
      <c r="E24" s="484"/>
    </row>
    <row r="25" spans="1:5" ht="15.75" customHeight="1" thickBot="1" x14ac:dyDescent="0.3">
      <c r="A25" s="752" t="s">
        <v>73</v>
      </c>
      <c r="B25" s="753"/>
      <c r="C25" s="754"/>
      <c r="D25" s="489"/>
      <c r="E25" s="490">
        <f>E17+E4</f>
        <v>0</v>
      </c>
    </row>
  </sheetData>
  <sheetProtection algorithmName="SHA-512" hashValue="5OlLUB1bPBXAVSQmzA+qyBnjlZ6fJiRUnb4Qt/D40klAoJ02lr0FRTO2ENqDV4xkIZ1IB4JaRMQ0wMM4vB01WA==" saltValue="RxER9T1JhdCeJEAZx48Ehg==" spinCount="100000" sheet="1" objects="1" scenarios="1" selectLockedCells="1"/>
  <mergeCells count="2">
    <mergeCell ref="A1:E1"/>
    <mergeCell ref="A25:C25"/>
  </mergeCells>
  <pageMargins left="0.7" right="0.7" top="0.78740157499999996" bottom="0.78740157499999996" header="0.3" footer="0.3"/>
  <ignoredErrors>
    <ignoredError sqref="E17" formula="1"/>
    <ignoredError sqref="E25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9E2E-4A0D-4F29-9D48-F8A1893475C4}">
  <dimension ref="A1:I70"/>
  <sheetViews>
    <sheetView topLeftCell="A8" workbookViewId="0">
      <selection activeCell="G8" sqref="G8"/>
    </sheetView>
  </sheetViews>
  <sheetFormatPr defaultRowHeight="15" x14ac:dyDescent="0.25"/>
  <cols>
    <col min="1" max="1" width="1.140625" customWidth="1"/>
    <col min="2" max="2" width="1.28515625" customWidth="1"/>
    <col min="3" max="3" width="63" customWidth="1"/>
    <col min="4" max="4" width="16" customWidth="1"/>
    <col min="5" max="5" width="9.140625" customWidth="1"/>
    <col min="6" max="6" width="11.5703125" customWidth="1"/>
    <col min="7" max="7" width="11.85546875" style="455" customWidth="1"/>
    <col min="8" max="8" width="12.85546875" style="455" customWidth="1"/>
    <col min="9" max="9" width="18.42578125" customWidth="1"/>
  </cols>
  <sheetData>
    <row r="1" spans="1:9" ht="19.5" customHeight="1" x14ac:dyDescent="0.25">
      <c r="A1" s="755" t="s">
        <v>89</v>
      </c>
      <c r="B1" s="756"/>
      <c r="C1" s="756"/>
      <c r="D1" s="756"/>
      <c r="E1" s="756"/>
      <c r="F1" s="493"/>
      <c r="G1" s="494"/>
      <c r="H1" s="495"/>
      <c r="I1" s="496"/>
    </row>
    <row r="2" spans="1:9" ht="23.25" customHeight="1" thickBot="1" x14ac:dyDescent="0.3">
      <c r="A2" s="757" t="s">
        <v>1010</v>
      </c>
      <c r="B2" s="758"/>
      <c r="C2" s="758"/>
      <c r="D2" s="758"/>
      <c r="E2" s="758"/>
      <c r="F2" s="497"/>
      <c r="G2" s="498"/>
      <c r="H2" s="499"/>
      <c r="I2" s="500"/>
    </row>
    <row r="3" spans="1:9" ht="15.75" customHeight="1" thickBot="1" x14ac:dyDescent="0.3">
      <c r="A3" s="501"/>
      <c r="B3" s="502"/>
      <c r="C3" s="503" t="s">
        <v>1142</v>
      </c>
      <c r="D3" s="504"/>
      <c r="E3" s="502"/>
      <c r="F3" s="505"/>
      <c r="G3" s="494"/>
      <c r="H3" s="495"/>
      <c r="I3" s="496"/>
    </row>
    <row r="4" spans="1:9" ht="13.5" customHeight="1" thickTop="1" x14ac:dyDescent="0.25">
      <c r="A4" s="506"/>
      <c r="B4" s="507"/>
      <c r="C4" s="508" t="s">
        <v>1062</v>
      </c>
      <c r="D4" s="508"/>
      <c r="E4" s="509" t="s">
        <v>1063</v>
      </c>
      <c r="F4" s="510" t="s">
        <v>1064</v>
      </c>
      <c r="G4" s="511" t="s">
        <v>729</v>
      </c>
      <c r="H4" s="511" t="s">
        <v>13</v>
      </c>
      <c r="I4" s="512" t="s">
        <v>1065</v>
      </c>
    </row>
    <row r="5" spans="1:9" ht="13.5" customHeight="1" x14ac:dyDescent="0.25">
      <c r="A5" s="513"/>
      <c r="B5" s="514"/>
      <c r="C5" s="515" t="s">
        <v>1066</v>
      </c>
      <c r="D5" s="516"/>
      <c r="E5" s="517" t="s">
        <v>1067</v>
      </c>
      <c r="F5" s="518" t="s">
        <v>1068</v>
      </c>
      <c r="G5" s="519" t="s">
        <v>1069</v>
      </c>
      <c r="H5" s="520"/>
      <c r="I5" s="521"/>
    </row>
    <row r="6" spans="1:9" ht="13.5" customHeight="1" thickBot="1" x14ac:dyDescent="0.3">
      <c r="A6" s="513"/>
      <c r="B6" s="514"/>
      <c r="C6" s="522"/>
      <c r="D6" s="522"/>
      <c r="E6" s="523"/>
      <c r="F6" s="524"/>
      <c r="G6" s="525"/>
      <c r="H6" s="526"/>
      <c r="I6" s="527"/>
    </row>
    <row r="7" spans="1:9" ht="13.5" customHeight="1" thickBot="1" x14ac:dyDescent="0.3">
      <c r="A7" s="528"/>
      <c r="B7" s="529"/>
      <c r="C7" s="530" t="s">
        <v>1070</v>
      </c>
      <c r="D7" s="530"/>
      <c r="E7" s="531"/>
      <c r="F7" s="531"/>
      <c r="G7" s="532"/>
      <c r="H7" s="533">
        <f>SUM(H8:H21)</f>
        <v>0</v>
      </c>
      <c r="I7" s="534"/>
    </row>
    <row r="8" spans="1:9" ht="25.5" customHeight="1" x14ac:dyDescent="0.25">
      <c r="A8" s="535"/>
      <c r="B8" s="536"/>
      <c r="C8" s="537" t="s">
        <v>1071</v>
      </c>
      <c r="D8" s="538"/>
      <c r="E8" s="539" t="s">
        <v>500</v>
      </c>
      <c r="F8" s="540">
        <v>1</v>
      </c>
      <c r="G8" s="640"/>
      <c r="H8" s="541">
        <f>G8*F8</f>
        <v>0</v>
      </c>
      <c r="I8" s="542"/>
    </row>
    <row r="9" spans="1:9" ht="13.5" customHeight="1" x14ac:dyDescent="0.25">
      <c r="A9" s="543"/>
      <c r="B9" s="544"/>
      <c r="C9" s="545" t="s">
        <v>1072</v>
      </c>
      <c r="D9" s="546" t="s">
        <v>1073</v>
      </c>
      <c r="E9" s="547" t="s">
        <v>500</v>
      </c>
      <c r="F9" s="548">
        <v>1</v>
      </c>
      <c r="G9" s="641"/>
      <c r="H9" s="549">
        <f t="shared" ref="H9:H21" si="0">G9*F9</f>
        <v>0</v>
      </c>
      <c r="I9" s="550"/>
    </row>
    <row r="10" spans="1:9" ht="13.5" customHeight="1" x14ac:dyDescent="0.25">
      <c r="A10" s="543"/>
      <c r="B10" s="544"/>
      <c r="C10" s="551" t="s">
        <v>1074</v>
      </c>
      <c r="D10" s="552" t="s">
        <v>1075</v>
      </c>
      <c r="E10" s="553" t="s">
        <v>500</v>
      </c>
      <c r="F10" s="554">
        <v>4</v>
      </c>
      <c r="G10" s="641"/>
      <c r="H10" s="549">
        <f t="shared" si="0"/>
        <v>0</v>
      </c>
      <c r="I10" s="550"/>
    </row>
    <row r="11" spans="1:9" ht="13.5" customHeight="1" x14ac:dyDescent="0.25">
      <c r="A11" s="543"/>
      <c r="B11" s="544"/>
      <c r="C11" s="555" t="s">
        <v>1076</v>
      </c>
      <c r="D11" s="556" t="s">
        <v>1077</v>
      </c>
      <c r="E11" s="547" t="s">
        <v>500</v>
      </c>
      <c r="F11" s="548">
        <v>1</v>
      </c>
      <c r="G11" s="641"/>
      <c r="H11" s="549">
        <f t="shared" si="0"/>
        <v>0</v>
      </c>
      <c r="I11" s="550"/>
    </row>
    <row r="12" spans="1:9" ht="13.5" customHeight="1" x14ac:dyDescent="0.25">
      <c r="A12" s="543"/>
      <c r="B12" s="544"/>
      <c r="C12" s="555" t="s">
        <v>1078</v>
      </c>
      <c r="D12" s="546" t="s">
        <v>1079</v>
      </c>
      <c r="E12" s="547" t="s">
        <v>500</v>
      </c>
      <c r="F12" s="548">
        <v>3</v>
      </c>
      <c r="G12" s="641"/>
      <c r="H12" s="549">
        <f t="shared" si="0"/>
        <v>0</v>
      </c>
      <c r="I12" s="550"/>
    </row>
    <row r="13" spans="1:9" ht="13.5" customHeight="1" x14ac:dyDescent="0.25">
      <c r="A13" s="543"/>
      <c r="B13" s="544"/>
      <c r="C13" s="555" t="s">
        <v>1078</v>
      </c>
      <c r="D13" s="557" t="s">
        <v>1080</v>
      </c>
      <c r="E13" s="547" t="s">
        <v>500</v>
      </c>
      <c r="F13" s="548">
        <v>1</v>
      </c>
      <c r="G13" s="641"/>
      <c r="H13" s="549">
        <f t="shared" si="0"/>
        <v>0</v>
      </c>
      <c r="I13" s="550"/>
    </row>
    <row r="14" spans="1:9" ht="13.5" customHeight="1" x14ac:dyDescent="0.25">
      <c r="A14" s="543"/>
      <c r="B14" s="544"/>
      <c r="C14" s="555" t="s">
        <v>1081</v>
      </c>
      <c r="D14" s="558" t="s">
        <v>1082</v>
      </c>
      <c r="E14" s="547" t="s">
        <v>500</v>
      </c>
      <c r="F14" s="548">
        <v>3</v>
      </c>
      <c r="G14" s="641"/>
      <c r="H14" s="549">
        <f t="shared" si="0"/>
        <v>0</v>
      </c>
      <c r="I14" s="550"/>
    </row>
    <row r="15" spans="1:9" ht="13.5" customHeight="1" x14ac:dyDescent="0.25">
      <c r="A15" s="543"/>
      <c r="B15" s="544"/>
      <c r="C15" s="555" t="s">
        <v>1083</v>
      </c>
      <c r="D15" s="558" t="s">
        <v>1084</v>
      </c>
      <c r="E15" s="547" t="s">
        <v>500</v>
      </c>
      <c r="F15" s="548">
        <v>1</v>
      </c>
      <c r="G15" s="641"/>
      <c r="H15" s="549">
        <f t="shared" si="0"/>
        <v>0</v>
      </c>
      <c r="I15" s="550"/>
    </row>
    <row r="16" spans="1:9" ht="13.5" customHeight="1" x14ac:dyDescent="0.25">
      <c r="A16" s="543"/>
      <c r="B16" s="544"/>
      <c r="C16" s="555" t="s">
        <v>1085</v>
      </c>
      <c r="D16" s="558" t="s">
        <v>1086</v>
      </c>
      <c r="E16" s="547" t="s">
        <v>500</v>
      </c>
      <c r="F16" s="548">
        <v>2</v>
      </c>
      <c r="G16" s="641"/>
      <c r="H16" s="549">
        <f>G16*F16</f>
        <v>0</v>
      </c>
      <c r="I16" s="550"/>
    </row>
    <row r="17" spans="1:9" ht="13.5" customHeight="1" x14ac:dyDescent="0.25">
      <c r="A17" s="559"/>
      <c r="B17" s="560"/>
      <c r="C17" s="561" t="s">
        <v>1087</v>
      </c>
      <c r="D17" s="558"/>
      <c r="E17" s="562" t="s">
        <v>500</v>
      </c>
      <c r="F17" s="563">
        <v>1</v>
      </c>
      <c r="G17" s="641"/>
      <c r="H17" s="549">
        <f>G17*F17</f>
        <v>0</v>
      </c>
      <c r="I17" s="564"/>
    </row>
    <row r="18" spans="1:9" ht="13.5" customHeight="1" x14ac:dyDescent="0.25">
      <c r="A18" s="559"/>
      <c r="B18" s="560"/>
      <c r="C18" s="561" t="s">
        <v>1088</v>
      </c>
      <c r="D18" s="558"/>
      <c r="E18" s="562" t="s">
        <v>500</v>
      </c>
      <c r="F18" s="563">
        <v>1</v>
      </c>
      <c r="G18" s="641"/>
      <c r="H18" s="549">
        <f t="shared" si="0"/>
        <v>0</v>
      </c>
      <c r="I18" s="565"/>
    </row>
    <row r="19" spans="1:9" ht="13.5" customHeight="1" x14ac:dyDescent="0.25">
      <c r="A19" s="566"/>
      <c r="B19" s="566"/>
      <c r="C19" s="561" t="s">
        <v>1089</v>
      </c>
      <c r="D19" s="567"/>
      <c r="E19" s="562" t="s">
        <v>734</v>
      </c>
      <c r="F19" s="563">
        <v>1</v>
      </c>
      <c r="G19" s="642"/>
      <c r="H19" s="549">
        <f t="shared" si="0"/>
        <v>0</v>
      </c>
      <c r="I19" s="568"/>
    </row>
    <row r="20" spans="1:9" ht="13.5" customHeight="1" x14ac:dyDescent="0.25">
      <c r="A20" s="569"/>
      <c r="B20" s="566"/>
      <c r="C20" s="561" t="s">
        <v>1090</v>
      </c>
      <c r="D20" s="570"/>
      <c r="E20" s="553" t="s">
        <v>734</v>
      </c>
      <c r="F20" s="571">
        <v>1</v>
      </c>
      <c r="G20" s="643"/>
      <c r="H20" s="549">
        <f t="shared" si="0"/>
        <v>0</v>
      </c>
      <c r="I20" s="568"/>
    </row>
    <row r="21" spans="1:9" ht="13.5" customHeight="1" thickBot="1" x14ac:dyDescent="0.3">
      <c r="A21" s="559"/>
      <c r="B21" s="560"/>
      <c r="C21" s="561" t="s">
        <v>1091</v>
      </c>
      <c r="D21" s="556"/>
      <c r="E21" s="553" t="s">
        <v>500</v>
      </c>
      <c r="F21" s="554">
        <v>1</v>
      </c>
      <c r="G21" s="641"/>
      <c r="H21" s="549">
        <f t="shared" si="0"/>
        <v>0</v>
      </c>
      <c r="I21" s="564"/>
    </row>
    <row r="22" spans="1:9" ht="13.5" customHeight="1" thickBot="1" x14ac:dyDescent="0.3">
      <c r="A22" s="528"/>
      <c r="B22" s="529"/>
      <c r="C22" s="572" t="s">
        <v>1092</v>
      </c>
      <c r="D22" s="530"/>
      <c r="E22" s="531"/>
      <c r="F22" s="531"/>
      <c r="G22" s="532"/>
      <c r="H22" s="533">
        <f>SUM(H23:H33)</f>
        <v>0</v>
      </c>
      <c r="I22" s="534"/>
    </row>
    <row r="23" spans="1:9" ht="13.5" customHeight="1" x14ac:dyDescent="0.25">
      <c r="A23" s="573"/>
      <c r="B23" s="567"/>
      <c r="C23" s="574" t="s">
        <v>1093</v>
      </c>
      <c r="D23" s="575"/>
      <c r="E23" s="547" t="s">
        <v>500</v>
      </c>
      <c r="F23" s="576">
        <v>1</v>
      </c>
      <c r="G23" s="644"/>
      <c r="H23" s="541">
        <f t="shared" ref="H23:H33" si="1">G23*F23</f>
        <v>0</v>
      </c>
      <c r="I23" s="577"/>
    </row>
    <row r="24" spans="1:9" ht="13.5" customHeight="1" x14ac:dyDescent="0.25">
      <c r="A24" s="573"/>
      <c r="B24" s="567"/>
      <c r="C24" s="574" t="s">
        <v>1094</v>
      </c>
      <c r="D24" s="575" t="s">
        <v>1095</v>
      </c>
      <c r="E24" s="547" t="s">
        <v>500</v>
      </c>
      <c r="F24" s="576">
        <v>12</v>
      </c>
      <c r="G24" s="644"/>
      <c r="H24" s="578">
        <f t="shared" si="1"/>
        <v>0</v>
      </c>
      <c r="I24" s="577"/>
    </row>
    <row r="25" spans="1:9" ht="13.5" customHeight="1" x14ac:dyDescent="0.25">
      <c r="A25" s="573"/>
      <c r="B25" s="567"/>
      <c r="C25" s="574" t="s">
        <v>1096</v>
      </c>
      <c r="D25" s="575" t="s">
        <v>1095</v>
      </c>
      <c r="E25" s="547" t="s">
        <v>500</v>
      </c>
      <c r="F25" s="576">
        <v>5</v>
      </c>
      <c r="G25" s="644"/>
      <c r="H25" s="578">
        <f t="shared" si="1"/>
        <v>0</v>
      </c>
      <c r="I25" s="577"/>
    </row>
    <row r="26" spans="1:9" ht="13.5" customHeight="1" x14ac:dyDescent="0.25">
      <c r="A26" s="573"/>
      <c r="B26" s="567"/>
      <c r="C26" s="574" t="s">
        <v>1097</v>
      </c>
      <c r="D26" s="575"/>
      <c r="E26" s="547" t="s">
        <v>500</v>
      </c>
      <c r="F26" s="576">
        <v>3</v>
      </c>
      <c r="G26" s="644"/>
      <c r="H26" s="578">
        <f t="shared" si="1"/>
        <v>0</v>
      </c>
      <c r="I26" s="577"/>
    </row>
    <row r="27" spans="1:9" ht="13.5" customHeight="1" x14ac:dyDescent="0.25">
      <c r="A27" s="573"/>
      <c r="B27" s="567"/>
      <c r="C27" s="574" t="s">
        <v>1098</v>
      </c>
      <c r="D27" s="575"/>
      <c r="E27" s="547" t="s">
        <v>500</v>
      </c>
      <c r="F27" s="576">
        <v>2</v>
      </c>
      <c r="G27" s="644"/>
      <c r="H27" s="578">
        <f t="shared" si="1"/>
        <v>0</v>
      </c>
      <c r="I27" s="577"/>
    </row>
    <row r="28" spans="1:9" ht="13.5" customHeight="1" x14ac:dyDescent="0.25">
      <c r="A28" s="573"/>
      <c r="B28" s="567"/>
      <c r="C28" s="574" t="s">
        <v>1099</v>
      </c>
      <c r="D28" s="575" t="s">
        <v>1100</v>
      </c>
      <c r="E28" s="547" t="s">
        <v>500</v>
      </c>
      <c r="F28" s="576">
        <v>1</v>
      </c>
      <c r="G28" s="644"/>
      <c r="H28" s="578">
        <f t="shared" si="1"/>
        <v>0</v>
      </c>
      <c r="I28" s="577"/>
    </row>
    <row r="29" spans="1:9" ht="13.5" customHeight="1" x14ac:dyDescent="0.25">
      <c r="A29" s="573"/>
      <c r="B29" s="567"/>
      <c r="C29" s="574" t="s">
        <v>1101</v>
      </c>
      <c r="D29" s="575"/>
      <c r="E29" s="547" t="s">
        <v>500</v>
      </c>
      <c r="F29" s="576">
        <v>1</v>
      </c>
      <c r="G29" s="644"/>
      <c r="H29" s="578">
        <f t="shared" si="1"/>
        <v>0</v>
      </c>
      <c r="I29" s="577"/>
    </row>
    <row r="30" spans="1:9" ht="27.75" customHeight="1" x14ac:dyDescent="0.25">
      <c r="A30" s="573"/>
      <c r="B30" s="567"/>
      <c r="C30" s="574" t="s">
        <v>1102</v>
      </c>
      <c r="D30" s="575"/>
      <c r="E30" s="579" t="s">
        <v>500</v>
      </c>
      <c r="F30" s="580">
        <v>1</v>
      </c>
      <c r="G30" s="644"/>
      <c r="H30" s="578">
        <f t="shared" si="1"/>
        <v>0</v>
      </c>
      <c r="I30" s="581"/>
    </row>
    <row r="31" spans="1:9" ht="23.25" customHeight="1" x14ac:dyDescent="0.25">
      <c r="A31" s="573"/>
      <c r="B31" s="567"/>
      <c r="C31" s="574" t="s">
        <v>1103</v>
      </c>
      <c r="D31" s="582" t="s">
        <v>1095</v>
      </c>
      <c r="E31" s="579" t="s">
        <v>500</v>
      </c>
      <c r="F31" s="580">
        <v>1</v>
      </c>
      <c r="G31" s="644"/>
      <c r="H31" s="578">
        <f t="shared" si="1"/>
        <v>0</v>
      </c>
      <c r="I31" s="581"/>
    </row>
    <row r="32" spans="1:9" ht="13.5" customHeight="1" x14ac:dyDescent="0.25">
      <c r="A32" s="573"/>
      <c r="B32" s="567"/>
      <c r="C32" s="583" t="s">
        <v>1104</v>
      </c>
      <c r="D32" s="575"/>
      <c r="E32" s="547" t="s">
        <v>500</v>
      </c>
      <c r="F32" s="576">
        <v>1</v>
      </c>
      <c r="G32" s="644"/>
      <c r="H32" s="578">
        <f t="shared" si="1"/>
        <v>0</v>
      </c>
      <c r="I32" s="577"/>
    </row>
    <row r="33" spans="1:9" ht="13.5" customHeight="1" thickBot="1" x14ac:dyDescent="0.3">
      <c r="A33" s="584"/>
      <c r="B33" s="585"/>
      <c r="C33" s="583" t="s">
        <v>1105</v>
      </c>
      <c r="D33" s="586"/>
      <c r="E33" s="553" t="s">
        <v>500</v>
      </c>
      <c r="F33" s="571">
        <v>1</v>
      </c>
      <c r="G33" s="644"/>
      <c r="H33" s="578">
        <f t="shared" si="1"/>
        <v>0</v>
      </c>
      <c r="I33" s="587"/>
    </row>
    <row r="34" spans="1:9" ht="13.5" customHeight="1" thickBot="1" x14ac:dyDescent="0.3">
      <c r="A34" s="588"/>
      <c r="B34" s="589"/>
      <c r="C34" s="572" t="s">
        <v>1106</v>
      </c>
      <c r="D34" s="530"/>
      <c r="E34" s="531"/>
      <c r="F34" s="531"/>
      <c r="G34" s="532"/>
      <c r="H34" s="590">
        <f>SUM(H35:H55)</f>
        <v>0</v>
      </c>
      <c r="I34" s="534"/>
    </row>
    <row r="35" spans="1:9" ht="13.5" customHeight="1" x14ac:dyDescent="0.25">
      <c r="A35" s="591"/>
      <c r="B35" s="592"/>
      <c r="C35" s="593" t="s">
        <v>1107</v>
      </c>
      <c r="D35" s="592"/>
      <c r="E35" s="594" t="s">
        <v>132</v>
      </c>
      <c r="F35" s="595">
        <v>43</v>
      </c>
      <c r="G35" s="645"/>
      <c r="H35" s="596">
        <f t="shared" ref="H35:H55" si="2">G35*F35</f>
        <v>0</v>
      </c>
      <c r="I35" s="597"/>
    </row>
    <row r="36" spans="1:9" ht="13.5" customHeight="1" x14ac:dyDescent="0.25">
      <c r="A36" s="573"/>
      <c r="B36" s="567"/>
      <c r="C36" s="574" t="s">
        <v>1108</v>
      </c>
      <c r="D36" s="567"/>
      <c r="E36" s="547" t="s">
        <v>132</v>
      </c>
      <c r="F36" s="576">
        <v>9</v>
      </c>
      <c r="G36" s="641"/>
      <c r="H36" s="549">
        <f t="shared" si="2"/>
        <v>0</v>
      </c>
      <c r="I36" s="577"/>
    </row>
    <row r="37" spans="1:9" ht="13.5" customHeight="1" x14ac:dyDescent="0.25">
      <c r="A37" s="573"/>
      <c r="B37" s="567"/>
      <c r="C37" s="574" t="s">
        <v>1109</v>
      </c>
      <c r="D37" s="567"/>
      <c r="E37" s="547" t="s">
        <v>132</v>
      </c>
      <c r="F37" s="576">
        <v>6</v>
      </c>
      <c r="G37" s="641"/>
      <c r="H37" s="549">
        <f t="shared" si="2"/>
        <v>0</v>
      </c>
      <c r="I37" s="577"/>
    </row>
    <row r="38" spans="1:9" ht="13.5" customHeight="1" x14ac:dyDescent="0.25">
      <c r="A38" s="573"/>
      <c r="B38" s="567"/>
      <c r="C38" s="574" t="s">
        <v>1110</v>
      </c>
      <c r="D38" s="567"/>
      <c r="E38" s="547" t="s">
        <v>132</v>
      </c>
      <c r="F38" s="576">
        <v>5</v>
      </c>
      <c r="G38" s="641"/>
      <c r="H38" s="549">
        <f t="shared" si="2"/>
        <v>0</v>
      </c>
      <c r="I38" s="577"/>
    </row>
    <row r="39" spans="1:9" ht="13.5" customHeight="1" x14ac:dyDescent="0.25">
      <c r="A39" s="573"/>
      <c r="B39" s="567"/>
      <c r="C39" s="574" t="s">
        <v>1111</v>
      </c>
      <c r="D39" s="567"/>
      <c r="E39" s="547" t="s">
        <v>132</v>
      </c>
      <c r="F39" s="576">
        <v>408</v>
      </c>
      <c r="G39" s="641"/>
      <c r="H39" s="549">
        <f t="shared" si="2"/>
        <v>0</v>
      </c>
      <c r="I39" s="577"/>
    </row>
    <row r="40" spans="1:9" ht="13.5" customHeight="1" x14ac:dyDescent="0.25">
      <c r="A40" s="573"/>
      <c r="B40" s="567"/>
      <c r="C40" s="574" t="s">
        <v>1112</v>
      </c>
      <c r="D40" s="567"/>
      <c r="E40" s="547" t="s">
        <v>132</v>
      </c>
      <c r="F40" s="576">
        <v>278</v>
      </c>
      <c r="G40" s="641"/>
      <c r="H40" s="549">
        <f t="shared" si="2"/>
        <v>0</v>
      </c>
      <c r="I40" s="577"/>
    </row>
    <row r="41" spans="1:9" ht="13.5" customHeight="1" x14ac:dyDescent="0.25">
      <c r="A41" s="573"/>
      <c r="B41" s="567"/>
      <c r="C41" s="574" t="s">
        <v>1113</v>
      </c>
      <c r="D41" s="567"/>
      <c r="E41" s="547" t="s">
        <v>132</v>
      </c>
      <c r="F41" s="576">
        <v>26</v>
      </c>
      <c r="G41" s="641"/>
      <c r="H41" s="549">
        <f t="shared" si="2"/>
        <v>0</v>
      </c>
      <c r="I41" s="577"/>
    </row>
    <row r="42" spans="1:9" ht="13.5" customHeight="1" x14ac:dyDescent="0.25">
      <c r="A42" s="573"/>
      <c r="B42" s="567"/>
      <c r="C42" s="574" t="s">
        <v>1114</v>
      </c>
      <c r="D42" s="567"/>
      <c r="E42" s="547" t="s">
        <v>132</v>
      </c>
      <c r="F42" s="576">
        <v>117</v>
      </c>
      <c r="G42" s="641"/>
      <c r="H42" s="549">
        <f t="shared" si="2"/>
        <v>0</v>
      </c>
      <c r="I42" s="577"/>
    </row>
    <row r="43" spans="1:9" ht="13.5" customHeight="1" x14ac:dyDescent="0.25">
      <c r="A43" s="573"/>
      <c r="B43" s="567"/>
      <c r="C43" s="574" t="s">
        <v>1115</v>
      </c>
      <c r="D43" s="567"/>
      <c r="E43" s="547" t="s">
        <v>132</v>
      </c>
      <c r="F43" s="576">
        <v>100</v>
      </c>
      <c r="G43" s="641"/>
      <c r="H43" s="549">
        <f t="shared" si="2"/>
        <v>0</v>
      </c>
      <c r="I43" s="598"/>
    </row>
    <row r="44" spans="1:9" ht="13.5" customHeight="1" x14ac:dyDescent="0.25">
      <c r="A44" s="573"/>
      <c r="B44" s="567"/>
      <c r="C44" s="574" t="s">
        <v>1116</v>
      </c>
      <c r="D44" s="567"/>
      <c r="E44" s="547" t="s">
        <v>132</v>
      </c>
      <c r="F44" s="576">
        <v>42</v>
      </c>
      <c r="G44" s="641"/>
      <c r="H44" s="549">
        <f t="shared" si="2"/>
        <v>0</v>
      </c>
      <c r="I44" s="577"/>
    </row>
    <row r="45" spans="1:9" ht="13.5" customHeight="1" x14ac:dyDescent="0.25">
      <c r="A45" s="573"/>
      <c r="B45" s="567"/>
      <c r="C45" s="574" t="s">
        <v>1117</v>
      </c>
      <c r="D45" s="567"/>
      <c r="E45" s="547" t="s">
        <v>132</v>
      </c>
      <c r="F45" s="576">
        <v>14</v>
      </c>
      <c r="G45" s="641"/>
      <c r="H45" s="549">
        <f t="shared" si="2"/>
        <v>0</v>
      </c>
      <c r="I45" s="577"/>
    </row>
    <row r="46" spans="1:9" ht="13.5" customHeight="1" x14ac:dyDescent="0.25">
      <c r="A46" s="559"/>
      <c r="B46" s="560"/>
      <c r="C46" s="599" t="s">
        <v>1118</v>
      </c>
      <c r="D46" s="552"/>
      <c r="E46" s="553" t="s">
        <v>500</v>
      </c>
      <c r="F46" s="554">
        <v>1</v>
      </c>
      <c r="G46" s="646"/>
      <c r="H46" s="549">
        <f t="shared" si="2"/>
        <v>0</v>
      </c>
      <c r="I46" s="598"/>
    </row>
    <row r="47" spans="1:9" ht="13.5" customHeight="1" x14ac:dyDescent="0.25">
      <c r="A47" s="600"/>
      <c r="B47" s="601"/>
      <c r="C47" s="602" t="s">
        <v>1119</v>
      </c>
      <c r="D47" s="556"/>
      <c r="E47" s="553" t="s">
        <v>500</v>
      </c>
      <c r="F47" s="554">
        <v>3</v>
      </c>
      <c r="G47" s="646"/>
      <c r="H47" s="549">
        <f t="shared" si="2"/>
        <v>0</v>
      </c>
      <c r="I47" s="577"/>
    </row>
    <row r="48" spans="1:9" ht="13.5" customHeight="1" x14ac:dyDescent="0.25">
      <c r="A48" s="573"/>
      <c r="B48" s="567"/>
      <c r="C48" s="603" t="s">
        <v>1120</v>
      </c>
      <c r="D48" s="567"/>
      <c r="E48" s="547" t="s">
        <v>132</v>
      </c>
      <c r="F48" s="576">
        <v>36</v>
      </c>
      <c r="G48" s="641"/>
      <c r="H48" s="549">
        <f t="shared" si="2"/>
        <v>0</v>
      </c>
      <c r="I48" s="577"/>
    </row>
    <row r="49" spans="1:9" ht="13.5" customHeight="1" x14ac:dyDescent="0.25">
      <c r="A49" s="573"/>
      <c r="B49" s="567"/>
      <c r="C49" s="574" t="s">
        <v>1121</v>
      </c>
      <c r="D49" s="567"/>
      <c r="E49" s="547" t="s">
        <v>132</v>
      </c>
      <c r="F49" s="576">
        <v>28</v>
      </c>
      <c r="G49" s="641"/>
      <c r="H49" s="549">
        <f t="shared" si="2"/>
        <v>0</v>
      </c>
      <c r="I49" s="565"/>
    </row>
    <row r="50" spans="1:9" ht="13.5" customHeight="1" x14ac:dyDescent="0.25">
      <c r="A50" s="573"/>
      <c r="B50" s="567"/>
      <c r="C50" s="574" t="s">
        <v>1122</v>
      </c>
      <c r="D50" s="567"/>
      <c r="E50" s="547" t="s">
        <v>500</v>
      </c>
      <c r="F50" s="576">
        <v>7</v>
      </c>
      <c r="G50" s="641"/>
      <c r="H50" s="549">
        <f t="shared" si="2"/>
        <v>0</v>
      </c>
      <c r="I50" s="604"/>
    </row>
    <row r="51" spans="1:9" ht="13.5" customHeight="1" x14ac:dyDescent="0.25">
      <c r="A51" s="573"/>
      <c r="B51" s="567"/>
      <c r="C51" s="574" t="s">
        <v>1123</v>
      </c>
      <c r="D51" s="567"/>
      <c r="E51" s="547" t="s">
        <v>734</v>
      </c>
      <c r="F51" s="576">
        <v>48</v>
      </c>
      <c r="G51" s="641"/>
      <c r="H51" s="549">
        <f t="shared" si="2"/>
        <v>0</v>
      </c>
      <c r="I51" s="577"/>
    </row>
    <row r="52" spans="1:9" ht="13.5" customHeight="1" x14ac:dyDescent="0.25">
      <c r="A52" s="573"/>
      <c r="B52" s="567"/>
      <c r="C52" s="574" t="s">
        <v>1124</v>
      </c>
      <c r="D52" s="567"/>
      <c r="E52" s="547" t="s">
        <v>734</v>
      </c>
      <c r="F52" s="576">
        <v>1</v>
      </c>
      <c r="G52" s="641"/>
      <c r="H52" s="549">
        <f t="shared" si="2"/>
        <v>0</v>
      </c>
      <c r="I52" s="577"/>
    </row>
    <row r="53" spans="1:9" ht="13.5" customHeight="1" x14ac:dyDescent="0.25">
      <c r="A53" s="605"/>
      <c r="B53" s="570"/>
      <c r="C53" s="603" t="s">
        <v>1125</v>
      </c>
      <c r="D53" s="570"/>
      <c r="E53" s="553" t="s">
        <v>734</v>
      </c>
      <c r="F53" s="571">
        <v>3</v>
      </c>
      <c r="G53" s="646"/>
      <c r="H53" s="549">
        <f t="shared" si="2"/>
        <v>0</v>
      </c>
      <c r="I53" s="604"/>
    </row>
    <row r="54" spans="1:9" ht="13.5" customHeight="1" x14ac:dyDescent="0.25">
      <c r="A54" s="605"/>
      <c r="B54" s="570"/>
      <c r="C54" s="603" t="s">
        <v>1126</v>
      </c>
      <c r="D54" s="570"/>
      <c r="E54" s="553" t="s">
        <v>734</v>
      </c>
      <c r="F54" s="571">
        <v>1</v>
      </c>
      <c r="G54" s="646"/>
      <c r="H54" s="549">
        <f t="shared" si="2"/>
        <v>0</v>
      </c>
      <c r="I54" s="604"/>
    </row>
    <row r="55" spans="1:9" ht="13.5" customHeight="1" thickBot="1" x14ac:dyDescent="0.3">
      <c r="A55" s="605"/>
      <c r="B55" s="570"/>
      <c r="C55" s="603" t="s">
        <v>1127</v>
      </c>
      <c r="D55" s="570"/>
      <c r="E55" s="553" t="s">
        <v>734</v>
      </c>
      <c r="F55" s="571">
        <v>1</v>
      </c>
      <c r="G55" s="646"/>
      <c r="H55" s="549">
        <f t="shared" si="2"/>
        <v>0</v>
      </c>
      <c r="I55" s="604"/>
    </row>
    <row r="56" spans="1:9" ht="13.5" customHeight="1" thickBot="1" x14ac:dyDescent="0.3">
      <c r="A56" s="588"/>
      <c r="B56" s="589"/>
      <c r="C56" s="572" t="s">
        <v>1128</v>
      </c>
      <c r="D56" s="530"/>
      <c r="E56" s="531"/>
      <c r="F56" s="531"/>
      <c r="G56" s="532"/>
      <c r="H56" s="533">
        <f>SUM(H57:H59)</f>
        <v>0</v>
      </c>
      <c r="I56" s="534"/>
    </row>
    <row r="57" spans="1:9" ht="13.5" customHeight="1" x14ac:dyDescent="0.25">
      <c r="A57" s="591"/>
      <c r="B57" s="592"/>
      <c r="C57" s="593" t="s">
        <v>1129</v>
      </c>
      <c r="D57" s="592"/>
      <c r="E57" s="594" t="s">
        <v>1130</v>
      </c>
      <c r="F57" s="595">
        <v>1</v>
      </c>
      <c r="G57" s="645"/>
      <c r="H57" s="596">
        <f t="shared" ref="H57:H59" si="3">G57*F57</f>
        <v>0</v>
      </c>
      <c r="I57" s="597"/>
    </row>
    <row r="58" spans="1:9" ht="13.5" customHeight="1" x14ac:dyDescent="0.25">
      <c r="A58" s="573"/>
      <c r="B58" s="567"/>
      <c r="C58" s="574" t="s">
        <v>1131</v>
      </c>
      <c r="D58" s="567"/>
      <c r="E58" s="547" t="s">
        <v>1130</v>
      </c>
      <c r="F58" s="576">
        <v>1</v>
      </c>
      <c r="G58" s="641"/>
      <c r="H58" s="549">
        <f t="shared" si="3"/>
        <v>0</v>
      </c>
      <c r="I58" s="577"/>
    </row>
    <row r="59" spans="1:9" ht="13.5" customHeight="1" thickBot="1" x14ac:dyDescent="0.3">
      <c r="A59" s="573"/>
      <c r="B59" s="567"/>
      <c r="C59" s="574" t="s">
        <v>1132</v>
      </c>
      <c r="D59" s="567"/>
      <c r="E59" s="547" t="s">
        <v>1130</v>
      </c>
      <c r="F59" s="576">
        <v>1</v>
      </c>
      <c r="G59" s="641"/>
      <c r="H59" s="549">
        <f t="shared" si="3"/>
        <v>0</v>
      </c>
      <c r="I59" s="577"/>
    </row>
    <row r="60" spans="1:9" ht="33" customHeight="1" thickBot="1" x14ac:dyDescent="0.3">
      <c r="A60" s="588"/>
      <c r="B60" s="606"/>
      <c r="C60" s="572" t="s">
        <v>1133</v>
      </c>
      <c r="D60" s="530"/>
      <c r="E60" s="531"/>
      <c r="F60" s="531"/>
      <c r="G60" s="532"/>
      <c r="H60" s="607">
        <f>SUM(H61:H61)</f>
        <v>0</v>
      </c>
      <c r="I60" s="534"/>
    </row>
    <row r="61" spans="1:9" ht="13.5" customHeight="1" thickBot="1" x14ac:dyDescent="0.3">
      <c r="A61" s="608"/>
      <c r="B61" s="586"/>
      <c r="C61" s="603" t="s">
        <v>1134</v>
      </c>
      <c r="D61" s="570"/>
      <c r="E61" s="553" t="s">
        <v>734</v>
      </c>
      <c r="F61" s="571">
        <v>1</v>
      </c>
      <c r="G61" s="646"/>
      <c r="H61" s="549">
        <f t="shared" ref="H61" si="4">G61*F61</f>
        <v>0</v>
      </c>
      <c r="I61" s="609"/>
    </row>
    <row r="62" spans="1:9" ht="13.5" customHeight="1" thickBot="1" x14ac:dyDescent="0.3">
      <c r="A62" s="588"/>
      <c r="B62" s="589"/>
      <c r="C62" s="572" t="s">
        <v>788</v>
      </c>
      <c r="D62" s="530"/>
      <c r="E62" s="531"/>
      <c r="F62" s="531"/>
      <c r="G62" s="532"/>
      <c r="H62" s="533">
        <f>SUM(H63:H69)</f>
        <v>0</v>
      </c>
      <c r="I62" s="534"/>
    </row>
    <row r="63" spans="1:9" ht="13.5" customHeight="1" x14ac:dyDescent="0.25">
      <c r="A63" s="610"/>
      <c r="B63" s="611"/>
      <c r="C63" s="612" t="s">
        <v>1135</v>
      </c>
      <c r="D63" s="613"/>
      <c r="E63" s="614" t="s">
        <v>734</v>
      </c>
      <c r="F63" s="615">
        <v>1</v>
      </c>
      <c r="G63" s="641"/>
      <c r="H63" s="596">
        <f>G63*F63</f>
        <v>0</v>
      </c>
      <c r="I63" s="616"/>
    </row>
    <row r="64" spans="1:9" ht="13.5" customHeight="1" x14ac:dyDescent="0.25">
      <c r="A64" s="569"/>
      <c r="B64" s="566"/>
      <c r="C64" s="617" t="s">
        <v>1136</v>
      </c>
      <c r="D64" s="618"/>
      <c r="E64" s="619" t="s">
        <v>734</v>
      </c>
      <c r="F64" s="620">
        <v>1</v>
      </c>
      <c r="G64" s="641"/>
      <c r="H64" s="549">
        <f t="shared" ref="H64:H69" si="5">G64*F64</f>
        <v>0</v>
      </c>
      <c r="I64" s="568"/>
    </row>
    <row r="65" spans="1:9" ht="13.5" customHeight="1" x14ac:dyDescent="0.25">
      <c r="A65" s="621"/>
      <c r="B65" s="622"/>
      <c r="C65" s="623" t="s">
        <v>1137</v>
      </c>
      <c r="D65" s="618"/>
      <c r="E65" s="619" t="s">
        <v>734</v>
      </c>
      <c r="F65" s="620">
        <v>1</v>
      </c>
      <c r="G65" s="641"/>
      <c r="H65" s="549">
        <f t="shared" si="5"/>
        <v>0</v>
      </c>
      <c r="I65" s="604"/>
    </row>
    <row r="66" spans="1:9" ht="13.5" customHeight="1" x14ac:dyDescent="0.25">
      <c r="A66" s="621"/>
      <c r="B66" s="622"/>
      <c r="C66" s="623" t="s">
        <v>1138</v>
      </c>
      <c r="D66" s="618"/>
      <c r="E66" s="619" t="s">
        <v>734</v>
      </c>
      <c r="F66" s="620">
        <v>1</v>
      </c>
      <c r="G66" s="641"/>
      <c r="H66" s="549">
        <f t="shared" si="5"/>
        <v>0</v>
      </c>
      <c r="I66" s="604"/>
    </row>
    <row r="67" spans="1:9" ht="13.5" customHeight="1" x14ac:dyDescent="0.25">
      <c r="A67" s="621"/>
      <c r="B67" s="622"/>
      <c r="C67" s="623" t="s">
        <v>1139</v>
      </c>
      <c r="D67" s="618"/>
      <c r="E67" s="619" t="s">
        <v>734</v>
      </c>
      <c r="F67" s="620">
        <v>1</v>
      </c>
      <c r="G67" s="641"/>
      <c r="H67" s="549">
        <f t="shared" si="5"/>
        <v>0</v>
      </c>
      <c r="I67" s="604"/>
    </row>
    <row r="68" spans="1:9" ht="13.5" customHeight="1" x14ac:dyDescent="0.25">
      <c r="A68" s="621"/>
      <c r="B68" s="622"/>
      <c r="C68" s="623" t="s">
        <v>1140</v>
      </c>
      <c r="D68" s="618"/>
      <c r="E68" s="619" t="s">
        <v>734</v>
      </c>
      <c r="F68" s="620">
        <v>1</v>
      </c>
      <c r="G68" s="641"/>
      <c r="H68" s="549">
        <f t="shared" si="5"/>
        <v>0</v>
      </c>
      <c r="I68" s="604"/>
    </row>
    <row r="69" spans="1:9" ht="13.5" customHeight="1" thickBot="1" x14ac:dyDescent="0.3">
      <c r="A69" s="624"/>
      <c r="B69" s="625"/>
      <c r="C69" s="626" t="s">
        <v>1141</v>
      </c>
      <c r="D69" s="627"/>
      <c r="E69" s="628" t="s">
        <v>734</v>
      </c>
      <c r="F69" s="629">
        <v>1</v>
      </c>
      <c r="G69" s="647"/>
      <c r="H69" s="630">
        <f t="shared" si="5"/>
        <v>0</v>
      </c>
      <c r="I69" s="631"/>
    </row>
    <row r="70" spans="1:9" ht="13.5" customHeight="1" thickBot="1" x14ac:dyDescent="0.3">
      <c r="A70" s="632"/>
      <c r="B70" s="633"/>
      <c r="C70" s="634" t="s">
        <v>13</v>
      </c>
      <c r="D70" s="633"/>
      <c r="E70" s="635"/>
      <c r="F70" s="636"/>
      <c r="G70" s="637"/>
      <c r="H70" s="638">
        <f>H62+H34+H22+H60+H7+H56</f>
        <v>0</v>
      </c>
      <c r="I70" s="639"/>
    </row>
  </sheetData>
  <sheetProtection algorithmName="SHA-512" hashValue="52oJflpilPuTWi8s7zq0987rIup1Uxo+AyjFHz9mh8d+9pqMWue/pTN1qQTWUKXD5limDhgdqVd5GUVOlcFSqA==" saltValue="sJ+Of6vz7F/Bkr0iN5zFmg==" spinCount="100000" sheet="1" objects="1" scenarios="1" selectLockedCells="1"/>
  <mergeCells count="2">
    <mergeCell ref="A1:E1"/>
    <mergeCell ref="A2:E2"/>
  </mergeCells>
  <pageMargins left="0.7" right="0.7" top="0.78740157499999996" bottom="0.78740157499999996" header="0.3" footer="0.3"/>
  <ignoredErrors>
    <ignoredError sqref="H22 H34 H56 H60 H62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92D4E-A6BD-49D1-A8DF-B11D4ED3E1EF}">
  <dimension ref="A1:E62"/>
  <sheetViews>
    <sheetView workbookViewId="0">
      <selection activeCell="D59" sqref="D59"/>
    </sheetView>
  </sheetViews>
  <sheetFormatPr defaultRowHeight="15" x14ac:dyDescent="0.25"/>
  <cols>
    <col min="1" max="1" width="63.7109375" customWidth="1"/>
    <col min="2" max="2" width="8.28515625" customWidth="1"/>
    <col min="3" max="3" width="5.5703125" customWidth="1"/>
    <col min="4" max="5" width="13.5703125" customWidth="1"/>
  </cols>
  <sheetData>
    <row r="1" spans="1:5" ht="36" customHeight="1" x14ac:dyDescent="0.25">
      <c r="A1" s="749" t="s">
        <v>1143</v>
      </c>
      <c r="B1" s="750"/>
      <c r="C1" s="750"/>
      <c r="D1" s="750"/>
      <c r="E1" s="751"/>
    </row>
    <row r="2" spans="1:5" ht="25.5" customHeight="1" x14ac:dyDescent="0.25">
      <c r="A2" s="40" t="s">
        <v>71</v>
      </c>
      <c r="B2" s="41" t="s">
        <v>1011</v>
      </c>
      <c r="C2" s="42" t="s">
        <v>10</v>
      </c>
      <c r="D2" s="663" t="s">
        <v>1012</v>
      </c>
      <c r="E2" s="43" t="s">
        <v>1013</v>
      </c>
    </row>
    <row r="3" spans="1:5" ht="15.75" customHeight="1" x14ac:dyDescent="0.25">
      <c r="A3" s="44" t="s">
        <v>1144</v>
      </c>
      <c r="B3" s="58"/>
      <c r="C3" s="45"/>
      <c r="D3" s="664"/>
      <c r="E3" s="665"/>
    </row>
    <row r="4" spans="1:5" ht="15.75" customHeight="1" x14ac:dyDescent="0.25">
      <c r="A4" s="666" t="s">
        <v>1145</v>
      </c>
      <c r="B4" s="667"/>
      <c r="C4" s="668"/>
      <c r="D4" s="485"/>
      <c r="E4" s="669">
        <f>SUM(E5:E12)</f>
        <v>0</v>
      </c>
    </row>
    <row r="5" spans="1:5" ht="15.75" customHeight="1" x14ac:dyDescent="0.25">
      <c r="A5" s="57" t="s">
        <v>1146</v>
      </c>
      <c r="B5" s="670">
        <v>3</v>
      </c>
      <c r="C5" s="45" t="s">
        <v>500</v>
      </c>
      <c r="D5" s="479"/>
      <c r="E5" s="487">
        <f t="shared" ref="E5:E12" si="0">(D5*B5)</f>
        <v>0</v>
      </c>
    </row>
    <row r="6" spans="1:5" ht="15.75" customHeight="1" x14ac:dyDescent="0.25">
      <c r="A6" s="57" t="s">
        <v>1147</v>
      </c>
      <c r="B6" s="670">
        <v>37</v>
      </c>
      <c r="C6" s="45" t="s">
        <v>132</v>
      </c>
      <c r="D6" s="479"/>
      <c r="E6" s="487">
        <f t="shared" si="0"/>
        <v>0</v>
      </c>
    </row>
    <row r="7" spans="1:5" ht="15.75" customHeight="1" x14ac:dyDescent="0.25">
      <c r="A7" s="57" t="s">
        <v>1148</v>
      </c>
      <c r="B7" s="670">
        <v>37</v>
      </c>
      <c r="C7" s="45" t="s">
        <v>132</v>
      </c>
      <c r="D7" s="479"/>
      <c r="E7" s="487">
        <f t="shared" si="0"/>
        <v>0</v>
      </c>
    </row>
    <row r="8" spans="1:5" ht="15.75" customHeight="1" x14ac:dyDescent="0.25">
      <c r="A8" s="49" t="s">
        <v>1149</v>
      </c>
      <c r="B8" s="670">
        <v>1</v>
      </c>
      <c r="C8" s="45" t="s">
        <v>1022</v>
      </c>
      <c r="D8" s="479"/>
      <c r="E8" s="487">
        <f t="shared" si="0"/>
        <v>0</v>
      </c>
    </row>
    <row r="9" spans="1:5" ht="15.75" customHeight="1" x14ac:dyDescent="0.25">
      <c r="A9" s="57" t="s">
        <v>1150</v>
      </c>
      <c r="B9" s="71">
        <v>6</v>
      </c>
      <c r="C9" s="45" t="s">
        <v>500</v>
      </c>
      <c r="D9" s="478"/>
      <c r="E9" s="487">
        <f t="shared" si="0"/>
        <v>0</v>
      </c>
    </row>
    <row r="10" spans="1:5" ht="15.75" customHeight="1" x14ac:dyDescent="0.25">
      <c r="A10" s="57" t="s">
        <v>1151</v>
      </c>
      <c r="B10" s="71">
        <v>6</v>
      </c>
      <c r="C10" s="45" t="s">
        <v>500</v>
      </c>
      <c r="D10" s="478"/>
      <c r="E10" s="487">
        <f t="shared" si="0"/>
        <v>0</v>
      </c>
    </row>
    <row r="11" spans="1:5" ht="15.75" customHeight="1" x14ac:dyDescent="0.25">
      <c r="A11" s="59" t="s">
        <v>1152</v>
      </c>
      <c r="B11" s="56">
        <v>15</v>
      </c>
      <c r="C11" s="61" t="s">
        <v>132</v>
      </c>
      <c r="D11" s="478"/>
      <c r="E11" s="487">
        <f t="shared" si="0"/>
        <v>0</v>
      </c>
    </row>
    <row r="12" spans="1:5" ht="15.75" customHeight="1" x14ac:dyDescent="0.25">
      <c r="A12" s="57" t="s">
        <v>1153</v>
      </c>
      <c r="B12" s="72">
        <v>1</v>
      </c>
      <c r="C12" s="45" t="s">
        <v>1154</v>
      </c>
      <c r="D12" s="478"/>
      <c r="E12" s="487">
        <f t="shared" si="0"/>
        <v>0</v>
      </c>
    </row>
    <row r="13" spans="1:5" ht="15.75" customHeight="1" x14ac:dyDescent="0.25">
      <c r="A13" s="46" t="s">
        <v>102</v>
      </c>
      <c r="B13" s="47"/>
      <c r="C13" s="48"/>
      <c r="D13" s="485"/>
      <c r="E13" s="486">
        <f>SUM(E14:E42)</f>
        <v>0</v>
      </c>
    </row>
    <row r="14" spans="1:5" ht="15.75" customHeight="1" x14ac:dyDescent="0.25">
      <c r="A14" s="73" t="s">
        <v>1155</v>
      </c>
      <c r="B14" s="74">
        <v>1</v>
      </c>
      <c r="C14" s="75" t="s">
        <v>500</v>
      </c>
      <c r="D14" s="480"/>
      <c r="E14" s="487">
        <f t="shared" ref="E14:E42" si="1">(D14*B14)</f>
        <v>0</v>
      </c>
    </row>
    <row r="15" spans="1:5" ht="15.75" customHeight="1" x14ac:dyDescent="0.25">
      <c r="A15" s="73" t="s">
        <v>1156</v>
      </c>
      <c r="B15" s="74">
        <v>1</v>
      </c>
      <c r="C15" s="75" t="s">
        <v>1022</v>
      </c>
      <c r="D15" s="480"/>
      <c r="E15" s="487">
        <f t="shared" si="1"/>
        <v>0</v>
      </c>
    </row>
    <row r="16" spans="1:5" ht="15.75" customHeight="1" x14ac:dyDescent="0.25">
      <c r="A16" s="49" t="s">
        <v>1157</v>
      </c>
      <c r="B16" s="71">
        <v>1</v>
      </c>
      <c r="C16" s="45" t="s">
        <v>1022</v>
      </c>
      <c r="D16" s="478"/>
      <c r="E16" s="487">
        <f t="shared" si="1"/>
        <v>0</v>
      </c>
    </row>
    <row r="17" spans="1:5" ht="15.75" customHeight="1" x14ac:dyDescent="0.25">
      <c r="A17" s="49" t="s">
        <v>1158</v>
      </c>
      <c r="B17" s="71">
        <v>3</v>
      </c>
      <c r="C17" s="45" t="s">
        <v>500</v>
      </c>
      <c r="D17" s="478"/>
      <c r="E17" s="487">
        <f t="shared" si="1"/>
        <v>0</v>
      </c>
    </row>
    <row r="18" spans="1:5" ht="15.75" customHeight="1" x14ac:dyDescent="0.25">
      <c r="A18" s="52" t="s">
        <v>1159</v>
      </c>
      <c r="B18" s="54">
        <v>30</v>
      </c>
      <c r="C18" s="53" t="s">
        <v>132</v>
      </c>
      <c r="D18" s="479"/>
      <c r="E18" s="487">
        <f t="shared" si="1"/>
        <v>0</v>
      </c>
    </row>
    <row r="19" spans="1:5" ht="15.75" customHeight="1" x14ac:dyDescent="0.25">
      <c r="A19" s="57" t="s">
        <v>1150</v>
      </c>
      <c r="B19" s="71">
        <v>6</v>
      </c>
      <c r="C19" s="45" t="s">
        <v>500</v>
      </c>
      <c r="D19" s="478"/>
      <c r="E19" s="487">
        <f t="shared" si="1"/>
        <v>0</v>
      </c>
    </row>
    <row r="20" spans="1:5" ht="15.75" customHeight="1" x14ac:dyDescent="0.25">
      <c r="A20" s="57" t="s">
        <v>1151</v>
      </c>
      <c r="B20" s="71">
        <v>9</v>
      </c>
      <c r="C20" s="45" t="s">
        <v>500</v>
      </c>
      <c r="D20" s="478"/>
      <c r="E20" s="487">
        <f t="shared" si="1"/>
        <v>0</v>
      </c>
    </row>
    <row r="21" spans="1:5" ht="15.75" customHeight="1" x14ac:dyDescent="0.25">
      <c r="A21" s="52" t="s">
        <v>1160</v>
      </c>
      <c r="B21" s="54">
        <v>1</v>
      </c>
      <c r="C21" s="53" t="s">
        <v>1022</v>
      </c>
      <c r="D21" s="478"/>
      <c r="E21" s="487">
        <f t="shared" si="1"/>
        <v>0</v>
      </c>
    </row>
    <row r="22" spans="1:5" ht="15.75" customHeight="1" x14ac:dyDescent="0.25">
      <c r="A22" s="671" t="s">
        <v>1161</v>
      </c>
      <c r="B22" s="62">
        <v>1</v>
      </c>
      <c r="C22" s="61" t="s">
        <v>500</v>
      </c>
      <c r="D22" s="479"/>
      <c r="E22" s="487">
        <f t="shared" si="1"/>
        <v>0</v>
      </c>
    </row>
    <row r="23" spans="1:5" ht="15.75" customHeight="1" x14ac:dyDescent="0.25">
      <c r="A23" s="671" t="s">
        <v>1162</v>
      </c>
      <c r="B23" s="62">
        <v>1</v>
      </c>
      <c r="C23" s="61" t="s">
        <v>500</v>
      </c>
      <c r="D23" s="479"/>
      <c r="E23" s="487">
        <f t="shared" si="1"/>
        <v>0</v>
      </c>
    </row>
    <row r="24" spans="1:5" ht="15.75" customHeight="1" x14ac:dyDescent="0.25">
      <c r="A24" s="671" t="s">
        <v>1163</v>
      </c>
      <c r="B24" s="62">
        <v>1</v>
      </c>
      <c r="C24" s="61" t="s">
        <v>1022</v>
      </c>
      <c r="D24" s="479"/>
      <c r="E24" s="487">
        <f t="shared" si="1"/>
        <v>0</v>
      </c>
    </row>
    <row r="25" spans="1:5" ht="15.75" customHeight="1" x14ac:dyDescent="0.25">
      <c r="A25" s="59" t="s">
        <v>1026</v>
      </c>
      <c r="B25" s="60">
        <v>112</v>
      </c>
      <c r="C25" s="61" t="s">
        <v>132</v>
      </c>
      <c r="D25" s="478"/>
      <c r="E25" s="487">
        <f t="shared" si="1"/>
        <v>0</v>
      </c>
    </row>
    <row r="26" spans="1:5" x14ac:dyDescent="0.25">
      <c r="A26" s="49" t="s">
        <v>1018</v>
      </c>
      <c r="B26" s="62">
        <v>56</v>
      </c>
      <c r="C26" s="50" t="s">
        <v>500</v>
      </c>
      <c r="D26" s="478"/>
      <c r="E26" s="487">
        <f t="shared" si="1"/>
        <v>0</v>
      </c>
    </row>
    <row r="27" spans="1:5" x14ac:dyDescent="0.25">
      <c r="A27" s="63" t="s">
        <v>1027</v>
      </c>
      <c r="B27" s="62">
        <v>15</v>
      </c>
      <c r="C27" s="50" t="s">
        <v>132</v>
      </c>
      <c r="D27" s="478"/>
      <c r="E27" s="487">
        <f t="shared" si="1"/>
        <v>0</v>
      </c>
    </row>
    <row r="28" spans="1:5" x14ac:dyDescent="0.25">
      <c r="A28" s="59" t="s">
        <v>1020</v>
      </c>
      <c r="B28" s="62">
        <v>25</v>
      </c>
      <c r="C28" s="50" t="s">
        <v>500</v>
      </c>
      <c r="D28" s="478"/>
      <c r="E28" s="487">
        <f t="shared" si="1"/>
        <v>0</v>
      </c>
    </row>
    <row r="29" spans="1:5" x14ac:dyDescent="0.25">
      <c r="A29" s="59" t="s">
        <v>1021</v>
      </c>
      <c r="B29" s="60">
        <v>1</v>
      </c>
      <c r="C29" s="61" t="s">
        <v>1022</v>
      </c>
      <c r="D29" s="478"/>
      <c r="E29" s="487">
        <f t="shared" si="1"/>
        <v>0</v>
      </c>
    </row>
    <row r="30" spans="1:5" x14ac:dyDescent="0.25">
      <c r="A30" s="49" t="s">
        <v>1164</v>
      </c>
      <c r="B30" s="71">
        <v>1</v>
      </c>
      <c r="C30" s="45" t="s">
        <v>1022</v>
      </c>
      <c r="D30" s="478"/>
      <c r="E30" s="487">
        <f t="shared" si="1"/>
        <v>0</v>
      </c>
    </row>
    <row r="31" spans="1:5" x14ac:dyDescent="0.25">
      <c r="A31" s="52" t="s">
        <v>1165</v>
      </c>
      <c r="B31" s="54">
        <v>1</v>
      </c>
      <c r="C31" s="53" t="s">
        <v>1022</v>
      </c>
      <c r="D31" s="478"/>
      <c r="E31" s="487">
        <f t="shared" si="1"/>
        <v>0</v>
      </c>
    </row>
    <row r="32" spans="1:5" x14ac:dyDescent="0.25">
      <c r="A32" s="52" t="s">
        <v>1166</v>
      </c>
      <c r="B32" s="54">
        <v>1</v>
      </c>
      <c r="C32" s="53" t="s">
        <v>500</v>
      </c>
      <c r="D32" s="479"/>
      <c r="E32" s="487">
        <f t="shared" si="1"/>
        <v>0</v>
      </c>
    </row>
    <row r="33" spans="1:5" x14ac:dyDescent="0.25">
      <c r="A33" s="52" t="s">
        <v>1167</v>
      </c>
      <c r="B33" s="54">
        <v>1</v>
      </c>
      <c r="C33" s="53" t="s">
        <v>500</v>
      </c>
      <c r="D33" s="478"/>
      <c r="E33" s="487">
        <f t="shared" si="1"/>
        <v>0</v>
      </c>
    </row>
    <row r="34" spans="1:5" x14ac:dyDescent="0.25">
      <c r="A34" s="52" t="s">
        <v>1050</v>
      </c>
      <c r="B34" s="54">
        <v>10</v>
      </c>
      <c r="C34" s="53" t="s">
        <v>132</v>
      </c>
      <c r="D34" s="479"/>
      <c r="E34" s="487">
        <f t="shared" si="1"/>
        <v>0</v>
      </c>
    </row>
    <row r="35" spans="1:5" x14ac:dyDescent="0.25">
      <c r="A35" s="52" t="s">
        <v>1051</v>
      </c>
      <c r="B35" s="54">
        <v>20</v>
      </c>
      <c r="C35" s="53" t="s">
        <v>132</v>
      </c>
      <c r="D35" s="479"/>
      <c r="E35" s="487">
        <f t="shared" si="1"/>
        <v>0</v>
      </c>
    </row>
    <row r="36" spans="1:5" x14ac:dyDescent="0.25">
      <c r="A36" s="52" t="s">
        <v>1168</v>
      </c>
      <c r="B36" s="64">
        <v>35</v>
      </c>
      <c r="C36" s="53" t="s">
        <v>132</v>
      </c>
      <c r="D36" s="479"/>
      <c r="E36" s="487">
        <f t="shared" si="1"/>
        <v>0</v>
      </c>
    </row>
    <row r="37" spans="1:5" x14ac:dyDescent="0.25">
      <c r="A37" s="52" t="s">
        <v>1169</v>
      </c>
      <c r="B37" s="64">
        <v>15</v>
      </c>
      <c r="C37" s="53" t="s">
        <v>132</v>
      </c>
      <c r="D37" s="479"/>
      <c r="E37" s="487">
        <f t="shared" si="1"/>
        <v>0</v>
      </c>
    </row>
    <row r="38" spans="1:5" x14ac:dyDescent="0.25">
      <c r="A38" s="49" t="s">
        <v>1058</v>
      </c>
      <c r="B38" s="71">
        <v>25</v>
      </c>
      <c r="C38" s="45" t="s">
        <v>132</v>
      </c>
      <c r="D38" s="478"/>
      <c r="E38" s="487">
        <f t="shared" si="1"/>
        <v>0</v>
      </c>
    </row>
    <row r="39" spans="1:5" x14ac:dyDescent="0.25">
      <c r="A39" s="49" t="s">
        <v>1170</v>
      </c>
      <c r="B39" s="71">
        <v>30</v>
      </c>
      <c r="C39" s="45" t="s">
        <v>132</v>
      </c>
      <c r="D39" s="478"/>
      <c r="E39" s="487">
        <f t="shared" si="1"/>
        <v>0</v>
      </c>
    </row>
    <row r="40" spans="1:5" x14ac:dyDescent="0.25">
      <c r="A40" s="52" t="s">
        <v>1171</v>
      </c>
      <c r="B40" s="64">
        <v>20</v>
      </c>
      <c r="C40" s="53" t="s">
        <v>132</v>
      </c>
      <c r="D40" s="479"/>
      <c r="E40" s="487">
        <f t="shared" si="1"/>
        <v>0</v>
      </c>
    </row>
    <row r="41" spans="1:5" x14ac:dyDescent="0.25">
      <c r="A41" s="52" t="s">
        <v>1172</v>
      </c>
      <c r="B41" s="64">
        <v>20</v>
      </c>
      <c r="C41" s="53" t="s">
        <v>132</v>
      </c>
      <c r="D41" s="479"/>
      <c r="E41" s="487">
        <f t="shared" si="1"/>
        <v>0</v>
      </c>
    </row>
    <row r="42" spans="1:5" x14ac:dyDescent="0.25">
      <c r="A42" s="52" t="s">
        <v>1023</v>
      </c>
      <c r="B42" s="54">
        <v>1</v>
      </c>
      <c r="C42" s="53" t="s">
        <v>1022</v>
      </c>
      <c r="D42" s="478"/>
      <c r="E42" s="487">
        <f t="shared" si="1"/>
        <v>0</v>
      </c>
    </row>
    <row r="43" spans="1:5" x14ac:dyDescent="0.25">
      <c r="A43" s="46" t="s">
        <v>1033</v>
      </c>
      <c r="B43" s="47"/>
      <c r="C43" s="48"/>
      <c r="D43" s="485"/>
      <c r="E43" s="486">
        <f>SUM(E44:E51)</f>
        <v>0</v>
      </c>
    </row>
    <row r="44" spans="1:5" x14ac:dyDescent="0.25">
      <c r="A44" s="52" t="s">
        <v>1034</v>
      </c>
      <c r="B44" s="65">
        <v>30</v>
      </c>
      <c r="C44" s="53" t="s">
        <v>132</v>
      </c>
      <c r="D44" s="478"/>
      <c r="E44" s="487">
        <f t="shared" ref="E44" si="2">D44*B44</f>
        <v>0</v>
      </c>
    </row>
    <row r="45" spans="1:5" x14ac:dyDescent="0.25">
      <c r="A45" s="52" t="s">
        <v>1036</v>
      </c>
      <c r="B45" s="65">
        <v>20</v>
      </c>
      <c r="C45" s="53" t="s">
        <v>500</v>
      </c>
      <c r="D45" s="478"/>
      <c r="E45" s="487">
        <f>D45*B45</f>
        <v>0</v>
      </c>
    </row>
    <row r="46" spans="1:5" x14ac:dyDescent="0.25">
      <c r="A46" s="52" t="s">
        <v>1037</v>
      </c>
      <c r="B46" s="65">
        <v>1</v>
      </c>
      <c r="C46" s="53" t="s">
        <v>500</v>
      </c>
      <c r="D46" s="478"/>
      <c r="E46" s="487">
        <f>D46*B46</f>
        <v>0</v>
      </c>
    </row>
    <row r="47" spans="1:5" x14ac:dyDescent="0.25">
      <c r="A47" s="52" t="s">
        <v>1038</v>
      </c>
      <c r="B47" s="65">
        <v>15</v>
      </c>
      <c r="C47" s="53" t="s">
        <v>500</v>
      </c>
      <c r="D47" s="478"/>
      <c r="E47" s="487">
        <f t="shared" ref="E47" si="3">D47*B47</f>
        <v>0</v>
      </c>
    </row>
    <row r="48" spans="1:5" x14ac:dyDescent="0.25">
      <c r="A48" s="52" t="s">
        <v>1039</v>
      </c>
      <c r="B48" s="65">
        <v>1</v>
      </c>
      <c r="C48" s="53" t="s">
        <v>1022</v>
      </c>
      <c r="D48" s="478"/>
      <c r="E48" s="487">
        <f>D48*B48</f>
        <v>0</v>
      </c>
    </row>
    <row r="49" spans="1:5" x14ac:dyDescent="0.25">
      <c r="A49" s="52" t="s">
        <v>1040</v>
      </c>
      <c r="B49" s="65">
        <v>1</v>
      </c>
      <c r="C49" s="53" t="s">
        <v>1022</v>
      </c>
      <c r="D49" s="478"/>
      <c r="E49" s="487">
        <f>D49*B49</f>
        <v>0</v>
      </c>
    </row>
    <row r="50" spans="1:5" x14ac:dyDescent="0.25">
      <c r="A50" s="52" t="s">
        <v>1041</v>
      </c>
      <c r="B50" s="65">
        <v>1</v>
      </c>
      <c r="C50" s="53" t="s">
        <v>500</v>
      </c>
      <c r="D50" s="478"/>
      <c r="E50" s="487">
        <f>D50*B50</f>
        <v>0</v>
      </c>
    </row>
    <row r="51" spans="1:5" x14ac:dyDescent="0.25">
      <c r="A51" s="52" t="s">
        <v>1042</v>
      </c>
      <c r="B51" s="54">
        <v>1</v>
      </c>
      <c r="C51" s="53" t="s">
        <v>1022</v>
      </c>
      <c r="D51" s="478"/>
      <c r="E51" s="487">
        <f>(D51*B51)</f>
        <v>0</v>
      </c>
    </row>
    <row r="52" spans="1:5" x14ac:dyDescent="0.25">
      <c r="A52" s="46" t="s">
        <v>788</v>
      </c>
      <c r="B52" s="47"/>
      <c r="C52" s="48"/>
      <c r="D52" s="485"/>
      <c r="E52" s="486">
        <f>SUM(E53:E60)</f>
        <v>0</v>
      </c>
    </row>
    <row r="53" spans="1:5" x14ac:dyDescent="0.25">
      <c r="A53" s="66" t="s">
        <v>1043</v>
      </c>
      <c r="B53" s="67">
        <v>1</v>
      </c>
      <c r="C53" s="68" t="s">
        <v>500</v>
      </c>
      <c r="D53" s="480"/>
      <c r="E53" s="487">
        <f t="shared" ref="E53:E60" si="4">(D53*B53)</f>
        <v>0</v>
      </c>
    </row>
    <row r="54" spans="1:5" x14ac:dyDescent="0.25">
      <c r="A54" s="69" t="s">
        <v>1044</v>
      </c>
      <c r="B54" s="67">
        <v>1</v>
      </c>
      <c r="C54" s="68" t="s">
        <v>1022</v>
      </c>
      <c r="D54" s="480"/>
      <c r="E54" s="487">
        <f t="shared" si="4"/>
        <v>0</v>
      </c>
    </row>
    <row r="55" spans="1:5" x14ac:dyDescent="0.25">
      <c r="A55" s="672" t="s">
        <v>1173</v>
      </c>
      <c r="B55" s="655">
        <v>1</v>
      </c>
      <c r="C55" s="75" t="s">
        <v>1022</v>
      </c>
      <c r="D55" s="479"/>
      <c r="E55" s="487">
        <f t="shared" si="4"/>
        <v>0</v>
      </c>
    </row>
    <row r="56" spans="1:5" x14ac:dyDescent="0.25">
      <c r="A56" s="66" t="s">
        <v>1045</v>
      </c>
      <c r="B56" s="67">
        <v>1</v>
      </c>
      <c r="C56" s="68" t="s">
        <v>1022</v>
      </c>
      <c r="D56" s="480"/>
      <c r="E56" s="487">
        <f t="shared" si="4"/>
        <v>0</v>
      </c>
    </row>
    <row r="57" spans="1:5" x14ac:dyDescent="0.25">
      <c r="A57" s="66" t="s">
        <v>1046</v>
      </c>
      <c r="B57" s="67">
        <v>1</v>
      </c>
      <c r="C57" s="68" t="s">
        <v>1022</v>
      </c>
      <c r="D57" s="480"/>
      <c r="E57" s="487">
        <f t="shared" si="4"/>
        <v>0</v>
      </c>
    </row>
    <row r="58" spans="1:5" x14ac:dyDescent="0.25">
      <c r="A58" s="672" t="s">
        <v>1174</v>
      </c>
      <c r="B58" s="67">
        <v>1</v>
      </c>
      <c r="C58" s="68" t="s">
        <v>1022</v>
      </c>
      <c r="D58" s="478"/>
      <c r="E58" s="487">
        <f t="shared" si="4"/>
        <v>0</v>
      </c>
    </row>
    <row r="59" spans="1:5" x14ac:dyDescent="0.25">
      <c r="A59" s="57" t="s">
        <v>1175</v>
      </c>
      <c r="B59" s="70">
        <v>1</v>
      </c>
      <c r="C59" s="55" t="s">
        <v>1022</v>
      </c>
      <c r="D59" s="478"/>
      <c r="E59" s="487">
        <f t="shared" si="4"/>
        <v>0</v>
      </c>
    </row>
    <row r="60" spans="1:5" x14ac:dyDescent="0.25">
      <c r="A60" s="57" t="s">
        <v>1047</v>
      </c>
      <c r="B60" s="70">
        <v>1</v>
      </c>
      <c r="C60" s="55" t="s">
        <v>1022</v>
      </c>
      <c r="D60" s="478"/>
      <c r="E60" s="487">
        <f t="shared" si="4"/>
        <v>0</v>
      </c>
    </row>
    <row r="61" spans="1:5" x14ac:dyDescent="0.25">
      <c r="A61" s="51"/>
      <c r="B61" s="54"/>
      <c r="C61" s="53"/>
      <c r="D61" s="483"/>
      <c r="E61" s="484"/>
    </row>
    <row r="62" spans="1:5" ht="15.75" thickBot="1" x14ac:dyDescent="0.3">
      <c r="A62" s="752" t="s">
        <v>73</v>
      </c>
      <c r="B62" s="753"/>
      <c r="C62" s="754"/>
      <c r="D62" s="489"/>
      <c r="E62" s="490">
        <f>E52+E43+E13+E4</f>
        <v>0</v>
      </c>
    </row>
  </sheetData>
  <sheetProtection algorithmName="SHA-512" hashValue="T/fZGB9BgQU4CzdiwvazOKGpOFfz3kd3DUJriG8sOfYv2ofxFI/cqBfxizC6ELBHiIY/h98uubgwfipEPEZo0Q==" saltValue="FbGGoARYS1ttfd/SQxwvHg==" spinCount="100000" sheet="1" objects="1" scenarios="1" selectLockedCells="1"/>
  <mergeCells count="2">
    <mergeCell ref="A1:E1"/>
    <mergeCell ref="A62:C62"/>
  </mergeCells>
  <pageMargins left="0.7" right="0.7" top="0.78740157499999996" bottom="0.78740157499999996" header="0.3" footer="0.3"/>
  <ignoredErrors>
    <ignoredError sqref="E13 E52" formula="1"/>
    <ignoredError sqref="E62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BF4E7-6745-4BB0-AB35-62E9028329B7}">
  <dimension ref="A1:E25"/>
  <sheetViews>
    <sheetView workbookViewId="0">
      <selection activeCell="D13" sqref="D13"/>
    </sheetView>
  </sheetViews>
  <sheetFormatPr defaultRowHeight="15" x14ac:dyDescent="0.25"/>
  <cols>
    <col min="1" max="1" width="57.85546875" customWidth="1"/>
    <col min="4" max="5" width="13.42578125" customWidth="1"/>
  </cols>
  <sheetData>
    <row r="1" spans="1:5" ht="36" customHeight="1" x14ac:dyDescent="0.25">
      <c r="A1" s="749" t="s">
        <v>1143</v>
      </c>
      <c r="B1" s="750"/>
      <c r="C1" s="750"/>
      <c r="D1" s="750"/>
      <c r="E1" s="751"/>
    </row>
    <row r="2" spans="1:5" ht="25.5" customHeight="1" x14ac:dyDescent="0.25">
      <c r="A2" s="40" t="s">
        <v>71</v>
      </c>
      <c r="B2" s="41" t="s">
        <v>1011</v>
      </c>
      <c r="C2" s="42" t="s">
        <v>10</v>
      </c>
      <c r="D2" s="648" t="s">
        <v>1012</v>
      </c>
      <c r="E2" s="43" t="s">
        <v>1013</v>
      </c>
    </row>
    <row r="3" spans="1:5" ht="15.75" customHeight="1" x14ac:dyDescent="0.25">
      <c r="A3" s="44" t="s">
        <v>1048</v>
      </c>
      <c r="B3" s="649"/>
      <c r="C3" s="45"/>
      <c r="D3" s="650"/>
      <c r="E3" s="651"/>
    </row>
    <row r="4" spans="1:5" ht="15.75" customHeight="1" x14ac:dyDescent="0.25">
      <c r="A4" s="46" t="s">
        <v>1049</v>
      </c>
      <c r="B4" s="47"/>
      <c r="C4" s="48"/>
      <c r="D4" s="652"/>
      <c r="E4" s="486">
        <f>SUM(E5:E17)</f>
        <v>0</v>
      </c>
    </row>
    <row r="5" spans="1:5" ht="15.75" customHeight="1" x14ac:dyDescent="0.25">
      <c r="A5" s="52" t="s">
        <v>1050</v>
      </c>
      <c r="B5" s="54">
        <v>10</v>
      </c>
      <c r="C5" s="53" t="s">
        <v>132</v>
      </c>
      <c r="D5" s="479"/>
      <c r="E5" s="487">
        <f>(D5*B5)</f>
        <v>0</v>
      </c>
    </row>
    <row r="6" spans="1:5" ht="15.75" customHeight="1" x14ac:dyDescent="0.25">
      <c r="A6" s="52" t="s">
        <v>1051</v>
      </c>
      <c r="B6" s="54">
        <v>20</v>
      </c>
      <c r="C6" s="53" t="s">
        <v>132</v>
      </c>
      <c r="D6" s="479"/>
      <c r="E6" s="487">
        <f>(D6*B6)</f>
        <v>0</v>
      </c>
    </row>
    <row r="7" spans="1:5" ht="15.75" customHeight="1" x14ac:dyDescent="0.25">
      <c r="A7" s="52" t="s">
        <v>1052</v>
      </c>
      <c r="B7" s="56">
        <v>5</v>
      </c>
      <c r="C7" s="45" t="s">
        <v>500</v>
      </c>
      <c r="D7" s="478"/>
      <c r="E7" s="487">
        <f t="shared" ref="E7:E17" si="0">(D7*B7)</f>
        <v>0</v>
      </c>
    </row>
    <row r="8" spans="1:5" ht="15.75" customHeight="1" x14ac:dyDescent="0.25">
      <c r="A8" s="52" t="s">
        <v>1053</v>
      </c>
      <c r="B8" s="56">
        <v>2</v>
      </c>
      <c r="C8" s="45" t="s">
        <v>500</v>
      </c>
      <c r="D8" s="478"/>
      <c r="E8" s="487">
        <f t="shared" si="0"/>
        <v>0</v>
      </c>
    </row>
    <row r="9" spans="1:5" ht="15.75" customHeight="1" x14ac:dyDescent="0.25">
      <c r="A9" s="57" t="s">
        <v>1054</v>
      </c>
      <c r="B9" s="491">
        <v>4</v>
      </c>
      <c r="C9" t="s">
        <v>500</v>
      </c>
      <c r="D9" s="478"/>
      <c r="E9" s="487">
        <f t="shared" si="0"/>
        <v>0</v>
      </c>
    </row>
    <row r="10" spans="1:5" ht="15.75" customHeight="1" x14ac:dyDescent="0.25">
      <c r="A10" s="52" t="s">
        <v>1176</v>
      </c>
      <c r="B10" s="54">
        <v>3</v>
      </c>
      <c r="C10" s="53" t="s">
        <v>500</v>
      </c>
      <c r="D10" s="478"/>
      <c r="E10" s="487">
        <f t="shared" si="0"/>
        <v>0</v>
      </c>
    </row>
    <row r="11" spans="1:5" ht="15.75" customHeight="1" x14ac:dyDescent="0.25">
      <c r="A11" s="52" t="s">
        <v>1055</v>
      </c>
      <c r="B11" s="54">
        <v>1</v>
      </c>
      <c r="C11" s="53" t="s">
        <v>500</v>
      </c>
      <c r="D11" s="478"/>
      <c r="E11" s="487">
        <f t="shared" si="0"/>
        <v>0</v>
      </c>
    </row>
    <row r="12" spans="1:5" ht="15.75" customHeight="1" x14ac:dyDescent="0.25">
      <c r="A12" s="49" t="s">
        <v>1056</v>
      </c>
      <c r="B12" s="71">
        <v>20</v>
      </c>
      <c r="C12" s="45" t="s">
        <v>132</v>
      </c>
      <c r="D12" s="478"/>
      <c r="E12" s="487">
        <f>(D12*B12)</f>
        <v>0</v>
      </c>
    </row>
    <row r="13" spans="1:5" ht="15.75" customHeight="1" x14ac:dyDescent="0.25">
      <c r="A13" s="51" t="s">
        <v>1057</v>
      </c>
      <c r="B13" s="64">
        <v>1</v>
      </c>
      <c r="C13" s="488" t="s">
        <v>500</v>
      </c>
      <c r="D13" s="479"/>
      <c r="E13" s="487">
        <f>(D13*B13)</f>
        <v>0</v>
      </c>
    </row>
    <row r="14" spans="1:5" ht="15.75" customHeight="1" x14ac:dyDescent="0.25">
      <c r="A14" s="52" t="s">
        <v>1058</v>
      </c>
      <c r="B14" s="54">
        <v>25</v>
      </c>
      <c r="C14" s="53" t="s">
        <v>132</v>
      </c>
      <c r="D14" s="478"/>
      <c r="E14" s="487">
        <f t="shared" si="0"/>
        <v>0</v>
      </c>
    </row>
    <row r="15" spans="1:5" ht="15.75" customHeight="1" x14ac:dyDescent="0.25">
      <c r="A15" s="52" t="s">
        <v>1059</v>
      </c>
      <c r="B15" s="54">
        <v>50</v>
      </c>
      <c r="C15" s="53" t="s">
        <v>132</v>
      </c>
      <c r="D15" s="478"/>
      <c r="E15" s="487">
        <f t="shared" si="0"/>
        <v>0</v>
      </c>
    </row>
    <row r="16" spans="1:5" ht="15.75" customHeight="1" x14ac:dyDescent="0.25">
      <c r="A16" s="49" t="s">
        <v>1060</v>
      </c>
      <c r="B16" s="62">
        <v>1</v>
      </c>
      <c r="C16" s="50" t="s">
        <v>1022</v>
      </c>
      <c r="D16" s="478"/>
      <c r="E16" s="487">
        <f t="shared" si="0"/>
        <v>0</v>
      </c>
    </row>
    <row r="17" spans="1:5" ht="15.75" customHeight="1" x14ac:dyDescent="0.25">
      <c r="A17" s="52" t="s">
        <v>1023</v>
      </c>
      <c r="B17" s="54">
        <v>1</v>
      </c>
      <c r="C17" s="53" t="s">
        <v>1022</v>
      </c>
      <c r="D17" s="478"/>
      <c r="E17" s="487">
        <f t="shared" si="0"/>
        <v>0</v>
      </c>
    </row>
    <row r="18" spans="1:5" ht="15.75" customHeight="1" x14ac:dyDescent="0.25">
      <c r="A18" s="46" t="s">
        <v>788</v>
      </c>
      <c r="B18" s="47"/>
      <c r="C18" s="48"/>
      <c r="D18" s="485"/>
      <c r="E18" s="486">
        <f>SUM(E19:E23)</f>
        <v>0</v>
      </c>
    </row>
    <row r="19" spans="1:5" ht="15.75" customHeight="1" x14ac:dyDescent="0.25">
      <c r="A19" s="57" t="s">
        <v>1061</v>
      </c>
      <c r="B19" s="72">
        <v>1</v>
      </c>
      <c r="C19" s="45" t="s">
        <v>1022</v>
      </c>
      <c r="D19" s="478"/>
      <c r="E19" s="487">
        <f>(D19*B19)</f>
        <v>0</v>
      </c>
    </row>
    <row r="20" spans="1:5" ht="15.75" customHeight="1" x14ac:dyDescent="0.25">
      <c r="A20" s="57" t="s">
        <v>1043</v>
      </c>
      <c r="B20" s="72">
        <v>1</v>
      </c>
      <c r="C20" s="45" t="s">
        <v>500</v>
      </c>
      <c r="D20" s="478"/>
      <c r="E20" s="487">
        <f>(D20*B20)</f>
        <v>0</v>
      </c>
    </row>
    <row r="21" spans="1:5" ht="15.75" customHeight="1" x14ac:dyDescent="0.25">
      <c r="A21" s="57" t="s">
        <v>1044</v>
      </c>
      <c r="B21" s="72">
        <v>1</v>
      </c>
      <c r="C21" s="45" t="s">
        <v>1022</v>
      </c>
      <c r="D21" s="478"/>
      <c r="E21" s="487">
        <f t="shared" ref="E21:E23" si="1">(D21*B21)</f>
        <v>0</v>
      </c>
    </row>
    <row r="22" spans="1:5" ht="15.75" customHeight="1" x14ac:dyDescent="0.25">
      <c r="A22" s="57" t="s">
        <v>1046</v>
      </c>
      <c r="B22" s="72">
        <v>1</v>
      </c>
      <c r="C22" s="45" t="s">
        <v>1022</v>
      </c>
      <c r="D22" s="478"/>
      <c r="E22" s="487">
        <f t="shared" si="1"/>
        <v>0</v>
      </c>
    </row>
    <row r="23" spans="1:5" ht="15.75" customHeight="1" x14ac:dyDescent="0.25">
      <c r="A23" s="653" t="s">
        <v>1047</v>
      </c>
      <c r="B23" s="70">
        <v>1</v>
      </c>
      <c r="C23" s="55" t="s">
        <v>1022</v>
      </c>
      <c r="D23" s="478"/>
      <c r="E23" s="487">
        <f t="shared" si="1"/>
        <v>0</v>
      </c>
    </row>
    <row r="24" spans="1:5" ht="15.75" customHeight="1" x14ac:dyDescent="0.25">
      <c r="A24" s="51"/>
      <c r="B24" s="54"/>
      <c r="C24" s="53"/>
      <c r="D24" s="650"/>
      <c r="E24" s="656"/>
    </row>
    <row r="25" spans="1:5" ht="15.75" customHeight="1" thickBot="1" x14ac:dyDescent="0.3">
      <c r="A25" s="759" t="s">
        <v>73</v>
      </c>
      <c r="B25" s="760"/>
      <c r="C25" s="761"/>
      <c r="D25" s="654"/>
      <c r="E25" s="490">
        <f>E18+E4</f>
        <v>0</v>
      </c>
    </row>
  </sheetData>
  <sheetProtection algorithmName="SHA-512" hashValue="E8nyebDSNJvRAuoejQtzD/VhbisYzyLYo0nRQOoLBniHqPK23AFtJw+RF/953De5Q+6d7fOqfuQLlOVssh+YFw==" saltValue="G8IHrxS4cfkBryD/wJVizg==" spinCount="100000" sheet="1" objects="1" scenarios="1" selectLockedCells="1"/>
  <mergeCells count="2">
    <mergeCell ref="A1:E1"/>
    <mergeCell ref="A25:C25"/>
  </mergeCells>
  <pageMargins left="0.7" right="0.7" top="0.78740157499999996" bottom="0.78740157499999996" header="0.3" footer="0.3"/>
  <ignoredErrors>
    <ignoredError sqref="E18" formula="1"/>
    <ignoredError sqref="E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92A4A-2B66-4949-A3A5-9D6C06D39AE7}">
  <dimension ref="A1:L43"/>
  <sheetViews>
    <sheetView tabSelected="1" workbookViewId="0">
      <selection activeCell="C8" sqref="C8:F8"/>
    </sheetView>
  </sheetViews>
  <sheetFormatPr defaultRowHeight="15" x14ac:dyDescent="0.25"/>
  <cols>
    <col min="1" max="1" width="13.42578125" style="76" customWidth="1"/>
    <col min="2" max="2" width="7.42578125" style="76" customWidth="1"/>
    <col min="3" max="3" width="12.5703125" style="76" customWidth="1"/>
    <col min="4" max="4" width="9.7109375" style="76" customWidth="1"/>
    <col min="5" max="5" width="11.7109375" style="76" customWidth="1"/>
    <col min="6" max="8" width="13" style="76" customWidth="1"/>
    <col min="9" max="9" width="7.28515625" style="76" customWidth="1"/>
    <col min="10" max="16384" width="9.140625" style="76"/>
  </cols>
  <sheetData>
    <row r="1" spans="1:9" ht="33.75" customHeight="1" x14ac:dyDescent="0.25">
      <c r="A1" s="691" t="s">
        <v>48</v>
      </c>
      <c r="B1" s="692"/>
      <c r="C1" s="692"/>
      <c r="D1" s="692"/>
      <c r="E1" s="692"/>
      <c r="F1" s="692"/>
      <c r="G1" s="692"/>
      <c r="H1" s="692"/>
      <c r="I1" s="693"/>
    </row>
    <row r="2" spans="1:9" ht="15.75" customHeight="1" x14ac:dyDescent="0.25">
      <c r="A2" s="77" t="s">
        <v>49</v>
      </c>
      <c r="B2" s="78"/>
      <c r="C2" s="677" t="s">
        <v>89</v>
      </c>
      <c r="D2" s="677"/>
      <c r="E2" s="677"/>
      <c r="F2" s="677"/>
      <c r="G2" s="677"/>
      <c r="H2" s="677"/>
      <c r="I2" s="678"/>
    </row>
    <row r="3" spans="1:9" x14ac:dyDescent="0.25">
      <c r="A3" s="79"/>
      <c r="B3" s="78"/>
      <c r="C3" s="80"/>
      <c r="D3" s="694"/>
      <c r="E3" s="694"/>
      <c r="F3" s="694"/>
      <c r="G3" s="694"/>
      <c r="H3" s="694"/>
      <c r="I3" s="695"/>
    </row>
    <row r="4" spans="1:9" x14ac:dyDescent="0.25">
      <c r="A4" s="81"/>
      <c r="B4" s="82"/>
      <c r="C4" s="83"/>
      <c r="D4" s="696"/>
      <c r="E4" s="696"/>
      <c r="F4" s="696"/>
      <c r="G4" s="696"/>
      <c r="H4" s="696"/>
      <c r="I4" s="697"/>
    </row>
    <row r="5" spans="1:9" x14ac:dyDescent="0.25">
      <c r="A5" s="84" t="s">
        <v>50</v>
      </c>
      <c r="B5" s="85"/>
      <c r="C5" s="698" t="s">
        <v>90</v>
      </c>
      <c r="D5" s="698"/>
      <c r="E5" s="698"/>
      <c r="F5" s="698"/>
      <c r="G5" s="86" t="s">
        <v>51</v>
      </c>
      <c r="H5" s="87" t="s">
        <v>94</v>
      </c>
      <c r="I5" s="88"/>
    </row>
    <row r="6" spans="1:9" x14ac:dyDescent="0.25">
      <c r="A6" s="89"/>
      <c r="B6" s="90"/>
      <c r="C6" s="699" t="s">
        <v>91</v>
      </c>
      <c r="D6" s="699"/>
      <c r="E6" s="699"/>
      <c r="F6" s="699"/>
      <c r="G6" s="91" t="s">
        <v>52</v>
      </c>
      <c r="H6" s="92" t="s">
        <v>95</v>
      </c>
      <c r="I6" s="93"/>
    </row>
    <row r="7" spans="1:9" x14ac:dyDescent="0.25">
      <c r="A7" s="94"/>
      <c r="B7" s="95"/>
      <c r="C7" s="96" t="s">
        <v>92</v>
      </c>
      <c r="D7" s="700" t="s">
        <v>93</v>
      </c>
      <c r="E7" s="700"/>
      <c r="F7" s="700"/>
      <c r="G7" s="97"/>
      <c r="H7" s="98"/>
      <c r="I7" s="99"/>
    </row>
    <row r="8" spans="1:9" x14ac:dyDescent="0.25">
      <c r="A8" s="100" t="s">
        <v>53</v>
      </c>
      <c r="B8" s="101"/>
      <c r="C8" s="701"/>
      <c r="D8" s="701"/>
      <c r="E8" s="701"/>
      <c r="F8" s="701"/>
      <c r="G8" s="91" t="s">
        <v>51</v>
      </c>
      <c r="H8" s="38"/>
      <c r="I8" s="93"/>
    </row>
    <row r="9" spans="1:9" x14ac:dyDescent="0.25">
      <c r="A9" s="89"/>
      <c r="B9" s="90"/>
      <c r="C9" s="702"/>
      <c r="D9" s="702"/>
      <c r="E9" s="702"/>
      <c r="F9" s="702"/>
      <c r="G9" s="91" t="s">
        <v>52</v>
      </c>
      <c r="H9" s="38"/>
      <c r="I9" s="93"/>
    </row>
    <row r="10" spans="1:9" x14ac:dyDescent="0.25">
      <c r="A10" s="94"/>
      <c r="B10" s="95"/>
      <c r="C10" s="39"/>
      <c r="D10" s="703"/>
      <c r="E10" s="703"/>
      <c r="F10" s="703"/>
      <c r="G10" s="102"/>
      <c r="H10" s="98"/>
      <c r="I10" s="99"/>
    </row>
    <row r="11" spans="1:9" ht="22.5" customHeight="1" x14ac:dyDescent="0.25">
      <c r="A11" s="103" t="s">
        <v>54</v>
      </c>
      <c r="B11" s="104"/>
      <c r="C11" s="105"/>
      <c r="D11" s="106"/>
      <c r="E11" s="107"/>
      <c r="F11" s="107"/>
      <c r="G11" s="108"/>
      <c r="H11" s="107"/>
      <c r="I11" s="88"/>
    </row>
    <row r="12" spans="1:9" ht="33" customHeight="1" x14ac:dyDescent="0.25">
      <c r="A12" s="109" t="s">
        <v>55</v>
      </c>
      <c r="B12" s="110"/>
      <c r="C12" s="111"/>
      <c r="D12" s="112"/>
      <c r="E12" s="113"/>
      <c r="F12" s="114"/>
      <c r="G12" s="114"/>
      <c r="H12" s="114"/>
      <c r="I12" s="115"/>
    </row>
    <row r="13" spans="1:9" ht="23.25" customHeight="1" x14ac:dyDescent="0.25">
      <c r="A13" s="116" t="s">
        <v>56</v>
      </c>
      <c r="B13" s="110"/>
      <c r="C13" s="111"/>
      <c r="D13" s="117">
        <v>15</v>
      </c>
      <c r="E13" s="113" t="s">
        <v>57</v>
      </c>
      <c r="F13" s="682">
        <v>0</v>
      </c>
      <c r="G13" s="683"/>
      <c r="H13" s="683"/>
      <c r="I13" s="118" t="s">
        <v>64</v>
      </c>
    </row>
    <row r="14" spans="1:9" ht="19.5" customHeight="1" x14ac:dyDescent="0.25">
      <c r="A14" s="116" t="s">
        <v>58</v>
      </c>
      <c r="B14" s="110"/>
      <c r="C14" s="111"/>
      <c r="D14" s="117">
        <v>15</v>
      </c>
      <c r="E14" s="113" t="s">
        <v>57</v>
      </c>
      <c r="F14" s="684">
        <v>0</v>
      </c>
      <c r="G14" s="685"/>
      <c r="H14" s="685"/>
      <c r="I14" s="118" t="s">
        <v>64</v>
      </c>
    </row>
    <row r="15" spans="1:9" ht="23.25" customHeight="1" x14ac:dyDescent="0.25">
      <c r="A15" s="116" t="s">
        <v>59</v>
      </c>
      <c r="B15" s="110"/>
      <c r="C15" s="111"/>
      <c r="D15" s="117">
        <v>21</v>
      </c>
      <c r="E15" s="113" t="s">
        <v>57</v>
      </c>
      <c r="F15" s="682">
        <f>F30+F40</f>
        <v>0</v>
      </c>
      <c r="G15" s="683"/>
      <c r="H15" s="683"/>
      <c r="I15" s="118" t="s">
        <v>64</v>
      </c>
    </row>
    <row r="16" spans="1:9" ht="23.25" customHeight="1" x14ac:dyDescent="0.25">
      <c r="A16" s="119" t="s">
        <v>60</v>
      </c>
      <c r="B16" s="120"/>
      <c r="C16" s="121"/>
      <c r="D16" s="122">
        <v>21</v>
      </c>
      <c r="E16" s="123" t="s">
        <v>57</v>
      </c>
      <c r="F16" s="684">
        <f>ZakladDPHZaklVypocet</f>
        <v>0</v>
      </c>
      <c r="G16" s="685"/>
      <c r="H16" s="685"/>
      <c r="I16" s="124" t="s">
        <v>64</v>
      </c>
    </row>
    <row r="17" spans="1:9" ht="23.25" customHeight="1" thickBot="1" x14ac:dyDescent="0.3">
      <c r="A17" s="100" t="s">
        <v>61</v>
      </c>
      <c r="B17" s="125"/>
      <c r="C17" s="126"/>
      <c r="D17" s="125"/>
      <c r="E17" s="127"/>
      <c r="F17" s="686">
        <f>(ROUND(F16,0)-F16)</f>
        <v>0</v>
      </c>
      <c r="G17" s="686"/>
      <c r="H17" s="686"/>
      <c r="I17" s="128" t="s">
        <v>64</v>
      </c>
    </row>
    <row r="18" spans="1:9" ht="27.75" customHeight="1" thickBot="1" x14ac:dyDescent="0.3">
      <c r="A18" s="129" t="s">
        <v>62</v>
      </c>
      <c r="B18" s="130"/>
      <c r="C18" s="130"/>
      <c r="D18" s="131"/>
      <c r="E18" s="132"/>
      <c r="F18" s="687">
        <f>F43</f>
        <v>0</v>
      </c>
      <c r="G18" s="687"/>
      <c r="H18" s="687"/>
      <c r="I18" s="133" t="s">
        <v>64</v>
      </c>
    </row>
    <row r="19" spans="1:9" ht="27.75" customHeight="1" thickBot="1" x14ac:dyDescent="0.3">
      <c r="A19" s="134" t="s">
        <v>63</v>
      </c>
      <c r="B19" s="135"/>
      <c r="C19" s="135"/>
      <c r="D19" s="135"/>
      <c r="E19" s="136"/>
      <c r="F19" s="688">
        <f>F18+(ROUND(F16,0))</f>
        <v>0</v>
      </c>
      <c r="G19" s="688"/>
      <c r="H19" s="688"/>
      <c r="I19" s="137" t="s">
        <v>64</v>
      </c>
    </row>
    <row r="20" spans="1:9" x14ac:dyDescent="0.25">
      <c r="A20" s="138"/>
      <c r="B20" s="101"/>
      <c r="C20" s="101"/>
      <c r="D20" s="101"/>
      <c r="I20" s="139"/>
    </row>
    <row r="21" spans="1:9" ht="30.75" customHeight="1" x14ac:dyDescent="0.25">
      <c r="A21" s="138"/>
      <c r="B21" s="101"/>
      <c r="C21" s="101"/>
      <c r="D21" s="101"/>
      <c r="I21" s="139"/>
    </row>
    <row r="22" spans="1:9" x14ac:dyDescent="0.25">
      <c r="A22" s="140"/>
      <c r="B22" s="141" t="s">
        <v>65</v>
      </c>
      <c r="C22" s="142"/>
      <c r="D22" s="142"/>
      <c r="E22" s="143" t="s">
        <v>66</v>
      </c>
      <c r="F22" s="144"/>
      <c r="G22" s="145"/>
      <c r="H22" s="144"/>
      <c r="I22" s="139"/>
    </row>
    <row r="23" spans="1:9" ht="47.25" customHeight="1" x14ac:dyDescent="0.25">
      <c r="A23" s="138"/>
      <c r="B23" s="101"/>
      <c r="C23" s="101"/>
      <c r="D23" s="101"/>
      <c r="I23" s="139"/>
    </row>
    <row r="24" spans="1:9" x14ac:dyDescent="0.25">
      <c r="A24" s="146"/>
      <c r="B24" s="147"/>
      <c r="C24" s="689"/>
      <c r="D24" s="689"/>
      <c r="E24" s="148"/>
      <c r="F24" s="690"/>
      <c r="G24" s="690"/>
      <c r="H24" s="690"/>
      <c r="I24" s="149"/>
    </row>
    <row r="25" spans="1:9" x14ac:dyDescent="0.25">
      <c r="A25" s="138"/>
      <c r="B25" s="101"/>
      <c r="C25" s="680" t="s">
        <v>67</v>
      </c>
      <c r="D25" s="680"/>
      <c r="G25" s="150" t="s">
        <v>68</v>
      </c>
      <c r="I25" s="139"/>
    </row>
    <row r="26" spans="1:9" ht="15.75" thickBot="1" x14ac:dyDescent="0.3">
      <c r="A26" s="151"/>
      <c r="B26" s="152"/>
      <c r="C26" s="152"/>
      <c r="D26" s="152"/>
      <c r="E26" s="153"/>
      <c r="F26" s="153"/>
      <c r="G26" s="153"/>
      <c r="H26" s="153"/>
      <c r="I26" s="154"/>
    </row>
    <row r="27" spans="1:9" ht="27.75" customHeight="1" x14ac:dyDescent="0.25">
      <c r="A27" s="155" t="s">
        <v>69</v>
      </c>
      <c r="B27" s="156"/>
      <c r="C27" s="156"/>
      <c r="D27" s="156"/>
      <c r="E27" s="157"/>
      <c r="F27" s="157"/>
      <c r="G27" s="157"/>
      <c r="H27" s="157"/>
      <c r="I27" s="158"/>
    </row>
    <row r="28" spans="1:9" ht="25.5" customHeight="1" x14ac:dyDescent="0.25">
      <c r="A28" s="159" t="s">
        <v>70</v>
      </c>
      <c r="B28" s="160" t="s">
        <v>71</v>
      </c>
      <c r="C28" s="160"/>
      <c r="D28" s="160"/>
      <c r="E28" s="161" t="str">
        <f>A13</f>
        <v>Základ pro sníženou DPH</v>
      </c>
      <c r="F28" s="161" t="str">
        <f>A15</f>
        <v>Základ pro základní DPH</v>
      </c>
      <c r="G28" s="162" t="s">
        <v>72</v>
      </c>
      <c r="H28" s="163" t="s">
        <v>73</v>
      </c>
      <c r="I28" s="164" t="s">
        <v>57</v>
      </c>
    </row>
    <row r="29" spans="1:9" hidden="1" x14ac:dyDescent="0.25">
      <c r="A29" s="165" t="s">
        <v>74</v>
      </c>
      <c r="B29" s="681"/>
      <c r="C29" s="681"/>
      <c r="D29" s="681"/>
      <c r="E29" s="166" t="e">
        <v>#REF!</v>
      </c>
      <c r="F29" s="167" t="e">
        <v>#REF!</v>
      </c>
      <c r="G29" s="168"/>
      <c r="H29" s="169" t="e">
        <f t="shared" ref="H29:H42" si="0">E29+F29+G29</f>
        <v>#REF!</v>
      </c>
      <c r="I29" s="170" t="e">
        <f t="shared" ref="I29" si="1">IF(CenaCelkemVypocet=0,"",H29/CenaCelkemVypocet*100)</f>
        <v>#REF!</v>
      </c>
    </row>
    <row r="30" spans="1:9" ht="24" customHeight="1" x14ac:dyDescent="0.25">
      <c r="A30" s="171" t="s">
        <v>96</v>
      </c>
      <c r="B30" s="679" t="s">
        <v>75</v>
      </c>
      <c r="C30" s="679"/>
      <c r="D30" s="679"/>
      <c r="E30" s="172">
        <f>SUM(E31:E39)</f>
        <v>0</v>
      </c>
      <c r="F30" s="173">
        <f>SUM(F31:F39)</f>
        <v>0</v>
      </c>
      <c r="G30" s="174">
        <f>F30*0.21</f>
        <v>0</v>
      </c>
      <c r="H30" s="174">
        <f t="shared" si="0"/>
        <v>0</v>
      </c>
      <c r="I30" s="175" t="str">
        <f>IF($H$43=0,"",H30/$H$43*100)</f>
        <v/>
      </c>
    </row>
    <row r="31" spans="1:9" ht="24" customHeight="1" x14ac:dyDescent="0.25">
      <c r="A31" s="176" t="s">
        <v>4</v>
      </c>
      <c r="B31" s="674" t="s">
        <v>5</v>
      </c>
      <c r="C31" s="674"/>
      <c r="D31" s="674"/>
      <c r="E31" s="177">
        <v>0</v>
      </c>
      <c r="F31" s="178">
        <f>'00 Vedlejší ostatní náklady'!G39</f>
        <v>0</v>
      </c>
      <c r="G31" s="179">
        <f t="shared" ref="G31:G43" si="2">F31*0.21</f>
        <v>0</v>
      </c>
      <c r="H31" s="180">
        <f t="shared" si="0"/>
        <v>0</v>
      </c>
      <c r="I31" s="181" t="str">
        <f t="shared" ref="I31:I43" si="3">IF($H$43=0,"",H31/$H$43*100)</f>
        <v/>
      </c>
    </row>
    <row r="32" spans="1:9" ht="41.25" customHeight="1" x14ac:dyDescent="0.25">
      <c r="A32" s="176" t="s">
        <v>878</v>
      </c>
      <c r="B32" s="674" t="s">
        <v>76</v>
      </c>
      <c r="C32" s="674"/>
      <c r="D32" s="674"/>
      <c r="E32" s="177">
        <v>0</v>
      </c>
      <c r="F32" s="178">
        <f>'SO 01_D.1.1 Arch.stav řešení'!G1034</f>
        <v>0</v>
      </c>
      <c r="G32" s="179">
        <f t="shared" si="2"/>
        <v>0</v>
      </c>
      <c r="H32" s="180">
        <f t="shared" si="0"/>
        <v>0</v>
      </c>
      <c r="I32" s="181" t="str">
        <f t="shared" si="3"/>
        <v/>
      </c>
    </row>
    <row r="33" spans="1:12" ht="24" customHeight="1" x14ac:dyDescent="0.25">
      <c r="A33" s="176" t="s">
        <v>77</v>
      </c>
      <c r="B33" s="674" t="s">
        <v>78</v>
      </c>
      <c r="C33" s="674"/>
      <c r="D33" s="674"/>
      <c r="E33" s="177">
        <v>0</v>
      </c>
      <c r="F33" s="178">
        <f>'SO 01_D.1.4.1 Plynoinstalace'!I55</f>
        <v>0</v>
      </c>
      <c r="G33" s="179">
        <f t="shared" si="2"/>
        <v>0</v>
      </c>
      <c r="H33" s="180">
        <f t="shared" si="0"/>
        <v>0</v>
      </c>
      <c r="I33" s="181" t="str">
        <f t="shared" si="3"/>
        <v/>
      </c>
      <c r="L33" s="182"/>
    </row>
    <row r="34" spans="1:12" ht="24" customHeight="1" x14ac:dyDescent="0.25">
      <c r="A34" s="176" t="s">
        <v>79</v>
      </c>
      <c r="B34" s="674" t="s">
        <v>80</v>
      </c>
      <c r="C34" s="674"/>
      <c r="D34" s="674"/>
      <c r="E34" s="177">
        <v>0</v>
      </c>
      <c r="F34" s="178">
        <f>'SO 01_D.1.4.2 Strojní tech.'!J76</f>
        <v>0</v>
      </c>
      <c r="G34" s="179">
        <f t="shared" si="2"/>
        <v>0</v>
      </c>
      <c r="H34" s="180">
        <f t="shared" si="0"/>
        <v>0</v>
      </c>
      <c r="I34" s="181" t="str">
        <f t="shared" si="3"/>
        <v/>
      </c>
    </row>
    <row r="35" spans="1:12" ht="24" customHeight="1" x14ac:dyDescent="0.25">
      <c r="A35" s="176" t="s">
        <v>97</v>
      </c>
      <c r="B35" s="674" t="s">
        <v>82</v>
      </c>
      <c r="C35" s="674"/>
      <c r="D35" s="674"/>
      <c r="E35" s="177">
        <v>0</v>
      </c>
      <c r="F35" s="178">
        <f>'SO 01_D.1.4.3.1 VZT'!J54</f>
        <v>0</v>
      </c>
      <c r="G35" s="179">
        <f t="shared" si="2"/>
        <v>0</v>
      </c>
      <c r="H35" s="180">
        <f t="shared" si="0"/>
        <v>0</v>
      </c>
      <c r="I35" s="181" t="str">
        <f t="shared" si="3"/>
        <v/>
      </c>
    </row>
    <row r="36" spans="1:12" ht="24" customHeight="1" x14ac:dyDescent="0.25">
      <c r="A36" s="176" t="s">
        <v>98</v>
      </c>
      <c r="B36" s="674" t="s">
        <v>81</v>
      </c>
      <c r="C36" s="674"/>
      <c r="D36" s="674"/>
      <c r="E36" s="177">
        <v>0</v>
      </c>
      <c r="F36" s="178">
        <f>'SO 01_D.1.4.3.2 Odvod spalin'!J55</f>
        <v>0</v>
      </c>
      <c r="G36" s="179">
        <f t="shared" si="2"/>
        <v>0</v>
      </c>
      <c r="H36" s="180">
        <f t="shared" si="0"/>
        <v>0</v>
      </c>
      <c r="I36" s="181" t="str">
        <f t="shared" si="3"/>
        <v/>
      </c>
    </row>
    <row r="37" spans="1:12" ht="24" customHeight="1" x14ac:dyDescent="0.25">
      <c r="A37" s="176" t="s">
        <v>83</v>
      </c>
      <c r="B37" s="674" t="s">
        <v>99</v>
      </c>
      <c r="C37" s="674"/>
      <c r="D37" s="674"/>
      <c r="E37" s="177">
        <v>0</v>
      </c>
      <c r="F37" s="178">
        <f>'SO 01_D.1.4.4 Vyvedení el. výk.'!E45</f>
        <v>0</v>
      </c>
      <c r="G37" s="179">
        <f t="shared" si="2"/>
        <v>0</v>
      </c>
      <c r="H37" s="180">
        <f t="shared" si="0"/>
        <v>0</v>
      </c>
      <c r="I37" s="181" t="str">
        <f t="shared" si="3"/>
        <v/>
      </c>
    </row>
    <row r="38" spans="1:12" ht="24" customHeight="1" x14ac:dyDescent="0.25">
      <c r="A38" s="176" t="s">
        <v>84</v>
      </c>
      <c r="B38" s="674" t="s">
        <v>85</v>
      </c>
      <c r="C38" s="674"/>
      <c r="D38" s="674"/>
      <c r="E38" s="177">
        <v>0</v>
      </c>
      <c r="F38" s="178">
        <f>'SO 01_D.1.4.5 Elektroinstal. NN'!E25</f>
        <v>0</v>
      </c>
      <c r="G38" s="179">
        <f t="shared" si="2"/>
        <v>0</v>
      </c>
      <c r="H38" s="180">
        <f t="shared" si="0"/>
        <v>0</v>
      </c>
      <c r="I38" s="181" t="str">
        <f t="shared" si="3"/>
        <v/>
      </c>
    </row>
    <row r="39" spans="1:12" ht="24" customHeight="1" x14ac:dyDescent="0.25">
      <c r="A39" s="176" t="s">
        <v>86</v>
      </c>
      <c r="B39" s="674" t="s">
        <v>87</v>
      </c>
      <c r="C39" s="674"/>
      <c r="D39" s="674"/>
      <c r="E39" s="177">
        <v>0</v>
      </c>
      <c r="F39" s="178">
        <f>'SO 01_D.1.4.6 MaR'!H70</f>
        <v>0</v>
      </c>
      <c r="G39" s="179">
        <f t="shared" si="2"/>
        <v>0</v>
      </c>
      <c r="H39" s="180">
        <f t="shared" si="0"/>
        <v>0</v>
      </c>
      <c r="I39" s="181" t="str">
        <f t="shared" si="3"/>
        <v/>
      </c>
    </row>
    <row r="40" spans="1:12" ht="24" customHeight="1" x14ac:dyDescent="0.25">
      <c r="A40" s="171" t="s">
        <v>100</v>
      </c>
      <c r="B40" s="679" t="s">
        <v>101</v>
      </c>
      <c r="C40" s="679"/>
      <c r="D40" s="679"/>
      <c r="E40" s="172">
        <f>SUM(E41:E42)</f>
        <v>0</v>
      </c>
      <c r="F40" s="173">
        <f>SUM(F41:F42)</f>
        <v>0</v>
      </c>
      <c r="G40" s="174">
        <f t="shared" si="2"/>
        <v>0</v>
      </c>
      <c r="H40" s="174">
        <f t="shared" ref="H40:H41" si="4">E40+F40+G40</f>
        <v>0</v>
      </c>
      <c r="I40" s="175" t="str">
        <f t="shared" si="3"/>
        <v/>
      </c>
    </row>
    <row r="41" spans="1:12" ht="24" customHeight="1" x14ac:dyDescent="0.25">
      <c r="A41" s="176" t="s">
        <v>83</v>
      </c>
      <c r="B41" s="674" t="s">
        <v>102</v>
      </c>
      <c r="C41" s="674"/>
      <c r="D41" s="674"/>
      <c r="E41" s="177">
        <v>0</v>
      </c>
      <c r="F41" s="178">
        <f>'SO 02_D.1.4.4 Technologie TS'!E62</f>
        <v>0</v>
      </c>
      <c r="G41" s="179">
        <f t="shared" si="2"/>
        <v>0</v>
      </c>
      <c r="H41" s="180">
        <f t="shared" si="4"/>
        <v>0</v>
      </c>
      <c r="I41" s="181" t="str">
        <f t="shared" si="3"/>
        <v/>
      </c>
    </row>
    <row r="42" spans="1:12" ht="24" customHeight="1" x14ac:dyDescent="0.25">
      <c r="A42" s="176" t="s">
        <v>84</v>
      </c>
      <c r="B42" s="674" t="s">
        <v>85</v>
      </c>
      <c r="C42" s="674"/>
      <c r="D42" s="674"/>
      <c r="E42" s="177">
        <v>0</v>
      </c>
      <c r="F42" s="178">
        <f>'SO 02_D.1.4.5 Elektroinstal. NN'!E25</f>
        <v>0</v>
      </c>
      <c r="G42" s="179">
        <f t="shared" si="2"/>
        <v>0</v>
      </c>
      <c r="H42" s="180">
        <f t="shared" si="0"/>
        <v>0</v>
      </c>
      <c r="I42" s="181" t="str">
        <f t="shared" si="3"/>
        <v/>
      </c>
    </row>
    <row r="43" spans="1:12" ht="24" customHeight="1" x14ac:dyDescent="0.25">
      <c r="A43" s="675" t="s">
        <v>88</v>
      </c>
      <c r="B43" s="676"/>
      <c r="C43" s="676"/>
      <c r="D43" s="676"/>
      <c r="E43" s="183">
        <f>E30+E40</f>
        <v>0</v>
      </c>
      <c r="F43" s="184">
        <f>F30+F40</f>
        <v>0</v>
      </c>
      <c r="G43" s="185">
        <f t="shared" si="2"/>
        <v>0</v>
      </c>
      <c r="H43" s="186">
        <f>H40+H30</f>
        <v>0</v>
      </c>
      <c r="I43" s="187" t="str">
        <f t="shared" si="3"/>
        <v/>
      </c>
    </row>
  </sheetData>
  <sheetProtection algorithmName="SHA-512" hashValue="EyD4PPGTLNfwI4XeldJeMku72p+IYX/sOtVP4p8PjhavFMhCxknjetRbcQZ5hwkaWorwKHeMTXQ3iGpYkeuiXA==" saltValue="P+pOtW9QpVAmEEiV934GmQ==" spinCount="100000" sheet="1" objects="1" scenarios="1" selectLockedCells="1"/>
  <mergeCells count="35">
    <mergeCell ref="F14:H14"/>
    <mergeCell ref="A1:I1"/>
    <mergeCell ref="D3:I3"/>
    <mergeCell ref="D4:I4"/>
    <mergeCell ref="C5:F5"/>
    <mergeCell ref="C6:F6"/>
    <mergeCell ref="D7:F7"/>
    <mergeCell ref="C8:F8"/>
    <mergeCell ref="C9:F9"/>
    <mergeCell ref="D10:F10"/>
    <mergeCell ref="F13:H13"/>
    <mergeCell ref="B33:D33"/>
    <mergeCell ref="F15:H15"/>
    <mergeCell ref="F16:H16"/>
    <mergeCell ref="F17:H17"/>
    <mergeCell ref="F18:H18"/>
    <mergeCell ref="F19:H19"/>
    <mergeCell ref="C24:D24"/>
    <mergeCell ref="F24:H24"/>
    <mergeCell ref="B42:D42"/>
    <mergeCell ref="A43:D43"/>
    <mergeCell ref="C2:I2"/>
    <mergeCell ref="B40:D40"/>
    <mergeCell ref="B41:D41"/>
    <mergeCell ref="B34:D34"/>
    <mergeCell ref="B35:D35"/>
    <mergeCell ref="B36:D36"/>
    <mergeCell ref="B37:D37"/>
    <mergeCell ref="B38:D38"/>
    <mergeCell ref="B39:D39"/>
    <mergeCell ref="C25:D25"/>
    <mergeCell ref="B29:D29"/>
    <mergeCell ref="B30:D30"/>
    <mergeCell ref="B31:D31"/>
    <mergeCell ref="B32:D32"/>
  </mergeCells>
  <pageMargins left="0.7" right="0.7" top="0.78740157499999996" bottom="0.78740157499999996" header="0.3" footer="0.3"/>
  <ignoredErrors>
    <ignoredError sqref="A31" numberStoredAsText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099FD-4336-4842-9B76-6ADDBC378DDE}">
  <dimension ref="A1:G39"/>
  <sheetViews>
    <sheetView zoomScaleNormal="100" workbookViewId="0">
      <selection activeCell="F9" sqref="F9"/>
    </sheetView>
  </sheetViews>
  <sheetFormatPr defaultRowHeight="15" x14ac:dyDescent="0.25"/>
  <cols>
    <col min="1" max="1" width="3.42578125" customWidth="1"/>
    <col min="2" max="2" width="12.5703125" customWidth="1"/>
    <col min="3" max="3" width="58.7109375" customWidth="1"/>
    <col min="6" max="6" width="12" customWidth="1"/>
    <col min="7" max="7" width="10.85546875" customWidth="1"/>
  </cols>
  <sheetData>
    <row r="1" spans="1:7" ht="15.75" x14ac:dyDescent="0.25">
      <c r="A1" s="712" t="s">
        <v>0</v>
      </c>
      <c r="B1" s="712"/>
      <c r="C1" s="712"/>
      <c r="D1" s="712"/>
      <c r="E1" s="712"/>
      <c r="F1" s="712"/>
      <c r="G1" s="712"/>
    </row>
    <row r="2" spans="1:7" ht="24.75" customHeight="1" x14ac:dyDescent="0.25">
      <c r="A2" s="1" t="s">
        <v>1</v>
      </c>
      <c r="B2" s="2"/>
      <c r="C2" s="713" t="s">
        <v>2</v>
      </c>
      <c r="D2" s="714"/>
      <c r="E2" s="714"/>
      <c r="F2" s="714"/>
      <c r="G2" s="715"/>
    </row>
    <row r="3" spans="1:7" ht="24.75" customHeight="1" x14ac:dyDescent="0.25">
      <c r="A3" s="1" t="s">
        <v>3</v>
      </c>
      <c r="B3" s="2" t="s">
        <v>96</v>
      </c>
      <c r="C3" s="713" t="s">
        <v>75</v>
      </c>
      <c r="D3" s="714"/>
      <c r="E3" s="714"/>
      <c r="F3" s="714"/>
      <c r="G3" s="715"/>
    </row>
    <row r="4" spans="1:7" ht="24.75" customHeight="1" x14ac:dyDescent="0.25">
      <c r="A4" s="3" t="s">
        <v>6</v>
      </c>
      <c r="B4" s="4" t="s">
        <v>4</v>
      </c>
      <c r="C4" s="716" t="s">
        <v>5</v>
      </c>
      <c r="D4" s="717"/>
      <c r="E4" s="717"/>
      <c r="F4" s="717"/>
      <c r="G4" s="718"/>
    </row>
    <row r="5" spans="1:7" ht="12.75" customHeight="1" x14ac:dyDescent="0.25">
      <c r="B5" s="5"/>
      <c r="C5" s="5"/>
      <c r="D5" s="6"/>
    </row>
    <row r="6" spans="1:7" ht="38.25" customHeight="1" x14ac:dyDescent="0.25">
      <c r="A6" s="7" t="s">
        <v>7</v>
      </c>
      <c r="B6" s="8" t="s">
        <v>8</v>
      </c>
      <c r="C6" s="8" t="s">
        <v>9</v>
      </c>
      <c r="D6" s="9" t="s">
        <v>10</v>
      </c>
      <c r="E6" s="7" t="s">
        <v>11</v>
      </c>
      <c r="F6" s="10" t="s">
        <v>12</v>
      </c>
      <c r="G6" s="7" t="s">
        <v>13</v>
      </c>
    </row>
    <row r="7" spans="1:7" ht="12" customHeight="1" x14ac:dyDescent="0.25">
      <c r="A7" s="11"/>
      <c r="B7" s="12"/>
      <c r="C7" s="12"/>
      <c r="D7" s="13"/>
      <c r="E7" s="14"/>
      <c r="F7" s="15"/>
      <c r="G7" s="15"/>
    </row>
    <row r="8" spans="1:7" x14ac:dyDescent="0.25">
      <c r="A8" s="16" t="s">
        <v>14</v>
      </c>
      <c r="B8" s="17" t="s">
        <v>15</v>
      </c>
      <c r="C8" s="18" t="s">
        <v>16</v>
      </c>
      <c r="D8" s="19"/>
      <c r="E8" s="20"/>
      <c r="F8" s="21"/>
      <c r="G8" s="21">
        <f>SUMIF(AG9:AG19,"&lt;&gt;NOR",G9:G19)</f>
        <v>0</v>
      </c>
    </row>
    <row r="9" spans="1:7" ht="12" customHeight="1" x14ac:dyDescent="0.25">
      <c r="A9" s="22">
        <v>1</v>
      </c>
      <c r="B9" s="23" t="s">
        <v>17</v>
      </c>
      <c r="C9" s="24" t="s">
        <v>18</v>
      </c>
      <c r="D9" s="25" t="s">
        <v>19</v>
      </c>
      <c r="E9" s="26">
        <v>1</v>
      </c>
      <c r="F9" s="27"/>
      <c r="G9" s="28">
        <f>ROUND(E9*F9,2)</f>
        <v>0</v>
      </c>
    </row>
    <row r="10" spans="1:7" ht="37.5" customHeight="1" x14ac:dyDescent="0.25">
      <c r="A10" s="29"/>
      <c r="B10" s="30"/>
      <c r="C10" s="704" t="s">
        <v>20</v>
      </c>
      <c r="D10" s="705"/>
      <c r="E10" s="705"/>
      <c r="F10" s="705"/>
      <c r="G10" s="705"/>
    </row>
    <row r="11" spans="1:7" x14ac:dyDescent="0.25">
      <c r="A11" s="29"/>
      <c r="B11" s="30"/>
      <c r="C11" s="706"/>
      <c r="D11" s="707"/>
      <c r="E11" s="707"/>
      <c r="F11" s="707"/>
      <c r="G11" s="707"/>
    </row>
    <row r="12" spans="1:7" x14ac:dyDescent="0.25">
      <c r="A12" s="22">
        <v>2</v>
      </c>
      <c r="B12" s="23" t="s">
        <v>21</v>
      </c>
      <c r="C12" s="24" t="s">
        <v>22</v>
      </c>
      <c r="D12" s="25" t="s">
        <v>19</v>
      </c>
      <c r="E12" s="26">
        <v>1</v>
      </c>
      <c r="F12" s="27"/>
      <c r="G12" s="28">
        <f>ROUND(E12*F12,2)</f>
        <v>0</v>
      </c>
    </row>
    <row r="13" spans="1:7" ht="38.25" customHeight="1" x14ac:dyDescent="0.25">
      <c r="A13" s="29"/>
      <c r="B13" s="30"/>
      <c r="C13" s="704" t="s">
        <v>23</v>
      </c>
      <c r="D13" s="705"/>
      <c r="E13" s="705"/>
      <c r="F13" s="705"/>
      <c r="G13" s="705"/>
    </row>
    <row r="14" spans="1:7" ht="34.5" customHeight="1" x14ac:dyDescent="0.25">
      <c r="A14" s="29"/>
      <c r="B14" s="30"/>
      <c r="C14" s="710" t="s">
        <v>23</v>
      </c>
      <c r="D14" s="711"/>
      <c r="E14" s="711"/>
      <c r="F14" s="711"/>
      <c r="G14" s="711"/>
    </row>
    <row r="15" spans="1:7" x14ac:dyDescent="0.25">
      <c r="A15" s="29"/>
      <c r="B15" s="30"/>
      <c r="C15" s="706"/>
      <c r="D15" s="707"/>
      <c r="E15" s="707"/>
      <c r="F15" s="707"/>
      <c r="G15" s="707"/>
    </row>
    <row r="16" spans="1:7" x14ac:dyDescent="0.25">
      <c r="A16" s="22">
        <v>3</v>
      </c>
      <c r="B16" s="23" t="s">
        <v>24</v>
      </c>
      <c r="C16" s="24" t="s">
        <v>25</v>
      </c>
      <c r="D16" s="25" t="s">
        <v>19</v>
      </c>
      <c r="E16" s="26">
        <v>1</v>
      </c>
      <c r="F16" s="27"/>
      <c r="G16" s="28">
        <f>ROUND(E16*F16,2)</f>
        <v>0</v>
      </c>
    </row>
    <row r="17" spans="1:7" ht="24" customHeight="1" x14ac:dyDescent="0.25">
      <c r="A17" s="29"/>
      <c r="B17" s="30"/>
      <c r="C17" s="704" t="s">
        <v>26</v>
      </c>
      <c r="D17" s="705"/>
      <c r="E17" s="705"/>
      <c r="F17" s="705"/>
      <c r="G17" s="705"/>
    </row>
    <row r="18" spans="1:7" ht="23.25" customHeight="1" x14ac:dyDescent="0.25">
      <c r="A18" s="29"/>
      <c r="B18" s="30"/>
      <c r="C18" s="710" t="s">
        <v>26</v>
      </c>
      <c r="D18" s="711"/>
      <c r="E18" s="711"/>
      <c r="F18" s="711"/>
      <c r="G18" s="711"/>
    </row>
    <row r="19" spans="1:7" x14ac:dyDescent="0.25">
      <c r="A19" s="29"/>
      <c r="B19" s="30"/>
      <c r="C19" s="706"/>
      <c r="D19" s="707"/>
      <c r="E19" s="707"/>
      <c r="F19" s="707"/>
      <c r="G19" s="707"/>
    </row>
    <row r="20" spans="1:7" x14ac:dyDescent="0.25">
      <c r="A20" s="16" t="s">
        <v>14</v>
      </c>
      <c r="B20" s="17" t="s">
        <v>27</v>
      </c>
      <c r="C20" s="18" t="s">
        <v>28</v>
      </c>
      <c r="D20" s="19"/>
      <c r="E20" s="20"/>
      <c r="F20" s="21"/>
      <c r="G20" s="21">
        <f>SUMIF(AG21:AG37,"&lt;&gt;NOR",G21:G37)</f>
        <v>0</v>
      </c>
    </row>
    <row r="21" spans="1:7" x14ac:dyDescent="0.25">
      <c r="A21" s="22">
        <v>4</v>
      </c>
      <c r="B21" s="23" t="s">
        <v>29</v>
      </c>
      <c r="C21" s="24" t="s">
        <v>30</v>
      </c>
      <c r="D21" s="25" t="s">
        <v>19</v>
      </c>
      <c r="E21" s="26">
        <v>1</v>
      </c>
      <c r="F21" s="27"/>
      <c r="G21" s="28">
        <f>ROUND(E21*F21,2)</f>
        <v>0</v>
      </c>
    </row>
    <row r="22" spans="1:7" x14ac:dyDescent="0.25">
      <c r="A22" s="29"/>
      <c r="B22" s="30"/>
      <c r="C22" s="704" t="s">
        <v>31</v>
      </c>
      <c r="D22" s="705"/>
      <c r="E22" s="705"/>
      <c r="F22" s="705"/>
      <c r="G22" s="705"/>
    </row>
    <row r="23" spans="1:7" x14ac:dyDescent="0.25">
      <c r="A23" s="29"/>
      <c r="B23" s="30"/>
      <c r="C23" s="706"/>
      <c r="D23" s="707"/>
      <c r="E23" s="707"/>
      <c r="F23" s="707"/>
      <c r="G23" s="707"/>
    </row>
    <row r="24" spans="1:7" x14ac:dyDescent="0.25">
      <c r="A24" s="22">
        <v>5</v>
      </c>
      <c r="B24" s="23" t="s">
        <v>32</v>
      </c>
      <c r="C24" s="24" t="s">
        <v>33</v>
      </c>
      <c r="D24" s="25" t="s">
        <v>19</v>
      </c>
      <c r="E24" s="26">
        <v>1</v>
      </c>
      <c r="F24" s="27"/>
      <c r="G24" s="28">
        <f>ROUND(E24*F24,2)</f>
        <v>0</v>
      </c>
    </row>
    <row r="25" spans="1:7" x14ac:dyDescent="0.25">
      <c r="A25" s="29"/>
      <c r="B25" s="30"/>
      <c r="C25" s="704" t="s">
        <v>34</v>
      </c>
      <c r="D25" s="705"/>
      <c r="E25" s="705"/>
      <c r="F25" s="705"/>
      <c r="G25" s="705"/>
    </row>
    <row r="26" spans="1:7" x14ac:dyDescent="0.25">
      <c r="A26" s="29"/>
      <c r="B26" s="30"/>
      <c r="C26" s="706"/>
      <c r="D26" s="707"/>
      <c r="E26" s="707"/>
      <c r="F26" s="707"/>
      <c r="G26" s="707"/>
    </row>
    <row r="27" spans="1:7" x14ac:dyDescent="0.25">
      <c r="A27" s="22">
        <v>6</v>
      </c>
      <c r="B27" s="23" t="s">
        <v>35</v>
      </c>
      <c r="C27" s="24" t="s">
        <v>36</v>
      </c>
      <c r="D27" s="25" t="s">
        <v>19</v>
      </c>
      <c r="E27" s="26">
        <v>1</v>
      </c>
      <c r="F27" s="27"/>
      <c r="G27" s="28">
        <f>ROUND(E27*F27,2)</f>
        <v>0</v>
      </c>
    </row>
    <row r="28" spans="1:7" x14ac:dyDescent="0.25">
      <c r="A28" s="29"/>
      <c r="B28" s="30"/>
      <c r="C28" s="704" t="s">
        <v>37</v>
      </c>
      <c r="D28" s="705"/>
      <c r="E28" s="705"/>
      <c r="F28" s="705"/>
      <c r="G28" s="705"/>
    </row>
    <row r="29" spans="1:7" x14ac:dyDescent="0.25">
      <c r="A29" s="29"/>
      <c r="B29" s="30"/>
      <c r="C29" s="706"/>
      <c r="D29" s="707"/>
      <c r="E29" s="707"/>
      <c r="F29" s="707"/>
      <c r="G29" s="707"/>
    </row>
    <row r="30" spans="1:7" x14ac:dyDescent="0.25">
      <c r="A30" s="22">
        <v>7</v>
      </c>
      <c r="B30" s="23" t="s">
        <v>38</v>
      </c>
      <c r="C30" s="24" t="s">
        <v>39</v>
      </c>
      <c r="D30" s="25" t="s">
        <v>19</v>
      </c>
      <c r="E30" s="26">
        <v>1</v>
      </c>
      <c r="F30" s="27"/>
      <c r="G30" s="28">
        <f>ROUND(E30*F30,2)</f>
        <v>0</v>
      </c>
    </row>
    <row r="31" spans="1:7" x14ac:dyDescent="0.25">
      <c r="A31" s="29"/>
      <c r="B31" s="30"/>
      <c r="C31" s="704" t="s">
        <v>40</v>
      </c>
      <c r="D31" s="705"/>
      <c r="E31" s="705"/>
      <c r="F31" s="705"/>
      <c r="G31" s="705"/>
    </row>
    <row r="32" spans="1:7" x14ac:dyDescent="0.25">
      <c r="A32" s="29"/>
      <c r="B32" s="30"/>
      <c r="C32" s="706"/>
      <c r="D32" s="707"/>
      <c r="E32" s="707"/>
      <c r="F32" s="707"/>
      <c r="G32" s="707"/>
    </row>
    <row r="33" spans="1:7" x14ac:dyDescent="0.25">
      <c r="A33" s="22">
        <v>8</v>
      </c>
      <c r="B33" s="23" t="s">
        <v>41</v>
      </c>
      <c r="C33" s="24" t="s">
        <v>42</v>
      </c>
      <c r="D33" s="25" t="s">
        <v>19</v>
      </c>
      <c r="E33" s="26">
        <v>1</v>
      </c>
      <c r="F33" s="27"/>
      <c r="G33" s="28">
        <f>ROUND(E33*F33,2)</f>
        <v>0</v>
      </c>
    </row>
    <row r="34" spans="1:7" ht="35.25" customHeight="1" x14ac:dyDescent="0.25">
      <c r="A34" s="29"/>
      <c r="B34" s="30"/>
      <c r="C34" s="704" t="s">
        <v>43</v>
      </c>
      <c r="D34" s="705"/>
      <c r="E34" s="705"/>
      <c r="F34" s="705"/>
      <c r="G34" s="705"/>
    </row>
    <row r="35" spans="1:7" x14ac:dyDescent="0.25">
      <c r="A35" s="29"/>
      <c r="B35" s="30"/>
      <c r="C35" s="706"/>
      <c r="D35" s="707"/>
      <c r="E35" s="707"/>
      <c r="F35" s="707"/>
      <c r="G35" s="707"/>
    </row>
    <row r="36" spans="1:7" x14ac:dyDescent="0.25">
      <c r="A36" s="22">
        <v>9</v>
      </c>
      <c r="B36" s="23" t="s">
        <v>44</v>
      </c>
      <c r="C36" s="24" t="s">
        <v>45</v>
      </c>
      <c r="D36" s="25" t="s">
        <v>19</v>
      </c>
      <c r="E36" s="26">
        <v>1</v>
      </c>
      <c r="F36" s="27"/>
      <c r="G36" s="28">
        <f>ROUND(E36*F36,2)</f>
        <v>0</v>
      </c>
    </row>
    <row r="37" spans="1:7" x14ac:dyDescent="0.25">
      <c r="A37" s="29"/>
      <c r="B37" s="30"/>
      <c r="C37" s="708"/>
      <c r="D37" s="709"/>
      <c r="E37" s="709"/>
      <c r="F37" s="709"/>
      <c r="G37" s="709"/>
    </row>
    <row r="38" spans="1:7" x14ac:dyDescent="0.25">
      <c r="A38" s="11"/>
      <c r="B38" s="12"/>
      <c r="C38" s="31"/>
      <c r="D38" s="13"/>
      <c r="E38" s="11"/>
      <c r="F38" s="11"/>
      <c r="G38" s="11"/>
    </row>
    <row r="39" spans="1:7" x14ac:dyDescent="0.25">
      <c r="A39" s="32"/>
      <c r="B39" s="33" t="s">
        <v>13</v>
      </c>
      <c r="C39" s="34"/>
      <c r="D39" s="35"/>
      <c r="E39" s="36"/>
      <c r="F39" s="36"/>
      <c r="G39" s="37">
        <f>G8+G20</f>
        <v>0</v>
      </c>
    </row>
  </sheetData>
  <sheetProtection algorithmName="SHA-512" hashValue="G8WrKVnsIYkOddYBdULMJykrDXCaa6Bddhd4wXOrsngCP8pt6QIO3yHD+PG6ubInmdu4/oLjZMCrnyoSVEEdWw==" saltValue="pLckpbnDiuVo/Glhn9XaUA==" spinCount="100000" sheet="1" objects="1" scenarios="1" selectLockedCells="1"/>
  <mergeCells count="23">
    <mergeCell ref="C11:G11"/>
    <mergeCell ref="A1:G1"/>
    <mergeCell ref="C2:G2"/>
    <mergeCell ref="C3:G3"/>
    <mergeCell ref="C4:G4"/>
    <mergeCell ref="C10:G10"/>
    <mergeCell ref="C29:G29"/>
    <mergeCell ref="C13:G13"/>
    <mergeCell ref="C14:G14"/>
    <mergeCell ref="C15:G15"/>
    <mergeCell ref="C17:G17"/>
    <mergeCell ref="C18:G18"/>
    <mergeCell ref="C19:G19"/>
    <mergeCell ref="C22:G22"/>
    <mergeCell ref="C23:G23"/>
    <mergeCell ref="C25:G25"/>
    <mergeCell ref="C26:G26"/>
    <mergeCell ref="C28:G28"/>
    <mergeCell ref="C31:G31"/>
    <mergeCell ref="C32:G32"/>
    <mergeCell ref="C34:G34"/>
    <mergeCell ref="C35:G35"/>
    <mergeCell ref="C37:G37"/>
  </mergeCells>
  <pageMargins left="0.7" right="0.7" top="0.78740157499999996" bottom="0.78740157499999996" header="0.3" footer="0.3"/>
  <ignoredErrors>
    <ignoredError sqref="B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A5BC-4410-433F-A515-CBEC6E7B1405}">
  <dimension ref="A1:H1035"/>
  <sheetViews>
    <sheetView topLeftCell="A980" zoomScaleNormal="100" workbookViewId="0">
      <selection activeCell="F28" sqref="F28"/>
    </sheetView>
  </sheetViews>
  <sheetFormatPr defaultRowHeight="15" x14ac:dyDescent="0.25"/>
  <cols>
    <col min="1" max="1" width="3.42578125" customWidth="1"/>
    <col min="2" max="2" width="12.42578125" customWidth="1"/>
    <col min="3" max="3" width="63.28515625" customWidth="1"/>
    <col min="4" max="4" width="4.85546875" customWidth="1"/>
    <col min="5" max="5" width="10.85546875" customWidth="1"/>
    <col min="6" max="6" width="9.7109375" customWidth="1"/>
    <col min="7" max="7" width="12.85546875" customWidth="1"/>
  </cols>
  <sheetData>
    <row r="1" spans="1:7" ht="15.75" x14ac:dyDescent="0.25">
      <c r="A1" s="712" t="s">
        <v>103</v>
      </c>
      <c r="B1" s="712"/>
      <c r="C1" s="712"/>
      <c r="D1" s="712"/>
      <c r="E1" s="712"/>
      <c r="F1" s="712"/>
      <c r="G1" s="712"/>
    </row>
    <row r="2" spans="1:7" ht="24.75" customHeight="1" x14ac:dyDescent="0.25">
      <c r="A2" s="1" t="s">
        <v>1</v>
      </c>
      <c r="B2" s="2"/>
      <c r="C2" s="713" t="s">
        <v>2</v>
      </c>
      <c r="D2" s="714"/>
      <c r="E2" s="714"/>
      <c r="F2" s="714"/>
      <c r="G2" s="715"/>
    </row>
    <row r="3" spans="1:7" ht="24.75" customHeight="1" x14ac:dyDescent="0.25">
      <c r="A3" s="1" t="s">
        <v>3</v>
      </c>
      <c r="B3" s="2" t="s">
        <v>1179</v>
      </c>
      <c r="C3" s="713" t="s">
        <v>1180</v>
      </c>
      <c r="D3" s="714"/>
      <c r="E3" s="714"/>
      <c r="F3" s="714"/>
      <c r="G3" s="715"/>
    </row>
    <row r="4" spans="1:7" ht="24.75" customHeight="1" x14ac:dyDescent="0.25">
      <c r="A4" s="3" t="s">
        <v>6</v>
      </c>
      <c r="B4" s="4" t="s">
        <v>1181</v>
      </c>
      <c r="C4" s="716" t="s">
        <v>76</v>
      </c>
      <c r="D4" s="717"/>
      <c r="E4" s="717"/>
      <c r="F4" s="717"/>
      <c r="G4" s="718"/>
    </row>
    <row r="5" spans="1:7" ht="12.75" customHeight="1" x14ac:dyDescent="0.25">
      <c r="B5" s="5"/>
      <c r="C5" s="5"/>
      <c r="D5" s="6"/>
    </row>
    <row r="6" spans="1:7" ht="38.25" customHeight="1" x14ac:dyDescent="0.25">
      <c r="A6" s="7" t="s">
        <v>7</v>
      </c>
      <c r="B6" s="8" t="s">
        <v>8</v>
      </c>
      <c r="C6" s="8" t="s">
        <v>9</v>
      </c>
      <c r="D6" s="9" t="s">
        <v>10</v>
      </c>
      <c r="E6" s="7" t="s">
        <v>11</v>
      </c>
      <c r="F6" s="10" t="s">
        <v>12</v>
      </c>
      <c r="G6" s="7" t="s">
        <v>13</v>
      </c>
    </row>
    <row r="7" spans="1:7" ht="12.75" customHeight="1" x14ac:dyDescent="0.25">
      <c r="A7" s="11"/>
      <c r="B7" s="12"/>
      <c r="C7" s="12"/>
      <c r="D7" s="13"/>
      <c r="E7" s="14"/>
      <c r="F7" s="15"/>
      <c r="G7" s="15"/>
    </row>
    <row r="8" spans="1:7" ht="12.75" customHeight="1" x14ac:dyDescent="0.25">
      <c r="A8" s="16" t="s">
        <v>14</v>
      </c>
      <c r="B8" s="17" t="s">
        <v>4</v>
      </c>
      <c r="C8" s="18" t="s">
        <v>1065</v>
      </c>
      <c r="D8" s="19"/>
      <c r="E8" s="20"/>
      <c r="F8" s="21"/>
      <c r="G8" s="21"/>
    </row>
    <row r="9" spans="1:7" ht="12.75" customHeight="1" x14ac:dyDescent="0.25">
      <c r="A9" s="22">
        <v>1</v>
      </c>
      <c r="B9" s="23" t="s">
        <v>4</v>
      </c>
      <c r="C9" s="24" t="s">
        <v>1177</v>
      </c>
      <c r="D9" s="25"/>
      <c r="E9" s="26"/>
      <c r="F9" s="28"/>
      <c r="G9" s="28"/>
    </row>
    <row r="10" spans="1:7" ht="45.75" customHeight="1" x14ac:dyDescent="0.25">
      <c r="A10" s="29"/>
      <c r="B10" s="30"/>
      <c r="C10" s="657" t="s">
        <v>104</v>
      </c>
      <c r="D10" s="658"/>
      <c r="E10" s="659"/>
      <c r="F10" s="660"/>
      <c r="G10" s="660"/>
    </row>
    <row r="11" spans="1:7" ht="12.75" customHeight="1" x14ac:dyDescent="0.25">
      <c r="A11" s="29"/>
      <c r="B11" s="30"/>
      <c r="C11" s="657" t="s">
        <v>105</v>
      </c>
      <c r="D11" s="658"/>
      <c r="E11" s="659"/>
      <c r="F11" s="660"/>
      <c r="G11" s="660"/>
    </row>
    <row r="12" spans="1:7" ht="24" customHeight="1" x14ac:dyDescent="0.25">
      <c r="A12" s="29"/>
      <c r="B12" s="30"/>
      <c r="C12" s="657" t="s">
        <v>106</v>
      </c>
      <c r="D12" s="658"/>
      <c r="E12" s="659"/>
      <c r="F12" s="660"/>
      <c r="G12" s="660"/>
    </row>
    <row r="13" spans="1:7" ht="35.25" customHeight="1" x14ac:dyDescent="0.25">
      <c r="A13" s="29"/>
      <c r="B13" s="30"/>
      <c r="C13" s="657" t="s">
        <v>107</v>
      </c>
      <c r="D13" s="658"/>
      <c r="E13" s="659"/>
      <c r="F13" s="660"/>
      <c r="G13" s="660"/>
    </row>
    <row r="14" spans="1:7" ht="22.5" customHeight="1" x14ac:dyDescent="0.25">
      <c r="A14" s="29"/>
      <c r="B14" s="30"/>
      <c r="C14" s="657" t="s">
        <v>108</v>
      </c>
      <c r="D14" s="658"/>
      <c r="E14" s="659"/>
      <c r="F14" s="660"/>
      <c r="G14" s="660"/>
    </row>
    <row r="15" spans="1:7" ht="23.25" customHeight="1" x14ac:dyDescent="0.25">
      <c r="A15" s="29"/>
      <c r="B15" s="30"/>
      <c r="C15" s="657" t="s">
        <v>109</v>
      </c>
      <c r="D15" s="658"/>
      <c r="E15" s="659"/>
      <c r="F15" s="660"/>
      <c r="G15" s="660"/>
    </row>
    <row r="16" spans="1:7" ht="36.75" customHeight="1" x14ac:dyDescent="0.25">
      <c r="A16" s="29"/>
      <c r="B16" s="30"/>
      <c r="C16" s="657" t="s">
        <v>110</v>
      </c>
      <c r="D16" s="658"/>
      <c r="E16" s="659"/>
      <c r="F16" s="660"/>
      <c r="G16" s="660"/>
    </row>
    <row r="17" spans="1:7" ht="24.75" customHeight="1" x14ac:dyDescent="0.25">
      <c r="A17" s="29"/>
      <c r="B17" s="30"/>
      <c r="C17" s="657" t="s">
        <v>111</v>
      </c>
      <c r="D17" s="658"/>
      <c r="E17" s="659"/>
      <c r="F17" s="660"/>
      <c r="G17" s="660"/>
    </row>
    <row r="18" spans="1:7" ht="24" customHeight="1" x14ac:dyDescent="0.25">
      <c r="A18" s="29"/>
      <c r="B18" s="30"/>
      <c r="C18" s="657" t="s">
        <v>112</v>
      </c>
      <c r="D18" s="658"/>
      <c r="E18" s="659"/>
      <c r="F18" s="660"/>
      <c r="G18" s="660"/>
    </row>
    <row r="19" spans="1:7" ht="35.25" customHeight="1" x14ac:dyDescent="0.25">
      <c r="A19" s="29"/>
      <c r="B19" s="30"/>
      <c r="C19" s="657" t="s">
        <v>113</v>
      </c>
      <c r="D19" s="658"/>
      <c r="E19" s="659"/>
      <c r="F19" s="660"/>
      <c r="G19" s="660"/>
    </row>
    <row r="20" spans="1:7" ht="45.75" customHeight="1" x14ac:dyDescent="0.25">
      <c r="A20" s="29"/>
      <c r="B20" s="30"/>
      <c r="C20" s="657" t="s">
        <v>114</v>
      </c>
      <c r="D20" s="658"/>
      <c r="E20" s="659"/>
      <c r="F20" s="660"/>
      <c r="G20" s="660"/>
    </row>
    <row r="21" spans="1:7" ht="13.5" customHeight="1" x14ac:dyDescent="0.25">
      <c r="A21" s="29"/>
      <c r="B21" s="30"/>
      <c r="C21" s="657" t="s">
        <v>115</v>
      </c>
      <c r="D21" s="658"/>
      <c r="E21" s="659"/>
      <c r="F21" s="660"/>
      <c r="G21" s="660"/>
    </row>
    <row r="22" spans="1:7" ht="22.5" customHeight="1" x14ac:dyDescent="0.25">
      <c r="A22" s="29"/>
      <c r="B22" s="30"/>
      <c r="C22" s="657" t="s">
        <v>116</v>
      </c>
      <c r="D22" s="658"/>
      <c r="E22" s="659"/>
      <c r="F22" s="660"/>
      <c r="G22" s="660"/>
    </row>
    <row r="23" spans="1:7" ht="12.75" customHeight="1" x14ac:dyDescent="0.25">
      <c r="A23" s="29"/>
      <c r="B23" s="30"/>
      <c r="C23" s="657" t="s">
        <v>117</v>
      </c>
      <c r="D23" s="658"/>
      <c r="E23" s="659"/>
      <c r="F23" s="660"/>
      <c r="G23" s="660"/>
    </row>
    <row r="24" spans="1:7" ht="12" customHeight="1" x14ac:dyDescent="0.25">
      <c r="A24" s="29"/>
      <c r="B24" s="30"/>
      <c r="C24" s="657" t="s">
        <v>118</v>
      </c>
      <c r="D24" s="658"/>
      <c r="E24" s="659"/>
      <c r="F24" s="660"/>
      <c r="G24" s="660"/>
    </row>
    <row r="25" spans="1:7" ht="25.5" customHeight="1" x14ac:dyDescent="0.25">
      <c r="A25" s="29"/>
      <c r="B25" s="30"/>
      <c r="C25" s="657" t="s">
        <v>119</v>
      </c>
      <c r="D25" s="658"/>
      <c r="E25" s="659"/>
      <c r="F25" s="660"/>
      <c r="G25" s="660"/>
    </row>
    <row r="26" spans="1:7" ht="12.75" customHeight="1" x14ac:dyDescent="0.25">
      <c r="A26" s="29"/>
      <c r="B26" s="30"/>
      <c r="C26" s="719"/>
      <c r="D26" s="720"/>
      <c r="E26" s="720"/>
      <c r="F26" s="720"/>
      <c r="G26" s="720"/>
    </row>
    <row r="27" spans="1:7" ht="12.75" customHeight="1" x14ac:dyDescent="0.25">
      <c r="A27" s="16" t="s">
        <v>14</v>
      </c>
      <c r="B27" s="17" t="s">
        <v>120</v>
      </c>
      <c r="C27" s="18" t="s">
        <v>121</v>
      </c>
      <c r="D27" s="19"/>
      <c r="E27" s="20"/>
      <c r="F27" s="21"/>
      <c r="G27" s="21">
        <f>SUMIF(AG28:AG126,"&lt;&gt;NOR",G28:G126)</f>
        <v>0</v>
      </c>
    </row>
    <row r="28" spans="1:7" ht="12.75" customHeight="1" x14ac:dyDescent="0.25">
      <c r="A28" s="22">
        <v>2</v>
      </c>
      <c r="B28" s="23" t="s">
        <v>122</v>
      </c>
      <c r="C28" s="24" t="s">
        <v>123</v>
      </c>
      <c r="D28" s="25" t="s">
        <v>124</v>
      </c>
      <c r="E28" s="26">
        <v>2.25</v>
      </c>
      <c r="F28" s="27"/>
      <c r="G28" s="28">
        <f>ROUND(E28*F28,2)</f>
        <v>0</v>
      </c>
    </row>
    <row r="29" spans="1:7" ht="12.75" customHeight="1" x14ac:dyDescent="0.25">
      <c r="A29" s="29"/>
      <c r="B29" s="30"/>
      <c r="C29" s="657" t="s">
        <v>125</v>
      </c>
      <c r="D29" s="658"/>
      <c r="E29" s="659"/>
      <c r="F29" s="660"/>
      <c r="G29" s="660"/>
    </row>
    <row r="30" spans="1:7" ht="12.75" customHeight="1" x14ac:dyDescent="0.25">
      <c r="A30" s="29"/>
      <c r="B30" s="30"/>
      <c r="C30" s="657" t="s">
        <v>126</v>
      </c>
      <c r="D30" s="658"/>
      <c r="E30" s="659"/>
      <c r="F30" s="660"/>
      <c r="G30" s="660"/>
    </row>
    <row r="31" spans="1:7" ht="12.75" customHeight="1" x14ac:dyDescent="0.25">
      <c r="A31" s="29"/>
      <c r="B31" s="30"/>
      <c r="C31" s="657" t="s">
        <v>127</v>
      </c>
      <c r="D31" s="658"/>
      <c r="E31" s="659">
        <v>2.25</v>
      </c>
      <c r="F31" s="660"/>
      <c r="G31" s="660"/>
    </row>
    <row r="32" spans="1:7" ht="12.75" customHeight="1" x14ac:dyDescent="0.25">
      <c r="A32" s="29"/>
      <c r="B32" s="30"/>
      <c r="C32" s="706"/>
      <c r="D32" s="707"/>
      <c r="E32" s="707"/>
      <c r="F32" s="707"/>
      <c r="G32" s="707"/>
    </row>
    <row r="33" spans="1:7" ht="12.75" customHeight="1" x14ac:dyDescent="0.25">
      <c r="A33" s="22">
        <v>3</v>
      </c>
      <c r="B33" s="23" t="s">
        <v>128</v>
      </c>
      <c r="C33" s="24" t="s">
        <v>129</v>
      </c>
      <c r="D33" s="25" t="s">
        <v>124</v>
      </c>
      <c r="E33" s="26">
        <v>2.25</v>
      </c>
      <c r="F33" s="27"/>
      <c r="G33" s="28">
        <f>ROUND(E33*F33,2)</f>
        <v>0</v>
      </c>
    </row>
    <row r="34" spans="1:7" ht="12.75" customHeight="1" x14ac:dyDescent="0.25">
      <c r="A34" s="29"/>
      <c r="B34" s="30"/>
      <c r="C34" s="657" t="s">
        <v>125</v>
      </c>
      <c r="D34" s="658"/>
      <c r="E34" s="659"/>
      <c r="F34" s="660"/>
      <c r="G34" s="660"/>
    </row>
    <row r="35" spans="1:7" ht="12.75" customHeight="1" x14ac:dyDescent="0.25">
      <c r="A35" s="29"/>
      <c r="B35" s="30"/>
      <c r="C35" s="657" t="s">
        <v>126</v>
      </c>
      <c r="D35" s="658"/>
      <c r="E35" s="659"/>
      <c r="F35" s="660"/>
      <c r="G35" s="660"/>
    </row>
    <row r="36" spans="1:7" ht="12.75" customHeight="1" x14ac:dyDescent="0.25">
      <c r="A36" s="29"/>
      <c r="B36" s="30"/>
      <c r="C36" s="657" t="s">
        <v>127</v>
      </c>
      <c r="D36" s="658"/>
      <c r="E36" s="659">
        <v>2.25</v>
      </c>
      <c r="F36" s="660"/>
      <c r="G36" s="660"/>
    </row>
    <row r="37" spans="1:7" ht="12.75" customHeight="1" x14ac:dyDescent="0.25">
      <c r="A37" s="29"/>
      <c r="B37" s="30"/>
      <c r="C37" s="706"/>
      <c r="D37" s="707"/>
      <c r="E37" s="707"/>
      <c r="F37" s="707"/>
      <c r="G37" s="707"/>
    </row>
    <row r="38" spans="1:7" ht="12.75" customHeight="1" x14ac:dyDescent="0.25">
      <c r="A38" s="22">
        <v>4</v>
      </c>
      <c r="B38" s="23" t="s">
        <v>130</v>
      </c>
      <c r="C38" s="24" t="s">
        <v>131</v>
      </c>
      <c r="D38" s="25" t="s">
        <v>132</v>
      </c>
      <c r="E38" s="26">
        <v>2.75</v>
      </c>
      <c r="F38" s="27"/>
      <c r="G38" s="28">
        <f>ROUND(E38*F38,2)</f>
        <v>0</v>
      </c>
    </row>
    <row r="39" spans="1:7" ht="12.75" customHeight="1" x14ac:dyDescent="0.25">
      <c r="A39" s="29"/>
      <c r="B39" s="30"/>
      <c r="C39" s="721" t="s">
        <v>133</v>
      </c>
      <c r="D39" s="722"/>
      <c r="E39" s="722"/>
      <c r="F39" s="722"/>
      <c r="G39" s="722"/>
    </row>
    <row r="40" spans="1:7" ht="12.75" customHeight="1" x14ac:dyDescent="0.25">
      <c r="A40" s="29"/>
      <c r="B40" s="30"/>
      <c r="C40" s="657" t="s">
        <v>125</v>
      </c>
      <c r="D40" s="658"/>
      <c r="E40" s="659"/>
      <c r="F40" s="660"/>
      <c r="G40" s="660"/>
    </row>
    <row r="41" spans="1:7" ht="12.75" customHeight="1" x14ac:dyDescent="0.25">
      <c r="A41" s="29"/>
      <c r="B41" s="30"/>
      <c r="C41" s="657" t="s">
        <v>134</v>
      </c>
      <c r="D41" s="658"/>
      <c r="E41" s="659"/>
      <c r="F41" s="660"/>
      <c r="G41" s="660"/>
    </row>
    <row r="42" spans="1:7" ht="12.75" customHeight="1" x14ac:dyDescent="0.25">
      <c r="A42" s="29"/>
      <c r="B42" s="30"/>
      <c r="C42" s="657" t="s">
        <v>135</v>
      </c>
      <c r="D42" s="658"/>
      <c r="E42" s="659">
        <v>2.75</v>
      </c>
      <c r="F42" s="660"/>
      <c r="G42" s="660"/>
    </row>
    <row r="43" spans="1:7" ht="12.75" customHeight="1" x14ac:dyDescent="0.25">
      <c r="A43" s="29"/>
      <c r="B43" s="30"/>
      <c r="C43" s="706"/>
      <c r="D43" s="707"/>
      <c r="E43" s="707"/>
      <c r="F43" s="707"/>
      <c r="G43" s="707"/>
    </row>
    <row r="44" spans="1:7" ht="12.75" customHeight="1" x14ac:dyDescent="0.25">
      <c r="A44" s="22">
        <v>5</v>
      </c>
      <c r="B44" s="23" t="s">
        <v>136</v>
      </c>
      <c r="C44" s="24" t="s">
        <v>137</v>
      </c>
      <c r="D44" s="25" t="s">
        <v>132</v>
      </c>
      <c r="E44" s="26">
        <v>4</v>
      </c>
      <c r="F44" s="27"/>
      <c r="G44" s="28">
        <f>ROUND(E44*F44,2)</f>
        <v>0</v>
      </c>
    </row>
    <row r="45" spans="1:7" ht="12.75" customHeight="1" x14ac:dyDescent="0.25">
      <c r="A45" s="29"/>
      <c r="B45" s="30"/>
      <c r="C45" s="721" t="s">
        <v>133</v>
      </c>
      <c r="D45" s="722"/>
      <c r="E45" s="722"/>
      <c r="F45" s="722"/>
      <c r="G45" s="722"/>
    </row>
    <row r="46" spans="1:7" ht="12.75" customHeight="1" x14ac:dyDescent="0.25">
      <c r="A46" s="29"/>
      <c r="B46" s="30"/>
      <c r="C46" s="657" t="s">
        <v>125</v>
      </c>
      <c r="D46" s="658"/>
      <c r="E46" s="659"/>
      <c r="F46" s="660"/>
      <c r="G46" s="660"/>
    </row>
    <row r="47" spans="1:7" ht="12.75" customHeight="1" x14ac:dyDescent="0.25">
      <c r="A47" s="29"/>
      <c r="B47" s="30"/>
      <c r="C47" s="657" t="s">
        <v>126</v>
      </c>
      <c r="D47" s="658"/>
      <c r="E47" s="659"/>
      <c r="F47" s="660"/>
      <c r="G47" s="660"/>
    </row>
    <row r="48" spans="1:7" ht="12.75" customHeight="1" x14ac:dyDescent="0.25">
      <c r="A48" s="29"/>
      <c r="B48" s="30"/>
      <c r="C48" s="657" t="s">
        <v>138</v>
      </c>
      <c r="D48" s="658"/>
      <c r="E48" s="659">
        <v>4</v>
      </c>
      <c r="F48" s="660"/>
      <c r="G48" s="660"/>
    </row>
    <row r="49" spans="1:8" ht="12.75" customHeight="1" x14ac:dyDescent="0.25">
      <c r="A49" s="29"/>
      <c r="B49" s="30"/>
      <c r="C49" s="706"/>
      <c r="D49" s="707"/>
      <c r="E49" s="707"/>
      <c r="F49" s="707"/>
      <c r="G49" s="707"/>
    </row>
    <row r="50" spans="1:8" ht="12.75" customHeight="1" x14ac:dyDescent="0.25">
      <c r="A50" s="22">
        <v>6</v>
      </c>
      <c r="B50" s="23" t="s">
        <v>139</v>
      </c>
      <c r="C50" s="24" t="s">
        <v>140</v>
      </c>
      <c r="D50" s="25" t="s">
        <v>141</v>
      </c>
      <c r="E50" s="26">
        <v>28.935500000000001</v>
      </c>
      <c r="F50" s="27"/>
      <c r="G50" s="28">
        <f>ROUND(E50*F50,2)</f>
        <v>0</v>
      </c>
    </row>
    <row r="51" spans="1:8" ht="12.75" customHeight="1" x14ac:dyDescent="0.25">
      <c r="A51" s="29"/>
      <c r="B51" s="30"/>
      <c r="C51" s="721" t="s">
        <v>142</v>
      </c>
      <c r="D51" s="722"/>
      <c r="E51" s="722"/>
      <c r="F51" s="722"/>
      <c r="G51" s="722"/>
    </row>
    <row r="52" spans="1:8" ht="12.75" customHeight="1" x14ac:dyDescent="0.25">
      <c r="A52" s="29"/>
      <c r="B52" s="30"/>
      <c r="C52" s="657" t="s">
        <v>125</v>
      </c>
      <c r="D52" s="658"/>
      <c r="E52" s="659"/>
      <c r="F52" s="660"/>
      <c r="G52" s="660"/>
    </row>
    <row r="53" spans="1:8" ht="12.75" customHeight="1" x14ac:dyDescent="0.25">
      <c r="A53" s="29"/>
      <c r="B53" s="30"/>
      <c r="C53" s="657" t="s">
        <v>143</v>
      </c>
      <c r="D53" s="658"/>
      <c r="E53" s="659"/>
      <c r="F53" s="660"/>
      <c r="G53" s="660"/>
    </row>
    <row r="54" spans="1:8" ht="12.75" customHeight="1" x14ac:dyDescent="0.25">
      <c r="A54" s="29"/>
      <c r="B54" s="30"/>
      <c r="C54" s="657" t="s">
        <v>144</v>
      </c>
      <c r="D54" s="658"/>
      <c r="E54" s="659">
        <v>21.5105</v>
      </c>
      <c r="F54" s="660"/>
      <c r="G54" s="660"/>
    </row>
    <row r="55" spans="1:8" ht="12.75" customHeight="1" x14ac:dyDescent="0.25">
      <c r="A55" s="29"/>
      <c r="B55" s="30"/>
      <c r="C55" s="657" t="s">
        <v>145</v>
      </c>
      <c r="D55" s="658"/>
      <c r="E55" s="659">
        <v>8.1</v>
      </c>
      <c r="F55" s="660"/>
      <c r="G55" s="660"/>
    </row>
    <row r="56" spans="1:8" ht="12.75" customHeight="1" x14ac:dyDescent="0.25">
      <c r="A56" s="29"/>
      <c r="B56" s="30"/>
      <c r="C56" s="657" t="s">
        <v>146</v>
      </c>
      <c r="D56" s="658"/>
      <c r="E56" s="659">
        <v>-0.67500000000000004</v>
      </c>
      <c r="F56" s="660"/>
      <c r="G56" s="660"/>
    </row>
    <row r="57" spans="1:8" ht="12.75" customHeight="1" x14ac:dyDescent="0.25">
      <c r="A57" s="29"/>
      <c r="B57" s="30"/>
      <c r="C57" s="706"/>
      <c r="D57" s="707"/>
      <c r="E57" s="707"/>
      <c r="F57" s="707"/>
      <c r="G57" s="707"/>
    </row>
    <row r="58" spans="1:8" ht="12.75" customHeight="1" x14ac:dyDescent="0.25">
      <c r="A58" s="22">
        <v>7</v>
      </c>
      <c r="B58" s="23" t="s">
        <v>147</v>
      </c>
      <c r="C58" s="24" t="s">
        <v>148</v>
      </c>
      <c r="D58" s="25" t="s">
        <v>141</v>
      </c>
      <c r="E58" s="26">
        <v>14.48</v>
      </c>
      <c r="F58" s="27"/>
      <c r="G58" s="28">
        <f>ROUND(E58*F58,2)</f>
        <v>0</v>
      </c>
    </row>
    <row r="59" spans="1:8" ht="12.75" customHeight="1" x14ac:dyDescent="0.25">
      <c r="A59" s="29"/>
      <c r="B59" s="30"/>
      <c r="C59" s="721" t="s">
        <v>149</v>
      </c>
      <c r="D59" s="722"/>
      <c r="E59" s="722"/>
      <c r="F59" s="722"/>
      <c r="G59" s="722"/>
    </row>
    <row r="60" spans="1:8" ht="12.75" customHeight="1" x14ac:dyDescent="0.25">
      <c r="A60" s="29"/>
      <c r="B60" s="30"/>
      <c r="C60" s="657" t="s">
        <v>125</v>
      </c>
      <c r="D60" s="658"/>
      <c r="E60" s="659"/>
      <c r="F60" s="660"/>
      <c r="G60" s="660"/>
    </row>
    <row r="61" spans="1:8" ht="12.75" customHeight="1" x14ac:dyDescent="0.25">
      <c r="A61" s="29"/>
      <c r="B61" s="30"/>
      <c r="C61" s="657" t="s">
        <v>134</v>
      </c>
      <c r="D61" s="658"/>
      <c r="E61" s="659"/>
      <c r="F61" s="660"/>
      <c r="G61" s="660"/>
      <c r="H61" s="662"/>
    </row>
    <row r="62" spans="1:8" ht="12.75" customHeight="1" x14ac:dyDescent="0.25">
      <c r="A62" s="29"/>
      <c r="B62" s="30"/>
      <c r="C62" s="657" t="s">
        <v>150</v>
      </c>
      <c r="D62" s="658"/>
      <c r="E62" s="659">
        <v>2.2192500000000002</v>
      </c>
      <c r="F62" s="660"/>
      <c r="G62" s="660"/>
    </row>
    <row r="63" spans="1:8" ht="12.75" customHeight="1" x14ac:dyDescent="0.25">
      <c r="A63" s="29"/>
      <c r="B63" s="30"/>
      <c r="C63" s="657" t="s">
        <v>125</v>
      </c>
      <c r="D63" s="658"/>
      <c r="E63" s="659"/>
      <c r="F63" s="660"/>
      <c r="G63" s="660"/>
    </row>
    <row r="64" spans="1:8" ht="12.75" customHeight="1" x14ac:dyDescent="0.25">
      <c r="A64" s="29"/>
      <c r="B64" s="30"/>
      <c r="C64" s="657" t="s">
        <v>151</v>
      </c>
      <c r="D64" s="658"/>
      <c r="E64" s="659"/>
      <c r="F64" s="660"/>
      <c r="G64" s="660"/>
    </row>
    <row r="65" spans="1:7" ht="12.75" customHeight="1" x14ac:dyDescent="0.25">
      <c r="A65" s="29"/>
      <c r="B65" s="30"/>
      <c r="C65" s="657"/>
      <c r="D65" s="658"/>
      <c r="E65" s="659">
        <v>9.76</v>
      </c>
      <c r="F65" s="660"/>
      <c r="G65" s="660"/>
    </row>
    <row r="66" spans="1:7" ht="12.75" customHeight="1" x14ac:dyDescent="0.25">
      <c r="A66" s="29"/>
      <c r="B66" s="30"/>
      <c r="C66" s="657" t="s">
        <v>152</v>
      </c>
      <c r="D66" s="658"/>
      <c r="E66" s="659">
        <v>0.79957999999999996</v>
      </c>
      <c r="F66" s="660"/>
      <c r="G66" s="660"/>
    </row>
    <row r="67" spans="1:7" ht="12.75" customHeight="1" x14ac:dyDescent="0.25">
      <c r="A67" s="29"/>
      <c r="B67" s="30"/>
      <c r="C67" s="657" t="s">
        <v>153</v>
      </c>
      <c r="D67" s="658"/>
      <c r="E67" s="659"/>
      <c r="F67" s="660"/>
      <c r="G67" s="660"/>
    </row>
    <row r="68" spans="1:7" ht="12.75" customHeight="1" x14ac:dyDescent="0.25">
      <c r="A68" s="29"/>
      <c r="B68" s="30"/>
      <c r="C68" s="657" t="s">
        <v>154</v>
      </c>
      <c r="D68" s="658"/>
      <c r="E68" s="659">
        <v>1.70208</v>
      </c>
      <c r="F68" s="660"/>
      <c r="G68" s="660"/>
    </row>
    <row r="69" spans="1:7" ht="12.75" customHeight="1" x14ac:dyDescent="0.25">
      <c r="A69" s="29"/>
      <c r="B69" s="30"/>
      <c r="C69" s="706"/>
      <c r="D69" s="707"/>
      <c r="E69" s="707"/>
      <c r="F69" s="707"/>
      <c r="G69" s="707"/>
    </row>
    <row r="70" spans="1:7" ht="12.75" customHeight="1" x14ac:dyDescent="0.25">
      <c r="A70" s="22">
        <v>8</v>
      </c>
      <c r="B70" s="23" t="s">
        <v>155</v>
      </c>
      <c r="C70" s="24" t="s">
        <v>156</v>
      </c>
      <c r="D70" s="25" t="s">
        <v>141</v>
      </c>
      <c r="E70" s="26">
        <v>30.369129999999998</v>
      </c>
      <c r="F70" s="27"/>
      <c r="G70" s="28">
        <f>ROUND(E70*F70,2)</f>
        <v>0</v>
      </c>
    </row>
    <row r="71" spans="1:7" ht="12.75" customHeight="1" x14ac:dyDescent="0.25">
      <c r="A71" s="29"/>
      <c r="B71" s="30"/>
      <c r="C71" s="721" t="s">
        <v>157</v>
      </c>
      <c r="D71" s="722"/>
      <c r="E71" s="722"/>
      <c r="F71" s="722"/>
      <c r="G71" s="722"/>
    </row>
    <row r="72" spans="1:7" ht="12.75" customHeight="1" x14ac:dyDescent="0.25">
      <c r="A72" s="29"/>
      <c r="B72" s="30"/>
      <c r="C72" s="657" t="s">
        <v>125</v>
      </c>
      <c r="D72" s="658"/>
      <c r="E72" s="659"/>
      <c r="F72" s="660"/>
      <c r="G72" s="660"/>
    </row>
    <row r="73" spans="1:7" ht="12.75" customHeight="1" x14ac:dyDescent="0.25">
      <c r="A73" s="29"/>
      <c r="B73" s="30"/>
      <c r="C73" s="657" t="s">
        <v>158</v>
      </c>
      <c r="D73" s="658"/>
      <c r="E73" s="659"/>
      <c r="F73" s="660"/>
      <c r="G73" s="660"/>
    </row>
    <row r="74" spans="1:7" ht="12.75" customHeight="1" x14ac:dyDescent="0.25">
      <c r="A74" s="29"/>
      <c r="B74" s="30"/>
      <c r="C74" s="657" t="s">
        <v>159</v>
      </c>
      <c r="D74" s="658"/>
      <c r="E74" s="659">
        <v>21.5105</v>
      </c>
      <c r="F74" s="660"/>
      <c r="G74" s="660"/>
    </row>
    <row r="75" spans="1:7" ht="12.75" customHeight="1" x14ac:dyDescent="0.25">
      <c r="A75" s="29"/>
      <c r="B75" s="30"/>
      <c r="C75" s="657" t="s">
        <v>145</v>
      </c>
      <c r="D75" s="658"/>
      <c r="E75" s="659">
        <v>8.1</v>
      </c>
      <c r="F75" s="660"/>
      <c r="G75" s="660"/>
    </row>
    <row r="76" spans="1:7" ht="12.75" customHeight="1" x14ac:dyDescent="0.25">
      <c r="A76" s="29"/>
      <c r="B76" s="30"/>
      <c r="C76" s="657" t="s">
        <v>146</v>
      </c>
      <c r="D76" s="658"/>
      <c r="E76" s="659">
        <v>-0.67500000000000004</v>
      </c>
      <c r="F76" s="660"/>
      <c r="G76" s="660"/>
    </row>
    <row r="77" spans="1:7" ht="12.75" customHeight="1" x14ac:dyDescent="0.25">
      <c r="A77" s="29"/>
      <c r="B77" s="30"/>
      <c r="C77" s="657" t="s">
        <v>125</v>
      </c>
      <c r="D77" s="658"/>
      <c r="E77" s="659"/>
      <c r="F77" s="660"/>
      <c r="G77" s="660"/>
    </row>
    <row r="78" spans="1:7" ht="12.75" customHeight="1" x14ac:dyDescent="0.25">
      <c r="A78" s="29"/>
      <c r="B78" s="30"/>
      <c r="C78" s="657" t="s">
        <v>134</v>
      </c>
      <c r="D78" s="658"/>
      <c r="E78" s="659"/>
      <c r="F78" s="660"/>
      <c r="G78" s="660"/>
    </row>
    <row r="79" spans="1:7" ht="12.75" customHeight="1" x14ac:dyDescent="0.25">
      <c r="A79" s="29"/>
      <c r="B79" s="30"/>
      <c r="C79" s="657" t="s">
        <v>150</v>
      </c>
      <c r="D79" s="658"/>
      <c r="E79" s="659">
        <v>2.2192500000000002</v>
      </c>
      <c r="F79" s="660"/>
      <c r="G79" s="660"/>
    </row>
    <row r="80" spans="1:7" ht="12.75" customHeight="1" x14ac:dyDescent="0.25">
      <c r="A80" s="29"/>
      <c r="B80" s="30"/>
      <c r="C80" s="657" t="s">
        <v>125</v>
      </c>
      <c r="D80" s="658"/>
      <c r="E80" s="659"/>
      <c r="F80" s="660"/>
      <c r="G80" s="660"/>
    </row>
    <row r="81" spans="1:7" ht="12.75" customHeight="1" x14ac:dyDescent="0.25">
      <c r="A81" s="29"/>
      <c r="B81" s="30"/>
      <c r="C81" s="657" t="s">
        <v>151</v>
      </c>
      <c r="D81" s="658"/>
      <c r="E81" s="659"/>
      <c r="F81" s="660"/>
      <c r="G81" s="660"/>
    </row>
    <row r="82" spans="1:7" ht="12.75" customHeight="1" x14ac:dyDescent="0.25">
      <c r="A82" s="29"/>
      <c r="B82" s="30"/>
      <c r="C82" s="657"/>
      <c r="D82" s="658"/>
      <c r="E82" s="659">
        <v>9.76</v>
      </c>
      <c r="F82" s="660"/>
      <c r="G82" s="660"/>
    </row>
    <row r="83" spans="1:7" ht="12.75" customHeight="1" x14ac:dyDescent="0.25">
      <c r="A83" s="29"/>
      <c r="B83" s="30"/>
      <c r="C83" s="657" t="s">
        <v>152</v>
      </c>
      <c r="D83" s="658"/>
      <c r="E83" s="659">
        <v>0.79957999999999996</v>
      </c>
      <c r="F83" s="660"/>
      <c r="G83" s="660"/>
    </row>
    <row r="84" spans="1:7" ht="12.75" customHeight="1" x14ac:dyDescent="0.25">
      <c r="A84" s="29"/>
      <c r="B84" s="30"/>
      <c r="C84" s="657" t="s">
        <v>153</v>
      </c>
      <c r="D84" s="658"/>
      <c r="E84" s="659"/>
      <c r="F84" s="660"/>
      <c r="G84" s="660"/>
    </row>
    <row r="85" spans="1:7" ht="12.75" customHeight="1" x14ac:dyDescent="0.25">
      <c r="A85" s="29"/>
      <c r="B85" s="30"/>
      <c r="C85" s="657" t="s">
        <v>154</v>
      </c>
      <c r="D85" s="658"/>
      <c r="E85" s="659">
        <v>1.70208</v>
      </c>
      <c r="F85" s="660"/>
      <c r="G85" s="660"/>
    </row>
    <row r="86" spans="1:7" ht="12.75" customHeight="1" x14ac:dyDescent="0.25">
      <c r="A86" s="29"/>
      <c r="B86" s="30"/>
      <c r="C86" s="657" t="s">
        <v>160</v>
      </c>
      <c r="D86" s="658"/>
      <c r="E86" s="659"/>
      <c r="F86" s="660"/>
      <c r="G86" s="660"/>
    </row>
    <row r="87" spans="1:7" ht="12.75" customHeight="1" x14ac:dyDescent="0.25">
      <c r="A87" s="29"/>
      <c r="B87" s="30"/>
      <c r="C87" s="657" t="s">
        <v>161</v>
      </c>
      <c r="D87" s="658"/>
      <c r="E87" s="659">
        <v>-13.047499999999999</v>
      </c>
      <c r="F87" s="660"/>
      <c r="G87" s="660"/>
    </row>
    <row r="88" spans="1:7" ht="12.75" customHeight="1" x14ac:dyDescent="0.25">
      <c r="A88" s="29"/>
      <c r="B88" s="30"/>
      <c r="C88" s="706"/>
      <c r="D88" s="707"/>
      <c r="E88" s="707"/>
      <c r="F88" s="707"/>
      <c r="G88" s="707"/>
    </row>
    <row r="89" spans="1:7" ht="12.75" customHeight="1" x14ac:dyDescent="0.25">
      <c r="A89" s="22">
        <v>9</v>
      </c>
      <c r="B89" s="23" t="s">
        <v>162</v>
      </c>
      <c r="C89" s="24" t="s">
        <v>163</v>
      </c>
      <c r="D89" s="25" t="s">
        <v>141</v>
      </c>
      <c r="E89" s="26">
        <v>303.69130000000001</v>
      </c>
      <c r="F89" s="27"/>
      <c r="G89" s="28">
        <f>ROUND(E89*F89,2)</f>
        <v>0</v>
      </c>
    </row>
    <row r="90" spans="1:7" ht="12.75" customHeight="1" x14ac:dyDescent="0.25">
      <c r="A90" s="29"/>
      <c r="B90" s="30"/>
      <c r="C90" s="721" t="s">
        <v>157</v>
      </c>
      <c r="D90" s="722"/>
      <c r="E90" s="722"/>
      <c r="F90" s="722"/>
      <c r="G90" s="722"/>
    </row>
    <row r="91" spans="1:7" ht="12.75" customHeight="1" x14ac:dyDescent="0.25">
      <c r="A91" s="29"/>
      <c r="B91" s="30"/>
      <c r="C91" s="657" t="s">
        <v>164</v>
      </c>
      <c r="D91" s="658"/>
      <c r="E91" s="659"/>
      <c r="F91" s="660"/>
      <c r="G91" s="660"/>
    </row>
    <row r="92" spans="1:7" ht="12.75" customHeight="1" x14ac:dyDescent="0.25">
      <c r="A92" s="29"/>
      <c r="B92" s="30"/>
      <c r="C92" s="657" t="s">
        <v>1182</v>
      </c>
      <c r="D92" s="658"/>
      <c r="E92" s="659">
        <v>303.69130000000001</v>
      </c>
      <c r="F92" s="660"/>
      <c r="G92" s="660"/>
    </row>
    <row r="93" spans="1:7" ht="12.75" customHeight="1" x14ac:dyDescent="0.25">
      <c r="A93" s="29"/>
      <c r="B93" s="30"/>
      <c r="C93" s="706"/>
      <c r="D93" s="707"/>
      <c r="E93" s="707"/>
      <c r="F93" s="707"/>
      <c r="G93" s="707"/>
    </row>
    <row r="94" spans="1:7" ht="12.75" customHeight="1" x14ac:dyDescent="0.25">
      <c r="A94" s="22">
        <v>10</v>
      </c>
      <c r="B94" s="23" t="s">
        <v>165</v>
      </c>
      <c r="C94" s="24" t="s">
        <v>166</v>
      </c>
      <c r="D94" s="25" t="s">
        <v>141</v>
      </c>
      <c r="E94" s="26">
        <v>13.047499999999999</v>
      </c>
      <c r="F94" s="27"/>
      <c r="G94" s="28">
        <f>ROUND(E94*F94,2)</f>
        <v>0</v>
      </c>
    </row>
    <row r="95" spans="1:7" ht="12.75" customHeight="1" x14ac:dyDescent="0.25">
      <c r="A95" s="29"/>
      <c r="B95" s="30"/>
      <c r="C95" s="721" t="s">
        <v>167</v>
      </c>
      <c r="D95" s="722"/>
      <c r="E95" s="722"/>
      <c r="F95" s="722"/>
      <c r="G95" s="722"/>
    </row>
    <row r="96" spans="1:7" ht="12.75" customHeight="1" x14ac:dyDescent="0.25">
      <c r="A96" s="29"/>
      <c r="B96" s="30"/>
      <c r="C96" s="657" t="s">
        <v>125</v>
      </c>
      <c r="D96" s="658"/>
      <c r="E96" s="659"/>
      <c r="F96" s="660"/>
      <c r="G96" s="660"/>
    </row>
    <row r="97" spans="1:7" ht="12.75" customHeight="1" x14ac:dyDescent="0.25">
      <c r="A97" s="29"/>
      <c r="B97" s="30"/>
      <c r="C97" s="657" t="s">
        <v>126</v>
      </c>
      <c r="D97" s="658"/>
      <c r="E97" s="659"/>
      <c r="F97" s="660"/>
      <c r="G97" s="660"/>
    </row>
    <row r="98" spans="1:7" ht="12.75" customHeight="1" x14ac:dyDescent="0.25">
      <c r="A98" s="29"/>
      <c r="B98" s="30"/>
      <c r="C98" s="657" t="s">
        <v>168</v>
      </c>
      <c r="D98" s="658"/>
      <c r="E98" s="659">
        <v>21.118500000000001</v>
      </c>
      <c r="F98" s="660"/>
      <c r="G98" s="660"/>
    </row>
    <row r="99" spans="1:7" ht="12.75" customHeight="1" x14ac:dyDescent="0.25">
      <c r="A99" s="29"/>
      <c r="B99" s="30"/>
      <c r="C99" s="657" t="s">
        <v>145</v>
      </c>
      <c r="D99" s="658"/>
      <c r="E99" s="659">
        <v>8.1</v>
      </c>
      <c r="F99" s="660"/>
      <c r="G99" s="660"/>
    </row>
    <row r="100" spans="1:7" ht="12.75" customHeight="1" x14ac:dyDescent="0.25">
      <c r="A100" s="29"/>
      <c r="B100" s="30"/>
      <c r="C100" s="657" t="s">
        <v>146</v>
      </c>
      <c r="D100" s="658"/>
      <c r="E100" s="659">
        <v>-0.67500000000000004</v>
      </c>
      <c r="F100" s="660"/>
      <c r="G100" s="660"/>
    </row>
    <row r="101" spans="1:7" ht="12.75" customHeight="1" x14ac:dyDescent="0.25">
      <c r="A101" s="29"/>
      <c r="B101" s="30"/>
      <c r="C101" s="657" t="s">
        <v>169</v>
      </c>
      <c r="D101" s="658"/>
      <c r="E101" s="659">
        <v>-2.0249999999999999</v>
      </c>
      <c r="F101" s="660"/>
      <c r="G101" s="660"/>
    </row>
    <row r="102" spans="1:7" ht="12.75" customHeight="1" x14ac:dyDescent="0.25">
      <c r="A102" s="29"/>
      <c r="B102" s="30"/>
      <c r="C102" s="657" t="s">
        <v>170</v>
      </c>
      <c r="D102" s="658"/>
      <c r="E102" s="659">
        <v>-6.0750000000000002</v>
      </c>
      <c r="F102" s="660"/>
      <c r="G102" s="660"/>
    </row>
    <row r="103" spans="1:7" ht="12.75" customHeight="1" x14ac:dyDescent="0.25">
      <c r="A103" s="29"/>
      <c r="B103" s="30"/>
      <c r="C103" s="657" t="s">
        <v>171</v>
      </c>
      <c r="D103" s="658"/>
      <c r="E103" s="659">
        <v>-7.3959999999999999</v>
      </c>
      <c r="F103" s="660"/>
      <c r="G103" s="660"/>
    </row>
    <row r="104" spans="1:7" ht="12.75" customHeight="1" x14ac:dyDescent="0.25">
      <c r="A104" s="29"/>
      <c r="B104" s="30"/>
      <c r="C104" s="706"/>
      <c r="D104" s="707"/>
      <c r="E104" s="707"/>
      <c r="F104" s="707"/>
      <c r="G104" s="707"/>
    </row>
    <row r="105" spans="1:7" ht="12.75" customHeight="1" x14ac:dyDescent="0.25">
      <c r="A105" s="22">
        <v>11</v>
      </c>
      <c r="B105" s="23" t="s">
        <v>172</v>
      </c>
      <c r="C105" s="24" t="s">
        <v>173</v>
      </c>
      <c r="D105" s="25" t="s">
        <v>124</v>
      </c>
      <c r="E105" s="26">
        <v>26.975000000000001</v>
      </c>
      <c r="F105" s="27"/>
      <c r="G105" s="28">
        <f>ROUND(E105*F105,2)</f>
        <v>0</v>
      </c>
    </row>
    <row r="106" spans="1:7" ht="12.75" customHeight="1" x14ac:dyDescent="0.25">
      <c r="A106" s="29"/>
      <c r="B106" s="30"/>
      <c r="C106" s="721" t="s">
        <v>174</v>
      </c>
      <c r="D106" s="722"/>
      <c r="E106" s="722"/>
      <c r="F106" s="722"/>
      <c r="G106" s="722"/>
    </row>
    <row r="107" spans="1:7" ht="12.75" customHeight="1" x14ac:dyDescent="0.25">
      <c r="A107" s="29"/>
      <c r="B107" s="30"/>
      <c r="C107" s="657" t="s">
        <v>125</v>
      </c>
      <c r="D107" s="658"/>
      <c r="E107" s="659"/>
      <c r="F107" s="660"/>
      <c r="G107" s="660"/>
    </row>
    <row r="108" spans="1:7" ht="12.75" customHeight="1" x14ac:dyDescent="0.25">
      <c r="A108" s="29"/>
      <c r="B108" s="30"/>
      <c r="C108" s="657" t="s">
        <v>134</v>
      </c>
      <c r="D108" s="658"/>
      <c r="E108" s="659"/>
      <c r="F108" s="660"/>
      <c r="G108" s="660"/>
    </row>
    <row r="109" spans="1:7" ht="12.75" customHeight="1" x14ac:dyDescent="0.25">
      <c r="A109" s="29"/>
      <c r="B109" s="30"/>
      <c r="C109" s="657" t="s">
        <v>175</v>
      </c>
      <c r="D109" s="658"/>
      <c r="E109" s="659">
        <v>6.7249999999999996</v>
      </c>
      <c r="F109" s="660"/>
      <c r="G109" s="660"/>
    </row>
    <row r="110" spans="1:7" ht="12.75" customHeight="1" x14ac:dyDescent="0.25">
      <c r="A110" s="29"/>
      <c r="B110" s="30"/>
      <c r="C110" s="657" t="s">
        <v>176</v>
      </c>
      <c r="D110" s="658"/>
      <c r="E110" s="659"/>
      <c r="F110" s="660"/>
      <c r="G110" s="660"/>
    </row>
    <row r="111" spans="1:7" ht="12.75" customHeight="1" x14ac:dyDescent="0.25">
      <c r="A111" s="29"/>
      <c r="B111" s="30"/>
      <c r="C111" s="657" t="s">
        <v>126</v>
      </c>
      <c r="D111" s="658"/>
      <c r="E111" s="659"/>
      <c r="F111" s="660"/>
      <c r="G111" s="660"/>
    </row>
    <row r="112" spans="1:7" ht="12.75" customHeight="1" x14ac:dyDescent="0.25">
      <c r="A112" s="29"/>
      <c r="B112" s="30"/>
      <c r="C112" s="657" t="s">
        <v>177</v>
      </c>
      <c r="D112" s="658"/>
      <c r="E112" s="659">
        <v>20.25</v>
      </c>
      <c r="F112" s="660"/>
      <c r="G112" s="660"/>
    </row>
    <row r="113" spans="1:7" ht="12.75" customHeight="1" x14ac:dyDescent="0.25">
      <c r="A113" s="29"/>
      <c r="B113" s="30"/>
      <c r="C113" s="706" t="s">
        <v>742</v>
      </c>
      <c r="D113" s="707"/>
      <c r="E113" s="707"/>
      <c r="F113" s="707"/>
      <c r="G113" s="707"/>
    </row>
    <row r="114" spans="1:7" ht="12.75" customHeight="1" x14ac:dyDescent="0.25">
      <c r="A114" s="22">
        <v>12</v>
      </c>
      <c r="B114" s="23" t="s">
        <v>178</v>
      </c>
      <c r="C114" s="24" t="s">
        <v>179</v>
      </c>
      <c r="D114" s="25" t="s">
        <v>124</v>
      </c>
      <c r="E114" s="26">
        <v>26.975000000000001</v>
      </c>
      <c r="F114" s="27"/>
      <c r="G114" s="28">
        <f>ROUND(E114*F114,2)</f>
        <v>0</v>
      </c>
    </row>
    <row r="115" spans="1:7" ht="12.75" customHeight="1" x14ac:dyDescent="0.25">
      <c r="A115" s="29"/>
      <c r="B115" s="30"/>
      <c r="C115" s="721" t="s">
        <v>180</v>
      </c>
      <c r="D115" s="722"/>
      <c r="E115" s="722"/>
      <c r="F115" s="722"/>
      <c r="G115" s="722"/>
    </row>
    <row r="116" spans="1:7" ht="12.75" customHeight="1" x14ac:dyDescent="0.25">
      <c r="A116" s="29"/>
      <c r="B116" s="30"/>
      <c r="C116" s="657" t="s">
        <v>125</v>
      </c>
      <c r="D116" s="658"/>
      <c r="E116" s="659"/>
      <c r="F116" s="660"/>
      <c r="G116" s="660"/>
    </row>
    <row r="117" spans="1:7" ht="12.75" customHeight="1" x14ac:dyDescent="0.25">
      <c r="A117" s="29"/>
      <c r="B117" s="30"/>
      <c r="C117" s="657" t="s">
        <v>134</v>
      </c>
      <c r="D117" s="658"/>
      <c r="E117" s="659"/>
      <c r="F117" s="660"/>
      <c r="G117" s="660"/>
    </row>
    <row r="118" spans="1:7" ht="12.75" customHeight="1" x14ac:dyDescent="0.25">
      <c r="A118" s="29"/>
      <c r="B118" s="30"/>
      <c r="C118" s="657" t="s">
        <v>175</v>
      </c>
      <c r="D118" s="658"/>
      <c r="E118" s="659">
        <v>6.7249999999999996</v>
      </c>
      <c r="F118" s="660"/>
      <c r="G118" s="660"/>
    </row>
    <row r="119" spans="1:7" ht="12.75" customHeight="1" x14ac:dyDescent="0.25">
      <c r="A119" s="29"/>
      <c r="B119" s="30"/>
      <c r="C119" s="657" t="s">
        <v>176</v>
      </c>
      <c r="D119" s="658"/>
      <c r="E119" s="659"/>
      <c r="F119" s="660"/>
      <c r="G119" s="660"/>
    </row>
    <row r="120" spans="1:7" ht="12.75" customHeight="1" x14ac:dyDescent="0.25">
      <c r="A120" s="29"/>
      <c r="B120" s="30"/>
      <c r="C120" s="657" t="s">
        <v>126</v>
      </c>
      <c r="D120" s="658"/>
      <c r="E120" s="659"/>
      <c r="F120" s="660"/>
      <c r="G120" s="660"/>
    </row>
    <row r="121" spans="1:7" ht="12.75" customHeight="1" x14ac:dyDescent="0.25">
      <c r="A121" s="29"/>
      <c r="B121" s="30"/>
      <c r="C121" s="657" t="s">
        <v>177</v>
      </c>
      <c r="D121" s="658"/>
      <c r="E121" s="659">
        <v>20.25</v>
      </c>
      <c r="F121" s="660"/>
      <c r="G121" s="660"/>
    </row>
    <row r="122" spans="1:7" ht="12.75" customHeight="1" x14ac:dyDescent="0.25">
      <c r="A122" s="29"/>
      <c r="B122" s="30"/>
      <c r="C122" s="706"/>
      <c r="D122" s="707"/>
      <c r="E122" s="707"/>
      <c r="F122" s="707"/>
      <c r="G122" s="707"/>
    </row>
    <row r="123" spans="1:7" ht="12.75" customHeight="1" x14ac:dyDescent="0.25">
      <c r="A123" s="22">
        <v>13</v>
      </c>
      <c r="B123" s="23" t="s">
        <v>181</v>
      </c>
      <c r="C123" s="24" t="s">
        <v>182</v>
      </c>
      <c r="D123" s="25" t="s">
        <v>141</v>
      </c>
      <c r="E123" s="26">
        <v>30.369</v>
      </c>
      <c r="F123" s="27"/>
      <c r="G123" s="28">
        <f>ROUND(E123*F123,2)</f>
        <v>0</v>
      </c>
    </row>
    <row r="124" spans="1:7" ht="12.75" customHeight="1" x14ac:dyDescent="0.25">
      <c r="A124" s="29"/>
      <c r="B124" s="30"/>
      <c r="C124" s="657" t="s">
        <v>164</v>
      </c>
      <c r="D124" s="658"/>
      <c r="E124" s="659"/>
      <c r="F124" s="660"/>
      <c r="G124" s="660"/>
    </row>
    <row r="125" spans="1:7" ht="12.75" customHeight="1" x14ac:dyDescent="0.25">
      <c r="A125" s="29"/>
      <c r="B125" s="30"/>
      <c r="C125" s="657">
        <v>30.369</v>
      </c>
      <c r="D125" s="658"/>
      <c r="E125" s="659">
        <v>30.369</v>
      </c>
      <c r="F125" s="660"/>
      <c r="G125" s="660"/>
    </row>
    <row r="126" spans="1:7" ht="12.75" customHeight="1" x14ac:dyDescent="0.25">
      <c r="A126" s="29"/>
      <c r="B126" s="30"/>
      <c r="C126" s="706"/>
      <c r="D126" s="707"/>
      <c r="E126" s="707"/>
      <c r="F126" s="707"/>
      <c r="G126" s="707"/>
    </row>
    <row r="127" spans="1:7" ht="12.75" customHeight="1" x14ac:dyDescent="0.25">
      <c r="A127" s="16" t="s">
        <v>14</v>
      </c>
      <c r="B127" s="17" t="s">
        <v>183</v>
      </c>
      <c r="C127" s="18" t="s">
        <v>184</v>
      </c>
      <c r="D127" s="19"/>
      <c r="E127" s="20"/>
      <c r="F127" s="21"/>
      <c r="G127" s="21">
        <f>SUMIF(AG128:AG178,"&lt;&gt;NOR",G128:G178)</f>
        <v>0</v>
      </c>
    </row>
    <row r="128" spans="1:7" ht="12.75" customHeight="1" x14ac:dyDescent="0.25">
      <c r="A128" s="22">
        <v>14</v>
      </c>
      <c r="B128" s="23" t="s">
        <v>185</v>
      </c>
      <c r="C128" s="24" t="s">
        <v>186</v>
      </c>
      <c r="D128" s="25" t="s">
        <v>124</v>
      </c>
      <c r="E128" s="26">
        <v>15.772500000000001</v>
      </c>
      <c r="F128" s="27"/>
      <c r="G128" s="28">
        <f>ROUND(E128*F128,2)</f>
        <v>0</v>
      </c>
    </row>
    <row r="129" spans="1:7" ht="12.75" customHeight="1" x14ac:dyDescent="0.25">
      <c r="A129" s="29"/>
      <c r="B129" s="30"/>
      <c r="C129" s="721" t="s">
        <v>187</v>
      </c>
      <c r="D129" s="722"/>
      <c r="E129" s="722"/>
      <c r="F129" s="722"/>
      <c r="G129" s="722"/>
    </row>
    <row r="130" spans="1:7" ht="12.75" customHeight="1" x14ac:dyDescent="0.25">
      <c r="A130" s="29"/>
      <c r="B130" s="30"/>
      <c r="C130" s="657" t="s">
        <v>188</v>
      </c>
      <c r="D130" s="658"/>
      <c r="E130" s="659"/>
      <c r="F130" s="660"/>
      <c r="G130" s="660"/>
    </row>
    <row r="131" spans="1:7" ht="12.75" customHeight="1" x14ac:dyDescent="0.25">
      <c r="A131" s="29"/>
      <c r="B131" s="30"/>
      <c r="C131" s="657" t="s">
        <v>151</v>
      </c>
      <c r="D131" s="658"/>
      <c r="E131" s="659"/>
      <c r="F131" s="660"/>
      <c r="G131" s="660"/>
    </row>
    <row r="132" spans="1:7" ht="12.75" customHeight="1" x14ac:dyDescent="0.25">
      <c r="A132" s="29"/>
      <c r="B132" s="30"/>
      <c r="C132" s="657" t="s">
        <v>1183</v>
      </c>
      <c r="D132" s="658"/>
      <c r="E132" s="659">
        <v>14.625</v>
      </c>
      <c r="F132" s="660"/>
      <c r="G132" s="660"/>
    </row>
    <row r="133" spans="1:7" ht="12.75" customHeight="1" x14ac:dyDescent="0.25">
      <c r="A133" s="29"/>
      <c r="B133" s="30"/>
      <c r="C133" s="657" t="s">
        <v>189</v>
      </c>
      <c r="D133" s="658"/>
      <c r="E133" s="659">
        <v>1.1475</v>
      </c>
      <c r="F133" s="660"/>
      <c r="G133" s="660"/>
    </row>
    <row r="134" spans="1:7" ht="12.75" customHeight="1" x14ac:dyDescent="0.25">
      <c r="A134" s="29"/>
      <c r="B134" s="30"/>
      <c r="C134" s="706"/>
      <c r="D134" s="707"/>
      <c r="E134" s="707"/>
      <c r="F134" s="707"/>
      <c r="G134" s="707"/>
    </row>
    <row r="135" spans="1:7" ht="12.75" customHeight="1" x14ac:dyDescent="0.25">
      <c r="A135" s="22">
        <v>15</v>
      </c>
      <c r="B135" s="23" t="s">
        <v>190</v>
      </c>
      <c r="C135" s="24" t="s">
        <v>191</v>
      </c>
      <c r="D135" s="25" t="s">
        <v>192</v>
      </c>
      <c r="E135" s="26">
        <v>0.13536000000000001</v>
      </c>
      <c r="F135" s="27"/>
      <c r="G135" s="28">
        <f>ROUND(E135*F135,2)</f>
        <v>0</v>
      </c>
    </row>
    <row r="136" spans="1:7" ht="12.75" customHeight="1" x14ac:dyDescent="0.25">
      <c r="A136" s="29"/>
      <c r="B136" s="30"/>
      <c r="C136" s="721" t="s">
        <v>193</v>
      </c>
      <c r="D136" s="722"/>
      <c r="E136" s="722"/>
      <c r="F136" s="722"/>
      <c r="G136" s="722"/>
    </row>
    <row r="137" spans="1:7" ht="12.75" customHeight="1" x14ac:dyDescent="0.25">
      <c r="A137" s="29"/>
      <c r="B137" s="30"/>
      <c r="C137" s="657" t="s">
        <v>188</v>
      </c>
      <c r="D137" s="658"/>
      <c r="E137" s="659"/>
      <c r="F137" s="660"/>
      <c r="G137" s="660"/>
    </row>
    <row r="138" spans="1:7" ht="12.75" customHeight="1" x14ac:dyDescent="0.25">
      <c r="A138" s="29"/>
      <c r="B138" s="30"/>
      <c r="C138" s="657" t="s">
        <v>151</v>
      </c>
      <c r="D138" s="658"/>
      <c r="E138" s="659"/>
      <c r="F138" s="660"/>
      <c r="G138" s="660"/>
    </row>
    <row r="139" spans="1:7" ht="12.75" customHeight="1" x14ac:dyDescent="0.25">
      <c r="A139" s="29"/>
      <c r="B139" s="30"/>
      <c r="C139" s="657" t="s">
        <v>1184</v>
      </c>
      <c r="D139" s="658"/>
      <c r="E139" s="659">
        <v>0.11700000000000001</v>
      </c>
      <c r="F139" s="660"/>
      <c r="G139" s="660"/>
    </row>
    <row r="140" spans="1:7" ht="12.75" customHeight="1" x14ac:dyDescent="0.25">
      <c r="A140" s="29"/>
      <c r="B140" s="30"/>
      <c r="C140" s="657" t="s">
        <v>194</v>
      </c>
      <c r="D140" s="658"/>
      <c r="E140" s="659">
        <v>1.8360000000000001E-2</v>
      </c>
      <c r="F140" s="660"/>
      <c r="G140" s="660"/>
    </row>
    <row r="141" spans="1:7" ht="12.75" customHeight="1" x14ac:dyDescent="0.25">
      <c r="A141" s="29"/>
      <c r="B141" s="30"/>
      <c r="C141" s="706"/>
      <c r="D141" s="707"/>
      <c r="E141" s="707"/>
      <c r="F141" s="707"/>
      <c r="G141" s="707"/>
    </row>
    <row r="142" spans="1:7" ht="12.75" customHeight="1" x14ac:dyDescent="0.25">
      <c r="A142" s="22">
        <v>16</v>
      </c>
      <c r="B142" s="23" t="s">
        <v>195</v>
      </c>
      <c r="C142" s="24" t="s">
        <v>196</v>
      </c>
      <c r="D142" s="25" t="s">
        <v>141</v>
      </c>
      <c r="E142" s="26">
        <v>2.7515000000000001</v>
      </c>
      <c r="F142" s="27"/>
      <c r="G142" s="28">
        <f>ROUND(E142*F142,2)</f>
        <v>0</v>
      </c>
    </row>
    <row r="143" spans="1:7" ht="12.75" customHeight="1" x14ac:dyDescent="0.25">
      <c r="A143" s="29"/>
      <c r="B143" s="30"/>
      <c r="C143" s="721" t="s">
        <v>197</v>
      </c>
      <c r="D143" s="722"/>
      <c r="E143" s="722"/>
      <c r="F143" s="722"/>
      <c r="G143" s="722"/>
    </row>
    <row r="144" spans="1:7" ht="12.75" customHeight="1" x14ac:dyDescent="0.25">
      <c r="A144" s="29"/>
      <c r="B144" s="30"/>
      <c r="C144" s="710" t="s">
        <v>198</v>
      </c>
      <c r="D144" s="711"/>
      <c r="E144" s="711"/>
      <c r="F144" s="711"/>
      <c r="G144" s="711"/>
    </row>
    <row r="145" spans="1:7" ht="12.75" customHeight="1" x14ac:dyDescent="0.25">
      <c r="A145" s="29"/>
      <c r="B145" s="30"/>
      <c r="C145" s="657" t="s">
        <v>188</v>
      </c>
      <c r="D145" s="658"/>
      <c r="E145" s="659"/>
      <c r="F145" s="660"/>
      <c r="G145" s="660"/>
    </row>
    <row r="146" spans="1:7" ht="12.75" customHeight="1" x14ac:dyDescent="0.25">
      <c r="A146" s="29"/>
      <c r="B146" s="30"/>
      <c r="C146" s="657" t="s">
        <v>151</v>
      </c>
      <c r="D146" s="658"/>
      <c r="E146" s="659"/>
      <c r="F146" s="660"/>
      <c r="G146" s="660"/>
    </row>
    <row r="147" spans="1:7" ht="12.75" customHeight="1" x14ac:dyDescent="0.25">
      <c r="A147" s="29"/>
      <c r="B147" s="30"/>
      <c r="C147" s="657" t="s">
        <v>1185</v>
      </c>
      <c r="D147" s="658"/>
      <c r="E147" s="659">
        <v>1.9695</v>
      </c>
      <c r="F147" s="660"/>
      <c r="G147" s="660"/>
    </row>
    <row r="148" spans="1:7" ht="12.75" customHeight="1" x14ac:dyDescent="0.25">
      <c r="A148" s="29"/>
      <c r="B148" s="30"/>
      <c r="C148" s="657"/>
      <c r="D148" s="658"/>
      <c r="E148" s="659"/>
      <c r="F148" s="660"/>
      <c r="G148" s="660"/>
    </row>
    <row r="149" spans="1:7" ht="12.75" customHeight="1" x14ac:dyDescent="0.25">
      <c r="A149" s="29"/>
      <c r="B149" s="30"/>
      <c r="C149" s="657" t="s">
        <v>188</v>
      </c>
      <c r="D149" s="658"/>
      <c r="E149" s="659"/>
      <c r="F149" s="660"/>
      <c r="G149" s="660"/>
    </row>
    <row r="150" spans="1:7" ht="12.75" customHeight="1" x14ac:dyDescent="0.25">
      <c r="A150" s="29"/>
      <c r="B150" s="30"/>
      <c r="C150" s="657" t="s">
        <v>199</v>
      </c>
      <c r="D150" s="658"/>
      <c r="E150" s="659"/>
      <c r="F150" s="660"/>
      <c r="G150" s="660"/>
    </row>
    <row r="151" spans="1:7" ht="12.75" customHeight="1" x14ac:dyDescent="0.25">
      <c r="A151" s="29"/>
      <c r="B151" s="30"/>
      <c r="C151" s="657" t="s">
        <v>1186</v>
      </c>
      <c r="D151" s="658"/>
      <c r="E151" s="659">
        <v>0.78200000000000003</v>
      </c>
      <c r="F151" s="660"/>
      <c r="G151" s="660"/>
    </row>
    <row r="152" spans="1:7" ht="12.75" customHeight="1" x14ac:dyDescent="0.25">
      <c r="A152" s="29"/>
      <c r="B152" s="30"/>
      <c r="C152" s="706"/>
      <c r="D152" s="707"/>
      <c r="E152" s="707"/>
      <c r="F152" s="707"/>
      <c r="G152" s="707"/>
    </row>
    <row r="153" spans="1:7" ht="12.75" customHeight="1" x14ac:dyDescent="0.25">
      <c r="A153" s="22">
        <v>17</v>
      </c>
      <c r="B153" s="23" t="s">
        <v>200</v>
      </c>
      <c r="C153" s="24" t="s">
        <v>201</v>
      </c>
      <c r="D153" s="25" t="s">
        <v>141</v>
      </c>
      <c r="E153" s="26">
        <v>0.78200000000000003</v>
      </c>
      <c r="F153" s="27"/>
      <c r="G153" s="28">
        <f>ROUND(E153*F153,2)</f>
        <v>0</v>
      </c>
    </row>
    <row r="154" spans="1:7" ht="12.75" customHeight="1" x14ac:dyDescent="0.25">
      <c r="A154" s="29"/>
      <c r="B154" s="30"/>
      <c r="C154" s="721" t="s">
        <v>202</v>
      </c>
      <c r="D154" s="722"/>
      <c r="E154" s="722"/>
      <c r="F154" s="722"/>
      <c r="G154" s="722"/>
    </row>
    <row r="155" spans="1:7" ht="12.75" customHeight="1" x14ac:dyDescent="0.25">
      <c r="A155" s="29"/>
      <c r="B155" s="30"/>
      <c r="C155" s="657" t="s">
        <v>188</v>
      </c>
      <c r="D155" s="658"/>
      <c r="E155" s="659"/>
      <c r="F155" s="660"/>
      <c r="G155" s="660"/>
    </row>
    <row r="156" spans="1:7" ht="12.75" customHeight="1" x14ac:dyDescent="0.25">
      <c r="A156" s="29"/>
      <c r="B156" s="30"/>
      <c r="C156" s="657" t="s">
        <v>199</v>
      </c>
      <c r="D156" s="658"/>
      <c r="E156" s="659"/>
      <c r="F156" s="660"/>
      <c r="G156" s="660"/>
    </row>
    <row r="157" spans="1:7" ht="12.75" customHeight="1" x14ac:dyDescent="0.25">
      <c r="A157" s="29"/>
      <c r="B157" s="30"/>
      <c r="C157" s="657"/>
      <c r="D157" s="658"/>
      <c r="E157" s="659">
        <v>0.78200000000000003</v>
      </c>
      <c r="F157" s="660"/>
      <c r="G157" s="660"/>
    </row>
    <row r="158" spans="1:7" ht="12.75" customHeight="1" x14ac:dyDescent="0.25">
      <c r="A158" s="29"/>
      <c r="B158" s="30"/>
      <c r="C158" s="706"/>
      <c r="D158" s="707"/>
      <c r="E158" s="707"/>
      <c r="F158" s="707"/>
      <c r="G158" s="707"/>
    </row>
    <row r="159" spans="1:7" ht="12.75" customHeight="1" x14ac:dyDescent="0.25">
      <c r="A159" s="22">
        <v>18</v>
      </c>
      <c r="B159" s="23" t="s">
        <v>203</v>
      </c>
      <c r="C159" s="24" t="s">
        <v>204</v>
      </c>
      <c r="D159" s="25" t="s">
        <v>141</v>
      </c>
      <c r="E159" s="26">
        <v>2.7515000000000001</v>
      </c>
      <c r="F159" s="27"/>
      <c r="G159" s="28">
        <f>ROUND(E159*F159,2)</f>
        <v>0</v>
      </c>
    </row>
    <row r="160" spans="1:7" ht="12.75" customHeight="1" x14ac:dyDescent="0.25">
      <c r="A160" s="29"/>
      <c r="B160" s="30"/>
      <c r="C160" s="721" t="s">
        <v>205</v>
      </c>
      <c r="D160" s="722"/>
      <c r="E160" s="722"/>
      <c r="F160" s="722"/>
      <c r="G160" s="722"/>
    </row>
    <row r="161" spans="1:7" ht="12.75" customHeight="1" x14ac:dyDescent="0.25">
      <c r="A161" s="29"/>
      <c r="B161" s="30"/>
      <c r="C161" s="657" t="s">
        <v>188</v>
      </c>
      <c r="D161" s="658"/>
      <c r="E161" s="659"/>
      <c r="F161" s="660"/>
      <c r="G161" s="660"/>
    </row>
    <row r="162" spans="1:7" ht="12.75" customHeight="1" x14ac:dyDescent="0.25">
      <c r="A162" s="29"/>
      <c r="B162" s="30"/>
      <c r="C162" s="657" t="s">
        <v>151</v>
      </c>
      <c r="D162" s="658"/>
      <c r="E162" s="659"/>
      <c r="F162" s="660"/>
      <c r="G162" s="660"/>
    </row>
    <row r="163" spans="1:7" ht="12.75" customHeight="1" x14ac:dyDescent="0.25">
      <c r="A163" s="29"/>
      <c r="B163" s="30"/>
      <c r="C163" s="657" t="s">
        <v>1185</v>
      </c>
      <c r="D163" s="658"/>
      <c r="E163" s="659">
        <v>1.9695</v>
      </c>
      <c r="F163" s="660"/>
      <c r="G163" s="660"/>
    </row>
    <row r="164" spans="1:7" ht="12.75" customHeight="1" x14ac:dyDescent="0.25">
      <c r="A164" s="29"/>
      <c r="B164" s="30"/>
      <c r="C164" s="657"/>
      <c r="D164" s="658"/>
      <c r="E164" s="659"/>
      <c r="F164" s="660"/>
      <c r="G164" s="660"/>
    </row>
    <row r="165" spans="1:7" ht="12.75" customHeight="1" x14ac:dyDescent="0.25">
      <c r="A165" s="29"/>
      <c r="B165" s="30"/>
      <c r="C165" s="657" t="s">
        <v>188</v>
      </c>
      <c r="D165" s="658"/>
      <c r="E165" s="659"/>
      <c r="F165" s="660"/>
      <c r="G165" s="660"/>
    </row>
    <row r="166" spans="1:7" ht="12.75" customHeight="1" x14ac:dyDescent="0.25">
      <c r="A166" s="29"/>
      <c r="B166" s="30"/>
      <c r="C166" s="657" t="s">
        <v>199</v>
      </c>
      <c r="D166" s="658"/>
      <c r="E166" s="659"/>
      <c r="F166" s="660"/>
      <c r="G166" s="660"/>
    </row>
    <row r="167" spans="1:7" ht="12.75" customHeight="1" x14ac:dyDescent="0.25">
      <c r="A167" s="29"/>
      <c r="B167" s="30"/>
      <c r="C167" s="657" t="s">
        <v>1186</v>
      </c>
      <c r="D167" s="658"/>
      <c r="E167" s="659">
        <v>0.78200000000000003</v>
      </c>
      <c r="F167" s="660"/>
      <c r="G167" s="660"/>
    </row>
    <row r="168" spans="1:7" ht="12.75" customHeight="1" x14ac:dyDescent="0.25">
      <c r="A168" s="29"/>
      <c r="B168" s="30"/>
      <c r="C168" s="706"/>
      <c r="D168" s="707"/>
      <c r="E168" s="707"/>
      <c r="F168" s="707"/>
      <c r="G168" s="707"/>
    </row>
    <row r="169" spans="1:7" ht="12.75" customHeight="1" x14ac:dyDescent="0.25">
      <c r="A169" s="22">
        <v>19</v>
      </c>
      <c r="B169" s="23" t="s">
        <v>206</v>
      </c>
      <c r="C169" s="24" t="s">
        <v>207</v>
      </c>
      <c r="D169" s="25" t="s">
        <v>192</v>
      </c>
      <c r="E169" s="26">
        <v>8.0500000000000002E-2</v>
      </c>
      <c r="F169" s="27"/>
      <c r="G169" s="28">
        <f>ROUND(E169*F169,2)</f>
        <v>0</v>
      </c>
    </row>
    <row r="170" spans="1:7" ht="12.75" customHeight="1" x14ac:dyDescent="0.25">
      <c r="A170" s="29"/>
      <c r="B170" s="30"/>
      <c r="C170" s="721" t="s">
        <v>193</v>
      </c>
      <c r="D170" s="722"/>
      <c r="E170" s="722"/>
      <c r="F170" s="722"/>
      <c r="G170" s="722"/>
    </row>
    <row r="171" spans="1:7" ht="12.75" customHeight="1" x14ac:dyDescent="0.25">
      <c r="A171" s="29"/>
      <c r="B171" s="30"/>
      <c r="C171" s="657" t="s">
        <v>188</v>
      </c>
      <c r="D171" s="658"/>
      <c r="E171" s="659"/>
      <c r="F171" s="660"/>
      <c r="G171" s="660"/>
    </row>
    <row r="172" spans="1:7" ht="12.75" customHeight="1" x14ac:dyDescent="0.25">
      <c r="A172" s="29"/>
      <c r="B172" s="30"/>
      <c r="C172" s="657" t="s">
        <v>151</v>
      </c>
      <c r="D172" s="658"/>
      <c r="E172" s="659"/>
      <c r="F172" s="660"/>
      <c r="G172" s="660"/>
    </row>
    <row r="173" spans="1:7" ht="12.75" customHeight="1" x14ac:dyDescent="0.25">
      <c r="A173" s="29"/>
      <c r="B173" s="30"/>
      <c r="C173" s="657" t="s">
        <v>1187</v>
      </c>
      <c r="D173" s="658"/>
      <c r="E173" s="659">
        <v>5.7599999999999998E-2</v>
      </c>
      <c r="F173" s="660"/>
      <c r="G173" s="660"/>
    </row>
    <row r="174" spans="1:7" ht="12.75" customHeight="1" x14ac:dyDescent="0.25">
      <c r="A174" s="29"/>
      <c r="B174" s="30"/>
      <c r="C174" s="657"/>
      <c r="D174" s="658"/>
      <c r="E174" s="659"/>
      <c r="F174" s="660"/>
      <c r="G174" s="660"/>
    </row>
    <row r="175" spans="1:7" ht="12.75" customHeight="1" x14ac:dyDescent="0.25">
      <c r="A175" s="29"/>
      <c r="B175" s="30"/>
      <c r="C175" s="657" t="s">
        <v>188</v>
      </c>
      <c r="D175" s="658"/>
      <c r="E175" s="659"/>
      <c r="F175" s="660"/>
      <c r="G175" s="660"/>
    </row>
    <row r="176" spans="1:7" ht="12.75" customHeight="1" x14ac:dyDescent="0.25">
      <c r="A176" s="29"/>
      <c r="B176" s="30"/>
      <c r="C176" s="657" t="s">
        <v>199</v>
      </c>
      <c r="D176" s="658"/>
      <c r="E176" s="659"/>
      <c r="F176" s="660"/>
      <c r="G176" s="660"/>
    </row>
    <row r="177" spans="1:7" ht="12.75" customHeight="1" x14ac:dyDescent="0.25">
      <c r="A177" s="29"/>
      <c r="B177" s="30"/>
      <c r="C177" s="657" t="s">
        <v>1188</v>
      </c>
      <c r="D177" s="658"/>
      <c r="E177" s="659">
        <v>2.29E-2</v>
      </c>
      <c r="F177" s="660"/>
      <c r="G177" s="660"/>
    </row>
    <row r="178" spans="1:7" ht="12.75" customHeight="1" x14ac:dyDescent="0.25">
      <c r="A178" s="29"/>
      <c r="B178" s="30"/>
      <c r="C178" s="706"/>
      <c r="D178" s="707"/>
      <c r="E178" s="707"/>
      <c r="F178" s="707"/>
      <c r="G178" s="707"/>
    </row>
    <row r="179" spans="1:7" ht="12.75" customHeight="1" x14ac:dyDescent="0.25">
      <c r="A179" s="16" t="s">
        <v>14</v>
      </c>
      <c r="B179" s="17" t="s">
        <v>208</v>
      </c>
      <c r="C179" s="18" t="s">
        <v>209</v>
      </c>
      <c r="D179" s="19"/>
      <c r="E179" s="20"/>
      <c r="F179" s="21"/>
      <c r="G179" s="21">
        <f>SUMIF(AG180:AG252,"&lt;&gt;NOR",G180:G252)</f>
        <v>0</v>
      </c>
    </row>
    <row r="180" spans="1:7" ht="12.75" customHeight="1" x14ac:dyDescent="0.25">
      <c r="A180" s="22">
        <v>20</v>
      </c>
      <c r="B180" s="23" t="s">
        <v>210</v>
      </c>
      <c r="C180" s="24" t="s">
        <v>211</v>
      </c>
      <c r="D180" s="25" t="s">
        <v>141</v>
      </c>
      <c r="E180" s="26">
        <v>5.6315999999999997</v>
      </c>
      <c r="F180" s="27"/>
      <c r="G180" s="28">
        <f>ROUND(E180*F180,2)</f>
        <v>0</v>
      </c>
    </row>
    <row r="181" spans="1:7" ht="12.75" customHeight="1" x14ac:dyDescent="0.25">
      <c r="A181" s="29"/>
      <c r="B181" s="30"/>
      <c r="C181" s="721" t="s">
        <v>212</v>
      </c>
      <c r="D181" s="722"/>
      <c r="E181" s="722"/>
      <c r="F181" s="722"/>
      <c r="G181" s="722"/>
    </row>
    <row r="182" spans="1:7" ht="12.75" customHeight="1" x14ac:dyDescent="0.25">
      <c r="A182" s="29"/>
      <c r="B182" s="30"/>
      <c r="C182" s="657" t="s">
        <v>213</v>
      </c>
      <c r="D182" s="658"/>
      <c r="E182" s="659"/>
      <c r="F182" s="660"/>
      <c r="G182" s="660"/>
    </row>
    <row r="183" spans="1:7" ht="12.75" customHeight="1" x14ac:dyDescent="0.25">
      <c r="A183" s="29"/>
      <c r="B183" s="30"/>
      <c r="C183" s="657" t="s">
        <v>214</v>
      </c>
      <c r="D183" s="658"/>
      <c r="E183" s="659"/>
      <c r="F183" s="660"/>
      <c r="G183" s="660"/>
    </row>
    <row r="184" spans="1:7" ht="12.75" customHeight="1" x14ac:dyDescent="0.25">
      <c r="A184" s="29"/>
      <c r="B184" s="30"/>
      <c r="C184" s="657" t="s">
        <v>215</v>
      </c>
      <c r="D184" s="658"/>
      <c r="E184" s="659">
        <v>5.6315999999999997</v>
      </c>
      <c r="F184" s="660"/>
      <c r="G184" s="660"/>
    </row>
    <row r="185" spans="1:7" ht="12.75" customHeight="1" x14ac:dyDescent="0.25">
      <c r="A185" s="29"/>
      <c r="B185" s="30"/>
      <c r="C185" s="706"/>
      <c r="D185" s="707"/>
      <c r="E185" s="707"/>
      <c r="F185" s="707"/>
      <c r="G185" s="707"/>
    </row>
    <row r="186" spans="1:7" ht="12.75" customHeight="1" x14ac:dyDescent="0.25">
      <c r="A186" s="22">
        <v>21</v>
      </c>
      <c r="B186" s="23" t="s">
        <v>216</v>
      </c>
      <c r="C186" s="24" t="s">
        <v>217</v>
      </c>
      <c r="D186" s="25" t="s">
        <v>141</v>
      </c>
      <c r="E186" s="26">
        <v>11.486000000000001</v>
      </c>
      <c r="F186" s="27"/>
      <c r="G186" s="28">
        <f>ROUND(E186*F186,2)</f>
        <v>0</v>
      </c>
    </row>
    <row r="187" spans="1:7" ht="12.75" customHeight="1" x14ac:dyDescent="0.25">
      <c r="A187" s="29"/>
      <c r="B187" s="30"/>
      <c r="C187" s="721" t="s">
        <v>212</v>
      </c>
      <c r="D187" s="722"/>
      <c r="E187" s="722"/>
      <c r="F187" s="722"/>
      <c r="G187" s="722"/>
    </row>
    <row r="188" spans="1:7" ht="12.75" customHeight="1" x14ac:dyDescent="0.25">
      <c r="A188" s="29"/>
      <c r="B188" s="30"/>
      <c r="C188" s="657" t="s">
        <v>176</v>
      </c>
      <c r="D188" s="658"/>
      <c r="E188" s="659"/>
      <c r="F188" s="660"/>
      <c r="G188" s="660"/>
    </row>
    <row r="189" spans="1:7" ht="12.75" customHeight="1" x14ac:dyDescent="0.25">
      <c r="A189" s="29"/>
      <c r="B189" s="30"/>
      <c r="C189" s="657" t="s">
        <v>218</v>
      </c>
      <c r="D189" s="658"/>
      <c r="E189" s="659">
        <v>11.093999999999999</v>
      </c>
      <c r="F189" s="660"/>
      <c r="G189" s="660"/>
    </row>
    <row r="190" spans="1:7" ht="12.75" customHeight="1" x14ac:dyDescent="0.25">
      <c r="A190" s="29"/>
      <c r="B190" s="30"/>
      <c r="C190" s="706"/>
      <c r="D190" s="707"/>
      <c r="E190" s="707"/>
      <c r="F190" s="707"/>
      <c r="G190" s="707"/>
    </row>
    <row r="191" spans="1:7" ht="12.75" customHeight="1" x14ac:dyDescent="0.25">
      <c r="A191" s="22">
        <v>22</v>
      </c>
      <c r="B191" s="23" t="s">
        <v>219</v>
      </c>
      <c r="C191" s="24" t="s">
        <v>220</v>
      </c>
      <c r="D191" s="25" t="s">
        <v>124</v>
      </c>
      <c r="E191" s="26">
        <v>16.771999999999998</v>
      </c>
      <c r="F191" s="27"/>
      <c r="G191" s="28">
        <f>ROUND(E191*F191,2)</f>
        <v>0</v>
      </c>
    </row>
    <row r="192" spans="1:7" ht="12.75" customHeight="1" x14ac:dyDescent="0.25">
      <c r="A192" s="29"/>
      <c r="B192" s="30"/>
      <c r="C192" s="721" t="s">
        <v>221</v>
      </c>
      <c r="D192" s="722"/>
      <c r="E192" s="722"/>
      <c r="F192" s="722"/>
      <c r="G192" s="722"/>
    </row>
    <row r="193" spans="1:7" ht="12.75" customHeight="1" x14ac:dyDescent="0.25">
      <c r="A193" s="29"/>
      <c r="B193" s="30"/>
      <c r="C193" s="657" t="s">
        <v>176</v>
      </c>
      <c r="D193" s="658"/>
      <c r="E193" s="659"/>
      <c r="F193" s="660"/>
      <c r="G193" s="660"/>
    </row>
    <row r="194" spans="1:7" ht="12.75" customHeight="1" x14ac:dyDescent="0.25">
      <c r="A194" s="29"/>
      <c r="B194" s="30"/>
      <c r="C194" s="657" t="s">
        <v>222</v>
      </c>
      <c r="D194" s="658"/>
      <c r="E194" s="659">
        <v>10.88</v>
      </c>
      <c r="F194" s="660"/>
      <c r="G194" s="660"/>
    </row>
    <row r="195" spans="1:7" ht="12.75" customHeight="1" x14ac:dyDescent="0.25">
      <c r="A195" s="29"/>
      <c r="B195" s="30"/>
      <c r="C195" s="657" t="s">
        <v>213</v>
      </c>
      <c r="D195" s="658"/>
      <c r="E195" s="659"/>
      <c r="F195" s="660"/>
      <c r="G195" s="660"/>
    </row>
    <row r="196" spans="1:7" ht="12.75" customHeight="1" x14ac:dyDescent="0.25">
      <c r="A196" s="29"/>
      <c r="B196" s="30"/>
      <c r="C196" s="657" t="s">
        <v>214</v>
      </c>
      <c r="D196" s="658"/>
      <c r="E196" s="659"/>
      <c r="F196" s="660"/>
      <c r="G196" s="660"/>
    </row>
    <row r="197" spans="1:7" ht="12.75" customHeight="1" x14ac:dyDescent="0.25">
      <c r="A197" s="29"/>
      <c r="B197" s="30"/>
      <c r="C197" s="657" t="s">
        <v>223</v>
      </c>
      <c r="D197" s="658"/>
      <c r="E197" s="659">
        <v>5.8920000000000003</v>
      </c>
      <c r="F197" s="660"/>
      <c r="G197" s="660"/>
    </row>
    <row r="198" spans="1:7" ht="12.75" customHeight="1" x14ac:dyDescent="0.25">
      <c r="A198" s="29"/>
      <c r="B198" s="30"/>
      <c r="C198" s="706"/>
      <c r="D198" s="707"/>
      <c r="E198" s="707"/>
      <c r="F198" s="707"/>
      <c r="G198" s="707"/>
    </row>
    <row r="199" spans="1:7" ht="12.75" customHeight="1" x14ac:dyDescent="0.25">
      <c r="A199" s="22">
        <v>23</v>
      </c>
      <c r="B199" s="23" t="s">
        <v>224</v>
      </c>
      <c r="C199" s="24" t="s">
        <v>225</v>
      </c>
      <c r="D199" s="25" t="s">
        <v>124</v>
      </c>
      <c r="E199" s="26">
        <v>16.771999999999998</v>
      </c>
      <c r="F199" s="27"/>
      <c r="G199" s="28">
        <f>ROUND(E199*F199,2)</f>
        <v>0</v>
      </c>
    </row>
    <row r="200" spans="1:7" ht="12.75" customHeight="1" x14ac:dyDescent="0.25">
      <c r="A200" s="29"/>
      <c r="B200" s="30"/>
      <c r="C200" s="721" t="s">
        <v>221</v>
      </c>
      <c r="D200" s="722"/>
      <c r="E200" s="722"/>
      <c r="F200" s="722"/>
      <c r="G200" s="722"/>
    </row>
    <row r="201" spans="1:7" ht="12.75" customHeight="1" x14ac:dyDescent="0.25">
      <c r="A201" s="29"/>
      <c r="B201" s="30"/>
      <c r="C201" s="710" t="s">
        <v>226</v>
      </c>
      <c r="D201" s="711"/>
      <c r="E201" s="711"/>
      <c r="F201" s="711"/>
      <c r="G201" s="711"/>
    </row>
    <row r="202" spans="1:7" ht="12.75" customHeight="1" x14ac:dyDescent="0.25">
      <c r="A202" s="29"/>
      <c r="B202" s="30"/>
      <c r="C202" s="657" t="s">
        <v>176</v>
      </c>
      <c r="D202" s="658"/>
      <c r="E202" s="659"/>
      <c r="F202" s="660"/>
      <c r="G202" s="660"/>
    </row>
    <row r="203" spans="1:7" ht="12.75" customHeight="1" x14ac:dyDescent="0.25">
      <c r="A203" s="29"/>
      <c r="B203" s="30"/>
      <c r="C203" s="657" t="s">
        <v>222</v>
      </c>
      <c r="D203" s="658"/>
      <c r="E203" s="659">
        <v>10.88</v>
      </c>
      <c r="F203" s="660"/>
      <c r="G203" s="660"/>
    </row>
    <row r="204" spans="1:7" ht="12.75" customHeight="1" x14ac:dyDescent="0.25">
      <c r="A204" s="29"/>
      <c r="B204" s="30"/>
      <c r="C204" s="657" t="s">
        <v>213</v>
      </c>
      <c r="D204" s="658"/>
      <c r="E204" s="659"/>
      <c r="F204" s="660"/>
      <c r="G204" s="660"/>
    </row>
    <row r="205" spans="1:7" ht="12.75" customHeight="1" x14ac:dyDescent="0.25">
      <c r="A205" s="29"/>
      <c r="B205" s="30"/>
      <c r="C205" s="657" t="s">
        <v>214</v>
      </c>
      <c r="D205" s="658"/>
      <c r="E205" s="659"/>
      <c r="F205" s="660"/>
      <c r="G205" s="660"/>
    </row>
    <row r="206" spans="1:7" ht="12.75" customHeight="1" x14ac:dyDescent="0.25">
      <c r="A206" s="29"/>
      <c r="B206" s="30"/>
      <c r="C206" s="657" t="s">
        <v>223</v>
      </c>
      <c r="D206" s="658"/>
      <c r="E206" s="659">
        <v>5.8920000000000003</v>
      </c>
      <c r="F206" s="660"/>
      <c r="G206" s="660"/>
    </row>
    <row r="207" spans="1:7" ht="12.75" customHeight="1" x14ac:dyDescent="0.25">
      <c r="A207" s="29"/>
      <c r="B207" s="30"/>
      <c r="C207" s="706"/>
      <c r="D207" s="707"/>
      <c r="E207" s="707"/>
      <c r="F207" s="707"/>
      <c r="G207" s="707"/>
    </row>
    <row r="208" spans="1:7" ht="12.75" customHeight="1" x14ac:dyDescent="0.25">
      <c r="A208" s="22">
        <v>24</v>
      </c>
      <c r="B208" s="23" t="s">
        <v>227</v>
      </c>
      <c r="C208" s="24" t="s">
        <v>228</v>
      </c>
      <c r="D208" s="25" t="s">
        <v>192</v>
      </c>
      <c r="E208" s="26">
        <v>0.61299999999999999</v>
      </c>
      <c r="F208" s="27"/>
      <c r="G208" s="28">
        <f>ROUND(E208*F208,2)</f>
        <v>0</v>
      </c>
    </row>
    <row r="209" spans="1:7" ht="12.75" customHeight="1" x14ac:dyDescent="0.25">
      <c r="A209" s="29"/>
      <c r="B209" s="30"/>
      <c r="C209" s="721" t="s">
        <v>193</v>
      </c>
      <c r="D209" s="722"/>
      <c r="E209" s="722"/>
      <c r="F209" s="722"/>
      <c r="G209" s="722"/>
    </row>
    <row r="210" spans="1:7" ht="12.75" customHeight="1" x14ac:dyDescent="0.25">
      <c r="A210" s="29"/>
      <c r="B210" s="30"/>
      <c r="C210" s="657" t="s">
        <v>176</v>
      </c>
      <c r="D210" s="658"/>
      <c r="E210" s="659"/>
      <c r="F210" s="660"/>
      <c r="G210" s="660"/>
    </row>
    <row r="211" spans="1:7" ht="12.75" customHeight="1" x14ac:dyDescent="0.25">
      <c r="A211" s="29"/>
      <c r="B211" s="30"/>
      <c r="C211" s="657" t="s">
        <v>229</v>
      </c>
      <c r="D211" s="658"/>
      <c r="E211" s="659">
        <v>0.61299999999999999</v>
      </c>
      <c r="F211" s="660"/>
      <c r="G211" s="660"/>
    </row>
    <row r="212" spans="1:7" ht="12.75" customHeight="1" x14ac:dyDescent="0.25">
      <c r="A212" s="29"/>
      <c r="B212" s="30"/>
      <c r="C212" s="706"/>
      <c r="D212" s="707"/>
      <c r="E212" s="707"/>
      <c r="F212" s="707"/>
      <c r="G212" s="707"/>
    </row>
    <row r="213" spans="1:7" ht="12.75" customHeight="1" x14ac:dyDescent="0.25">
      <c r="A213" s="22">
        <v>25</v>
      </c>
      <c r="B213" s="23" t="s">
        <v>230</v>
      </c>
      <c r="C213" s="24" t="s">
        <v>231</v>
      </c>
      <c r="D213" s="25" t="s">
        <v>192</v>
      </c>
      <c r="E213" s="26">
        <v>8.6879999999999999E-2</v>
      </c>
      <c r="F213" s="27"/>
      <c r="G213" s="28">
        <f>ROUND(E213*F213,2)</f>
        <v>0</v>
      </c>
    </row>
    <row r="214" spans="1:7" ht="12.75" customHeight="1" x14ac:dyDescent="0.25">
      <c r="A214" s="29"/>
      <c r="B214" s="30"/>
      <c r="C214" s="721" t="s">
        <v>193</v>
      </c>
      <c r="D214" s="722"/>
      <c r="E214" s="722"/>
      <c r="F214" s="722"/>
      <c r="G214" s="722"/>
    </row>
    <row r="215" spans="1:7" ht="12.75" customHeight="1" x14ac:dyDescent="0.25">
      <c r="A215" s="29"/>
      <c r="B215" s="30"/>
      <c r="C215" s="657" t="s">
        <v>213</v>
      </c>
      <c r="D215" s="658"/>
      <c r="E215" s="659"/>
      <c r="F215" s="660"/>
      <c r="G215" s="660"/>
    </row>
    <row r="216" spans="1:7" ht="12.75" customHeight="1" x14ac:dyDescent="0.25">
      <c r="A216" s="29"/>
      <c r="B216" s="30"/>
      <c r="C216" s="657" t="s">
        <v>214</v>
      </c>
      <c r="D216" s="658"/>
      <c r="E216" s="659"/>
      <c r="F216" s="660"/>
      <c r="G216" s="660"/>
    </row>
    <row r="217" spans="1:7" ht="12.75" customHeight="1" x14ac:dyDescent="0.25">
      <c r="A217" s="29"/>
      <c r="B217" s="30"/>
      <c r="C217" s="657" t="s">
        <v>232</v>
      </c>
      <c r="D217" s="658"/>
      <c r="E217" s="659">
        <v>8.6879999999999999E-2</v>
      </c>
      <c r="F217" s="660"/>
      <c r="G217" s="660"/>
    </row>
    <row r="218" spans="1:7" ht="12.75" customHeight="1" x14ac:dyDescent="0.25">
      <c r="A218" s="29"/>
      <c r="B218" s="30"/>
      <c r="C218" s="706"/>
      <c r="D218" s="707"/>
      <c r="E218" s="707"/>
      <c r="F218" s="707"/>
      <c r="G218" s="707"/>
    </row>
    <row r="219" spans="1:7" ht="12.75" customHeight="1" x14ac:dyDescent="0.25">
      <c r="A219" s="22">
        <v>26</v>
      </c>
      <c r="B219" s="23" t="s">
        <v>233</v>
      </c>
      <c r="C219" s="24" t="s">
        <v>234</v>
      </c>
      <c r="D219" s="25" t="s">
        <v>141</v>
      </c>
      <c r="E219" s="26">
        <v>2.0249999999999999</v>
      </c>
      <c r="F219" s="27"/>
      <c r="G219" s="28">
        <f>ROUND(E219*F219,2)</f>
        <v>0</v>
      </c>
    </row>
    <row r="220" spans="1:7" ht="12.75" customHeight="1" x14ac:dyDescent="0.25">
      <c r="A220" s="29"/>
      <c r="B220" s="30"/>
      <c r="C220" s="721" t="s">
        <v>197</v>
      </c>
      <c r="D220" s="722"/>
      <c r="E220" s="722"/>
      <c r="F220" s="722"/>
      <c r="G220" s="722"/>
    </row>
    <row r="221" spans="1:7" ht="12.75" customHeight="1" x14ac:dyDescent="0.25">
      <c r="A221" s="29"/>
      <c r="B221" s="30"/>
      <c r="C221" s="710" t="s">
        <v>198</v>
      </c>
      <c r="D221" s="711"/>
      <c r="E221" s="711"/>
      <c r="F221" s="711"/>
      <c r="G221" s="711"/>
    </row>
    <row r="222" spans="1:7" ht="12.75" customHeight="1" x14ac:dyDescent="0.25">
      <c r="A222" s="29"/>
      <c r="B222" s="30"/>
      <c r="C222" s="657" t="s">
        <v>176</v>
      </c>
      <c r="D222" s="658"/>
      <c r="E222" s="659"/>
      <c r="F222" s="660"/>
      <c r="G222" s="660"/>
    </row>
    <row r="223" spans="1:7" ht="12.75" customHeight="1" x14ac:dyDescent="0.25">
      <c r="A223" s="29"/>
      <c r="B223" s="30"/>
      <c r="C223" s="657" t="s">
        <v>126</v>
      </c>
      <c r="D223" s="658"/>
      <c r="E223" s="659"/>
      <c r="F223" s="660"/>
      <c r="G223" s="660"/>
    </row>
    <row r="224" spans="1:7" ht="12.75" customHeight="1" x14ac:dyDescent="0.25">
      <c r="A224" s="29"/>
      <c r="B224" s="30"/>
      <c r="C224" s="657" t="s">
        <v>235</v>
      </c>
      <c r="D224" s="658"/>
      <c r="E224" s="659">
        <v>2.0249999999999999</v>
      </c>
      <c r="F224" s="660"/>
      <c r="G224" s="660"/>
    </row>
    <row r="225" spans="1:7" ht="12.75" customHeight="1" x14ac:dyDescent="0.25">
      <c r="A225" s="29"/>
      <c r="B225" s="30"/>
      <c r="C225" s="706"/>
      <c r="D225" s="707"/>
      <c r="E225" s="707"/>
      <c r="F225" s="707"/>
      <c r="G225" s="707"/>
    </row>
    <row r="226" spans="1:7" ht="12.75" customHeight="1" x14ac:dyDescent="0.25">
      <c r="A226" s="22">
        <v>27</v>
      </c>
      <c r="B226" s="23" t="s">
        <v>236</v>
      </c>
      <c r="C226" s="24" t="s">
        <v>237</v>
      </c>
      <c r="D226" s="25" t="s">
        <v>141</v>
      </c>
      <c r="E226" s="26">
        <v>2.0775999999999999</v>
      </c>
      <c r="F226" s="27"/>
      <c r="G226" s="28">
        <f>ROUND(E226*F226,2)</f>
        <v>0</v>
      </c>
    </row>
    <row r="227" spans="1:7" ht="12.75" customHeight="1" x14ac:dyDescent="0.25">
      <c r="A227" s="29"/>
      <c r="B227" s="30"/>
      <c r="C227" s="721" t="s">
        <v>197</v>
      </c>
      <c r="D227" s="722"/>
      <c r="E227" s="722"/>
      <c r="F227" s="722"/>
      <c r="G227" s="722"/>
    </row>
    <row r="228" spans="1:7" ht="12.75" customHeight="1" x14ac:dyDescent="0.25">
      <c r="A228" s="29"/>
      <c r="B228" s="30"/>
      <c r="C228" s="710" t="s">
        <v>198</v>
      </c>
      <c r="D228" s="711"/>
      <c r="E228" s="711"/>
      <c r="F228" s="711"/>
      <c r="G228" s="711"/>
    </row>
    <row r="229" spans="1:7" ht="12.75" customHeight="1" x14ac:dyDescent="0.25">
      <c r="A229" s="29"/>
      <c r="B229" s="30"/>
      <c r="C229" s="657" t="s">
        <v>213</v>
      </c>
      <c r="D229" s="658"/>
      <c r="E229" s="659"/>
      <c r="F229" s="660"/>
      <c r="G229" s="660"/>
    </row>
    <row r="230" spans="1:7" ht="12.75" customHeight="1" x14ac:dyDescent="0.25">
      <c r="A230" s="29"/>
      <c r="B230" s="30"/>
      <c r="C230" s="657" t="s">
        <v>214</v>
      </c>
      <c r="D230" s="658"/>
      <c r="E230" s="659"/>
      <c r="F230" s="660"/>
      <c r="G230" s="660"/>
    </row>
    <row r="231" spans="1:7" ht="12.75" customHeight="1" x14ac:dyDescent="0.25">
      <c r="A231" s="29"/>
      <c r="B231" s="30"/>
      <c r="C231" s="657" t="s">
        <v>238</v>
      </c>
      <c r="D231" s="658"/>
      <c r="E231" s="659">
        <v>2.0775999999999999</v>
      </c>
      <c r="F231" s="660"/>
      <c r="G231" s="660"/>
    </row>
    <row r="232" spans="1:7" ht="12.75" customHeight="1" x14ac:dyDescent="0.25">
      <c r="A232" s="29"/>
      <c r="B232" s="30"/>
      <c r="C232" s="706"/>
      <c r="D232" s="707"/>
      <c r="E232" s="707"/>
      <c r="F232" s="707"/>
      <c r="G232" s="707"/>
    </row>
    <row r="233" spans="1:7" ht="12.75" customHeight="1" x14ac:dyDescent="0.25">
      <c r="A233" s="22">
        <v>28</v>
      </c>
      <c r="B233" s="23" t="s">
        <v>239</v>
      </c>
      <c r="C233" s="24" t="s">
        <v>240</v>
      </c>
      <c r="D233" s="25" t="s">
        <v>141</v>
      </c>
      <c r="E233" s="26">
        <v>2.0775999999999999</v>
      </c>
      <c r="F233" s="27"/>
      <c r="G233" s="28">
        <f>ROUND(E233*F233,2)</f>
        <v>0</v>
      </c>
    </row>
    <row r="234" spans="1:7" ht="12.75" customHeight="1" x14ac:dyDescent="0.25">
      <c r="A234" s="29"/>
      <c r="B234" s="30"/>
      <c r="C234" s="721" t="s">
        <v>205</v>
      </c>
      <c r="D234" s="722"/>
      <c r="E234" s="722"/>
      <c r="F234" s="722"/>
      <c r="G234" s="722"/>
    </row>
    <row r="235" spans="1:7" ht="12.75" customHeight="1" x14ac:dyDescent="0.25">
      <c r="A235" s="29"/>
      <c r="B235" s="30"/>
      <c r="C235" s="657" t="s">
        <v>213</v>
      </c>
      <c r="D235" s="658"/>
      <c r="E235" s="659"/>
      <c r="F235" s="660"/>
      <c r="G235" s="660"/>
    </row>
    <row r="236" spans="1:7" ht="12.75" customHeight="1" x14ac:dyDescent="0.25">
      <c r="A236" s="29"/>
      <c r="B236" s="30"/>
      <c r="C236" s="657" t="s">
        <v>214</v>
      </c>
      <c r="D236" s="658"/>
      <c r="E236" s="659"/>
      <c r="F236" s="660"/>
      <c r="G236" s="660"/>
    </row>
    <row r="237" spans="1:7" ht="12.75" customHeight="1" x14ac:dyDescent="0.25">
      <c r="A237" s="29"/>
      <c r="B237" s="30"/>
      <c r="C237" s="657" t="s">
        <v>238</v>
      </c>
      <c r="D237" s="658"/>
      <c r="E237" s="659">
        <v>2.0775999999999999</v>
      </c>
      <c r="F237" s="660"/>
      <c r="G237" s="660"/>
    </row>
    <row r="238" spans="1:7" ht="12.75" customHeight="1" x14ac:dyDescent="0.25">
      <c r="A238" s="29"/>
      <c r="B238" s="30"/>
      <c r="C238" s="706"/>
      <c r="D238" s="707"/>
      <c r="E238" s="707"/>
      <c r="F238" s="707"/>
      <c r="G238" s="707"/>
    </row>
    <row r="239" spans="1:7" ht="12.75" customHeight="1" x14ac:dyDescent="0.25">
      <c r="A239" s="22">
        <v>29</v>
      </c>
      <c r="B239" s="23" t="s">
        <v>206</v>
      </c>
      <c r="C239" s="24" t="s">
        <v>207</v>
      </c>
      <c r="D239" s="25" t="s">
        <v>192</v>
      </c>
      <c r="E239" s="26">
        <v>9.1209999999999999E-2</v>
      </c>
      <c r="F239" s="27"/>
      <c r="G239" s="28">
        <f>ROUND(E239*F239,2)</f>
        <v>0</v>
      </c>
    </row>
    <row r="240" spans="1:7" ht="12.75" customHeight="1" x14ac:dyDescent="0.25">
      <c r="A240" s="29"/>
      <c r="B240" s="30"/>
      <c r="C240" s="721" t="s">
        <v>193</v>
      </c>
      <c r="D240" s="722"/>
      <c r="E240" s="722"/>
      <c r="F240" s="722"/>
      <c r="G240" s="722"/>
    </row>
    <row r="241" spans="1:7" ht="12.75" customHeight="1" x14ac:dyDescent="0.25">
      <c r="A241" s="29"/>
      <c r="B241" s="30"/>
      <c r="C241" s="657" t="s">
        <v>213</v>
      </c>
      <c r="D241" s="658"/>
      <c r="E241" s="659"/>
      <c r="F241" s="660"/>
      <c r="G241" s="660"/>
    </row>
    <row r="242" spans="1:7" ht="12.75" customHeight="1" x14ac:dyDescent="0.25">
      <c r="A242" s="29"/>
      <c r="B242" s="30"/>
      <c r="C242" s="657" t="s">
        <v>214</v>
      </c>
      <c r="D242" s="658"/>
      <c r="E242" s="659"/>
      <c r="F242" s="660"/>
      <c r="G242" s="660"/>
    </row>
    <row r="243" spans="1:7" ht="12.75" customHeight="1" x14ac:dyDescent="0.25">
      <c r="A243" s="29"/>
      <c r="B243" s="30"/>
      <c r="C243" s="657" t="s">
        <v>241</v>
      </c>
      <c r="D243" s="658"/>
      <c r="E243" s="659">
        <v>9.1209999999999999E-2</v>
      </c>
      <c r="F243" s="660"/>
      <c r="G243" s="660"/>
    </row>
    <row r="244" spans="1:7" ht="12.75" customHeight="1" x14ac:dyDescent="0.25">
      <c r="A244" s="29"/>
      <c r="B244" s="30"/>
      <c r="C244" s="706"/>
      <c r="D244" s="707"/>
      <c r="E244" s="707"/>
      <c r="F244" s="707"/>
      <c r="G244" s="707"/>
    </row>
    <row r="245" spans="1:7" ht="12.75" customHeight="1" x14ac:dyDescent="0.25">
      <c r="A245" s="22">
        <v>30</v>
      </c>
      <c r="B245" s="23" t="s">
        <v>242</v>
      </c>
      <c r="C245" s="24" t="s">
        <v>243</v>
      </c>
      <c r="D245" s="25" t="s">
        <v>141</v>
      </c>
      <c r="E245" s="26">
        <v>8.1525999999999996</v>
      </c>
      <c r="F245" s="27"/>
      <c r="G245" s="28">
        <f>ROUND(E245*F245,2)</f>
        <v>0</v>
      </c>
    </row>
    <row r="246" spans="1:7" ht="12.75" customHeight="1" x14ac:dyDescent="0.25">
      <c r="A246" s="29"/>
      <c r="B246" s="30"/>
      <c r="C246" s="657" t="s">
        <v>176</v>
      </c>
      <c r="D246" s="658"/>
      <c r="E246" s="659"/>
      <c r="F246" s="660"/>
      <c r="G246" s="660"/>
    </row>
    <row r="247" spans="1:7" ht="12.75" customHeight="1" x14ac:dyDescent="0.25">
      <c r="A247" s="29"/>
      <c r="B247" s="30"/>
      <c r="C247" s="657" t="s">
        <v>126</v>
      </c>
      <c r="D247" s="658"/>
      <c r="E247" s="659"/>
      <c r="F247" s="660"/>
      <c r="G247" s="660"/>
    </row>
    <row r="248" spans="1:7" ht="12.75" customHeight="1" x14ac:dyDescent="0.25">
      <c r="A248" s="29"/>
      <c r="B248" s="30"/>
      <c r="C248" s="657" t="s">
        <v>244</v>
      </c>
      <c r="D248" s="658"/>
      <c r="E248" s="659">
        <v>6.0750000000000002</v>
      </c>
      <c r="F248" s="660"/>
      <c r="G248" s="660"/>
    </row>
    <row r="249" spans="1:7" ht="12.75" customHeight="1" x14ac:dyDescent="0.25">
      <c r="A249" s="29"/>
      <c r="B249" s="30"/>
      <c r="C249" s="657" t="s">
        <v>213</v>
      </c>
      <c r="D249" s="658"/>
      <c r="E249" s="659"/>
      <c r="F249" s="660"/>
      <c r="G249" s="660"/>
    </row>
    <row r="250" spans="1:7" ht="12.75" customHeight="1" x14ac:dyDescent="0.25">
      <c r="A250" s="29"/>
      <c r="B250" s="30"/>
      <c r="C250" s="657" t="s">
        <v>214</v>
      </c>
      <c r="D250" s="658"/>
      <c r="E250" s="659"/>
      <c r="F250" s="660"/>
      <c r="G250" s="660"/>
    </row>
    <row r="251" spans="1:7" ht="12.75" customHeight="1" x14ac:dyDescent="0.25">
      <c r="A251" s="29"/>
      <c r="B251" s="30"/>
      <c r="C251" s="657" t="s">
        <v>238</v>
      </c>
      <c r="D251" s="658"/>
      <c r="E251" s="659">
        <v>2.0775999999999999</v>
      </c>
      <c r="F251" s="660"/>
      <c r="G251" s="660"/>
    </row>
    <row r="252" spans="1:7" ht="12.75" customHeight="1" x14ac:dyDescent="0.25">
      <c r="A252" s="29"/>
      <c r="B252" s="30"/>
      <c r="C252" s="706"/>
      <c r="D252" s="707"/>
      <c r="E252" s="707"/>
      <c r="F252" s="707"/>
      <c r="G252" s="707"/>
    </row>
    <row r="253" spans="1:7" ht="12.75" customHeight="1" x14ac:dyDescent="0.25">
      <c r="A253" s="16" t="s">
        <v>14</v>
      </c>
      <c r="B253" s="17" t="s">
        <v>245</v>
      </c>
      <c r="C253" s="18" t="s">
        <v>246</v>
      </c>
      <c r="D253" s="19"/>
      <c r="E253" s="20"/>
      <c r="F253" s="21"/>
      <c r="G253" s="21">
        <f>SUMIF(AG254:AG417,"&lt;&gt;NOR",G254:G417)</f>
        <v>0</v>
      </c>
    </row>
    <row r="254" spans="1:7" ht="12.75" customHeight="1" x14ac:dyDescent="0.25">
      <c r="A254" s="22">
        <v>31</v>
      </c>
      <c r="B254" s="23" t="s">
        <v>247</v>
      </c>
      <c r="C254" s="24" t="s">
        <v>248</v>
      </c>
      <c r="D254" s="25" t="s">
        <v>249</v>
      </c>
      <c r="E254" s="26">
        <v>1</v>
      </c>
      <c r="F254" s="27"/>
      <c r="G254" s="28">
        <f>ROUND(E254*F254,2)</f>
        <v>0</v>
      </c>
    </row>
    <row r="255" spans="1:7" ht="12.75" customHeight="1" x14ac:dyDescent="0.25">
      <c r="A255" s="29"/>
      <c r="B255" s="30"/>
      <c r="C255" s="721" t="s">
        <v>250</v>
      </c>
      <c r="D255" s="722"/>
      <c r="E255" s="722"/>
      <c r="F255" s="722"/>
      <c r="G255" s="722"/>
    </row>
    <row r="256" spans="1:7" ht="12.75" customHeight="1" x14ac:dyDescent="0.25">
      <c r="A256" s="29"/>
      <c r="B256" s="30"/>
      <c r="C256" s="657" t="s">
        <v>188</v>
      </c>
      <c r="D256" s="658"/>
      <c r="E256" s="659"/>
      <c r="F256" s="660"/>
      <c r="G256" s="660"/>
    </row>
    <row r="257" spans="1:7" ht="12.75" customHeight="1" x14ac:dyDescent="0.25">
      <c r="A257" s="29"/>
      <c r="B257" s="30"/>
      <c r="C257" s="657" t="s">
        <v>251</v>
      </c>
      <c r="D257" s="658"/>
      <c r="E257" s="659"/>
      <c r="F257" s="660"/>
      <c r="G257" s="660"/>
    </row>
    <row r="258" spans="1:7" ht="12.75" customHeight="1" x14ac:dyDescent="0.25">
      <c r="A258" s="29"/>
      <c r="B258" s="30"/>
      <c r="C258" s="657" t="s">
        <v>120</v>
      </c>
      <c r="D258" s="658"/>
      <c r="E258" s="659">
        <v>1</v>
      </c>
      <c r="F258" s="660"/>
      <c r="G258" s="660"/>
    </row>
    <row r="259" spans="1:7" ht="12.75" customHeight="1" x14ac:dyDescent="0.25">
      <c r="A259" s="29"/>
      <c r="B259" s="30"/>
      <c r="C259" s="706"/>
      <c r="D259" s="707"/>
      <c r="E259" s="707"/>
      <c r="F259" s="707"/>
      <c r="G259" s="707"/>
    </row>
    <row r="260" spans="1:7" ht="12.75" customHeight="1" x14ac:dyDescent="0.25">
      <c r="A260" s="22">
        <v>32</v>
      </c>
      <c r="B260" s="23" t="s">
        <v>252</v>
      </c>
      <c r="C260" s="24" t="s">
        <v>253</v>
      </c>
      <c r="D260" s="25" t="s">
        <v>141</v>
      </c>
      <c r="E260" s="26">
        <v>0.27523999999999998</v>
      </c>
      <c r="F260" s="27"/>
      <c r="G260" s="28">
        <f>ROUND(E260*F260,2)</f>
        <v>0</v>
      </c>
    </row>
    <row r="261" spans="1:7" ht="12.75" customHeight="1" x14ac:dyDescent="0.25">
      <c r="A261" s="29"/>
      <c r="B261" s="30"/>
      <c r="C261" s="721" t="s">
        <v>254</v>
      </c>
      <c r="D261" s="722"/>
      <c r="E261" s="722"/>
      <c r="F261" s="722"/>
      <c r="G261" s="722"/>
    </row>
    <row r="262" spans="1:7" ht="12.75" customHeight="1" x14ac:dyDescent="0.25">
      <c r="A262" s="29"/>
      <c r="B262" s="30"/>
      <c r="C262" s="657" t="s">
        <v>125</v>
      </c>
      <c r="D262" s="658"/>
      <c r="E262" s="659"/>
      <c r="F262" s="660"/>
      <c r="G262" s="660"/>
    </row>
    <row r="263" spans="1:7" ht="12.75" customHeight="1" x14ac:dyDescent="0.25">
      <c r="A263" s="29"/>
      <c r="B263" s="30"/>
      <c r="C263" s="657" t="s">
        <v>255</v>
      </c>
      <c r="D263" s="658"/>
      <c r="E263" s="659"/>
      <c r="F263" s="660"/>
      <c r="G263" s="660"/>
    </row>
    <row r="264" spans="1:7" ht="12.75" customHeight="1" x14ac:dyDescent="0.25">
      <c r="A264" s="29"/>
      <c r="B264" s="30"/>
      <c r="C264" s="657" t="s">
        <v>256</v>
      </c>
      <c r="D264" s="658"/>
      <c r="E264" s="659">
        <v>0.13524</v>
      </c>
      <c r="F264" s="660"/>
      <c r="G264" s="660"/>
    </row>
    <row r="265" spans="1:7" ht="12.75" customHeight="1" x14ac:dyDescent="0.25">
      <c r="A265" s="29"/>
      <c r="B265" s="30"/>
      <c r="C265" s="657" t="s">
        <v>125</v>
      </c>
      <c r="D265" s="658"/>
      <c r="E265" s="659"/>
      <c r="F265" s="660"/>
      <c r="G265" s="660"/>
    </row>
    <row r="266" spans="1:7" ht="12.75" customHeight="1" x14ac:dyDescent="0.25">
      <c r="A266" s="29"/>
      <c r="B266" s="30"/>
      <c r="C266" s="657" t="s">
        <v>255</v>
      </c>
      <c r="D266" s="658"/>
      <c r="E266" s="659"/>
      <c r="F266" s="660"/>
      <c r="G266" s="660"/>
    </row>
    <row r="267" spans="1:7" ht="12.75" customHeight="1" x14ac:dyDescent="0.25">
      <c r="A267" s="29"/>
      <c r="B267" s="30"/>
      <c r="C267" s="657" t="s">
        <v>257</v>
      </c>
      <c r="D267" s="658"/>
      <c r="E267" s="659">
        <v>4.9590000000000002E-2</v>
      </c>
      <c r="F267" s="660"/>
      <c r="G267" s="660"/>
    </row>
    <row r="268" spans="1:7" ht="12.75" customHeight="1" x14ac:dyDescent="0.25">
      <c r="A268" s="29"/>
      <c r="B268" s="30"/>
      <c r="C268" s="657" t="s">
        <v>125</v>
      </c>
      <c r="D268" s="658"/>
      <c r="E268" s="659"/>
      <c r="F268" s="660"/>
      <c r="G268" s="660"/>
    </row>
    <row r="269" spans="1:7" ht="12.75" customHeight="1" x14ac:dyDescent="0.25">
      <c r="A269" s="29"/>
      <c r="B269" s="30"/>
      <c r="C269" s="657" t="s">
        <v>258</v>
      </c>
      <c r="D269" s="658"/>
      <c r="E269" s="659"/>
      <c r="F269" s="660"/>
      <c r="G269" s="660"/>
    </row>
    <row r="270" spans="1:7" ht="12.75" customHeight="1" x14ac:dyDescent="0.25">
      <c r="A270" s="29"/>
      <c r="B270" s="30"/>
      <c r="C270" s="657" t="s">
        <v>259</v>
      </c>
      <c r="D270" s="658"/>
      <c r="E270" s="659">
        <v>5.0599999999999999E-2</v>
      </c>
      <c r="F270" s="660"/>
      <c r="G270" s="660"/>
    </row>
    <row r="271" spans="1:7" ht="12.75" customHeight="1" x14ac:dyDescent="0.25">
      <c r="A271" s="29"/>
      <c r="B271" s="30"/>
      <c r="C271" s="657" t="s">
        <v>125</v>
      </c>
      <c r="D271" s="658"/>
      <c r="E271" s="659"/>
      <c r="F271" s="660"/>
      <c r="G271" s="660"/>
    </row>
    <row r="272" spans="1:7" ht="12.75" customHeight="1" x14ac:dyDescent="0.25">
      <c r="A272" s="29"/>
      <c r="B272" s="30"/>
      <c r="C272" s="657" t="s">
        <v>260</v>
      </c>
      <c r="D272" s="658"/>
      <c r="E272" s="659"/>
      <c r="F272" s="660"/>
      <c r="G272" s="660"/>
    </row>
    <row r="273" spans="1:7" ht="12.75" customHeight="1" x14ac:dyDescent="0.25">
      <c r="A273" s="29"/>
      <c r="B273" s="30"/>
      <c r="C273" s="657" t="s">
        <v>261</v>
      </c>
      <c r="D273" s="658"/>
      <c r="E273" s="659">
        <v>1.325E-2</v>
      </c>
      <c r="F273" s="660"/>
      <c r="G273" s="660"/>
    </row>
    <row r="274" spans="1:7" ht="12.75" customHeight="1" x14ac:dyDescent="0.25">
      <c r="A274" s="29"/>
      <c r="B274" s="30"/>
      <c r="C274" s="657" t="s">
        <v>188</v>
      </c>
      <c r="D274" s="658"/>
      <c r="E274" s="659"/>
      <c r="F274" s="660"/>
      <c r="G274" s="660"/>
    </row>
    <row r="275" spans="1:7" ht="12.75" customHeight="1" x14ac:dyDescent="0.25">
      <c r="A275" s="29"/>
      <c r="B275" s="30"/>
      <c r="C275" s="657" t="s">
        <v>262</v>
      </c>
      <c r="D275" s="658"/>
      <c r="E275" s="659"/>
      <c r="F275" s="660"/>
      <c r="G275" s="660"/>
    </row>
    <row r="276" spans="1:7" ht="12.75" customHeight="1" x14ac:dyDescent="0.25">
      <c r="A276" s="29"/>
      <c r="B276" s="30"/>
      <c r="C276" s="657" t="s">
        <v>263</v>
      </c>
      <c r="D276" s="658"/>
      <c r="E276" s="659">
        <v>2.657E-2</v>
      </c>
      <c r="F276" s="660"/>
      <c r="G276" s="660"/>
    </row>
    <row r="277" spans="1:7" ht="12.75" customHeight="1" x14ac:dyDescent="0.25">
      <c r="A277" s="29"/>
      <c r="B277" s="30"/>
      <c r="C277" s="706"/>
      <c r="D277" s="707"/>
      <c r="E277" s="707"/>
      <c r="F277" s="707"/>
      <c r="G277" s="707"/>
    </row>
    <row r="278" spans="1:7" ht="12.75" customHeight="1" x14ac:dyDescent="0.25">
      <c r="A278" s="22">
        <v>33</v>
      </c>
      <c r="B278" s="23" t="s">
        <v>264</v>
      </c>
      <c r="C278" s="24" t="s">
        <v>265</v>
      </c>
      <c r="D278" s="25" t="s">
        <v>249</v>
      </c>
      <c r="E278" s="26">
        <v>8</v>
      </c>
      <c r="F278" s="27"/>
      <c r="G278" s="28">
        <f>ROUND(E278*F278,2)</f>
        <v>0</v>
      </c>
    </row>
    <row r="279" spans="1:7" ht="12.75" customHeight="1" x14ac:dyDescent="0.25">
      <c r="A279" s="29"/>
      <c r="B279" s="30"/>
      <c r="C279" s="721" t="s">
        <v>266</v>
      </c>
      <c r="D279" s="722"/>
      <c r="E279" s="722"/>
      <c r="F279" s="722"/>
      <c r="G279" s="722"/>
    </row>
    <row r="280" spans="1:7" ht="12.75" customHeight="1" x14ac:dyDescent="0.25">
      <c r="A280" s="29"/>
      <c r="B280" s="30"/>
      <c r="C280" s="657" t="s">
        <v>125</v>
      </c>
      <c r="D280" s="658"/>
      <c r="E280" s="659"/>
      <c r="F280" s="660"/>
      <c r="G280" s="660"/>
    </row>
    <row r="281" spans="1:7" ht="12.75" customHeight="1" x14ac:dyDescent="0.25">
      <c r="A281" s="29"/>
      <c r="B281" s="30"/>
      <c r="C281" s="657" t="s">
        <v>260</v>
      </c>
      <c r="D281" s="658"/>
      <c r="E281" s="659"/>
      <c r="F281" s="660"/>
      <c r="G281" s="660"/>
    </row>
    <row r="282" spans="1:7" ht="12.75" customHeight="1" x14ac:dyDescent="0.25">
      <c r="A282" s="29"/>
      <c r="B282" s="30"/>
      <c r="C282" s="657" t="s">
        <v>267</v>
      </c>
      <c r="D282" s="658"/>
      <c r="E282" s="659">
        <v>8</v>
      </c>
      <c r="F282" s="660"/>
      <c r="G282" s="660"/>
    </row>
    <row r="283" spans="1:7" ht="12.75" customHeight="1" x14ac:dyDescent="0.25">
      <c r="A283" s="29"/>
      <c r="B283" s="30"/>
      <c r="C283" s="706"/>
      <c r="D283" s="707"/>
      <c r="E283" s="707"/>
      <c r="F283" s="707"/>
      <c r="G283" s="707"/>
    </row>
    <row r="284" spans="1:7" ht="12.75" customHeight="1" x14ac:dyDescent="0.25">
      <c r="A284" s="22">
        <v>34</v>
      </c>
      <c r="B284" s="23" t="s">
        <v>268</v>
      </c>
      <c r="C284" s="24" t="s">
        <v>269</v>
      </c>
      <c r="D284" s="25" t="s">
        <v>249</v>
      </c>
      <c r="E284" s="26">
        <v>4</v>
      </c>
      <c r="F284" s="27"/>
      <c r="G284" s="28">
        <f>ROUND(E284*F284,2)</f>
        <v>0</v>
      </c>
    </row>
    <row r="285" spans="1:7" ht="12.75" customHeight="1" x14ac:dyDescent="0.25">
      <c r="A285" s="29"/>
      <c r="B285" s="30"/>
      <c r="C285" s="721" t="s">
        <v>266</v>
      </c>
      <c r="D285" s="722"/>
      <c r="E285" s="722"/>
      <c r="F285" s="722"/>
      <c r="G285" s="722"/>
    </row>
    <row r="286" spans="1:7" ht="12.75" customHeight="1" x14ac:dyDescent="0.25">
      <c r="A286" s="29"/>
      <c r="B286" s="30"/>
      <c r="C286" s="657" t="s">
        <v>125</v>
      </c>
      <c r="D286" s="658"/>
      <c r="E286" s="659"/>
      <c r="F286" s="660"/>
      <c r="G286" s="660"/>
    </row>
    <row r="287" spans="1:7" ht="12.75" customHeight="1" x14ac:dyDescent="0.25">
      <c r="A287" s="29"/>
      <c r="B287" s="30"/>
      <c r="C287" s="657" t="s">
        <v>255</v>
      </c>
      <c r="D287" s="658"/>
      <c r="E287" s="659"/>
      <c r="F287" s="660"/>
      <c r="G287" s="660"/>
    </row>
    <row r="288" spans="1:7" ht="12.75" customHeight="1" x14ac:dyDescent="0.25">
      <c r="A288" s="29"/>
      <c r="B288" s="30"/>
      <c r="C288" s="657" t="s">
        <v>270</v>
      </c>
      <c r="D288" s="658"/>
      <c r="E288" s="659">
        <v>4</v>
      </c>
      <c r="F288" s="660"/>
      <c r="G288" s="660"/>
    </row>
    <row r="289" spans="1:7" ht="12.75" customHeight="1" x14ac:dyDescent="0.25">
      <c r="A289" s="29"/>
      <c r="B289" s="30"/>
      <c r="C289" s="706"/>
      <c r="D289" s="707"/>
      <c r="E289" s="707"/>
      <c r="F289" s="707"/>
      <c r="G289" s="707"/>
    </row>
    <row r="290" spans="1:7" ht="12.75" customHeight="1" x14ac:dyDescent="0.25">
      <c r="A290" s="22">
        <v>35</v>
      </c>
      <c r="B290" s="23" t="s">
        <v>271</v>
      </c>
      <c r="C290" s="24" t="s">
        <v>272</v>
      </c>
      <c r="D290" s="25" t="s">
        <v>249</v>
      </c>
      <c r="E290" s="26">
        <v>6</v>
      </c>
      <c r="F290" s="27"/>
      <c r="G290" s="28">
        <f>ROUND(E290*F290,2)</f>
        <v>0</v>
      </c>
    </row>
    <row r="291" spans="1:7" ht="12.75" customHeight="1" x14ac:dyDescent="0.25">
      <c r="A291" s="29"/>
      <c r="B291" s="30"/>
      <c r="C291" s="721" t="s">
        <v>266</v>
      </c>
      <c r="D291" s="722"/>
      <c r="E291" s="722"/>
      <c r="F291" s="722"/>
      <c r="G291" s="722"/>
    </row>
    <row r="292" spans="1:7" ht="12.75" customHeight="1" x14ac:dyDescent="0.25">
      <c r="A292" s="29"/>
      <c r="B292" s="30"/>
      <c r="C292" s="657" t="s">
        <v>125</v>
      </c>
      <c r="D292" s="658"/>
      <c r="E292" s="659"/>
      <c r="F292" s="660"/>
      <c r="G292" s="660"/>
    </row>
    <row r="293" spans="1:7" ht="12.75" customHeight="1" x14ac:dyDescent="0.25">
      <c r="A293" s="29"/>
      <c r="B293" s="30"/>
      <c r="C293" s="657" t="s">
        <v>258</v>
      </c>
      <c r="D293" s="658"/>
      <c r="E293" s="659"/>
      <c r="F293" s="660"/>
      <c r="G293" s="660"/>
    </row>
    <row r="294" spans="1:7" ht="12.75" customHeight="1" x14ac:dyDescent="0.25">
      <c r="A294" s="29"/>
      <c r="B294" s="30"/>
      <c r="C294" s="657" t="s">
        <v>273</v>
      </c>
      <c r="D294" s="658"/>
      <c r="E294" s="659">
        <v>6</v>
      </c>
      <c r="F294" s="660"/>
      <c r="G294" s="660"/>
    </row>
    <row r="295" spans="1:7" ht="12.75" customHeight="1" x14ac:dyDescent="0.25">
      <c r="A295" s="29"/>
      <c r="B295" s="30"/>
      <c r="C295" s="706"/>
      <c r="D295" s="707"/>
      <c r="E295" s="707"/>
      <c r="F295" s="707"/>
      <c r="G295" s="707"/>
    </row>
    <row r="296" spans="1:7" ht="12.75" customHeight="1" x14ac:dyDescent="0.25">
      <c r="A296" s="22">
        <v>36</v>
      </c>
      <c r="B296" s="23" t="s">
        <v>274</v>
      </c>
      <c r="C296" s="24" t="s">
        <v>275</v>
      </c>
      <c r="D296" s="25" t="s">
        <v>192</v>
      </c>
      <c r="E296" s="26">
        <v>4.3999999999999997E-2</v>
      </c>
      <c r="F296" s="27"/>
      <c r="G296" s="28">
        <f>ROUND(E296*F296,2)</f>
        <v>0</v>
      </c>
    </row>
    <row r="297" spans="1:7" ht="12.75" customHeight="1" x14ac:dyDescent="0.25">
      <c r="A297" s="29"/>
      <c r="B297" s="30"/>
      <c r="C297" s="721" t="s">
        <v>276</v>
      </c>
      <c r="D297" s="722"/>
      <c r="E297" s="722"/>
      <c r="F297" s="722"/>
      <c r="G297" s="722"/>
    </row>
    <row r="298" spans="1:7" ht="12.75" customHeight="1" x14ac:dyDescent="0.25">
      <c r="A298" s="29"/>
      <c r="B298" s="30"/>
      <c r="C298" s="657" t="s">
        <v>188</v>
      </c>
      <c r="D298" s="658"/>
      <c r="E298" s="659"/>
      <c r="F298" s="660"/>
      <c r="G298" s="660"/>
    </row>
    <row r="299" spans="1:7" ht="12.75" customHeight="1" x14ac:dyDescent="0.25">
      <c r="A299" s="29"/>
      <c r="B299" s="30"/>
      <c r="C299" s="657" t="s">
        <v>277</v>
      </c>
      <c r="D299" s="658"/>
      <c r="E299" s="659">
        <v>4.3999999999999997E-2</v>
      </c>
      <c r="F299" s="660"/>
      <c r="G299" s="660"/>
    </row>
    <row r="300" spans="1:7" ht="12.75" customHeight="1" x14ac:dyDescent="0.25">
      <c r="A300" s="29"/>
      <c r="B300" s="30"/>
      <c r="C300" s="706"/>
      <c r="D300" s="707"/>
      <c r="E300" s="707"/>
      <c r="F300" s="707"/>
      <c r="G300" s="707"/>
    </row>
    <row r="301" spans="1:7" ht="12.75" customHeight="1" x14ac:dyDescent="0.25">
      <c r="A301" s="22">
        <v>37</v>
      </c>
      <c r="B301" s="23" t="s">
        <v>278</v>
      </c>
      <c r="C301" s="24" t="s">
        <v>279</v>
      </c>
      <c r="D301" s="25" t="s">
        <v>192</v>
      </c>
      <c r="E301" s="26">
        <v>2.8000000000000001E-2</v>
      </c>
      <c r="F301" s="27"/>
      <c r="G301" s="28">
        <f>ROUND(E301*F301,2)</f>
        <v>0</v>
      </c>
    </row>
    <row r="302" spans="1:7" ht="12.75" customHeight="1" x14ac:dyDescent="0.25">
      <c r="A302" s="29"/>
      <c r="B302" s="30"/>
      <c r="C302" s="721" t="s">
        <v>280</v>
      </c>
      <c r="D302" s="722"/>
      <c r="E302" s="722"/>
      <c r="F302" s="722"/>
      <c r="G302" s="722"/>
    </row>
    <row r="303" spans="1:7" ht="12.75" customHeight="1" x14ac:dyDescent="0.25">
      <c r="A303" s="29"/>
      <c r="B303" s="30"/>
      <c r="C303" s="657" t="s">
        <v>125</v>
      </c>
      <c r="D303" s="658"/>
      <c r="E303" s="659"/>
      <c r="F303" s="660"/>
      <c r="G303" s="660"/>
    </row>
    <row r="304" spans="1:7" ht="12.75" customHeight="1" x14ac:dyDescent="0.25">
      <c r="A304" s="29"/>
      <c r="B304" s="30"/>
      <c r="C304" s="657" t="s">
        <v>281</v>
      </c>
      <c r="D304" s="658"/>
      <c r="E304" s="659"/>
      <c r="F304" s="660"/>
      <c r="G304" s="660"/>
    </row>
    <row r="305" spans="1:7" ht="12.75" customHeight="1" x14ac:dyDescent="0.25">
      <c r="A305" s="29"/>
      <c r="B305" s="30"/>
      <c r="C305" s="657" t="s">
        <v>282</v>
      </c>
      <c r="D305" s="658"/>
      <c r="E305" s="659"/>
      <c r="F305" s="660"/>
      <c r="G305" s="660"/>
    </row>
    <row r="306" spans="1:7" ht="12.75" customHeight="1" x14ac:dyDescent="0.25">
      <c r="A306" s="29"/>
      <c r="B306" s="30"/>
      <c r="C306" s="657" t="s">
        <v>283</v>
      </c>
      <c r="D306" s="658"/>
      <c r="E306" s="659">
        <v>2.8000000000000001E-2</v>
      </c>
      <c r="F306" s="660"/>
      <c r="G306" s="660"/>
    </row>
    <row r="307" spans="1:7" ht="12.75" customHeight="1" x14ac:dyDescent="0.25">
      <c r="A307" s="29"/>
      <c r="B307" s="30"/>
      <c r="C307" s="706"/>
      <c r="D307" s="707"/>
      <c r="E307" s="707"/>
      <c r="F307" s="707"/>
      <c r="G307" s="707"/>
    </row>
    <row r="308" spans="1:7" ht="12.75" customHeight="1" x14ac:dyDescent="0.25">
      <c r="A308" s="22">
        <v>38</v>
      </c>
      <c r="B308" s="23" t="s">
        <v>284</v>
      </c>
      <c r="C308" s="24" t="s">
        <v>285</v>
      </c>
      <c r="D308" s="25" t="s">
        <v>192</v>
      </c>
      <c r="E308" s="26">
        <v>5.5E-2</v>
      </c>
      <c r="F308" s="27"/>
      <c r="G308" s="28">
        <f>ROUND(E308*F308,2)</f>
        <v>0</v>
      </c>
    </row>
    <row r="309" spans="1:7" ht="12.75" customHeight="1" x14ac:dyDescent="0.25">
      <c r="A309" s="29"/>
      <c r="B309" s="30"/>
      <c r="C309" s="721" t="s">
        <v>280</v>
      </c>
      <c r="D309" s="722"/>
      <c r="E309" s="722"/>
      <c r="F309" s="722"/>
      <c r="G309" s="722"/>
    </row>
    <row r="310" spans="1:7" ht="12.75" customHeight="1" x14ac:dyDescent="0.25">
      <c r="A310" s="29"/>
      <c r="B310" s="30"/>
      <c r="C310" s="657" t="s">
        <v>125</v>
      </c>
      <c r="D310" s="658"/>
      <c r="E310" s="659"/>
      <c r="F310" s="660"/>
      <c r="G310" s="660"/>
    </row>
    <row r="311" spans="1:7" ht="12.75" customHeight="1" x14ac:dyDescent="0.25">
      <c r="A311" s="29"/>
      <c r="B311" s="30"/>
      <c r="C311" s="657" t="s">
        <v>286</v>
      </c>
      <c r="D311" s="658"/>
      <c r="E311" s="659">
        <v>5.5E-2</v>
      </c>
      <c r="F311" s="660"/>
      <c r="G311" s="660"/>
    </row>
    <row r="312" spans="1:7" ht="12.75" customHeight="1" x14ac:dyDescent="0.25">
      <c r="A312" s="29"/>
      <c r="B312" s="30"/>
      <c r="C312" s="706"/>
      <c r="D312" s="707"/>
      <c r="E312" s="707"/>
      <c r="F312" s="707"/>
      <c r="G312" s="707"/>
    </row>
    <row r="313" spans="1:7" ht="12.75" customHeight="1" x14ac:dyDescent="0.25">
      <c r="A313" s="22">
        <v>39</v>
      </c>
      <c r="B313" s="23" t="s">
        <v>287</v>
      </c>
      <c r="C313" s="24" t="s">
        <v>288</v>
      </c>
      <c r="D313" s="25" t="s">
        <v>192</v>
      </c>
      <c r="E313" s="26">
        <v>0.193</v>
      </c>
      <c r="F313" s="27"/>
      <c r="G313" s="28">
        <f>ROUND(E313*F313,2)</f>
        <v>0</v>
      </c>
    </row>
    <row r="314" spans="1:7" ht="12.75" customHeight="1" x14ac:dyDescent="0.25">
      <c r="A314" s="29"/>
      <c r="B314" s="30"/>
      <c r="C314" s="721" t="s">
        <v>280</v>
      </c>
      <c r="D314" s="722"/>
      <c r="E314" s="722"/>
      <c r="F314" s="722"/>
      <c r="G314" s="722"/>
    </row>
    <row r="315" spans="1:7" ht="12.75" customHeight="1" x14ac:dyDescent="0.25">
      <c r="A315" s="29"/>
      <c r="B315" s="30"/>
      <c r="C315" s="657" t="s">
        <v>125</v>
      </c>
      <c r="D315" s="658"/>
      <c r="E315" s="659"/>
      <c r="F315" s="660"/>
      <c r="G315" s="660"/>
    </row>
    <row r="316" spans="1:7" ht="12.75" customHeight="1" x14ac:dyDescent="0.25">
      <c r="A316" s="29"/>
      <c r="B316" s="30"/>
      <c r="C316" s="657" t="s">
        <v>289</v>
      </c>
      <c r="D316" s="658"/>
      <c r="E316" s="659">
        <v>0.193</v>
      </c>
      <c r="F316" s="660"/>
      <c r="G316" s="660"/>
    </row>
    <row r="317" spans="1:7" ht="12.75" customHeight="1" x14ac:dyDescent="0.25">
      <c r="A317" s="29"/>
      <c r="B317" s="30"/>
      <c r="C317" s="706"/>
      <c r="D317" s="707"/>
      <c r="E317" s="707"/>
      <c r="F317" s="707"/>
      <c r="G317" s="707"/>
    </row>
    <row r="318" spans="1:7" ht="12.75" customHeight="1" x14ac:dyDescent="0.25">
      <c r="A318" s="22">
        <v>40</v>
      </c>
      <c r="B318" s="23" t="s">
        <v>290</v>
      </c>
      <c r="C318" s="24" t="s">
        <v>291</v>
      </c>
      <c r="D318" s="25" t="s">
        <v>141</v>
      </c>
      <c r="E318" s="26">
        <v>2.2499999999999999E-2</v>
      </c>
      <c r="F318" s="27"/>
      <c r="G318" s="28">
        <f>ROUND(E318*F318,2)</f>
        <v>0</v>
      </c>
    </row>
    <row r="319" spans="1:7" ht="12.75" customHeight="1" x14ac:dyDescent="0.25">
      <c r="A319" s="29"/>
      <c r="B319" s="30"/>
      <c r="C319" s="721" t="s">
        <v>292</v>
      </c>
      <c r="D319" s="722"/>
      <c r="E319" s="722"/>
      <c r="F319" s="722"/>
      <c r="G319" s="722"/>
    </row>
    <row r="320" spans="1:7" ht="12.75" customHeight="1" x14ac:dyDescent="0.25">
      <c r="A320" s="29"/>
      <c r="B320" s="30"/>
      <c r="C320" s="657" t="s">
        <v>188</v>
      </c>
      <c r="D320" s="658"/>
      <c r="E320" s="659"/>
      <c r="F320" s="660"/>
      <c r="G320" s="660"/>
    </row>
    <row r="321" spans="1:7" ht="12.75" customHeight="1" x14ac:dyDescent="0.25">
      <c r="A321" s="29"/>
      <c r="B321" s="30"/>
      <c r="C321" s="657" t="s">
        <v>199</v>
      </c>
      <c r="D321" s="658"/>
      <c r="E321" s="659"/>
      <c r="F321" s="660"/>
      <c r="G321" s="660"/>
    </row>
    <row r="322" spans="1:7" ht="12.75" customHeight="1" x14ac:dyDescent="0.25">
      <c r="A322" s="29"/>
      <c r="B322" s="30"/>
      <c r="C322" s="657" t="s">
        <v>293</v>
      </c>
      <c r="D322" s="658"/>
      <c r="E322" s="659">
        <v>2.2499999999999999E-2</v>
      </c>
      <c r="F322" s="660"/>
      <c r="G322" s="660"/>
    </row>
    <row r="323" spans="1:7" ht="12.75" customHeight="1" x14ac:dyDescent="0.25">
      <c r="A323" s="29"/>
      <c r="B323" s="30"/>
      <c r="C323" s="706"/>
      <c r="D323" s="707"/>
      <c r="E323" s="707"/>
      <c r="F323" s="707"/>
      <c r="G323" s="707"/>
    </row>
    <row r="324" spans="1:7" ht="12.75" customHeight="1" x14ac:dyDescent="0.25">
      <c r="A324" s="22">
        <v>41</v>
      </c>
      <c r="B324" s="23" t="s">
        <v>294</v>
      </c>
      <c r="C324" s="24" t="s">
        <v>295</v>
      </c>
      <c r="D324" s="25" t="s">
        <v>124</v>
      </c>
      <c r="E324" s="26">
        <v>13.849600000000001</v>
      </c>
      <c r="F324" s="27"/>
      <c r="G324" s="28">
        <f>ROUND(E324*F324,2)</f>
        <v>0</v>
      </c>
    </row>
    <row r="325" spans="1:7" ht="12.75" customHeight="1" x14ac:dyDescent="0.25">
      <c r="A325" s="29"/>
      <c r="B325" s="30"/>
      <c r="C325" s="721" t="s">
        <v>296</v>
      </c>
      <c r="D325" s="722"/>
      <c r="E325" s="722"/>
      <c r="F325" s="722"/>
      <c r="G325" s="722"/>
    </row>
    <row r="326" spans="1:7" ht="12.75" customHeight="1" x14ac:dyDescent="0.25">
      <c r="A326" s="29"/>
      <c r="B326" s="30"/>
      <c r="C326" s="657" t="s">
        <v>188</v>
      </c>
      <c r="D326" s="658"/>
      <c r="E326" s="659"/>
      <c r="F326" s="660"/>
      <c r="G326" s="660"/>
    </row>
    <row r="327" spans="1:7" ht="12.75" customHeight="1" x14ac:dyDescent="0.25">
      <c r="A327" s="29"/>
      <c r="B327" s="30"/>
      <c r="C327" s="657" t="s">
        <v>297</v>
      </c>
      <c r="D327" s="658"/>
      <c r="E327" s="659">
        <v>18.259599999999999</v>
      </c>
      <c r="F327" s="660"/>
      <c r="G327" s="660"/>
    </row>
    <row r="328" spans="1:7" ht="12.75" customHeight="1" x14ac:dyDescent="0.25">
      <c r="A328" s="29"/>
      <c r="B328" s="30"/>
      <c r="C328" s="657" t="s">
        <v>298</v>
      </c>
      <c r="D328" s="658"/>
      <c r="E328" s="659">
        <v>-4.41</v>
      </c>
      <c r="F328" s="660"/>
      <c r="G328" s="660"/>
    </row>
    <row r="329" spans="1:7" ht="12.75" customHeight="1" x14ac:dyDescent="0.25">
      <c r="A329" s="29"/>
      <c r="B329" s="30"/>
      <c r="C329" s="706"/>
      <c r="D329" s="707"/>
      <c r="E329" s="707"/>
      <c r="F329" s="707"/>
      <c r="G329" s="707"/>
    </row>
    <row r="330" spans="1:7" ht="12.75" customHeight="1" x14ac:dyDescent="0.25">
      <c r="A330" s="22">
        <v>42</v>
      </c>
      <c r="B330" s="23" t="s">
        <v>299</v>
      </c>
      <c r="C330" s="24" t="s">
        <v>300</v>
      </c>
      <c r="D330" s="25" t="s">
        <v>132</v>
      </c>
      <c r="E330" s="26">
        <v>7.64</v>
      </c>
      <c r="F330" s="27"/>
      <c r="G330" s="28">
        <f>ROUND(E330*F330,2)</f>
        <v>0</v>
      </c>
    </row>
    <row r="331" spans="1:7" ht="12.75" customHeight="1" x14ac:dyDescent="0.25">
      <c r="A331" s="29"/>
      <c r="B331" s="30"/>
      <c r="C331" s="721" t="s">
        <v>301</v>
      </c>
      <c r="D331" s="722"/>
      <c r="E331" s="722"/>
      <c r="F331" s="722"/>
      <c r="G331" s="722"/>
    </row>
    <row r="332" spans="1:7" ht="12.75" customHeight="1" x14ac:dyDescent="0.25">
      <c r="A332" s="29"/>
      <c r="B332" s="30"/>
      <c r="C332" s="710" t="s">
        <v>302</v>
      </c>
      <c r="D332" s="711"/>
      <c r="E332" s="711"/>
      <c r="F332" s="711"/>
      <c r="G332" s="711"/>
    </row>
    <row r="333" spans="1:7" ht="12.75" customHeight="1" x14ac:dyDescent="0.25">
      <c r="A333" s="29"/>
      <c r="B333" s="30"/>
      <c r="C333" s="657" t="s">
        <v>188</v>
      </c>
      <c r="D333" s="658"/>
      <c r="E333" s="659"/>
      <c r="F333" s="660"/>
      <c r="G333" s="660"/>
    </row>
    <row r="334" spans="1:7" ht="12.75" customHeight="1" x14ac:dyDescent="0.25">
      <c r="A334" s="29"/>
      <c r="B334" s="30"/>
      <c r="C334" s="657" t="s">
        <v>303</v>
      </c>
      <c r="D334" s="658"/>
      <c r="E334" s="659">
        <v>7.64</v>
      </c>
      <c r="F334" s="660"/>
      <c r="G334" s="660"/>
    </row>
    <row r="335" spans="1:7" ht="12.75" customHeight="1" x14ac:dyDescent="0.25">
      <c r="A335" s="29"/>
      <c r="B335" s="30"/>
      <c r="C335" s="706"/>
      <c r="D335" s="707"/>
      <c r="E335" s="707"/>
      <c r="F335" s="707"/>
      <c r="G335" s="707"/>
    </row>
    <row r="336" spans="1:7" ht="12.75" customHeight="1" x14ac:dyDescent="0.25">
      <c r="A336" s="22">
        <v>43</v>
      </c>
      <c r="B336" s="23" t="s">
        <v>304</v>
      </c>
      <c r="C336" s="24" t="s">
        <v>305</v>
      </c>
      <c r="D336" s="25" t="s">
        <v>124</v>
      </c>
      <c r="E336" s="26">
        <v>3.3971</v>
      </c>
      <c r="F336" s="27"/>
      <c r="G336" s="28">
        <f>ROUND(E336*F336,2)</f>
        <v>0</v>
      </c>
    </row>
    <row r="337" spans="1:7" ht="12.75" customHeight="1" x14ac:dyDescent="0.25">
      <c r="A337" s="29"/>
      <c r="B337" s="30"/>
      <c r="C337" s="721" t="s">
        <v>306</v>
      </c>
      <c r="D337" s="722"/>
      <c r="E337" s="722"/>
      <c r="F337" s="722"/>
      <c r="G337" s="722"/>
    </row>
    <row r="338" spans="1:7" ht="12.75" customHeight="1" x14ac:dyDescent="0.25">
      <c r="A338" s="29"/>
      <c r="B338" s="30"/>
      <c r="C338" s="657" t="s">
        <v>125</v>
      </c>
      <c r="D338" s="658"/>
      <c r="E338" s="659"/>
      <c r="F338" s="660"/>
      <c r="G338" s="660"/>
    </row>
    <row r="339" spans="1:7" ht="12.75" customHeight="1" x14ac:dyDescent="0.25">
      <c r="A339" s="29"/>
      <c r="B339" s="30"/>
      <c r="C339" s="657" t="s">
        <v>255</v>
      </c>
      <c r="D339" s="658"/>
      <c r="E339" s="659"/>
      <c r="F339" s="660"/>
      <c r="G339" s="660"/>
    </row>
    <row r="340" spans="1:7" ht="12.75" customHeight="1" x14ac:dyDescent="0.25">
      <c r="A340" s="29"/>
      <c r="B340" s="30"/>
      <c r="C340" s="657" t="s">
        <v>307</v>
      </c>
      <c r="D340" s="658"/>
      <c r="E340" s="659">
        <v>0.96599999999999997</v>
      </c>
      <c r="F340" s="660"/>
      <c r="G340" s="660"/>
    </row>
    <row r="341" spans="1:7" ht="12.75" customHeight="1" x14ac:dyDescent="0.25">
      <c r="A341" s="29"/>
      <c r="B341" s="30"/>
      <c r="C341" s="657" t="s">
        <v>125</v>
      </c>
      <c r="D341" s="658"/>
      <c r="E341" s="659"/>
      <c r="F341" s="660"/>
      <c r="G341" s="660"/>
    </row>
    <row r="342" spans="1:7" ht="12.75" customHeight="1" x14ac:dyDescent="0.25">
      <c r="A342" s="29"/>
      <c r="B342" s="30"/>
      <c r="C342" s="657" t="s">
        <v>255</v>
      </c>
      <c r="D342" s="658"/>
      <c r="E342" s="659"/>
      <c r="F342" s="660"/>
      <c r="G342" s="660"/>
    </row>
    <row r="343" spans="1:7" ht="12.75" customHeight="1" x14ac:dyDescent="0.25">
      <c r="A343" s="29"/>
      <c r="B343" s="30"/>
      <c r="C343" s="657" t="s">
        <v>308</v>
      </c>
      <c r="D343" s="658"/>
      <c r="E343" s="659">
        <v>0.70840000000000003</v>
      </c>
      <c r="F343" s="660"/>
      <c r="G343" s="660"/>
    </row>
    <row r="344" spans="1:7" ht="12.75" customHeight="1" x14ac:dyDescent="0.25">
      <c r="A344" s="29"/>
      <c r="B344" s="30"/>
      <c r="C344" s="657" t="s">
        <v>125</v>
      </c>
      <c r="D344" s="658"/>
      <c r="E344" s="659"/>
      <c r="F344" s="660"/>
      <c r="G344" s="660"/>
    </row>
    <row r="345" spans="1:7" ht="12.75" customHeight="1" x14ac:dyDescent="0.25">
      <c r="A345" s="29"/>
      <c r="B345" s="30"/>
      <c r="C345" s="657" t="s">
        <v>258</v>
      </c>
      <c r="D345" s="658"/>
      <c r="E345" s="659"/>
      <c r="F345" s="660"/>
      <c r="G345" s="660"/>
    </row>
    <row r="346" spans="1:7" ht="12.75" customHeight="1" x14ac:dyDescent="0.25">
      <c r="A346" s="29"/>
      <c r="B346" s="30"/>
      <c r="C346" s="657" t="s">
        <v>309</v>
      </c>
      <c r="D346" s="658"/>
      <c r="E346" s="659">
        <v>0.50600000000000001</v>
      </c>
      <c r="F346" s="660"/>
      <c r="G346" s="660"/>
    </row>
    <row r="347" spans="1:7" ht="12.75" customHeight="1" x14ac:dyDescent="0.25">
      <c r="A347" s="29"/>
      <c r="B347" s="30"/>
      <c r="C347" s="657" t="s">
        <v>125</v>
      </c>
      <c r="D347" s="658"/>
      <c r="E347" s="659"/>
      <c r="F347" s="660"/>
      <c r="G347" s="660"/>
    </row>
    <row r="348" spans="1:7" ht="12.75" customHeight="1" x14ac:dyDescent="0.25">
      <c r="A348" s="29"/>
      <c r="B348" s="30"/>
      <c r="C348" s="657" t="s">
        <v>260</v>
      </c>
      <c r="D348" s="658"/>
      <c r="E348" s="659"/>
      <c r="F348" s="660"/>
      <c r="G348" s="660"/>
    </row>
    <row r="349" spans="1:7" ht="12.75" customHeight="1" x14ac:dyDescent="0.25">
      <c r="A349" s="29"/>
      <c r="B349" s="30"/>
      <c r="C349" s="657" t="s">
        <v>310</v>
      </c>
      <c r="D349" s="658"/>
      <c r="E349" s="659">
        <v>0.33119999999999999</v>
      </c>
      <c r="F349" s="660"/>
      <c r="G349" s="660"/>
    </row>
    <row r="350" spans="1:7" ht="12.75" customHeight="1" x14ac:dyDescent="0.25">
      <c r="A350" s="29"/>
      <c r="B350" s="30"/>
      <c r="C350" s="657" t="s">
        <v>188</v>
      </c>
      <c r="D350" s="658"/>
      <c r="E350" s="659"/>
      <c r="F350" s="660"/>
      <c r="G350" s="660"/>
    </row>
    <row r="351" spans="1:7" ht="12.75" customHeight="1" x14ac:dyDescent="0.25">
      <c r="A351" s="29"/>
      <c r="B351" s="30"/>
      <c r="C351" s="657" t="s">
        <v>262</v>
      </c>
      <c r="D351" s="658"/>
      <c r="E351" s="659"/>
      <c r="F351" s="660"/>
      <c r="G351" s="660"/>
    </row>
    <row r="352" spans="1:7" ht="12.75" customHeight="1" x14ac:dyDescent="0.25">
      <c r="A352" s="29"/>
      <c r="B352" s="30"/>
      <c r="C352" s="657" t="s">
        <v>311</v>
      </c>
      <c r="D352" s="658"/>
      <c r="E352" s="659">
        <v>0.88549999999999995</v>
      </c>
      <c r="F352" s="660"/>
      <c r="G352" s="660"/>
    </row>
    <row r="353" spans="1:7" ht="12.75" customHeight="1" x14ac:dyDescent="0.25">
      <c r="A353" s="29"/>
      <c r="B353" s="30"/>
      <c r="C353" s="706"/>
      <c r="D353" s="707"/>
      <c r="E353" s="707"/>
      <c r="F353" s="707"/>
      <c r="G353" s="707"/>
    </row>
    <row r="354" spans="1:7" ht="12.75" customHeight="1" x14ac:dyDescent="0.25">
      <c r="A354" s="22">
        <v>44</v>
      </c>
      <c r="B354" s="23" t="s">
        <v>312</v>
      </c>
      <c r="C354" s="24" t="s">
        <v>313</v>
      </c>
      <c r="D354" s="25" t="s">
        <v>124</v>
      </c>
      <c r="E354" s="26">
        <v>15.772500000000001</v>
      </c>
      <c r="F354" s="27"/>
      <c r="G354" s="28">
        <f>ROUND(E354*F354,2)</f>
        <v>0</v>
      </c>
    </row>
    <row r="355" spans="1:7" ht="12.75" customHeight="1" x14ac:dyDescent="0.25">
      <c r="A355" s="29"/>
      <c r="B355" s="30"/>
      <c r="C355" s="721" t="s">
        <v>314</v>
      </c>
      <c r="D355" s="722"/>
      <c r="E355" s="722"/>
      <c r="F355" s="722"/>
      <c r="G355" s="722"/>
    </row>
    <row r="356" spans="1:7" ht="12.75" customHeight="1" x14ac:dyDescent="0.25">
      <c r="A356" s="29"/>
      <c r="B356" s="30"/>
      <c r="C356" s="657" t="s">
        <v>188</v>
      </c>
      <c r="D356" s="658"/>
      <c r="E356" s="659"/>
      <c r="F356" s="660"/>
      <c r="G356" s="660"/>
    </row>
    <row r="357" spans="1:7" ht="12.75" customHeight="1" x14ac:dyDescent="0.25">
      <c r="A357" s="29"/>
      <c r="B357" s="30"/>
      <c r="C357" s="657" t="s">
        <v>151</v>
      </c>
      <c r="D357" s="658"/>
      <c r="E357" s="659"/>
      <c r="F357" s="660"/>
      <c r="G357" s="660"/>
    </row>
    <row r="358" spans="1:7" ht="12.75" customHeight="1" x14ac:dyDescent="0.25">
      <c r="A358" s="29"/>
      <c r="B358" s="30"/>
      <c r="C358" s="657" t="s">
        <v>1183</v>
      </c>
      <c r="D358" s="658"/>
      <c r="E358" s="659">
        <v>14.625</v>
      </c>
      <c r="F358" s="660"/>
      <c r="G358" s="660"/>
    </row>
    <row r="359" spans="1:7" ht="12.75" customHeight="1" x14ac:dyDescent="0.25">
      <c r="A359" s="29"/>
      <c r="B359" s="30"/>
      <c r="C359" s="657" t="s">
        <v>189</v>
      </c>
      <c r="D359" s="658"/>
      <c r="E359" s="659">
        <v>1.1475</v>
      </c>
      <c r="F359" s="660"/>
      <c r="G359" s="660"/>
    </row>
    <row r="360" spans="1:7" ht="12.75" customHeight="1" x14ac:dyDescent="0.25">
      <c r="A360" s="29"/>
      <c r="B360" s="30"/>
      <c r="C360" s="706"/>
      <c r="D360" s="707"/>
      <c r="E360" s="707"/>
      <c r="F360" s="707"/>
      <c r="G360" s="707"/>
    </row>
    <row r="361" spans="1:7" ht="12.75" customHeight="1" x14ac:dyDescent="0.25">
      <c r="A361" s="22">
        <v>45</v>
      </c>
      <c r="B361" s="23" t="s">
        <v>315</v>
      </c>
      <c r="C361" s="24" t="s">
        <v>316</v>
      </c>
      <c r="D361" s="25" t="s">
        <v>124</v>
      </c>
      <c r="E361" s="26">
        <v>6.7942</v>
      </c>
      <c r="F361" s="27"/>
      <c r="G361" s="28">
        <f>ROUND(E361*F361,2)</f>
        <v>0</v>
      </c>
    </row>
    <row r="362" spans="1:7" ht="12.75" customHeight="1" x14ac:dyDescent="0.25">
      <c r="A362" s="29"/>
      <c r="B362" s="30"/>
      <c r="C362" s="721" t="s">
        <v>317</v>
      </c>
      <c r="D362" s="722"/>
      <c r="E362" s="722"/>
      <c r="F362" s="722"/>
      <c r="G362" s="722"/>
    </row>
    <row r="363" spans="1:7" ht="12.75" customHeight="1" x14ac:dyDescent="0.25">
      <c r="A363" s="29"/>
      <c r="B363" s="30"/>
      <c r="C363" s="657" t="s">
        <v>125</v>
      </c>
      <c r="D363" s="658"/>
      <c r="E363" s="659"/>
      <c r="F363" s="660"/>
      <c r="G363" s="660"/>
    </row>
    <row r="364" spans="1:7" ht="12.75" customHeight="1" x14ac:dyDescent="0.25">
      <c r="A364" s="29"/>
      <c r="B364" s="30"/>
      <c r="C364" s="657" t="s">
        <v>255</v>
      </c>
      <c r="D364" s="658"/>
      <c r="E364" s="659"/>
      <c r="F364" s="660"/>
      <c r="G364" s="660"/>
    </row>
    <row r="365" spans="1:7" ht="12.75" customHeight="1" x14ac:dyDescent="0.25">
      <c r="A365" s="29"/>
      <c r="B365" s="30"/>
      <c r="C365" s="657" t="s">
        <v>318</v>
      </c>
      <c r="D365" s="658"/>
      <c r="E365" s="659">
        <v>1.9319999999999999</v>
      </c>
      <c r="F365" s="660"/>
      <c r="G365" s="660"/>
    </row>
    <row r="366" spans="1:7" ht="12.75" customHeight="1" x14ac:dyDescent="0.25">
      <c r="A366" s="29"/>
      <c r="B366" s="30"/>
      <c r="C366" s="657" t="s">
        <v>125</v>
      </c>
      <c r="D366" s="658"/>
      <c r="E366" s="659"/>
      <c r="F366" s="660"/>
      <c r="G366" s="660"/>
    </row>
    <row r="367" spans="1:7" ht="12.75" customHeight="1" x14ac:dyDescent="0.25">
      <c r="A367" s="29"/>
      <c r="B367" s="30"/>
      <c r="C367" s="657" t="s">
        <v>255</v>
      </c>
      <c r="D367" s="658"/>
      <c r="E367" s="659"/>
      <c r="F367" s="660"/>
      <c r="G367" s="660"/>
    </row>
    <row r="368" spans="1:7" ht="12.75" customHeight="1" x14ac:dyDescent="0.25">
      <c r="A368" s="29"/>
      <c r="B368" s="30"/>
      <c r="C368" s="657" t="s">
        <v>319</v>
      </c>
      <c r="D368" s="658"/>
      <c r="E368" s="659">
        <v>1.4168000000000001</v>
      </c>
      <c r="F368" s="660"/>
      <c r="G368" s="660"/>
    </row>
    <row r="369" spans="1:7" ht="12.75" customHeight="1" x14ac:dyDescent="0.25">
      <c r="A369" s="29"/>
      <c r="B369" s="30"/>
      <c r="C369" s="657" t="s">
        <v>125</v>
      </c>
      <c r="D369" s="658"/>
      <c r="E369" s="659"/>
      <c r="F369" s="660"/>
      <c r="G369" s="660"/>
    </row>
    <row r="370" spans="1:7" ht="12.75" customHeight="1" x14ac:dyDescent="0.25">
      <c r="A370" s="29"/>
      <c r="B370" s="30"/>
      <c r="C370" s="657" t="s">
        <v>258</v>
      </c>
      <c r="D370" s="658"/>
      <c r="E370" s="659"/>
      <c r="F370" s="660"/>
      <c r="G370" s="660"/>
    </row>
    <row r="371" spans="1:7" ht="12.75" customHeight="1" x14ac:dyDescent="0.25">
      <c r="A371" s="29"/>
      <c r="B371" s="30"/>
      <c r="C371" s="657" t="s">
        <v>320</v>
      </c>
      <c r="D371" s="658"/>
      <c r="E371" s="659">
        <v>1.012</v>
      </c>
      <c r="F371" s="660"/>
      <c r="G371" s="660"/>
    </row>
    <row r="372" spans="1:7" ht="12.75" customHeight="1" x14ac:dyDescent="0.25">
      <c r="A372" s="29"/>
      <c r="B372" s="30"/>
      <c r="C372" s="657" t="s">
        <v>125</v>
      </c>
      <c r="D372" s="658"/>
      <c r="E372" s="659"/>
      <c r="F372" s="660"/>
      <c r="G372" s="660"/>
    </row>
    <row r="373" spans="1:7" ht="12.75" customHeight="1" x14ac:dyDescent="0.25">
      <c r="A373" s="29"/>
      <c r="B373" s="30"/>
      <c r="C373" s="657" t="s">
        <v>260</v>
      </c>
      <c r="D373" s="658"/>
      <c r="E373" s="659"/>
      <c r="F373" s="660"/>
      <c r="G373" s="660"/>
    </row>
    <row r="374" spans="1:7" ht="12.75" customHeight="1" x14ac:dyDescent="0.25">
      <c r="A374" s="29"/>
      <c r="B374" s="30"/>
      <c r="C374" s="657" t="s">
        <v>321</v>
      </c>
      <c r="D374" s="658"/>
      <c r="E374" s="659">
        <v>0.66239999999999999</v>
      </c>
      <c r="F374" s="660"/>
      <c r="G374" s="660"/>
    </row>
    <row r="375" spans="1:7" ht="12.75" customHeight="1" x14ac:dyDescent="0.25">
      <c r="A375" s="29"/>
      <c r="B375" s="30"/>
      <c r="C375" s="657" t="s">
        <v>188</v>
      </c>
      <c r="D375" s="658"/>
      <c r="E375" s="659"/>
      <c r="F375" s="660"/>
      <c r="G375" s="660"/>
    </row>
    <row r="376" spans="1:7" ht="12.75" customHeight="1" x14ac:dyDescent="0.25">
      <c r="A376" s="29"/>
      <c r="B376" s="30"/>
      <c r="C376" s="657" t="s">
        <v>262</v>
      </c>
      <c r="D376" s="658"/>
      <c r="E376" s="659"/>
      <c r="F376" s="660"/>
      <c r="G376" s="660"/>
    </row>
    <row r="377" spans="1:7" ht="12.75" customHeight="1" x14ac:dyDescent="0.25">
      <c r="A377" s="29"/>
      <c r="B377" s="30"/>
      <c r="C377" s="657" t="s">
        <v>322</v>
      </c>
      <c r="D377" s="658"/>
      <c r="E377" s="659">
        <v>1.7709999999999999</v>
      </c>
      <c r="F377" s="660"/>
      <c r="G377" s="660"/>
    </row>
    <row r="378" spans="1:7" ht="12.75" customHeight="1" x14ac:dyDescent="0.25">
      <c r="A378" s="29"/>
      <c r="B378" s="30"/>
      <c r="C378" s="706"/>
      <c r="D378" s="707"/>
      <c r="E378" s="707"/>
      <c r="F378" s="707"/>
      <c r="G378" s="707"/>
    </row>
    <row r="379" spans="1:7" ht="12.75" customHeight="1" x14ac:dyDescent="0.25">
      <c r="A379" s="22">
        <v>46</v>
      </c>
      <c r="B379" s="23" t="s">
        <v>323</v>
      </c>
      <c r="C379" s="24" t="s">
        <v>324</v>
      </c>
      <c r="D379" s="25" t="s">
        <v>141</v>
      </c>
      <c r="E379" s="26">
        <v>0.184</v>
      </c>
      <c r="F379" s="27"/>
      <c r="G379" s="28">
        <f>ROUND(E379*F379,2)</f>
        <v>0</v>
      </c>
    </row>
    <row r="380" spans="1:7" ht="12.75" customHeight="1" x14ac:dyDescent="0.25">
      <c r="A380" s="29"/>
      <c r="B380" s="30"/>
      <c r="C380" s="721" t="s">
        <v>325</v>
      </c>
      <c r="D380" s="722"/>
      <c r="E380" s="722"/>
      <c r="F380" s="722"/>
      <c r="G380" s="722"/>
    </row>
    <row r="381" spans="1:7" ht="12.75" customHeight="1" x14ac:dyDescent="0.25">
      <c r="A381" s="29"/>
      <c r="B381" s="30"/>
      <c r="C381" s="657" t="s">
        <v>188</v>
      </c>
      <c r="D381" s="658"/>
      <c r="E381" s="659"/>
      <c r="F381" s="660"/>
      <c r="G381" s="660"/>
    </row>
    <row r="382" spans="1:7" ht="12.75" customHeight="1" x14ac:dyDescent="0.25">
      <c r="A382" s="29"/>
      <c r="B382" s="30"/>
      <c r="C382" s="657" t="s">
        <v>199</v>
      </c>
      <c r="D382" s="658"/>
      <c r="E382" s="659"/>
      <c r="F382" s="660"/>
      <c r="G382" s="660"/>
    </row>
    <row r="383" spans="1:7" ht="12.75" customHeight="1" x14ac:dyDescent="0.25">
      <c r="A383" s="29"/>
      <c r="B383" s="30"/>
      <c r="C383" s="657" t="s">
        <v>326</v>
      </c>
      <c r="D383" s="658"/>
      <c r="E383" s="659">
        <v>0.184</v>
      </c>
      <c r="F383" s="660"/>
      <c r="G383" s="660"/>
    </row>
    <row r="384" spans="1:7" ht="12.75" customHeight="1" x14ac:dyDescent="0.25">
      <c r="A384" s="29"/>
      <c r="B384" s="30"/>
      <c r="C384" s="706"/>
      <c r="D384" s="707"/>
      <c r="E384" s="707"/>
      <c r="F384" s="707"/>
      <c r="G384" s="707"/>
    </row>
    <row r="385" spans="1:7" ht="12.75" customHeight="1" x14ac:dyDescent="0.25">
      <c r="A385" s="22">
        <v>47</v>
      </c>
      <c r="B385" s="23" t="s">
        <v>327</v>
      </c>
      <c r="C385" s="24" t="s">
        <v>328</v>
      </c>
      <c r="D385" s="25" t="s">
        <v>141</v>
      </c>
      <c r="E385" s="26">
        <v>7.9323399999999999</v>
      </c>
      <c r="F385" s="27"/>
      <c r="G385" s="28">
        <f>ROUND(E385*F385,2)</f>
        <v>0</v>
      </c>
    </row>
    <row r="386" spans="1:7" ht="12.75" customHeight="1" x14ac:dyDescent="0.25">
      <c r="A386" s="29"/>
      <c r="B386" s="30"/>
      <c r="C386" s="657" t="s">
        <v>329</v>
      </c>
      <c r="D386" s="658"/>
      <c r="E386" s="659"/>
      <c r="F386" s="660"/>
      <c r="G386" s="660"/>
    </row>
    <row r="387" spans="1:7" ht="12.75" customHeight="1" x14ac:dyDescent="0.25">
      <c r="A387" s="29"/>
      <c r="B387" s="30"/>
      <c r="C387" s="657" t="s">
        <v>125</v>
      </c>
      <c r="D387" s="658"/>
      <c r="E387" s="659"/>
      <c r="F387" s="660"/>
      <c r="G387" s="660"/>
    </row>
    <row r="388" spans="1:7" ht="12.75" customHeight="1" x14ac:dyDescent="0.25">
      <c r="A388" s="29"/>
      <c r="B388" s="30"/>
      <c r="C388" s="657" t="s">
        <v>330</v>
      </c>
      <c r="D388" s="658"/>
      <c r="E388" s="659">
        <v>2.1859199999999999</v>
      </c>
      <c r="F388" s="660"/>
      <c r="G388" s="660"/>
    </row>
    <row r="389" spans="1:7" ht="12.75" customHeight="1" x14ac:dyDescent="0.25">
      <c r="A389" s="29"/>
      <c r="B389" s="30"/>
      <c r="C389" s="657" t="s">
        <v>331</v>
      </c>
      <c r="D389" s="658"/>
      <c r="E389" s="659">
        <v>0.54647999999999997</v>
      </c>
      <c r="F389" s="660"/>
      <c r="G389" s="660"/>
    </row>
    <row r="390" spans="1:7" ht="12.75" customHeight="1" x14ac:dyDescent="0.25">
      <c r="A390" s="29"/>
      <c r="B390" s="30"/>
      <c r="C390" s="657" t="s">
        <v>332</v>
      </c>
      <c r="D390" s="658"/>
      <c r="E390" s="659">
        <v>0.46575</v>
      </c>
      <c r="F390" s="660"/>
      <c r="G390" s="660"/>
    </row>
    <row r="391" spans="1:7" ht="12.75" customHeight="1" x14ac:dyDescent="0.25">
      <c r="A391" s="29"/>
      <c r="B391" s="30"/>
      <c r="C391" s="657" t="s">
        <v>333</v>
      </c>
      <c r="D391" s="658"/>
      <c r="E391" s="659">
        <v>0.93149999999999999</v>
      </c>
      <c r="F391" s="660"/>
      <c r="G391" s="660"/>
    </row>
    <row r="392" spans="1:7" ht="12.75" customHeight="1" x14ac:dyDescent="0.25">
      <c r="A392" s="29"/>
      <c r="B392" s="30"/>
      <c r="C392" s="657" t="s">
        <v>334</v>
      </c>
      <c r="D392" s="658"/>
      <c r="E392" s="659">
        <v>3.8026900000000001</v>
      </c>
      <c r="F392" s="660"/>
      <c r="G392" s="660"/>
    </row>
    <row r="393" spans="1:7" ht="12.75" customHeight="1" x14ac:dyDescent="0.25">
      <c r="A393" s="29"/>
      <c r="B393" s="30"/>
      <c r="C393" s="706"/>
      <c r="D393" s="707"/>
      <c r="E393" s="707"/>
      <c r="F393" s="707"/>
      <c r="G393" s="707"/>
    </row>
    <row r="394" spans="1:7" ht="12.75" customHeight="1" x14ac:dyDescent="0.25">
      <c r="A394" s="22">
        <v>48</v>
      </c>
      <c r="B394" s="23" t="s">
        <v>335</v>
      </c>
      <c r="C394" s="24" t="s">
        <v>336</v>
      </c>
      <c r="D394" s="25" t="s">
        <v>249</v>
      </c>
      <c r="E394" s="26">
        <v>2</v>
      </c>
      <c r="F394" s="27"/>
      <c r="G394" s="28">
        <f>ROUND(E394*F394,2)</f>
        <v>0</v>
      </c>
    </row>
    <row r="395" spans="1:7" ht="12.75" customHeight="1" x14ac:dyDescent="0.25">
      <c r="A395" s="29"/>
      <c r="B395" s="30"/>
      <c r="C395" s="657" t="s">
        <v>188</v>
      </c>
      <c r="D395" s="658"/>
      <c r="E395" s="659"/>
      <c r="F395" s="660"/>
      <c r="G395" s="660"/>
    </row>
    <row r="396" spans="1:7" ht="12.75" customHeight="1" x14ac:dyDescent="0.25">
      <c r="A396" s="29"/>
      <c r="B396" s="30"/>
      <c r="C396" s="657" t="s">
        <v>183</v>
      </c>
      <c r="D396" s="658"/>
      <c r="E396" s="659">
        <v>2</v>
      </c>
      <c r="F396" s="660"/>
      <c r="G396" s="660"/>
    </row>
    <row r="397" spans="1:7" ht="12.75" customHeight="1" x14ac:dyDescent="0.25">
      <c r="A397" s="29"/>
      <c r="B397" s="30"/>
      <c r="C397" s="706"/>
      <c r="D397" s="707"/>
      <c r="E397" s="707"/>
      <c r="F397" s="707"/>
      <c r="G397" s="707"/>
    </row>
    <row r="398" spans="1:7" ht="12.75" customHeight="1" x14ac:dyDescent="0.25">
      <c r="A398" s="22">
        <v>49</v>
      </c>
      <c r="B398" s="23" t="s">
        <v>337</v>
      </c>
      <c r="C398" s="24" t="s">
        <v>338</v>
      </c>
      <c r="D398" s="25" t="s">
        <v>249</v>
      </c>
      <c r="E398" s="26">
        <v>6</v>
      </c>
      <c r="F398" s="27"/>
      <c r="G398" s="28">
        <f>ROUND(E398*F398,2)</f>
        <v>0</v>
      </c>
    </row>
    <row r="399" spans="1:7" ht="12.75" customHeight="1" x14ac:dyDescent="0.25">
      <c r="A399" s="29"/>
      <c r="B399" s="30"/>
      <c r="C399" s="657" t="s">
        <v>125</v>
      </c>
      <c r="D399" s="658"/>
      <c r="E399" s="659"/>
      <c r="F399" s="660"/>
      <c r="G399" s="660"/>
    </row>
    <row r="400" spans="1:7" ht="12.75" customHeight="1" x14ac:dyDescent="0.25">
      <c r="A400" s="29"/>
      <c r="B400" s="30"/>
      <c r="C400" s="657" t="s">
        <v>255</v>
      </c>
      <c r="D400" s="658"/>
      <c r="E400" s="659"/>
      <c r="F400" s="660"/>
      <c r="G400" s="660"/>
    </row>
    <row r="401" spans="1:7" ht="12.75" customHeight="1" x14ac:dyDescent="0.25">
      <c r="A401" s="29"/>
      <c r="B401" s="30"/>
      <c r="C401" s="657" t="s">
        <v>273</v>
      </c>
      <c r="D401" s="658"/>
      <c r="E401" s="659">
        <v>6</v>
      </c>
      <c r="F401" s="660"/>
      <c r="G401" s="660"/>
    </row>
    <row r="402" spans="1:7" ht="12.75" customHeight="1" x14ac:dyDescent="0.25">
      <c r="A402" s="29"/>
      <c r="B402" s="30"/>
      <c r="C402" s="706"/>
      <c r="D402" s="707"/>
      <c r="E402" s="707"/>
      <c r="F402" s="707"/>
      <c r="G402" s="707"/>
    </row>
    <row r="403" spans="1:7" ht="12.75" customHeight="1" x14ac:dyDescent="0.25">
      <c r="A403" s="22">
        <v>50</v>
      </c>
      <c r="B403" s="23" t="s">
        <v>339</v>
      </c>
      <c r="C403" s="24" t="s">
        <v>340</v>
      </c>
      <c r="D403" s="25" t="s">
        <v>192</v>
      </c>
      <c r="E403" s="26">
        <v>4.2500000000000003E-3</v>
      </c>
      <c r="F403" s="27"/>
      <c r="G403" s="28">
        <f>ROUND(E403*F403,2)</f>
        <v>0</v>
      </c>
    </row>
    <row r="404" spans="1:7" ht="12.75" customHeight="1" x14ac:dyDescent="0.25">
      <c r="A404" s="29"/>
      <c r="B404" s="30"/>
      <c r="C404" s="657" t="s">
        <v>188</v>
      </c>
      <c r="D404" s="658"/>
      <c r="E404" s="659"/>
      <c r="F404" s="660"/>
      <c r="G404" s="660"/>
    </row>
    <row r="405" spans="1:7" ht="12.75" customHeight="1" x14ac:dyDescent="0.25">
      <c r="A405" s="29"/>
      <c r="B405" s="30"/>
      <c r="C405" s="657" t="s">
        <v>199</v>
      </c>
      <c r="D405" s="658"/>
      <c r="E405" s="659"/>
      <c r="F405" s="660"/>
      <c r="G405" s="660"/>
    </row>
    <row r="406" spans="1:7" ht="12.75" customHeight="1" x14ac:dyDescent="0.25">
      <c r="A406" s="29"/>
      <c r="B406" s="30"/>
      <c r="C406" s="657" t="s">
        <v>341</v>
      </c>
      <c r="D406" s="658"/>
      <c r="E406" s="659">
        <v>4.2500000000000003E-3</v>
      </c>
      <c r="F406" s="660"/>
      <c r="G406" s="660"/>
    </row>
    <row r="407" spans="1:7" ht="12.75" customHeight="1" x14ac:dyDescent="0.25">
      <c r="A407" s="29"/>
      <c r="B407" s="30"/>
      <c r="C407" s="706"/>
      <c r="D407" s="707"/>
      <c r="E407" s="707"/>
      <c r="F407" s="707"/>
      <c r="G407" s="707"/>
    </row>
    <row r="408" spans="1:7" ht="12.75" customHeight="1" x14ac:dyDescent="0.25">
      <c r="A408" s="22">
        <v>51</v>
      </c>
      <c r="B408" s="23" t="s">
        <v>342</v>
      </c>
      <c r="C408" s="24" t="s">
        <v>343</v>
      </c>
      <c r="D408" s="25" t="s">
        <v>132</v>
      </c>
      <c r="E408" s="26">
        <v>8.7859999999999996</v>
      </c>
      <c r="F408" s="27"/>
      <c r="G408" s="28">
        <f>ROUND(E408*F408,2)</f>
        <v>0</v>
      </c>
    </row>
    <row r="409" spans="1:7" ht="12.75" customHeight="1" x14ac:dyDescent="0.25">
      <c r="A409" s="29"/>
      <c r="B409" s="30"/>
      <c r="C409" s="657" t="s">
        <v>188</v>
      </c>
      <c r="D409" s="658"/>
      <c r="E409" s="659"/>
      <c r="F409" s="660"/>
      <c r="G409" s="660"/>
    </row>
    <row r="410" spans="1:7" ht="12.75" customHeight="1" x14ac:dyDescent="0.25">
      <c r="A410" s="29"/>
      <c r="B410" s="30"/>
      <c r="C410" s="657" t="s">
        <v>344</v>
      </c>
      <c r="D410" s="658"/>
      <c r="E410" s="659"/>
      <c r="F410" s="660"/>
      <c r="G410" s="660"/>
    </row>
    <row r="411" spans="1:7" ht="12.75" customHeight="1" x14ac:dyDescent="0.25">
      <c r="A411" s="29"/>
      <c r="B411" s="30"/>
      <c r="C411" s="657" t="s">
        <v>345</v>
      </c>
      <c r="D411" s="658"/>
      <c r="E411" s="659">
        <v>0.28799999999999998</v>
      </c>
      <c r="F411" s="660"/>
      <c r="G411" s="660"/>
    </row>
    <row r="412" spans="1:7" ht="12.75" customHeight="1" x14ac:dyDescent="0.25">
      <c r="A412" s="29"/>
      <c r="B412" s="30"/>
      <c r="C412" s="657" t="s">
        <v>346</v>
      </c>
      <c r="D412" s="658"/>
      <c r="E412" s="659"/>
      <c r="F412" s="660"/>
      <c r="G412" s="660"/>
    </row>
    <row r="413" spans="1:7" ht="12.75" customHeight="1" x14ac:dyDescent="0.25">
      <c r="A413" s="29"/>
      <c r="B413" s="30"/>
      <c r="C413" s="657" t="s">
        <v>347</v>
      </c>
      <c r="D413" s="658"/>
      <c r="E413" s="659">
        <v>1.1379999999999999</v>
      </c>
      <c r="F413" s="660"/>
      <c r="G413" s="660"/>
    </row>
    <row r="414" spans="1:7" ht="12.75" customHeight="1" x14ac:dyDescent="0.25">
      <c r="A414" s="29"/>
      <c r="B414" s="30"/>
      <c r="C414" s="657" t="s">
        <v>188</v>
      </c>
      <c r="D414" s="658"/>
      <c r="E414" s="659"/>
      <c r="F414" s="660"/>
      <c r="G414" s="660"/>
    </row>
    <row r="415" spans="1:7" ht="12.75" customHeight="1" x14ac:dyDescent="0.25">
      <c r="A415" s="29"/>
      <c r="B415" s="30"/>
      <c r="C415" s="657" t="s">
        <v>199</v>
      </c>
      <c r="D415" s="658"/>
      <c r="E415" s="659"/>
      <c r="F415" s="660"/>
      <c r="G415" s="660"/>
    </row>
    <row r="416" spans="1:7" ht="12.75" customHeight="1" x14ac:dyDescent="0.25">
      <c r="A416" s="29"/>
      <c r="B416" s="30"/>
      <c r="C416" s="657" t="s">
        <v>348</v>
      </c>
      <c r="D416" s="658"/>
      <c r="E416" s="659">
        <v>7.36</v>
      </c>
      <c r="F416" s="660"/>
      <c r="G416" s="660"/>
    </row>
    <row r="417" spans="1:7" ht="12.75" customHeight="1" x14ac:dyDescent="0.25">
      <c r="A417" s="29"/>
      <c r="B417" s="30"/>
      <c r="C417" s="706"/>
      <c r="D417" s="707"/>
      <c r="E417" s="707"/>
      <c r="F417" s="707"/>
      <c r="G417" s="707"/>
    </row>
    <row r="418" spans="1:7" ht="12.75" customHeight="1" x14ac:dyDescent="0.25">
      <c r="A418" s="16" t="s">
        <v>14</v>
      </c>
      <c r="B418" s="17" t="s">
        <v>349</v>
      </c>
      <c r="C418" s="18" t="s">
        <v>350</v>
      </c>
      <c r="D418" s="19"/>
      <c r="E418" s="20"/>
      <c r="F418" s="21"/>
      <c r="G418" s="21">
        <f>SUMIF(AG419:AG451,"&lt;&gt;NOR",G419:G451)</f>
        <v>0</v>
      </c>
    </row>
    <row r="419" spans="1:7" ht="12.75" customHeight="1" x14ac:dyDescent="0.25">
      <c r="A419" s="22">
        <v>52</v>
      </c>
      <c r="B419" s="23" t="s">
        <v>351</v>
      </c>
      <c r="C419" s="24" t="s">
        <v>352</v>
      </c>
      <c r="D419" s="25" t="s">
        <v>124</v>
      </c>
      <c r="E419" s="26">
        <v>6.7249999999999996</v>
      </c>
      <c r="F419" s="27"/>
      <c r="G419" s="28">
        <f>ROUND(E419*F419,2)</f>
        <v>0</v>
      </c>
    </row>
    <row r="420" spans="1:7" ht="12.75" customHeight="1" x14ac:dyDescent="0.25">
      <c r="A420" s="29"/>
      <c r="B420" s="30"/>
      <c r="C420" s="657" t="s">
        <v>188</v>
      </c>
      <c r="D420" s="658"/>
      <c r="E420" s="659"/>
      <c r="F420" s="660"/>
      <c r="G420" s="660"/>
    </row>
    <row r="421" spans="1:7" ht="12.75" customHeight="1" x14ac:dyDescent="0.25">
      <c r="A421" s="29"/>
      <c r="B421" s="30"/>
      <c r="C421" s="657" t="s">
        <v>134</v>
      </c>
      <c r="D421" s="658"/>
      <c r="E421" s="659"/>
      <c r="F421" s="660"/>
      <c r="G421" s="660"/>
    </row>
    <row r="422" spans="1:7" ht="12.75" customHeight="1" x14ac:dyDescent="0.25">
      <c r="A422" s="29"/>
      <c r="B422" s="30"/>
      <c r="C422" s="657" t="s">
        <v>175</v>
      </c>
      <c r="D422" s="658"/>
      <c r="E422" s="659">
        <v>6.7249999999999996</v>
      </c>
      <c r="F422" s="660"/>
      <c r="G422" s="660"/>
    </row>
    <row r="423" spans="1:7" ht="12.75" customHeight="1" x14ac:dyDescent="0.25">
      <c r="A423" s="29"/>
      <c r="B423" s="30"/>
      <c r="C423" s="706"/>
      <c r="D423" s="707"/>
      <c r="E423" s="707"/>
      <c r="F423" s="707"/>
      <c r="G423" s="707"/>
    </row>
    <row r="424" spans="1:7" ht="12.75" customHeight="1" x14ac:dyDescent="0.25">
      <c r="A424" s="22">
        <v>53</v>
      </c>
      <c r="B424" s="23" t="s">
        <v>353</v>
      </c>
      <c r="C424" s="24" t="s">
        <v>354</v>
      </c>
      <c r="D424" s="25" t="s">
        <v>192</v>
      </c>
      <c r="E424" s="26">
        <v>0.86399999999999999</v>
      </c>
      <c r="F424" s="27"/>
      <c r="G424" s="28">
        <f>ROUND(E424*F424,2)</f>
        <v>0</v>
      </c>
    </row>
    <row r="425" spans="1:7" ht="12.75" customHeight="1" x14ac:dyDescent="0.25">
      <c r="A425" s="29"/>
      <c r="B425" s="30"/>
      <c r="C425" s="721" t="s">
        <v>355</v>
      </c>
      <c r="D425" s="722"/>
      <c r="E425" s="722"/>
      <c r="F425" s="722"/>
      <c r="G425" s="722"/>
    </row>
    <row r="426" spans="1:7" ht="12.75" customHeight="1" x14ac:dyDescent="0.25">
      <c r="A426" s="29"/>
      <c r="B426" s="30"/>
      <c r="C426" s="657" t="s">
        <v>188</v>
      </c>
      <c r="D426" s="658"/>
      <c r="E426" s="659"/>
      <c r="F426" s="660"/>
      <c r="G426" s="660"/>
    </row>
    <row r="427" spans="1:7" ht="12.75" customHeight="1" x14ac:dyDescent="0.25">
      <c r="A427" s="29"/>
      <c r="B427" s="30"/>
      <c r="C427" s="657" t="s">
        <v>126</v>
      </c>
      <c r="D427" s="658"/>
      <c r="E427" s="659"/>
      <c r="F427" s="660"/>
      <c r="G427" s="660"/>
    </row>
    <row r="428" spans="1:7" ht="12.75" customHeight="1" x14ac:dyDescent="0.25">
      <c r="A428" s="29"/>
      <c r="B428" s="30"/>
      <c r="C428" s="657" t="s">
        <v>356</v>
      </c>
      <c r="D428" s="658"/>
      <c r="E428" s="659">
        <v>0.86399999999999999</v>
      </c>
      <c r="F428" s="660"/>
      <c r="G428" s="660"/>
    </row>
    <row r="429" spans="1:7" ht="12.75" customHeight="1" x14ac:dyDescent="0.25">
      <c r="A429" s="29"/>
      <c r="B429" s="30"/>
      <c r="C429" s="706"/>
      <c r="D429" s="707"/>
      <c r="E429" s="707"/>
      <c r="F429" s="707"/>
      <c r="G429" s="707"/>
    </row>
    <row r="430" spans="1:7" ht="12.75" customHeight="1" x14ac:dyDescent="0.25">
      <c r="A430" s="22">
        <v>54</v>
      </c>
      <c r="B430" s="23" t="s">
        <v>357</v>
      </c>
      <c r="C430" s="24" t="s">
        <v>358</v>
      </c>
      <c r="D430" s="25" t="s">
        <v>124</v>
      </c>
      <c r="E430" s="26">
        <v>2.25</v>
      </c>
      <c r="F430" s="27"/>
      <c r="G430" s="28">
        <f>ROUND(E430*F430,2)</f>
        <v>0</v>
      </c>
    </row>
    <row r="431" spans="1:7" ht="12.75" customHeight="1" x14ac:dyDescent="0.25">
      <c r="A431" s="29"/>
      <c r="B431" s="30"/>
      <c r="C431" s="657" t="s">
        <v>188</v>
      </c>
      <c r="D431" s="658"/>
      <c r="E431" s="659"/>
      <c r="F431" s="660"/>
      <c r="G431" s="660"/>
    </row>
    <row r="432" spans="1:7" ht="12.75" customHeight="1" x14ac:dyDescent="0.25">
      <c r="A432" s="29"/>
      <c r="B432" s="30"/>
      <c r="C432" s="657" t="s">
        <v>126</v>
      </c>
      <c r="D432" s="658"/>
      <c r="E432" s="659"/>
      <c r="F432" s="660"/>
      <c r="G432" s="660"/>
    </row>
    <row r="433" spans="1:7" ht="12.75" customHeight="1" x14ac:dyDescent="0.25">
      <c r="A433" s="29"/>
      <c r="B433" s="30"/>
      <c r="C433" s="657" t="s">
        <v>127</v>
      </c>
      <c r="D433" s="658"/>
      <c r="E433" s="659">
        <v>2.25</v>
      </c>
      <c r="F433" s="660"/>
      <c r="G433" s="660"/>
    </row>
    <row r="434" spans="1:7" ht="12.75" customHeight="1" x14ac:dyDescent="0.25">
      <c r="A434" s="29"/>
      <c r="B434" s="30"/>
      <c r="C434" s="706"/>
      <c r="D434" s="707"/>
      <c r="E434" s="707"/>
      <c r="F434" s="707"/>
      <c r="G434" s="707"/>
    </row>
    <row r="435" spans="1:7" ht="12.75" customHeight="1" x14ac:dyDescent="0.25">
      <c r="A435" s="22">
        <v>55</v>
      </c>
      <c r="B435" s="23" t="s">
        <v>359</v>
      </c>
      <c r="C435" s="24" t="s">
        <v>360</v>
      </c>
      <c r="D435" s="25" t="s">
        <v>124</v>
      </c>
      <c r="E435" s="26">
        <v>6.7249999999999996</v>
      </c>
      <c r="F435" s="27"/>
      <c r="G435" s="28">
        <f>ROUND(E435*F435,2)</f>
        <v>0</v>
      </c>
    </row>
    <row r="436" spans="1:7" ht="12.75" customHeight="1" x14ac:dyDescent="0.25">
      <c r="A436" s="29"/>
      <c r="B436" s="30"/>
      <c r="C436" s="721" t="s">
        <v>361</v>
      </c>
      <c r="D436" s="722"/>
      <c r="E436" s="722"/>
      <c r="F436" s="722"/>
      <c r="G436" s="722"/>
    </row>
    <row r="437" spans="1:7" ht="12.75" customHeight="1" x14ac:dyDescent="0.25">
      <c r="A437" s="29"/>
      <c r="B437" s="30"/>
      <c r="C437" s="657" t="s">
        <v>188</v>
      </c>
      <c r="D437" s="658"/>
      <c r="E437" s="659"/>
      <c r="F437" s="660"/>
      <c r="G437" s="660"/>
    </row>
    <row r="438" spans="1:7" ht="12.75" customHeight="1" x14ac:dyDescent="0.25">
      <c r="A438" s="29"/>
      <c r="B438" s="30"/>
      <c r="C438" s="657" t="s">
        <v>134</v>
      </c>
      <c r="D438" s="658"/>
      <c r="E438" s="659"/>
      <c r="F438" s="660"/>
      <c r="G438" s="660"/>
    </row>
    <row r="439" spans="1:7" ht="12.75" customHeight="1" x14ac:dyDescent="0.25">
      <c r="A439" s="29"/>
      <c r="B439" s="30"/>
      <c r="C439" s="657" t="s">
        <v>175</v>
      </c>
      <c r="D439" s="658"/>
      <c r="E439" s="659">
        <v>6.7249999999999996</v>
      </c>
      <c r="F439" s="660"/>
      <c r="G439" s="660"/>
    </row>
    <row r="440" spans="1:7" ht="12.75" customHeight="1" x14ac:dyDescent="0.25">
      <c r="A440" s="29"/>
      <c r="B440" s="30"/>
      <c r="C440" s="706"/>
      <c r="D440" s="707"/>
      <c r="E440" s="707"/>
      <c r="F440" s="707"/>
      <c r="G440" s="707"/>
    </row>
    <row r="441" spans="1:7" ht="12.75" customHeight="1" x14ac:dyDescent="0.25">
      <c r="A441" s="22">
        <v>56</v>
      </c>
      <c r="B441" s="23" t="s">
        <v>362</v>
      </c>
      <c r="C441" s="24" t="s">
        <v>363</v>
      </c>
      <c r="D441" s="25" t="s">
        <v>132</v>
      </c>
      <c r="E441" s="26">
        <v>5</v>
      </c>
      <c r="F441" s="27"/>
      <c r="G441" s="28">
        <f>ROUND(E441*F441,2)</f>
        <v>0</v>
      </c>
    </row>
    <row r="442" spans="1:7" ht="12.75" customHeight="1" x14ac:dyDescent="0.25">
      <c r="A442" s="29"/>
      <c r="B442" s="30"/>
      <c r="C442" s="721" t="s">
        <v>364</v>
      </c>
      <c r="D442" s="722"/>
      <c r="E442" s="722"/>
      <c r="F442" s="722"/>
      <c r="G442" s="722"/>
    </row>
    <row r="443" spans="1:7" ht="12.75" customHeight="1" x14ac:dyDescent="0.25">
      <c r="A443" s="29"/>
      <c r="B443" s="30"/>
      <c r="C443" s="657" t="s">
        <v>188</v>
      </c>
      <c r="D443" s="658"/>
      <c r="E443" s="659"/>
      <c r="F443" s="660"/>
      <c r="G443" s="660"/>
    </row>
    <row r="444" spans="1:7" ht="12.75" customHeight="1" x14ac:dyDescent="0.25">
      <c r="A444" s="29"/>
      <c r="B444" s="30"/>
      <c r="C444" s="657" t="s">
        <v>126</v>
      </c>
      <c r="D444" s="658"/>
      <c r="E444" s="659"/>
      <c r="F444" s="660"/>
      <c r="G444" s="660"/>
    </row>
    <row r="445" spans="1:7" ht="12.75" customHeight="1" x14ac:dyDescent="0.25">
      <c r="A445" s="29"/>
      <c r="B445" s="30"/>
      <c r="C445" s="657" t="s">
        <v>365</v>
      </c>
      <c r="D445" s="658"/>
      <c r="E445" s="659">
        <v>5</v>
      </c>
      <c r="F445" s="660"/>
      <c r="G445" s="660"/>
    </row>
    <row r="446" spans="1:7" ht="12.75" customHeight="1" x14ac:dyDescent="0.25">
      <c r="A446" s="29"/>
      <c r="B446" s="30"/>
      <c r="C446" s="706"/>
      <c r="D446" s="707"/>
      <c r="E446" s="707"/>
      <c r="F446" s="707"/>
      <c r="G446" s="707"/>
    </row>
    <row r="447" spans="1:7" ht="12.75" customHeight="1" x14ac:dyDescent="0.25">
      <c r="A447" s="22">
        <v>57</v>
      </c>
      <c r="B447" s="23" t="s">
        <v>366</v>
      </c>
      <c r="C447" s="24" t="s">
        <v>367</v>
      </c>
      <c r="D447" s="25" t="s">
        <v>124</v>
      </c>
      <c r="E447" s="26">
        <v>7.7337499999999997</v>
      </c>
      <c r="F447" s="27"/>
      <c r="G447" s="28">
        <f>ROUND(E447*F447,2)</f>
        <v>0</v>
      </c>
    </row>
    <row r="448" spans="1:7" ht="12.75" customHeight="1" x14ac:dyDescent="0.25">
      <c r="A448" s="29"/>
      <c r="B448" s="30"/>
      <c r="C448" s="657" t="s">
        <v>188</v>
      </c>
      <c r="D448" s="658"/>
      <c r="E448" s="659"/>
      <c r="F448" s="660"/>
      <c r="G448" s="660"/>
    </row>
    <row r="449" spans="1:7" ht="12.75" customHeight="1" x14ac:dyDescent="0.25">
      <c r="A449" s="29"/>
      <c r="B449" s="30"/>
      <c r="C449" s="657" t="s">
        <v>134</v>
      </c>
      <c r="D449" s="658"/>
      <c r="E449" s="659"/>
      <c r="F449" s="660"/>
      <c r="G449" s="660"/>
    </row>
    <row r="450" spans="1:7" ht="12.75" customHeight="1" x14ac:dyDescent="0.25">
      <c r="A450" s="29"/>
      <c r="B450" s="30"/>
      <c r="C450" s="657" t="s">
        <v>368</v>
      </c>
      <c r="D450" s="658"/>
      <c r="E450" s="659">
        <v>7.7337499999999997</v>
      </c>
      <c r="F450" s="660"/>
      <c r="G450" s="660"/>
    </row>
    <row r="451" spans="1:7" ht="12.75" customHeight="1" x14ac:dyDescent="0.25">
      <c r="A451" s="29"/>
      <c r="B451" s="30"/>
      <c r="C451" s="706"/>
      <c r="D451" s="707"/>
      <c r="E451" s="707"/>
      <c r="F451" s="707"/>
      <c r="G451" s="707"/>
    </row>
    <row r="452" spans="1:7" ht="12.75" customHeight="1" x14ac:dyDescent="0.25">
      <c r="A452" s="16" t="s">
        <v>14</v>
      </c>
      <c r="B452" s="17" t="s">
        <v>369</v>
      </c>
      <c r="C452" s="18" t="s">
        <v>370</v>
      </c>
      <c r="D452" s="19"/>
      <c r="E452" s="20"/>
      <c r="F452" s="21"/>
      <c r="G452" s="21">
        <f>SUMIF(AG453:AG507,"&lt;&gt;NOR",G453:G507)</f>
        <v>0</v>
      </c>
    </row>
    <row r="453" spans="1:7" ht="12.75" customHeight="1" x14ac:dyDescent="0.25">
      <c r="A453" s="22">
        <v>58</v>
      </c>
      <c r="B453" s="23" t="s">
        <v>371</v>
      </c>
      <c r="C453" s="24" t="s">
        <v>372</v>
      </c>
      <c r="D453" s="25" t="s">
        <v>124</v>
      </c>
      <c r="E453" s="26">
        <v>69.31</v>
      </c>
      <c r="F453" s="27"/>
      <c r="G453" s="28">
        <f>ROUND(E453*F453,2)</f>
        <v>0</v>
      </c>
    </row>
    <row r="454" spans="1:7" ht="12.75" customHeight="1" x14ac:dyDescent="0.25">
      <c r="A454" s="29"/>
      <c r="B454" s="30"/>
      <c r="C454" s="704" t="s">
        <v>373</v>
      </c>
      <c r="D454" s="705"/>
      <c r="E454" s="705"/>
      <c r="F454" s="705"/>
      <c r="G454" s="705"/>
    </row>
    <row r="455" spans="1:7" ht="12.75" customHeight="1" x14ac:dyDescent="0.25">
      <c r="A455" s="29"/>
      <c r="B455" s="30"/>
      <c r="C455" s="657" t="s">
        <v>188</v>
      </c>
      <c r="D455" s="658"/>
      <c r="E455" s="659"/>
      <c r="F455" s="660"/>
      <c r="G455" s="660"/>
    </row>
    <row r="456" spans="1:7" ht="12.75" customHeight="1" x14ac:dyDescent="0.25">
      <c r="A456" s="29"/>
      <c r="B456" s="30"/>
      <c r="C456" s="657" t="s">
        <v>151</v>
      </c>
      <c r="D456" s="658"/>
      <c r="E456" s="659"/>
      <c r="F456" s="660"/>
      <c r="G456" s="660"/>
    </row>
    <row r="457" spans="1:7" ht="12.75" customHeight="1" x14ac:dyDescent="0.25">
      <c r="A457" s="29"/>
      <c r="B457" s="30"/>
      <c r="C457" s="657" t="s">
        <v>374</v>
      </c>
      <c r="D457" s="658"/>
      <c r="E457" s="659">
        <v>69.31</v>
      </c>
      <c r="F457" s="660"/>
      <c r="G457" s="660"/>
    </row>
    <row r="458" spans="1:7" ht="12.75" customHeight="1" x14ac:dyDescent="0.25">
      <c r="A458" s="29"/>
      <c r="B458" s="30"/>
      <c r="C458" s="706"/>
      <c r="D458" s="707"/>
      <c r="E458" s="707"/>
      <c r="F458" s="707"/>
      <c r="G458" s="707"/>
    </row>
    <row r="459" spans="1:7" ht="12.75" customHeight="1" x14ac:dyDescent="0.25">
      <c r="A459" s="22">
        <v>59</v>
      </c>
      <c r="B459" s="23" t="s">
        <v>375</v>
      </c>
      <c r="C459" s="24" t="s">
        <v>376</v>
      </c>
      <c r="D459" s="25" t="s">
        <v>132</v>
      </c>
      <c r="E459" s="26">
        <v>90.16</v>
      </c>
      <c r="F459" s="27"/>
      <c r="G459" s="28">
        <f>ROUND(E459*F459,2)</f>
        <v>0</v>
      </c>
    </row>
    <row r="460" spans="1:7" ht="12.75" customHeight="1" x14ac:dyDescent="0.25">
      <c r="A460" s="29"/>
      <c r="B460" s="30"/>
      <c r="C460" s="657" t="s">
        <v>125</v>
      </c>
      <c r="D460" s="658"/>
      <c r="E460" s="659"/>
      <c r="F460" s="660"/>
      <c r="G460" s="660"/>
    </row>
    <row r="461" spans="1:7" ht="12.75" customHeight="1" x14ac:dyDescent="0.25">
      <c r="A461" s="29"/>
      <c r="B461" s="30"/>
      <c r="C461" s="657" t="s">
        <v>377</v>
      </c>
      <c r="D461" s="658"/>
      <c r="E461" s="659">
        <v>90.16</v>
      </c>
      <c r="F461" s="660"/>
      <c r="G461" s="660"/>
    </row>
    <row r="462" spans="1:7" ht="12.75" customHeight="1" x14ac:dyDescent="0.25">
      <c r="A462" s="29"/>
      <c r="B462" s="30"/>
      <c r="C462" s="706"/>
      <c r="D462" s="707"/>
      <c r="E462" s="707"/>
      <c r="F462" s="707"/>
      <c r="G462" s="707"/>
    </row>
    <row r="463" spans="1:7" ht="12.75" customHeight="1" x14ac:dyDescent="0.25">
      <c r="A463" s="22">
        <v>60</v>
      </c>
      <c r="B463" s="23" t="s">
        <v>378</v>
      </c>
      <c r="C463" s="24" t="s">
        <v>379</v>
      </c>
      <c r="D463" s="25" t="s">
        <v>124</v>
      </c>
      <c r="E463" s="26">
        <v>694.2432</v>
      </c>
      <c r="F463" s="27"/>
      <c r="G463" s="28">
        <f>ROUND(E463*F463,2)</f>
        <v>0</v>
      </c>
    </row>
    <row r="464" spans="1:7" ht="12.75" customHeight="1" x14ac:dyDescent="0.25">
      <c r="A464" s="29"/>
      <c r="B464" s="30"/>
      <c r="C464" s="704" t="s">
        <v>373</v>
      </c>
      <c r="D464" s="705"/>
      <c r="E464" s="705"/>
      <c r="F464" s="705"/>
      <c r="G464" s="705"/>
    </row>
    <row r="465" spans="1:7" ht="12.75" customHeight="1" x14ac:dyDescent="0.25">
      <c r="A465" s="29"/>
      <c r="B465" s="30"/>
      <c r="C465" s="657" t="s">
        <v>380</v>
      </c>
      <c r="D465" s="658"/>
      <c r="E465" s="659"/>
      <c r="F465" s="660"/>
      <c r="G465" s="660"/>
    </row>
    <row r="466" spans="1:7" ht="12.75" customHeight="1" x14ac:dyDescent="0.25">
      <c r="A466" s="29"/>
      <c r="B466" s="30"/>
      <c r="C466" s="657" t="s">
        <v>188</v>
      </c>
      <c r="D466" s="658"/>
      <c r="E466" s="659"/>
      <c r="F466" s="660"/>
      <c r="G466" s="660"/>
    </row>
    <row r="467" spans="1:7" ht="12.75" customHeight="1" x14ac:dyDescent="0.25">
      <c r="A467" s="29"/>
      <c r="B467" s="30"/>
      <c r="C467" s="657" t="s">
        <v>381</v>
      </c>
      <c r="D467" s="658"/>
      <c r="E467" s="659"/>
      <c r="F467" s="660"/>
      <c r="G467" s="660"/>
    </row>
    <row r="468" spans="1:7" ht="12.75" customHeight="1" x14ac:dyDescent="0.25">
      <c r="A468" s="29"/>
      <c r="B468" s="30"/>
      <c r="C468" s="657" t="s">
        <v>382</v>
      </c>
      <c r="D468" s="658"/>
      <c r="E468" s="659">
        <v>96.125</v>
      </c>
      <c r="F468" s="660"/>
      <c r="G468" s="660"/>
    </row>
    <row r="469" spans="1:7" ht="12.75" customHeight="1" x14ac:dyDescent="0.25">
      <c r="A469" s="29"/>
      <c r="B469" s="30"/>
      <c r="C469" s="657" t="s">
        <v>383</v>
      </c>
      <c r="D469" s="658"/>
      <c r="E469" s="659"/>
      <c r="F469" s="660"/>
      <c r="G469" s="660"/>
    </row>
    <row r="470" spans="1:7" ht="12.75" customHeight="1" x14ac:dyDescent="0.25">
      <c r="A470" s="29"/>
      <c r="B470" s="30"/>
      <c r="C470" s="657" t="s">
        <v>384</v>
      </c>
      <c r="D470" s="658"/>
      <c r="E470" s="659">
        <v>101.0466</v>
      </c>
      <c r="F470" s="660"/>
      <c r="G470" s="660"/>
    </row>
    <row r="471" spans="1:7" ht="12.75" customHeight="1" x14ac:dyDescent="0.25">
      <c r="A471" s="29"/>
      <c r="B471" s="30"/>
      <c r="C471" s="657" t="s">
        <v>385</v>
      </c>
      <c r="D471" s="658"/>
      <c r="E471" s="659"/>
      <c r="F471" s="660"/>
      <c r="G471" s="660"/>
    </row>
    <row r="472" spans="1:7" ht="12.75" customHeight="1" x14ac:dyDescent="0.25">
      <c r="A472" s="29"/>
      <c r="B472" s="30"/>
      <c r="C472" s="657" t="s">
        <v>386</v>
      </c>
      <c r="D472" s="658"/>
      <c r="E472" s="659">
        <v>331.59280000000001</v>
      </c>
      <c r="F472" s="660"/>
      <c r="G472" s="660"/>
    </row>
    <row r="473" spans="1:7" ht="12.75" customHeight="1" x14ac:dyDescent="0.25">
      <c r="A473" s="29"/>
      <c r="B473" s="30"/>
      <c r="C473" s="657" t="s">
        <v>151</v>
      </c>
      <c r="D473" s="658"/>
      <c r="E473" s="659"/>
      <c r="F473" s="660"/>
      <c r="G473" s="660"/>
    </row>
    <row r="474" spans="1:7" ht="12.75" customHeight="1" x14ac:dyDescent="0.25">
      <c r="A474" s="29"/>
      <c r="B474" s="30"/>
      <c r="C474" s="657" t="s">
        <v>387</v>
      </c>
      <c r="D474" s="658"/>
      <c r="E474" s="659">
        <v>129.03960000000001</v>
      </c>
      <c r="F474" s="660"/>
      <c r="G474" s="660"/>
    </row>
    <row r="475" spans="1:7" ht="12.75" customHeight="1" x14ac:dyDescent="0.25">
      <c r="A475" s="29"/>
      <c r="B475" s="30"/>
      <c r="C475" s="657" t="s">
        <v>388</v>
      </c>
      <c r="D475" s="658"/>
      <c r="E475" s="659"/>
      <c r="F475" s="660"/>
      <c r="G475" s="660"/>
    </row>
    <row r="476" spans="1:7" ht="12.75" customHeight="1" x14ac:dyDescent="0.25">
      <c r="A476" s="29"/>
      <c r="B476" s="30"/>
      <c r="C476" s="657" t="s">
        <v>389</v>
      </c>
      <c r="D476" s="658"/>
      <c r="E476" s="659">
        <v>210</v>
      </c>
      <c r="F476" s="660"/>
      <c r="G476" s="660"/>
    </row>
    <row r="477" spans="1:7" ht="12.75" customHeight="1" x14ac:dyDescent="0.25">
      <c r="A477" s="29"/>
      <c r="B477" s="30"/>
      <c r="C477" s="657" t="s">
        <v>390</v>
      </c>
      <c r="D477" s="658"/>
      <c r="E477" s="659"/>
      <c r="F477" s="660"/>
      <c r="G477" s="660"/>
    </row>
    <row r="478" spans="1:7" ht="12.75" customHeight="1" x14ac:dyDescent="0.25">
      <c r="A478" s="29"/>
      <c r="B478" s="30"/>
      <c r="C478" s="657" t="s">
        <v>391</v>
      </c>
      <c r="D478" s="658"/>
      <c r="E478" s="659">
        <v>-173.5608</v>
      </c>
      <c r="F478" s="660"/>
      <c r="G478" s="660"/>
    </row>
    <row r="479" spans="1:7" ht="12.75" customHeight="1" x14ac:dyDescent="0.25">
      <c r="A479" s="29"/>
      <c r="B479" s="30"/>
      <c r="C479" s="706"/>
      <c r="D479" s="707"/>
      <c r="E479" s="707"/>
      <c r="F479" s="707"/>
      <c r="G479" s="707"/>
    </row>
    <row r="480" spans="1:7" ht="12.75" customHeight="1" x14ac:dyDescent="0.25">
      <c r="A480" s="22">
        <v>61</v>
      </c>
      <c r="B480" s="23" t="s">
        <v>392</v>
      </c>
      <c r="C480" s="24" t="s">
        <v>393</v>
      </c>
      <c r="D480" s="25" t="s">
        <v>124</v>
      </c>
      <c r="E480" s="26">
        <v>51.674630000000001</v>
      </c>
      <c r="F480" s="27"/>
      <c r="G480" s="28">
        <f>ROUND(E480*F480,2)</f>
        <v>0</v>
      </c>
    </row>
    <row r="481" spans="1:7" ht="12.75" customHeight="1" x14ac:dyDescent="0.25">
      <c r="A481" s="29"/>
      <c r="B481" s="30"/>
      <c r="C481" s="721" t="s">
        <v>394</v>
      </c>
      <c r="D481" s="722"/>
      <c r="E481" s="722"/>
      <c r="F481" s="722"/>
      <c r="G481" s="722"/>
    </row>
    <row r="482" spans="1:7" ht="12.75" customHeight="1" x14ac:dyDescent="0.25">
      <c r="A482" s="29"/>
      <c r="B482" s="30"/>
      <c r="C482" s="710" t="s">
        <v>395</v>
      </c>
      <c r="D482" s="711"/>
      <c r="E482" s="711"/>
      <c r="F482" s="711"/>
      <c r="G482" s="711"/>
    </row>
    <row r="483" spans="1:7" ht="12.75" customHeight="1" x14ac:dyDescent="0.25">
      <c r="A483" s="29"/>
      <c r="B483" s="30"/>
      <c r="C483" s="657" t="s">
        <v>396</v>
      </c>
      <c r="D483" s="658"/>
      <c r="E483" s="659"/>
      <c r="F483" s="660"/>
      <c r="G483" s="660"/>
    </row>
    <row r="484" spans="1:7" ht="12.75" customHeight="1" x14ac:dyDescent="0.25">
      <c r="A484" s="29"/>
      <c r="B484" s="30"/>
      <c r="C484" s="657" t="s">
        <v>188</v>
      </c>
      <c r="D484" s="658"/>
      <c r="E484" s="659"/>
      <c r="F484" s="660"/>
      <c r="G484" s="660"/>
    </row>
    <row r="485" spans="1:7" ht="12.75" customHeight="1" x14ac:dyDescent="0.25">
      <c r="A485" s="29"/>
      <c r="B485" s="30"/>
      <c r="C485" s="657" t="s">
        <v>397</v>
      </c>
      <c r="D485" s="658"/>
      <c r="E485" s="659">
        <v>36.519199999999998</v>
      </c>
      <c r="F485" s="660"/>
      <c r="G485" s="660"/>
    </row>
    <row r="486" spans="1:7" ht="12.75" customHeight="1" x14ac:dyDescent="0.25">
      <c r="A486" s="29"/>
      <c r="B486" s="30"/>
      <c r="C486" s="657" t="s">
        <v>398</v>
      </c>
      <c r="D486" s="658"/>
      <c r="E486" s="659">
        <v>-8.82</v>
      </c>
      <c r="F486" s="660"/>
      <c r="G486" s="660"/>
    </row>
    <row r="487" spans="1:7" ht="12.75" customHeight="1" x14ac:dyDescent="0.25">
      <c r="A487" s="29"/>
      <c r="B487" s="30"/>
      <c r="C487" s="657" t="s">
        <v>399</v>
      </c>
      <c r="D487" s="658"/>
      <c r="E487" s="659">
        <v>4.968</v>
      </c>
      <c r="F487" s="660"/>
      <c r="G487" s="660"/>
    </row>
    <row r="488" spans="1:7" ht="12.75" customHeight="1" x14ac:dyDescent="0.25">
      <c r="A488" s="29"/>
      <c r="B488" s="30"/>
      <c r="C488" s="657" t="s">
        <v>400</v>
      </c>
      <c r="D488" s="658"/>
      <c r="E488" s="659">
        <v>1.242</v>
      </c>
      <c r="F488" s="660"/>
      <c r="G488" s="660"/>
    </row>
    <row r="489" spans="1:7" ht="12.75" customHeight="1" x14ac:dyDescent="0.25">
      <c r="A489" s="29"/>
      <c r="B489" s="30"/>
      <c r="C489" s="657" t="s">
        <v>401</v>
      </c>
      <c r="D489" s="658"/>
      <c r="E489" s="659">
        <v>3.105</v>
      </c>
      <c r="F489" s="660"/>
      <c r="G489" s="660"/>
    </row>
    <row r="490" spans="1:7" ht="12.75" customHeight="1" x14ac:dyDescent="0.25">
      <c r="A490" s="29"/>
      <c r="B490" s="30"/>
      <c r="C490" s="657" t="s">
        <v>402</v>
      </c>
      <c r="D490" s="658"/>
      <c r="E490" s="659">
        <v>6.21</v>
      </c>
      <c r="F490" s="660"/>
      <c r="G490" s="660"/>
    </row>
    <row r="491" spans="1:7" ht="12.75" customHeight="1" x14ac:dyDescent="0.25">
      <c r="A491" s="29"/>
      <c r="B491" s="30"/>
      <c r="C491" s="657" t="s">
        <v>403</v>
      </c>
      <c r="D491" s="658"/>
      <c r="E491" s="659">
        <v>8.4504300000000008</v>
      </c>
      <c r="F491" s="660"/>
      <c r="G491" s="660"/>
    </row>
    <row r="492" spans="1:7" ht="12.75" customHeight="1" x14ac:dyDescent="0.25">
      <c r="A492" s="29"/>
      <c r="B492" s="30"/>
      <c r="C492" s="706"/>
      <c r="D492" s="707"/>
      <c r="E492" s="707"/>
      <c r="F492" s="707"/>
      <c r="G492" s="707"/>
    </row>
    <row r="493" spans="1:7" ht="12.75" customHeight="1" x14ac:dyDescent="0.25">
      <c r="A493" s="22">
        <v>62</v>
      </c>
      <c r="B493" s="23" t="s">
        <v>404</v>
      </c>
      <c r="C493" s="24" t="s">
        <v>405</v>
      </c>
      <c r="D493" s="25" t="s">
        <v>124</v>
      </c>
      <c r="E493" s="26">
        <v>51.674630000000001</v>
      </c>
      <c r="F493" s="27"/>
      <c r="G493" s="28">
        <f>ROUND(E493*F493,2)</f>
        <v>0</v>
      </c>
    </row>
    <row r="494" spans="1:7" ht="12.75" customHeight="1" x14ac:dyDescent="0.25">
      <c r="A494" s="29"/>
      <c r="B494" s="30"/>
      <c r="C494" s="657" t="s">
        <v>396</v>
      </c>
      <c r="D494" s="658"/>
      <c r="E494" s="659"/>
      <c r="F494" s="660"/>
      <c r="G494" s="660"/>
    </row>
    <row r="495" spans="1:7" ht="12.75" customHeight="1" x14ac:dyDescent="0.25">
      <c r="A495" s="29"/>
      <c r="B495" s="30"/>
      <c r="C495" s="657" t="s">
        <v>188</v>
      </c>
      <c r="D495" s="658"/>
      <c r="E495" s="659"/>
      <c r="F495" s="660"/>
      <c r="G495" s="660"/>
    </row>
    <row r="496" spans="1:7" ht="12.75" customHeight="1" x14ac:dyDescent="0.25">
      <c r="A496" s="29"/>
      <c r="B496" s="30"/>
      <c r="C496" s="657" t="s">
        <v>397</v>
      </c>
      <c r="D496" s="658"/>
      <c r="E496" s="659">
        <v>36.519199999999998</v>
      </c>
      <c r="F496" s="660"/>
      <c r="G496" s="660"/>
    </row>
    <row r="497" spans="1:7" ht="12.75" customHeight="1" x14ac:dyDescent="0.25">
      <c r="A497" s="29"/>
      <c r="B497" s="30"/>
      <c r="C497" s="657" t="s">
        <v>398</v>
      </c>
      <c r="D497" s="658"/>
      <c r="E497" s="659">
        <v>-8.82</v>
      </c>
      <c r="F497" s="660"/>
      <c r="G497" s="660"/>
    </row>
    <row r="498" spans="1:7" ht="12.75" customHeight="1" x14ac:dyDescent="0.25">
      <c r="A498" s="29"/>
      <c r="B498" s="30"/>
      <c r="C498" s="657" t="s">
        <v>399</v>
      </c>
      <c r="D498" s="658"/>
      <c r="E498" s="659">
        <v>4.968</v>
      </c>
      <c r="F498" s="660"/>
      <c r="G498" s="660"/>
    </row>
    <row r="499" spans="1:7" ht="12.75" customHeight="1" x14ac:dyDescent="0.25">
      <c r="A499" s="29"/>
      <c r="B499" s="30"/>
      <c r="C499" s="657" t="s">
        <v>400</v>
      </c>
      <c r="D499" s="658"/>
      <c r="E499" s="659">
        <v>1.242</v>
      </c>
      <c r="F499" s="660"/>
      <c r="G499" s="660"/>
    </row>
    <row r="500" spans="1:7" ht="12.75" customHeight="1" x14ac:dyDescent="0.25">
      <c r="A500" s="29"/>
      <c r="B500" s="30"/>
      <c r="C500" s="657" t="s">
        <v>401</v>
      </c>
      <c r="D500" s="658"/>
      <c r="E500" s="659">
        <v>3.105</v>
      </c>
      <c r="F500" s="660"/>
      <c r="G500" s="660"/>
    </row>
    <row r="501" spans="1:7" ht="12.75" customHeight="1" x14ac:dyDescent="0.25">
      <c r="A501" s="29"/>
      <c r="B501" s="30"/>
      <c r="C501" s="657" t="s">
        <v>402</v>
      </c>
      <c r="D501" s="658"/>
      <c r="E501" s="659">
        <v>6.21</v>
      </c>
      <c r="F501" s="660"/>
      <c r="G501" s="660"/>
    </row>
    <row r="502" spans="1:7" ht="12.75" customHeight="1" x14ac:dyDescent="0.25">
      <c r="A502" s="29"/>
      <c r="B502" s="30"/>
      <c r="C502" s="657" t="s">
        <v>403</v>
      </c>
      <c r="D502" s="658"/>
      <c r="E502" s="659">
        <v>8.4504300000000008</v>
      </c>
      <c r="F502" s="660"/>
      <c r="G502" s="660"/>
    </row>
    <row r="503" spans="1:7" ht="12.75" customHeight="1" x14ac:dyDescent="0.25">
      <c r="A503" s="29"/>
      <c r="B503" s="30"/>
      <c r="C503" s="706"/>
      <c r="D503" s="707"/>
      <c r="E503" s="707"/>
      <c r="F503" s="707"/>
      <c r="G503" s="707"/>
    </row>
    <row r="504" spans="1:7" ht="12.75" customHeight="1" x14ac:dyDescent="0.25">
      <c r="A504" s="22">
        <v>63</v>
      </c>
      <c r="B504" s="23" t="s">
        <v>406</v>
      </c>
      <c r="C504" s="24" t="s">
        <v>407</v>
      </c>
      <c r="D504" s="25" t="s">
        <v>408</v>
      </c>
      <c r="E504" s="26">
        <v>15</v>
      </c>
      <c r="F504" s="27"/>
      <c r="G504" s="28">
        <f>ROUND(E504*F504,2)</f>
        <v>0</v>
      </c>
    </row>
    <row r="505" spans="1:7" ht="12.75" customHeight="1" x14ac:dyDescent="0.25">
      <c r="A505" s="29"/>
      <c r="B505" s="30"/>
      <c r="C505" s="657" t="s">
        <v>188</v>
      </c>
      <c r="D505" s="658"/>
      <c r="E505" s="659"/>
      <c r="F505" s="660"/>
      <c r="G505" s="660"/>
    </row>
    <row r="506" spans="1:7" ht="12.75" customHeight="1" x14ac:dyDescent="0.25">
      <c r="A506" s="29"/>
      <c r="B506" s="30"/>
      <c r="C506" s="657" t="s">
        <v>409</v>
      </c>
      <c r="D506" s="658"/>
      <c r="E506" s="659">
        <v>15</v>
      </c>
      <c r="F506" s="660"/>
      <c r="G506" s="660"/>
    </row>
    <row r="507" spans="1:7" ht="12.75" customHeight="1" x14ac:dyDescent="0.25">
      <c r="A507" s="29"/>
      <c r="B507" s="30"/>
      <c r="C507" s="706"/>
      <c r="D507" s="707"/>
      <c r="E507" s="707"/>
      <c r="F507" s="707"/>
      <c r="G507" s="707"/>
    </row>
    <row r="508" spans="1:7" ht="12.75" customHeight="1" x14ac:dyDescent="0.25">
      <c r="A508" s="16" t="s">
        <v>14</v>
      </c>
      <c r="B508" s="17" t="s">
        <v>410</v>
      </c>
      <c r="C508" s="18" t="s">
        <v>411</v>
      </c>
      <c r="D508" s="19"/>
      <c r="E508" s="20"/>
      <c r="F508" s="21"/>
      <c r="G508" s="21">
        <f>SUMIF(AG509:AG517,"&lt;&gt;NOR",G509:G517)</f>
        <v>0</v>
      </c>
    </row>
    <row r="509" spans="1:7" ht="12.75" customHeight="1" x14ac:dyDescent="0.25">
      <c r="A509" s="22">
        <v>64</v>
      </c>
      <c r="B509" s="23" t="s">
        <v>412</v>
      </c>
      <c r="C509" s="24" t="s">
        <v>413</v>
      </c>
      <c r="D509" s="25" t="s">
        <v>124</v>
      </c>
      <c r="E509" s="26">
        <v>26.660430000000002</v>
      </c>
      <c r="F509" s="27"/>
      <c r="G509" s="28">
        <f>ROUND(E509*F509,2)</f>
        <v>0</v>
      </c>
    </row>
    <row r="510" spans="1:7" ht="12.75" customHeight="1" x14ac:dyDescent="0.25">
      <c r="A510" s="29"/>
      <c r="B510" s="30"/>
      <c r="C510" s="657" t="s">
        <v>329</v>
      </c>
      <c r="D510" s="658"/>
      <c r="E510" s="659"/>
      <c r="F510" s="660"/>
      <c r="G510" s="660"/>
    </row>
    <row r="511" spans="1:7" ht="12.75" customHeight="1" x14ac:dyDescent="0.25">
      <c r="A511" s="29"/>
      <c r="B511" s="30"/>
      <c r="C511" s="657" t="s">
        <v>414</v>
      </c>
      <c r="D511" s="658"/>
      <c r="E511" s="659"/>
      <c r="F511" s="660"/>
      <c r="G511" s="660"/>
    </row>
    <row r="512" spans="1:7" ht="12.75" customHeight="1" x14ac:dyDescent="0.25">
      <c r="A512" s="29"/>
      <c r="B512" s="30"/>
      <c r="C512" s="657" t="s">
        <v>399</v>
      </c>
      <c r="D512" s="658"/>
      <c r="E512" s="659">
        <v>4.968</v>
      </c>
      <c r="F512" s="660"/>
      <c r="G512" s="660"/>
    </row>
    <row r="513" spans="1:7" ht="12.75" customHeight="1" x14ac:dyDescent="0.25">
      <c r="A513" s="29"/>
      <c r="B513" s="30"/>
      <c r="C513" s="657" t="s">
        <v>400</v>
      </c>
      <c r="D513" s="658"/>
      <c r="E513" s="659">
        <v>1.242</v>
      </c>
      <c r="F513" s="660"/>
      <c r="G513" s="660"/>
    </row>
    <row r="514" spans="1:7" ht="12.75" customHeight="1" x14ac:dyDescent="0.25">
      <c r="A514" s="29"/>
      <c r="B514" s="30"/>
      <c r="C514" s="657" t="s">
        <v>403</v>
      </c>
      <c r="D514" s="658"/>
      <c r="E514" s="659">
        <v>8.4504300000000008</v>
      </c>
      <c r="F514" s="660"/>
      <c r="G514" s="660"/>
    </row>
    <row r="515" spans="1:7" ht="12.75" customHeight="1" x14ac:dyDescent="0.25">
      <c r="A515" s="29"/>
      <c r="B515" s="30"/>
      <c r="C515" s="657" t="s">
        <v>415</v>
      </c>
      <c r="D515" s="658"/>
      <c r="E515" s="659"/>
      <c r="F515" s="660"/>
      <c r="G515" s="660"/>
    </row>
    <row r="516" spans="1:7" ht="12.75" customHeight="1" x14ac:dyDescent="0.25">
      <c r="A516" s="29"/>
      <c r="B516" s="30"/>
      <c r="C516" s="657" t="s">
        <v>416</v>
      </c>
      <c r="D516" s="658"/>
      <c r="E516" s="659">
        <v>12</v>
      </c>
      <c r="F516" s="660"/>
      <c r="G516" s="660"/>
    </row>
    <row r="517" spans="1:7" ht="12.75" customHeight="1" x14ac:dyDescent="0.25">
      <c r="A517" s="29"/>
      <c r="B517" s="30"/>
      <c r="C517" s="706"/>
      <c r="D517" s="707"/>
      <c r="E517" s="707"/>
      <c r="F517" s="707"/>
      <c r="G517" s="707"/>
    </row>
    <row r="518" spans="1:7" ht="12.75" customHeight="1" x14ac:dyDescent="0.25">
      <c r="A518" s="16" t="s">
        <v>14</v>
      </c>
      <c r="B518" s="17" t="s">
        <v>417</v>
      </c>
      <c r="C518" s="18" t="s">
        <v>418</v>
      </c>
      <c r="D518" s="19"/>
      <c r="E518" s="20"/>
      <c r="F518" s="21"/>
      <c r="G518" s="21">
        <f>SUMIF(AG519:AG590,"&lt;&gt;NOR",G519:G590)</f>
        <v>0</v>
      </c>
    </row>
    <row r="519" spans="1:7" ht="12.75" customHeight="1" x14ac:dyDescent="0.25">
      <c r="A519" s="22">
        <v>65</v>
      </c>
      <c r="B519" s="23" t="s">
        <v>419</v>
      </c>
      <c r="C519" s="24" t="s">
        <v>420</v>
      </c>
      <c r="D519" s="25" t="s">
        <v>141</v>
      </c>
      <c r="E519" s="26">
        <v>0.2581</v>
      </c>
      <c r="F519" s="27"/>
      <c r="G519" s="28">
        <f>ROUND(E519*F519,2)</f>
        <v>0</v>
      </c>
    </row>
    <row r="520" spans="1:7" ht="12.75" customHeight="1" x14ac:dyDescent="0.25">
      <c r="A520" s="29"/>
      <c r="B520" s="30"/>
      <c r="C520" s="721" t="s">
        <v>197</v>
      </c>
      <c r="D520" s="722"/>
      <c r="E520" s="722"/>
      <c r="F520" s="722"/>
      <c r="G520" s="722"/>
    </row>
    <row r="521" spans="1:7" ht="12.75" customHeight="1" x14ac:dyDescent="0.25">
      <c r="A521" s="29"/>
      <c r="B521" s="30"/>
      <c r="C521" s="710" t="s">
        <v>198</v>
      </c>
      <c r="D521" s="711"/>
      <c r="E521" s="711"/>
      <c r="F521" s="711"/>
      <c r="G521" s="711"/>
    </row>
    <row r="522" spans="1:7" ht="12.75" customHeight="1" x14ac:dyDescent="0.25">
      <c r="A522" s="29"/>
      <c r="B522" s="30"/>
      <c r="C522" s="657" t="s">
        <v>188</v>
      </c>
      <c r="D522" s="658"/>
      <c r="E522" s="659"/>
      <c r="F522" s="660"/>
      <c r="G522" s="660"/>
    </row>
    <row r="523" spans="1:7" ht="12.75" customHeight="1" x14ac:dyDescent="0.25">
      <c r="A523" s="29"/>
      <c r="B523" s="30"/>
      <c r="C523" s="657" t="s">
        <v>199</v>
      </c>
      <c r="D523" s="658"/>
      <c r="E523" s="659"/>
      <c r="F523" s="660"/>
      <c r="G523" s="660"/>
    </row>
    <row r="524" spans="1:7" ht="12.75" customHeight="1" x14ac:dyDescent="0.25">
      <c r="A524" s="29"/>
      <c r="B524" s="30"/>
      <c r="C524" s="657" t="s">
        <v>1189</v>
      </c>
      <c r="D524" s="658"/>
      <c r="E524" s="659">
        <v>0.2581</v>
      </c>
      <c r="F524" s="660"/>
      <c r="G524" s="660"/>
    </row>
    <row r="525" spans="1:7" ht="12.75" customHeight="1" x14ac:dyDescent="0.25">
      <c r="A525" s="29"/>
      <c r="B525" s="30"/>
      <c r="C525" s="706"/>
      <c r="D525" s="707"/>
      <c r="E525" s="707"/>
      <c r="F525" s="707"/>
      <c r="G525" s="707"/>
    </row>
    <row r="526" spans="1:7" ht="12.75" customHeight="1" x14ac:dyDescent="0.25">
      <c r="A526" s="22">
        <v>66</v>
      </c>
      <c r="B526" s="23" t="s">
        <v>421</v>
      </c>
      <c r="C526" s="24" t="s">
        <v>422</v>
      </c>
      <c r="D526" s="25" t="s">
        <v>141</v>
      </c>
      <c r="E526" s="26">
        <v>4.4999999999999998E-2</v>
      </c>
      <c r="F526" s="27"/>
      <c r="G526" s="28">
        <f>ROUND(E526*F526,2)</f>
        <v>0</v>
      </c>
    </row>
    <row r="527" spans="1:7" ht="12.75" customHeight="1" x14ac:dyDescent="0.25">
      <c r="A527" s="29"/>
      <c r="B527" s="30"/>
      <c r="C527" s="721" t="s">
        <v>197</v>
      </c>
      <c r="D527" s="722"/>
      <c r="E527" s="722"/>
      <c r="F527" s="722"/>
      <c r="G527" s="722"/>
    </row>
    <row r="528" spans="1:7" ht="12.75" customHeight="1" x14ac:dyDescent="0.25">
      <c r="A528" s="29"/>
      <c r="B528" s="30"/>
      <c r="C528" s="710" t="s">
        <v>198</v>
      </c>
      <c r="D528" s="711"/>
      <c r="E528" s="711"/>
      <c r="F528" s="711"/>
      <c r="G528" s="711"/>
    </row>
    <row r="529" spans="1:7" ht="12.75" customHeight="1" x14ac:dyDescent="0.25">
      <c r="A529" s="29"/>
      <c r="B529" s="30"/>
      <c r="C529" s="657" t="s">
        <v>188</v>
      </c>
      <c r="D529" s="658"/>
      <c r="E529" s="659"/>
      <c r="F529" s="660"/>
      <c r="G529" s="660"/>
    </row>
    <row r="530" spans="1:7" ht="12.75" customHeight="1" x14ac:dyDescent="0.25">
      <c r="A530" s="29"/>
      <c r="B530" s="30"/>
      <c r="C530" s="657" t="s">
        <v>344</v>
      </c>
      <c r="D530" s="658"/>
      <c r="E530" s="659"/>
      <c r="F530" s="660"/>
      <c r="G530" s="660"/>
    </row>
    <row r="531" spans="1:7" ht="12.75" customHeight="1" x14ac:dyDescent="0.25">
      <c r="A531" s="29"/>
      <c r="B531" s="30"/>
      <c r="C531" s="657" t="s">
        <v>423</v>
      </c>
      <c r="D531" s="658"/>
      <c r="E531" s="659">
        <v>4.4999999999999998E-2</v>
      </c>
      <c r="F531" s="660"/>
      <c r="G531" s="660"/>
    </row>
    <row r="532" spans="1:7" ht="12.75" customHeight="1" x14ac:dyDescent="0.25">
      <c r="A532" s="29"/>
      <c r="B532" s="30"/>
      <c r="C532" s="706"/>
      <c r="D532" s="707"/>
      <c r="E532" s="707"/>
      <c r="F532" s="707"/>
      <c r="G532" s="707"/>
    </row>
    <row r="533" spans="1:7" ht="12.75" customHeight="1" x14ac:dyDescent="0.25">
      <c r="A533" s="22">
        <v>67</v>
      </c>
      <c r="B533" s="23" t="s">
        <v>421</v>
      </c>
      <c r="C533" s="24" t="s">
        <v>422</v>
      </c>
      <c r="D533" s="25" t="s">
        <v>141</v>
      </c>
      <c r="E533" s="26">
        <v>0.3382</v>
      </c>
      <c r="F533" s="27"/>
      <c r="G533" s="28">
        <f>ROUND(E533*F533,2)</f>
        <v>0</v>
      </c>
    </row>
    <row r="534" spans="1:7" ht="12.75" customHeight="1" x14ac:dyDescent="0.25">
      <c r="A534" s="29"/>
      <c r="B534" s="30"/>
      <c r="C534" s="721" t="s">
        <v>197</v>
      </c>
      <c r="D534" s="722"/>
      <c r="E534" s="722"/>
      <c r="F534" s="722"/>
      <c r="G534" s="722"/>
    </row>
    <row r="535" spans="1:7" ht="12.75" customHeight="1" x14ac:dyDescent="0.25">
      <c r="A535" s="29"/>
      <c r="B535" s="30"/>
      <c r="C535" s="710" t="s">
        <v>198</v>
      </c>
      <c r="D535" s="711"/>
      <c r="E535" s="711"/>
      <c r="F535" s="711"/>
      <c r="G535" s="711"/>
    </row>
    <row r="536" spans="1:7" ht="12.75" customHeight="1" x14ac:dyDescent="0.25">
      <c r="A536" s="29"/>
      <c r="B536" s="30"/>
      <c r="C536" s="657" t="s">
        <v>188</v>
      </c>
      <c r="D536" s="658"/>
      <c r="E536" s="659"/>
      <c r="F536" s="660"/>
      <c r="G536" s="660"/>
    </row>
    <row r="537" spans="1:7" ht="12.75" customHeight="1" x14ac:dyDescent="0.25">
      <c r="A537" s="29"/>
      <c r="B537" s="30"/>
      <c r="C537" s="657" t="s">
        <v>151</v>
      </c>
      <c r="D537" s="658"/>
      <c r="E537" s="659"/>
      <c r="F537" s="660"/>
      <c r="G537" s="660"/>
    </row>
    <row r="538" spans="1:7" ht="12.75" customHeight="1" x14ac:dyDescent="0.25">
      <c r="A538" s="29"/>
      <c r="B538" s="30"/>
      <c r="C538" s="657" t="s">
        <v>1190</v>
      </c>
      <c r="D538" s="658"/>
      <c r="E538" s="659">
        <v>0.3382</v>
      </c>
      <c r="F538" s="660"/>
      <c r="G538" s="660"/>
    </row>
    <row r="539" spans="1:7" ht="12.75" customHeight="1" x14ac:dyDescent="0.25">
      <c r="A539" s="29"/>
      <c r="B539" s="30"/>
      <c r="C539" s="706"/>
      <c r="D539" s="707"/>
      <c r="E539" s="707"/>
      <c r="F539" s="707"/>
      <c r="G539" s="707"/>
    </row>
    <row r="540" spans="1:7" ht="12.75" customHeight="1" x14ac:dyDescent="0.25">
      <c r="A540" s="22">
        <v>68</v>
      </c>
      <c r="B540" s="23" t="s">
        <v>424</v>
      </c>
      <c r="C540" s="24" t="s">
        <v>425</v>
      </c>
      <c r="D540" s="25" t="s">
        <v>141</v>
      </c>
      <c r="E540" s="26">
        <v>0.35563</v>
      </c>
      <c r="F540" s="27"/>
      <c r="G540" s="28">
        <f>ROUND(E540*F540,2)</f>
        <v>0</v>
      </c>
    </row>
    <row r="541" spans="1:7" ht="12.75" customHeight="1" x14ac:dyDescent="0.25">
      <c r="A541" s="29"/>
      <c r="B541" s="30"/>
      <c r="C541" s="721" t="s">
        <v>197</v>
      </c>
      <c r="D541" s="722"/>
      <c r="E541" s="722"/>
      <c r="F541" s="722"/>
      <c r="G541" s="722"/>
    </row>
    <row r="542" spans="1:7" ht="12.75" customHeight="1" x14ac:dyDescent="0.25">
      <c r="A542" s="29"/>
      <c r="B542" s="30"/>
      <c r="C542" s="710" t="s">
        <v>198</v>
      </c>
      <c r="D542" s="711"/>
      <c r="E542" s="711"/>
      <c r="F542" s="711"/>
      <c r="G542" s="711"/>
    </row>
    <row r="543" spans="1:7" ht="12.75" customHeight="1" x14ac:dyDescent="0.25">
      <c r="A543" s="29"/>
      <c r="B543" s="30"/>
      <c r="C543" s="657" t="s">
        <v>188</v>
      </c>
      <c r="D543" s="658"/>
      <c r="E543" s="659"/>
      <c r="F543" s="660"/>
      <c r="G543" s="660"/>
    </row>
    <row r="544" spans="1:7" ht="12.75" customHeight="1" x14ac:dyDescent="0.25">
      <c r="A544" s="29"/>
      <c r="B544" s="30"/>
      <c r="C544" s="657" t="s">
        <v>346</v>
      </c>
      <c r="D544" s="658"/>
      <c r="E544" s="659"/>
      <c r="F544" s="660"/>
      <c r="G544" s="660"/>
    </row>
    <row r="545" spans="1:8" ht="12.75" customHeight="1" x14ac:dyDescent="0.25">
      <c r="A545" s="29"/>
      <c r="B545" s="30"/>
      <c r="C545" s="657" t="s">
        <v>426</v>
      </c>
      <c r="D545" s="658"/>
      <c r="E545" s="659">
        <v>0.35563</v>
      </c>
      <c r="F545" s="660"/>
      <c r="G545" s="660"/>
    </row>
    <row r="546" spans="1:8" ht="12.75" customHeight="1" x14ac:dyDescent="0.25">
      <c r="A546" s="29"/>
      <c r="B546" s="30"/>
      <c r="C546" s="706"/>
      <c r="D546" s="707"/>
      <c r="E546" s="707"/>
      <c r="F546" s="707"/>
      <c r="G546" s="707"/>
    </row>
    <row r="547" spans="1:8" ht="12.75" customHeight="1" x14ac:dyDescent="0.25">
      <c r="A547" s="22">
        <v>69</v>
      </c>
      <c r="B547" s="23" t="s">
        <v>427</v>
      </c>
      <c r="C547" s="24" t="s">
        <v>428</v>
      </c>
      <c r="D547" s="25" t="s">
        <v>141</v>
      </c>
      <c r="E547" s="26">
        <v>0.31556000000000001</v>
      </c>
      <c r="F547" s="27"/>
      <c r="G547" s="28">
        <f>ROUND(E547*F547,2)</f>
        <v>0</v>
      </c>
    </row>
    <row r="548" spans="1:8" ht="12.75" customHeight="1" x14ac:dyDescent="0.25">
      <c r="A548" s="29"/>
      <c r="B548" s="30"/>
      <c r="C548" s="721" t="s">
        <v>429</v>
      </c>
      <c r="D548" s="722"/>
      <c r="E548" s="722"/>
      <c r="F548" s="722"/>
      <c r="G548" s="722"/>
    </row>
    <row r="549" spans="1:8" ht="12.75" customHeight="1" x14ac:dyDescent="0.25">
      <c r="A549" s="29"/>
      <c r="B549" s="30"/>
      <c r="C549" s="657" t="s">
        <v>188</v>
      </c>
      <c r="D549" s="658"/>
      <c r="E549" s="659"/>
      <c r="F549" s="660"/>
      <c r="G549" s="660"/>
    </row>
    <row r="550" spans="1:8" ht="12.75" customHeight="1" x14ac:dyDescent="0.25">
      <c r="A550" s="29"/>
      <c r="B550" s="30"/>
      <c r="C550" s="657" t="s">
        <v>430</v>
      </c>
      <c r="D550" s="658"/>
      <c r="E550" s="659">
        <v>0.31556000000000001</v>
      </c>
      <c r="F550" s="660"/>
      <c r="G550" s="660"/>
    </row>
    <row r="551" spans="1:8" ht="12.75" customHeight="1" x14ac:dyDescent="0.25">
      <c r="A551" s="29"/>
      <c r="B551" s="30"/>
      <c r="C551" s="706"/>
      <c r="D551" s="707"/>
      <c r="E551" s="707"/>
      <c r="F551" s="707"/>
      <c r="G551" s="707"/>
    </row>
    <row r="552" spans="1:8" ht="12.75" customHeight="1" x14ac:dyDescent="0.25">
      <c r="A552" s="22">
        <v>70</v>
      </c>
      <c r="B552" s="23" t="s">
        <v>431</v>
      </c>
      <c r="C552" s="24" t="s">
        <v>432</v>
      </c>
      <c r="D552" s="25" t="s">
        <v>141</v>
      </c>
      <c r="E552" s="26">
        <v>0.3382</v>
      </c>
      <c r="F552" s="27"/>
      <c r="G552" s="28">
        <f>ROUND(E552*F552,2)</f>
        <v>0</v>
      </c>
    </row>
    <row r="553" spans="1:8" ht="12.75" customHeight="1" x14ac:dyDescent="0.25">
      <c r="A553" s="29"/>
      <c r="B553" s="30"/>
      <c r="C553" s="721" t="s">
        <v>202</v>
      </c>
      <c r="D553" s="722"/>
      <c r="E553" s="722"/>
      <c r="F553" s="722"/>
      <c r="G553" s="722"/>
    </row>
    <row r="554" spans="1:8" ht="12.75" customHeight="1" x14ac:dyDescent="0.25">
      <c r="A554" s="29"/>
      <c r="B554" s="30"/>
      <c r="C554" s="657" t="s">
        <v>188</v>
      </c>
      <c r="D554" s="658"/>
      <c r="E554" s="659"/>
      <c r="F554" s="660"/>
      <c r="G554" s="660"/>
      <c r="H554" s="662"/>
    </row>
    <row r="555" spans="1:8" ht="12.75" customHeight="1" x14ac:dyDescent="0.25">
      <c r="A555" s="29"/>
      <c r="B555" s="30"/>
      <c r="C555" s="657" t="s">
        <v>151</v>
      </c>
      <c r="D555" s="658"/>
      <c r="E555" s="659"/>
      <c r="F555" s="660"/>
      <c r="G555" s="660"/>
    </row>
    <row r="556" spans="1:8" ht="12.75" customHeight="1" x14ac:dyDescent="0.25">
      <c r="A556" s="29"/>
      <c r="B556" s="30"/>
      <c r="C556" s="657" t="s">
        <v>1190</v>
      </c>
      <c r="D556" s="658"/>
      <c r="E556" s="659">
        <v>0.3382</v>
      </c>
      <c r="F556" s="660"/>
      <c r="G556" s="660"/>
    </row>
    <row r="557" spans="1:8" ht="12.75" customHeight="1" x14ac:dyDescent="0.25">
      <c r="A557" s="29"/>
      <c r="B557" s="30"/>
      <c r="C557" s="706"/>
      <c r="D557" s="707"/>
      <c r="E557" s="707"/>
      <c r="F557" s="707"/>
      <c r="G557" s="707"/>
    </row>
    <row r="558" spans="1:8" ht="12.75" customHeight="1" x14ac:dyDescent="0.25">
      <c r="A558" s="22">
        <v>71</v>
      </c>
      <c r="B558" s="23" t="s">
        <v>433</v>
      </c>
      <c r="C558" s="24" t="s">
        <v>434</v>
      </c>
      <c r="D558" s="25" t="s">
        <v>141</v>
      </c>
      <c r="E558" s="26">
        <v>4.4999999999999998E-2</v>
      </c>
      <c r="F558" s="27"/>
      <c r="G558" s="28">
        <f>ROUND(E558*F558,2)</f>
        <v>0</v>
      </c>
    </row>
    <row r="559" spans="1:8" ht="12.75" customHeight="1" x14ac:dyDescent="0.25">
      <c r="A559" s="29"/>
      <c r="B559" s="30"/>
      <c r="C559" s="721" t="s">
        <v>205</v>
      </c>
      <c r="D559" s="722"/>
      <c r="E559" s="722"/>
      <c r="F559" s="722"/>
      <c r="G559" s="722"/>
    </row>
    <row r="560" spans="1:8" ht="12.75" customHeight="1" x14ac:dyDescent="0.25">
      <c r="A560" s="29"/>
      <c r="B560" s="30"/>
      <c r="C560" s="657" t="s">
        <v>188</v>
      </c>
      <c r="D560" s="658"/>
      <c r="E560" s="659"/>
      <c r="F560" s="660"/>
      <c r="G560" s="660"/>
    </row>
    <row r="561" spans="1:7" ht="12.75" customHeight="1" x14ac:dyDescent="0.25">
      <c r="A561" s="29"/>
      <c r="B561" s="30"/>
      <c r="C561" s="657" t="s">
        <v>344</v>
      </c>
      <c r="D561" s="658"/>
      <c r="E561" s="659"/>
      <c r="F561" s="660"/>
      <c r="G561" s="660"/>
    </row>
    <row r="562" spans="1:7" ht="12.75" customHeight="1" x14ac:dyDescent="0.25">
      <c r="A562" s="29"/>
      <c r="B562" s="30"/>
      <c r="C562" s="657" t="s">
        <v>423</v>
      </c>
      <c r="D562" s="658"/>
      <c r="E562" s="659">
        <v>4.4999999999999998E-2</v>
      </c>
      <c r="F562" s="660"/>
      <c r="G562" s="660"/>
    </row>
    <row r="563" spans="1:7" ht="12.75" customHeight="1" x14ac:dyDescent="0.25">
      <c r="A563" s="29"/>
      <c r="B563" s="30"/>
      <c r="C563" s="706"/>
      <c r="D563" s="707"/>
      <c r="E563" s="707"/>
      <c r="F563" s="707"/>
      <c r="G563" s="707"/>
    </row>
    <row r="564" spans="1:7" ht="12.75" customHeight="1" x14ac:dyDescent="0.25">
      <c r="A564" s="22">
        <v>72</v>
      </c>
      <c r="B564" s="23" t="s">
        <v>206</v>
      </c>
      <c r="C564" s="24" t="s">
        <v>207</v>
      </c>
      <c r="D564" s="25" t="s">
        <v>192</v>
      </c>
      <c r="E564" s="26">
        <v>1.9560000000000001E-2</v>
      </c>
      <c r="F564" s="27"/>
      <c r="G564" s="28">
        <f>ROUND(E564*F564,2)</f>
        <v>0</v>
      </c>
    </row>
    <row r="565" spans="1:7" ht="12.75" customHeight="1" x14ac:dyDescent="0.25">
      <c r="A565" s="29"/>
      <c r="B565" s="30"/>
      <c r="C565" s="721" t="s">
        <v>193</v>
      </c>
      <c r="D565" s="722"/>
      <c r="E565" s="722"/>
      <c r="F565" s="722"/>
      <c r="G565" s="722"/>
    </row>
    <row r="566" spans="1:7" ht="12.75" customHeight="1" x14ac:dyDescent="0.25">
      <c r="A566" s="29"/>
      <c r="B566" s="30"/>
      <c r="C566" s="657" t="s">
        <v>188</v>
      </c>
      <c r="D566" s="658"/>
      <c r="E566" s="659"/>
      <c r="F566" s="660"/>
      <c r="G566" s="660"/>
    </row>
    <row r="567" spans="1:7" ht="12.75" customHeight="1" x14ac:dyDescent="0.25">
      <c r="A567" s="29"/>
      <c r="B567" s="30"/>
      <c r="C567" s="657" t="s">
        <v>344</v>
      </c>
      <c r="D567" s="658"/>
      <c r="E567" s="659"/>
      <c r="F567" s="660"/>
      <c r="G567" s="660"/>
    </row>
    <row r="568" spans="1:7" ht="12.75" customHeight="1" x14ac:dyDescent="0.25">
      <c r="A568" s="29"/>
      <c r="B568" s="30"/>
      <c r="C568" s="657" t="s">
        <v>435</v>
      </c>
      <c r="D568" s="658"/>
      <c r="E568" s="659">
        <v>3.9500000000000004E-3</v>
      </c>
      <c r="F568" s="660"/>
      <c r="G568" s="660"/>
    </row>
    <row r="569" spans="1:7" ht="12.75" customHeight="1" x14ac:dyDescent="0.25">
      <c r="A569" s="29"/>
      <c r="B569" s="30"/>
      <c r="C569" s="657" t="s">
        <v>346</v>
      </c>
      <c r="D569" s="658"/>
      <c r="E569" s="659"/>
      <c r="F569" s="660"/>
      <c r="G569" s="660"/>
    </row>
    <row r="570" spans="1:7" ht="12.75" customHeight="1" x14ac:dyDescent="0.25">
      <c r="A570" s="29"/>
      <c r="B570" s="30"/>
      <c r="C570" s="657" t="s">
        <v>436</v>
      </c>
      <c r="D570" s="658"/>
      <c r="E570" s="659">
        <v>1.5610000000000001E-2</v>
      </c>
      <c r="F570" s="660"/>
      <c r="G570" s="660"/>
    </row>
    <row r="571" spans="1:7" ht="12.75" customHeight="1" x14ac:dyDescent="0.25">
      <c r="A571" s="29"/>
      <c r="B571" s="30"/>
      <c r="C571" s="706"/>
      <c r="D571" s="707"/>
      <c r="E571" s="707"/>
      <c r="F571" s="707"/>
      <c r="G571" s="707"/>
    </row>
    <row r="572" spans="1:7" ht="12.75" customHeight="1" x14ac:dyDescent="0.25">
      <c r="A572" s="22">
        <v>73</v>
      </c>
      <c r="B572" s="23" t="s">
        <v>437</v>
      </c>
      <c r="C572" s="24" t="s">
        <v>438</v>
      </c>
      <c r="D572" s="25" t="s">
        <v>124</v>
      </c>
      <c r="E572" s="26">
        <v>20.673999999999999</v>
      </c>
      <c r="F572" s="27"/>
      <c r="G572" s="28">
        <f>ROUND(E572*F572,2)</f>
        <v>0</v>
      </c>
    </row>
    <row r="573" spans="1:7" ht="12.75" customHeight="1" x14ac:dyDescent="0.25">
      <c r="A573" s="29"/>
      <c r="B573" s="30"/>
      <c r="C573" s="721" t="s">
        <v>439</v>
      </c>
      <c r="D573" s="722"/>
      <c r="E573" s="722"/>
      <c r="F573" s="722"/>
      <c r="G573" s="722"/>
    </row>
    <row r="574" spans="1:7" ht="12.75" customHeight="1" x14ac:dyDescent="0.25">
      <c r="A574" s="29"/>
      <c r="B574" s="30"/>
      <c r="C574" s="657" t="s">
        <v>125</v>
      </c>
      <c r="D574" s="658"/>
      <c r="E574" s="659"/>
      <c r="F574" s="660"/>
      <c r="G574" s="660"/>
    </row>
    <row r="575" spans="1:7" ht="12.75" customHeight="1" x14ac:dyDescent="0.25">
      <c r="A575" s="29"/>
      <c r="B575" s="30"/>
      <c r="C575" s="657" t="s">
        <v>440</v>
      </c>
      <c r="D575" s="658"/>
      <c r="E575" s="659">
        <v>20.673999999999999</v>
      </c>
      <c r="F575" s="660"/>
      <c r="G575" s="660"/>
    </row>
    <row r="576" spans="1:7" ht="12.75" customHeight="1" x14ac:dyDescent="0.25">
      <c r="A576" s="29"/>
      <c r="B576" s="30"/>
      <c r="C576" s="706"/>
      <c r="D576" s="707"/>
      <c r="E576" s="707"/>
      <c r="F576" s="707"/>
      <c r="G576" s="707"/>
    </row>
    <row r="577" spans="1:7" ht="12.75" customHeight="1" x14ac:dyDescent="0.25">
      <c r="A577" s="22">
        <v>74</v>
      </c>
      <c r="B577" s="23" t="s">
        <v>441</v>
      </c>
      <c r="C577" s="24" t="s">
        <v>442</v>
      </c>
      <c r="D577" s="25" t="s">
        <v>124</v>
      </c>
      <c r="E577" s="26">
        <v>20.673999999999999</v>
      </c>
      <c r="F577" s="27"/>
      <c r="G577" s="28">
        <f>ROUND(E577*F577,2)</f>
        <v>0</v>
      </c>
    </row>
    <row r="578" spans="1:7" ht="12.75" customHeight="1" x14ac:dyDescent="0.25">
      <c r="A578" s="29"/>
      <c r="B578" s="30"/>
      <c r="C578" s="721" t="s">
        <v>439</v>
      </c>
      <c r="D578" s="722"/>
      <c r="E578" s="722"/>
      <c r="F578" s="722"/>
      <c r="G578" s="722"/>
    </row>
    <row r="579" spans="1:7" ht="12.75" customHeight="1" x14ac:dyDescent="0.25">
      <c r="A579" s="29"/>
      <c r="B579" s="30"/>
      <c r="C579" s="657" t="s">
        <v>125</v>
      </c>
      <c r="D579" s="658"/>
      <c r="E579" s="659"/>
      <c r="F579" s="660"/>
      <c r="G579" s="660"/>
    </row>
    <row r="580" spans="1:7" ht="12.75" customHeight="1" x14ac:dyDescent="0.25">
      <c r="A580" s="29"/>
      <c r="B580" s="30"/>
      <c r="C580" s="657" t="s">
        <v>440</v>
      </c>
      <c r="D580" s="658"/>
      <c r="E580" s="659">
        <v>20.673999999999999</v>
      </c>
      <c r="F580" s="660"/>
      <c r="G580" s="660"/>
    </row>
    <row r="581" spans="1:7" ht="12.75" customHeight="1" x14ac:dyDescent="0.25">
      <c r="A581" s="29"/>
      <c r="B581" s="30"/>
      <c r="C581" s="706"/>
      <c r="D581" s="707"/>
      <c r="E581" s="707"/>
      <c r="F581" s="707"/>
      <c r="G581" s="707"/>
    </row>
    <row r="582" spans="1:7" ht="12.75" customHeight="1" x14ac:dyDescent="0.25">
      <c r="A582" s="22">
        <v>75</v>
      </c>
      <c r="B582" s="23" t="s">
        <v>443</v>
      </c>
      <c r="C582" s="24" t="s">
        <v>444</v>
      </c>
      <c r="D582" s="25" t="s">
        <v>124</v>
      </c>
      <c r="E582" s="26">
        <v>6.9321999999999999</v>
      </c>
      <c r="F582" s="27"/>
      <c r="G582" s="28">
        <f>ROUND(E582*F582,2)</f>
        <v>0</v>
      </c>
    </row>
    <row r="583" spans="1:7" ht="12.75" customHeight="1" x14ac:dyDescent="0.25">
      <c r="A583" s="29"/>
      <c r="B583" s="30"/>
      <c r="C583" s="657" t="s">
        <v>188</v>
      </c>
      <c r="D583" s="658"/>
      <c r="E583" s="659"/>
      <c r="F583" s="660"/>
      <c r="G583" s="660"/>
    </row>
    <row r="584" spans="1:7" ht="12.75" customHeight="1" x14ac:dyDescent="0.25">
      <c r="A584" s="29"/>
      <c r="B584" s="30"/>
      <c r="C584" s="657" t="s">
        <v>199</v>
      </c>
      <c r="D584" s="658"/>
      <c r="E584" s="659"/>
      <c r="F584" s="660"/>
      <c r="G584" s="660"/>
    </row>
    <row r="585" spans="1:7" ht="12.75" customHeight="1" x14ac:dyDescent="0.25">
      <c r="A585" s="29"/>
      <c r="B585" s="30"/>
      <c r="C585" s="657" t="s">
        <v>445</v>
      </c>
      <c r="D585" s="658"/>
      <c r="E585" s="659">
        <v>6.9321999999999999</v>
      </c>
      <c r="F585" s="660"/>
      <c r="G585" s="660"/>
    </row>
    <row r="586" spans="1:7" ht="12.75" customHeight="1" x14ac:dyDescent="0.25">
      <c r="A586" s="29"/>
      <c r="B586" s="30"/>
      <c r="C586" s="706"/>
      <c r="D586" s="707"/>
      <c r="E586" s="707"/>
      <c r="F586" s="707"/>
      <c r="G586" s="707"/>
    </row>
    <row r="587" spans="1:7" ht="12.75" customHeight="1" x14ac:dyDescent="0.25">
      <c r="A587" s="22">
        <v>76</v>
      </c>
      <c r="B587" s="23" t="s">
        <v>446</v>
      </c>
      <c r="C587" s="24" t="s">
        <v>447</v>
      </c>
      <c r="D587" s="25" t="s">
        <v>448</v>
      </c>
      <c r="E587" s="26">
        <v>63.112000000000002</v>
      </c>
      <c r="F587" s="27"/>
      <c r="G587" s="28">
        <f>ROUND(E587*F587,2)</f>
        <v>0</v>
      </c>
    </row>
    <row r="588" spans="1:7" ht="12.75" customHeight="1" x14ac:dyDescent="0.25">
      <c r="A588" s="29"/>
      <c r="B588" s="30"/>
      <c r="C588" s="657" t="s">
        <v>188</v>
      </c>
      <c r="D588" s="658"/>
      <c r="E588" s="659"/>
      <c r="F588" s="660"/>
      <c r="G588" s="660"/>
    </row>
    <row r="589" spans="1:7" ht="12.75" customHeight="1" x14ac:dyDescent="0.25">
      <c r="A589" s="29"/>
      <c r="B589" s="30"/>
      <c r="C589" s="657" t="s">
        <v>449</v>
      </c>
      <c r="D589" s="658"/>
      <c r="E589" s="659">
        <v>63.112000000000002</v>
      </c>
      <c r="F589" s="660"/>
      <c r="G589" s="660"/>
    </row>
    <row r="590" spans="1:7" ht="12.75" customHeight="1" x14ac:dyDescent="0.25">
      <c r="A590" s="29"/>
      <c r="B590" s="30"/>
      <c r="C590" s="706"/>
      <c r="D590" s="707"/>
      <c r="E590" s="707"/>
      <c r="F590" s="707"/>
      <c r="G590" s="707"/>
    </row>
    <row r="591" spans="1:7" ht="12.75" customHeight="1" x14ac:dyDescent="0.25">
      <c r="A591" s="16" t="s">
        <v>14</v>
      </c>
      <c r="B591" s="17" t="s">
        <v>450</v>
      </c>
      <c r="C591" s="18" t="s">
        <v>451</v>
      </c>
      <c r="D591" s="19"/>
      <c r="E591" s="20"/>
      <c r="F591" s="21"/>
      <c r="G591" s="21">
        <f>SUMIF(AG592:AG614,"&lt;&gt;NOR",G592:G614)</f>
        <v>0</v>
      </c>
    </row>
    <row r="592" spans="1:7" ht="12.75" customHeight="1" x14ac:dyDescent="0.25">
      <c r="A592" s="22">
        <v>77</v>
      </c>
      <c r="B592" s="23" t="s">
        <v>452</v>
      </c>
      <c r="C592" s="24" t="s">
        <v>453</v>
      </c>
      <c r="D592" s="25" t="s">
        <v>132</v>
      </c>
      <c r="E592" s="26">
        <v>4</v>
      </c>
      <c r="F592" s="27"/>
      <c r="G592" s="28">
        <f>ROUND(E592*F592,2)</f>
        <v>0</v>
      </c>
    </row>
    <row r="593" spans="1:7" ht="12.75" customHeight="1" x14ac:dyDescent="0.25">
      <c r="A593" s="29"/>
      <c r="B593" s="30"/>
      <c r="C593" s="721" t="s">
        <v>454</v>
      </c>
      <c r="D593" s="722"/>
      <c r="E593" s="722"/>
      <c r="F593" s="722"/>
      <c r="G593" s="722"/>
    </row>
    <row r="594" spans="1:7" ht="12.75" customHeight="1" x14ac:dyDescent="0.25">
      <c r="A594" s="29"/>
      <c r="B594" s="30"/>
      <c r="C594" s="657" t="s">
        <v>188</v>
      </c>
      <c r="D594" s="658"/>
      <c r="E594" s="659"/>
      <c r="F594" s="660"/>
      <c r="G594" s="660"/>
    </row>
    <row r="595" spans="1:7" ht="12.75" customHeight="1" x14ac:dyDescent="0.25">
      <c r="A595" s="29"/>
      <c r="B595" s="30"/>
      <c r="C595" s="657" t="s">
        <v>126</v>
      </c>
      <c r="D595" s="658"/>
      <c r="E595" s="659"/>
      <c r="F595" s="660"/>
      <c r="G595" s="660"/>
    </row>
    <row r="596" spans="1:7" ht="12.75" customHeight="1" x14ac:dyDescent="0.25">
      <c r="A596" s="29"/>
      <c r="B596" s="30"/>
      <c r="C596" s="657" t="s">
        <v>138</v>
      </c>
      <c r="D596" s="658"/>
      <c r="E596" s="659">
        <v>4</v>
      </c>
      <c r="F596" s="660"/>
      <c r="G596" s="660"/>
    </row>
    <row r="597" spans="1:7" ht="12.75" customHeight="1" x14ac:dyDescent="0.25">
      <c r="A597" s="29"/>
      <c r="B597" s="30"/>
      <c r="C597" s="706"/>
      <c r="D597" s="707"/>
      <c r="E597" s="707"/>
      <c r="F597" s="707"/>
      <c r="G597" s="707"/>
    </row>
    <row r="598" spans="1:7" ht="12.75" customHeight="1" x14ac:dyDescent="0.25">
      <c r="A598" s="22">
        <v>78</v>
      </c>
      <c r="B598" s="23" t="s">
        <v>455</v>
      </c>
      <c r="C598" s="24" t="s">
        <v>456</v>
      </c>
      <c r="D598" s="25" t="s">
        <v>141</v>
      </c>
      <c r="E598" s="26">
        <v>0.25</v>
      </c>
      <c r="F598" s="27"/>
      <c r="G598" s="28">
        <f>ROUND(E598*F598,2)</f>
        <v>0</v>
      </c>
    </row>
    <row r="599" spans="1:7" ht="12.75" customHeight="1" x14ac:dyDescent="0.25">
      <c r="A599" s="29"/>
      <c r="B599" s="30"/>
      <c r="C599" s="721" t="s">
        <v>457</v>
      </c>
      <c r="D599" s="722"/>
      <c r="E599" s="722"/>
      <c r="F599" s="722"/>
      <c r="G599" s="722"/>
    </row>
    <row r="600" spans="1:7" ht="12.75" customHeight="1" x14ac:dyDescent="0.25">
      <c r="A600" s="29"/>
      <c r="B600" s="30"/>
      <c r="C600" s="657" t="s">
        <v>188</v>
      </c>
      <c r="D600" s="658"/>
      <c r="E600" s="659"/>
      <c r="F600" s="660"/>
      <c r="G600" s="660"/>
    </row>
    <row r="601" spans="1:7" ht="12.75" customHeight="1" x14ac:dyDescent="0.25">
      <c r="A601" s="29"/>
      <c r="B601" s="30"/>
      <c r="C601" s="657" t="s">
        <v>126</v>
      </c>
      <c r="D601" s="658"/>
      <c r="E601" s="659"/>
      <c r="F601" s="660"/>
      <c r="G601" s="660"/>
    </row>
    <row r="602" spans="1:7" ht="12.75" customHeight="1" x14ac:dyDescent="0.25">
      <c r="A602" s="29"/>
      <c r="B602" s="30"/>
      <c r="C602" s="657" t="s">
        <v>458</v>
      </c>
      <c r="D602" s="658"/>
      <c r="E602" s="659">
        <v>0.25</v>
      </c>
      <c r="F602" s="660"/>
      <c r="G602" s="660"/>
    </row>
    <row r="603" spans="1:7" ht="12.75" customHeight="1" x14ac:dyDescent="0.25">
      <c r="A603" s="29"/>
      <c r="B603" s="30"/>
      <c r="C603" s="706"/>
      <c r="D603" s="707"/>
      <c r="E603" s="707"/>
      <c r="F603" s="707"/>
      <c r="G603" s="707"/>
    </row>
    <row r="604" spans="1:7" ht="12.75" customHeight="1" x14ac:dyDescent="0.25">
      <c r="A604" s="22">
        <v>79</v>
      </c>
      <c r="B604" s="23" t="s">
        <v>459</v>
      </c>
      <c r="C604" s="24" t="s">
        <v>460</v>
      </c>
      <c r="D604" s="25" t="s">
        <v>132</v>
      </c>
      <c r="E604" s="26">
        <v>5</v>
      </c>
      <c r="F604" s="27"/>
      <c r="G604" s="28">
        <f>ROUND(E604*F604,2)</f>
        <v>0</v>
      </c>
    </row>
    <row r="605" spans="1:7" ht="12.75" customHeight="1" x14ac:dyDescent="0.25">
      <c r="A605" s="29"/>
      <c r="B605" s="30"/>
      <c r="C605" s="721" t="s">
        <v>461</v>
      </c>
      <c r="D605" s="722"/>
      <c r="E605" s="722"/>
      <c r="F605" s="722"/>
      <c r="G605" s="722"/>
    </row>
    <row r="606" spans="1:7" ht="12.75" customHeight="1" x14ac:dyDescent="0.25">
      <c r="A606" s="29"/>
      <c r="B606" s="30"/>
      <c r="C606" s="657" t="s">
        <v>125</v>
      </c>
      <c r="D606" s="658"/>
      <c r="E606" s="659"/>
      <c r="F606" s="660"/>
      <c r="G606" s="660"/>
    </row>
    <row r="607" spans="1:7" ht="12.75" customHeight="1" x14ac:dyDescent="0.25">
      <c r="A607" s="29"/>
      <c r="B607" s="30"/>
      <c r="C607" s="657" t="s">
        <v>126</v>
      </c>
      <c r="D607" s="658"/>
      <c r="E607" s="659"/>
      <c r="F607" s="660"/>
      <c r="G607" s="660"/>
    </row>
    <row r="608" spans="1:7" ht="12.75" customHeight="1" x14ac:dyDescent="0.25">
      <c r="A608" s="29"/>
      <c r="B608" s="30"/>
      <c r="C608" s="657" t="s">
        <v>365</v>
      </c>
      <c r="D608" s="658"/>
      <c r="E608" s="659">
        <v>5</v>
      </c>
      <c r="F608" s="660"/>
      <c r="G608" s="660"/>
    </row>
    <row r="609" spans="1:7" ht="12.75" customHeight="1" x14ac:dyDescent="0.25">
      <c r="A609" s="29"/>
      <c r="B609" s="30"/>
      <c r="C609" s="706"/>
      <c r="D609" s="707"/>
      <c r="E609" s="707"/>
      <c r="F609" s="707"/>
      <c r="G609" s="707"/>
    </row>
    <row r="610" spans="1:7" ht="12.75" customHeight="1" x14ac:dyDescent="0.25">
      <c r="A610" s="22">
        <v>80</v>
      </c>
      <c r="B610" s="23" t="s">
        <v>462</v>
      </c>
      <c r="C610" s="24" t="s">
        <v>463</v>
      </c>
      <c r="D610" s="25" t="s">
        <v>249</v>
      </c>
      <c r="E610" s="26">
        <v>4</v>
      </c>
      <c r="F610" s="27"/>
      <c r="G610" s="28">
        <f>ROUND(E610*F610,2)</f>
        <v>0</v>
      </c>
    </row>
    <row r="611" spans="1:7" ht="12.75" customHeight="1" x14ac:dyDescent="0.25">
      <c r="A611" s="29"/>
      <c r="B611" s="30"/>
      <c r="C611" s="657" t="s">
        <v>188</v>
      </c>
      <c r="D611" s="658"/>
      <c r="E611" s="659"/>
      <c r="F611" s="660"/>
      <c r="G611" s="660"/>
    </row>
    <row r="612" spans="1:7" ht="12.75" customHeight="1" x14ac:dyDescent="0.25">
      <c r="A612" s="29"/>
      <c r="B612" s="30"/>
      <c r="C612" s="657" t="s">
        <v>126</v>
      </c>
      <c r="D612" s="658"/>
      <c r="E612" s="659"/>
      <c r="F612" s="660"/>
      <c r="G612" s="660"/>
    </row>
    <row r="613" spans="1:7" ht="12.75" customHeight="1" x14ac:dyDescent="0.25">
      <c r="A613" s="29"/>
      <c r="B613" s="30"/>
      <c r="C613" s="657" t="s">
        <v>138</v>
      </c>
      <c r="D613" s="658"/>
      <c r="E613" s="659">
        <v>4</v>
      </c>
      <c r="F613" s="660"/>
      <c r="G613" s="660"/>
    </row>
    <row r="614" spans="1:7" ht="12.75" customHeight="1" x14ac:dyDescent="0.25">
      <c r="A614" s="29"/>
      <c r="B614" s="30"/>
      <c r="C614" s="706"/>
      <c r="D614" s="707"/>
      <c r="E614" s="707"/>
      <c r="F614" s="707"/>
      <c r="G614" s="707"/>
    </row>
    <row r="615" spans="1:7" ht="12.75" customHeight="1" x14ac:dyDescent="0.25">
      <c r="A615" s="16" t="s">
        <v>14</v>
      </c>
      <c r="B615" s="17" t="s">
        <v>464</v>
      </c>
      <c r="C615" s="18" t="s">
        <v>465</v>
      </c>
      <c r="D615" s="19"/>
      <c r="E615" s="20"/>
      <c r="F615" s="21"/>
      <c r="G615" s="21">
        <f>SUMIF(AG616:AG617,"&lt;&gt;NOR",G616:G617)</f>
        <v>0</v>
      </c>
    </row>
    <row r="616" spans="1:7" ht="12.75" customHeight="1" x14ac:dyDescent="0.25">
      <c r="A616" s="22">
        <v>81</v>
      </c>
      <c r="B616" s="23" t="s">
        <v>466</v>
      </c>
      <c r="C616" s="24" t="s">
        <v>467</v>
      </c>
      <c r="D616" s="25" t="s">
        <v>57</v>
      </c>
      <c r="E616" s="26">
        <v>3</v>
      </c>
      <c r="F616" s="27"/>
      <c r="G616" s="28">
        <f>ROUND(E616*F616,2)</f>
        <v>0</v>
      </c>
    </row>
    <row r="617" spans="1:7" ht="12.75" customHeight="1" x14ac:dyDescent="0.25">
      <c r="A617" s="29"/>
      <c r="B617" s="30"/>
      <c r="C617" s="708"/>
      <c r="D617" s="709"/>
      <c r="E617" s="709"/>
      <c r="F617" s="709"/>
      <c r="G617" s="709"/>
    </row>
    <row r="618" spans="1:7" ht="12.75" customHeight="1" x14ac:dyDescent="0.25">
      <c r="A618" s="16" t="s">
        <v>14</v>
      </c>
      <c r="B618" s="17" t="s">
        <v>468</v>
      </c>
      <c r="C618" s="18" t="s">
        <v>469</v>
      </c>
      <c r="D618" s="19"/>
      <c r="E618" s="20"/>
      <c r="F618" s="21"/>
      <c r="G618" s="21">
        <f>SUMIF(AG619:AG664,"&lt;&gt;NOR",G619:G664)</f>
        <v>0</v>
      </c>
    </row>
    <row r="619" spans="1:7" ht="12.75" customHeight="1" x14ac:dyDescent="0.25">
      <c r="A619" s="22">
        <v>82</v>
      </c>
      <c r="B619" s="23" t="s">
        <v>470</v>
      </c>
      <c r="C619" s="24" t="s">
        <v>471</v>
      </c>
      <c r="D619" s="25" t="s">
        <v>124</v>
      </c>
      <c r="E619" s="26">
        <v>598.20799999999997</v>
      </c>
      <c r="F619" s="27"/>
      <c r="G619" s="28">
        <f>ROUND(E619*F619,2)</f>
        <v>0</v>
      </c>
    </row>
    <row r="620" spans="1:7" ht="12.75" customHeight="1" x14ac:dyDescent="0.25">
      <c r="A620" s="29"/>
      <c r="B620" s="30"/>
      <c r="C620" s="657" t="s">
        <v>188</v>
      </c>
      <c r="D620" s="658"/>
      <c r="E620" s="659"/>
      <c r="F620" s="660"/>
      <c r="G620" s="660"/>
    </row>
    <row r="621" spans="1:7" ht="12.75" customHeight="1" x14ac:dyDescent="0.25">
      <c r="A621" s="29"/>
      <c r="B621" s="30"/>
      <c r="C621" s="657" t="s">
        <v>381</v>
      </c>
      <c r="D621" s="658"/>
      <c r="E621" s="659"/>
      <c r="F621" s="660"/>
      <c r="G621" s="660"/>
    </row>
    <row r="622" spans="1:7" ht="12.75" customHeight="1" x14ac:dyDescent="0.25">
      <c r="A622" s="29"/>
      <c r="B622" s="30"/>
      <c r="C622" s="657" t="s">
        <v>472</v>
      </c>
      <c r="D622" s="658"/>
      <c r="E622" s="659">
        <v>37.5</v>
      </c>
      <c r="F622" s="660"/>
      <c r="G622" s="660"/>
    </row>
    <row r="623" spans="1:7" ht="12.75" customHeight="1" x14ac:dyDescent="0.25">
      <c r="A623" s="29"/>
      <c r="B623" s="30"/>
      <c r="C623" s="657" t="s">
        <v>383</v>
      </c>
      <c r="D623" s="658"/>
      <c r="E623" s="659"/>
      <c r="F623" s="660"/>
      <c r="G623" s="660"/>
    </row>
    <row r="624" spans="1:7" ht="12.75" customHeight="1" x14ac:dyDescent="0.25">
      <c r="A624" s="29"/>
      <c r="B624" s="30"/>
      <c r="C624" s="657" t="s">
        <v>473</v>
      </c>
      <c r="D624" s="658"/>
      <c r="E624" s="659">
        <v>38.628</v>
      </c>
      <c r="F624" s="660"/>
      <c r="G624" s="660"/>
    </row>
    <row r="625" spans="1:7" ht="12.75" customHeight="1" x14ac:dyDescent="0.25">
      <c r="A625" s="29"/>
      <c r="B625" s="30"/>
      <c r="C625" s="657" t="s">
        <v>385</v>
      </c>
      <c r="D625" s="658"/>
      <c r="E625" s="659"/>
      <c r="F625" s="660"/>
      <c r="G625" s="660"/>
    </row>
    <row r="626" spans="1:7" ht="12.75" customHeight="1" x14ac:dyDescent="0.25">
      <c r="A626" s="29"/>
      <c r="B626" s="30"/>
      <c r="C626" s="657" t="s">
        <v>474</v>
      </c>
      <c r="D626" s="658"/>
      <c r="E626" s="659">
        <v>385.29669999999999</v>
      </c>
      <c r="F626" s="660"/>
      <c r="G626" s="660"/>
    </row>
    <row r="627" spans="1:7" ht="12.75" customHeight="1" x14ac:dyDescent="0.25">
      <c r="A627" s="29"/>
      <c r="B627" s="30"/>
      <c r="C627" s="657" t="s">
        <v>151</v>
      </c>
      <c r="D627" s="658"/>
      <c r="E627" s="659"/>
      <c r="F627" s="660"/>
      <c r="G627" s="660"/>
    </row>
    <row r="628" spans="1:7" ht="12.75" customHeight="1" x14ac:dyDescent="0.25">
      <c r="A628" s="29"/>
      <c r="B628" s="30"/>
      <c r="C628" s="657" t="s">
        <v>374</v>
      </c>
      <c r="D628" s="658"/>
      <c r="E628" s="659">
        <v>69.31</v>
      </c>
      <c r="F628" s="660"/>
      <c r="G628" s="660"/>
    </row>
    <row r="629" spans="1:7" ht="12.75" customHeight="1" x14ac:dyDescent="0.25">
      <c r="A629" s="29"/>
      <c r="B629" s="30"/>
      <c r="C629" s="657" t="s">
        <v>388</v>
      </c>
      <c r="D629" s="658"/>
      <c r="E629" s="659"/>
      <c r="F629" s="660"/>
      <c r="G629" s="660"/>
    </row>
    <row r="630" spans="1:7" ht="12.75" customHeight="1" x14ac:dyDescent="0.25">
      <c r="A630" s="29"/>
      <c r="B630" s="30"/>
      <c r="C630" s="657" t="s">
        <v>475</v>
      </c>
      <c r="D630" s="658"/>
      <c r="E630" s="659">
        <v>67.473299999999995</v>
      </c>
      <c r="F630" s="660"/>
      <c r="G630" s="660"/>
    </row>
    <row r="631" spans="1:7" ht="12.75" customHeight="1" x14ac:dyDescent="0.25">
      <c r="A631" s="29"/>
      <c r="B631" s="30"/>
      <c r="C631" s="706"/>
      <c r="D631" s="707"/>
      <c r="E631" s="707"/>
      <c r="F631" s="707"/>
      <c r="G631" s="707"/>
    </row>
    <row r="632" spans="1:7" ht="12.75" customHeight="1" x14ac:dyDescent="0.25">
      <c r="A632" s="22">
        <v>83</v>
      </c>
      <c r="B632" s="23" t="s">
        <v>476</v>
      </c>
      <c r="C632" s="24" t="s">
        <v>477</v>
      </c>
      <c r="D632" s="25" t="s">
        <v>124</v>
      </c>
      <c r="E632" s="26">
        <v>4.91</v>
      </c>
      <c r="F632" s="27"/>
      <c r="G632" s="28">
        <f>ROUND(E632*F632,2)</f>
        <v>0</v>
      </c>
    </row>
    <row r="633" spans="1:7" ht="12.75" customHeight="1" x14ac:dyDescent="0.25">
      <c r="A633" s="29"/>
      <c r="B633" s="30"/>
      <c r="C633" s="657" t="s">
        <v>188</v>
      </c>
      <c r="D633" s="658"/>
      <c r="E633" s="659"/>
      <c r="F633" s="660"/>
      <c r="G633" s="660"/>
    </row>
    <row r="634" spans="1:7" ht="12.75" customHeight="1" x14ac:dyDescent="0.25">
      <c r="A634" s="29"/>
      <c r="B634" s="30"/>
      <c r="C634" s="657" t="s">
        <v>478</v>
      </c>
      <c r="D634" s="658"/>
      <c r="E634" s="659"/>
      <c r="F634" s="660"/>
      <c r="G634" s="660"/>
    </row>
    <row r="635" spans="1:7" ht="12.75" customHeight="1" x14ac:dyDescent="0.25">
      <c r="A635" s="29"/>
      <c r="B635" s="30"/>
      <c r="C635" s="657" t="s">
        <v>479</v>
      </c>
      <c r="D635" s="658"/>
      <c r="E635" s="659">
        <v>4.91</v>
      </c>
      <c r="F635" s="660"/>
      <c r="G635" s="660"/>
    </row>
    <row r="636" spans="1:7" ht="12.75" customHeight="1" x14ac:dyDescent="0.25">
      <c r="A636" s="29"/>
      <c r="B636" s="30"/>
      <c r="C636" s="706"/>
      <c r="D636" s="707"/>
      <c r="E636" s="707"/>
      <c r="F636" s="707"/>
      <c r="G636" s="707"/>
    </row>
    <row r="637" spans="1:7" ht="12.75" customHeight="1" x14ac:dyDescent="0.25">
      <c r="A637" s="22">
        <v>84</v>
      </c>
      <c r="B637" s="23" t="s">
        <v>480</v>
      </c>
      <c r="C637" s="24" t="s">
        <v>481</v>
      </c>
      <c r="D637" s="25" t="s">
        <v>124</v>
      </c>
      <c r="E637" s="26">
        <v>1196.4159999999999</v>
      </c>
      <c r="F637" s="27"/>
      <c r="G637" s="28">
        <f>ROUND(E637*F637,2)</f>
        <v>0</v>
      </c>
    </row>
    <row r="638" spans="1:7" ht="12.75" customHeight="1" x14ac:dyDescent="0.25">
      <c r="A638" s="29"/>
      <c r="B638" s="30"/>
      <c r="C638" s="657" t="s">
        <v>482</v>
      </c>
      <c r="D638" s="658"/>
      <c r="E638" s="659"/>
      <c r="F638" s="660"/>
      <c r="G638" s="660"/>
    </row>
    <row r="639" spans="1:7" ht="12.75" customHeight="1" x14ac:dyDescent="0.25">
      <c r="A639" s="29"/>
      <c r="B639" s="30"/>
      <c r="C639" s="657" t="s">
        <v>483</v>
      </c>
      <c r="D639" s="658"/>
      <c r="E639" s="659">
        <v>1196.4159999999999</v>
      </c>
      <c r="F639" s="660"/>
      <c r="G639" s="660"/>
    </row>
    <row r="640" spans="1:7" ht="12.75" customHeight="1" x14ac:dyDescent="0.25">
      <c r="A640" s="29"/>
      <c r="B640" s="30"/>
      <c r="C640" s="706"/>
      <c r="D640" s="707"/>
      <c r="E640" s="707"/>
      <c r="F640" s="707"/>
      <c r="G640" s="707"/>
    </row>
    <row r="641" spans="1:7" ht="12.75" customHeight="1" x14ac:dyDescent="0.25">
      <c r="A641" s="22">
        <v>85</v>
      </c>
      <c r="B641" s="23" t="s">
        <v>484</v>
      </c>
      <c r="C641" s="24" t="s">
        <v>485</v>
      </c>
      <c r="D641" s="25" t="s">
        <v>124</v>
      </c>
      <c r="E641" s="26">
        <v>197.40863999999999</v>
      </c>
      <c r="F641" s="27"/>
      <c r="G641" s="28">
        <f>ROUND(E641*F641,2)</f>
        <v>0</v>
      </c>
    </row>
    <row r="642" spans="1:7" ht="12.75" customHeight="1" x14ac:dyDescent="0.25">
      <c r="A642" s="29"/>
      <c r="B642" s="30"/>
      <c r="C642" s="657" t="s">
        <v>482</v>
      </c>
      <c r="D642" s="658"/>
      <c r="E642" s="659"/>
      <c r="F642" s="660"/>
      <c r="G642" s="660"/>
    </row>
    <row r="643" spans="1:7" ht="12.75" customHeight="1" x14ac:dyDescent="0.25">
      <c r="A643" s="29"/>
      <c r="B643" s="30"/>
      <c r="C643" s="657" t="s">
        <v>486</v>
      </c>
      <c r="D643" s="658"/>
      <c r="E643" s="659">
        <v>197.40863999999999</v>
      </c>
      <c r="F643" s="660"/>
      <c r="G643" s="660"/>
    </row>
    <row r="644" spans="1:7" ht="12.75" customHeight="1" x14ac:dyDescent="0.25">
      <c r="A644" s="29"/>
      <c r="B644" s="30"/>
      <c r="C644" s="706"/>
      <c r="D644" s="707"/>
      <c r="E644" s="707"/>
      <c r="F644" s="707"/>
      <c r="G644" s="707"/>
    </row>
    <row r="645" spans="1:7" ht="12.75" customHeight="1" x14ac:dyDescent="0.25">
      <c r="A645" s="22">
        <v>86</v>
      </c>
      <c r="B645" s="23" t="s">
        <v>487</v>
      </c>
      <c r="C645" s="24" t="s">
        <v>488</v>
      </c>
      <c r="D645" s="25" t="s">
        <v>448</v>
      </c>
      <c r="E645" s="26">
        <v>20.622</v>
      </c>
      <c r="F645" s="27"/>
      <c r="G645" s="28">
        <f>ROUND(E645*F645,2)</f>
        <v>0</v>
      </c>
    </row>
    <row r="646" spans="1:7" ht="12.75" customHeight="1" x14ac:dyDescent="0.25">
      <c r="A646" s="29"/>
      <c r="B646" s="30"/>
      <c r="C646" s="657" t="s">
        <v>188</v>
      </c>
      <c r="D646" s="658"/>
      <c r="E646" s="659"/>
      <c r="F646" s="660"/>
      <c r="G646" s="660"/>
    </row>
    <row r="647" spans="1:7" ht="12.75" customHeight="1" x14ac:dyDescent="0.25">
      <c r="A647" s="29"/>
      <c r="B647" s="30"/>
      <c r="C647" s="657" t="s">
        <v>478</v>
      </c>
      <c r="D647" s="658"/>
      <c r="E647" s="659"/>
      <c r="F647" s="660"/>
      <c r="G647" s="660"/>
    </row>
    <row r="648" spans="1:7" ht="12.75" customHeight="1" x14ac:dyDescent="0.25">
      <c r="A648" s="29"/>
      <c r="B648" s="30"/>
      <c r="C648" s="657" t="s">
        <v>489</v>
      </c>
      <c r="D648" s="658"/>
      <c r="E648" s="659">
        <v>20.622</v>
      </c>
      <c r="F648" s="660"/>
      <c r="G648" s="660"/>
    </row>
    <row r="649" spans="1:7" ht="12.75" customHeight="1" x14ac:dyDescent="0.25">
      <c r="A649" s="29"/>
      <c r="B649" s="30"/>
      <c r="C649" s="706"/>
      <c r="D649" s="707"/>
      <c r="E649" s="707"/>
      <c r="F649" s="707"/>
      <c r="G649" s="707"/>
    </row>
    <row r="650" spans="1:7" ht="12.75" customHeight="1" x14ac:dyDescent="0.25">
      <c r="A650" s="22">
        <v>87</v>
      </c>
      <c r="B650" s="23" t="s">
        <v>490</v>
      </c>
      <c r="C650" s="24" t="s">
        <v>491</v>
      </c>
      <c r="D650" s="25" t="s">
        <v>192</v>
      </c>
      <c r="E650" s="26">
        <v>0.21</v>
      </c>
      <c r="F650" s="27"/>
      <c r="G650" s="28">
        <f>ROUND(E650*F650,2)</f>
        <v>0</v>
      </c>
    </row>
    <row r="651" spans="1:7" ht="12.75" customHeight="1" x14ac:dyDescent="0.25">
      <c r="A651" s="29"/>
      <c r="B651" s="30"/>
      <c r="C651" s="657" t="s">
        <v>125</v>
      </c>
      <c r="D651" s="658"/>
      <c r="E651" s="659"/>
      <c r="F651" s="660"/>
      <c r="G651" s="660"/>
    </row>
    <row r="652" spans="1:7" ht="12.75" customHeight="1" x14ac:dyDescent="0.25">
      <c r="A652" s="29"/>
      <c r="B652" s="30"/>
      <c r="C652" s="657" t="s">
        <v>492</v>
      </c>
      <c r="D652" s="658"/>
      <c r="E652" s="659">
        <v>0.21</v>
      </c>
      <c r="F652" s="660"/>
      <c r="G652" s="660"/>
    </row>
    <row r="653" spans="1:7" ht="12.75" customHeight="1" x14ac:dyDescent="0.25">
      <c r="A653" s="29"/>
      <c r="B653" s="30"/>
      <c r="C653" s="706"/>
      <c r="D653" s="707"/>
      <c r="E653" s="707"/>
      <c r="F653" s="707"/>
      <c r="G653" s="707"/>
    </row>
    <row r="654" spans="1:7" ht="12.75" customHeight="1" x14ac:dyDescent="0.25">
      <c r="A654" s="22">
        <v>88</v>
      </c>
      <c r="B654" s="23" t="s">
        <v>493</v>
      </c>
      <c r="C654" s="24" t="s">
        <v>494</v>
      </c>
      <c r="D654" s="25" t="s">
        <v>495</v>
      </c>
      <c r="E654" s="26">
        <v>30</v>
      </c>
      <c r="F654" s="27"/>
      <c r="G654" s="28">
        <f>ROUND(E654*F654,2)</f>
        <v>0</v>
      </c>
    </row>
    <row r="655" spans="1:7" ht="12.75" customHeight="1" x14ac:dyDescent="0.25">
      <c r="A655" s="29"/>
      <c r="B655" s="30"/>
      <c r="C655" s="708"/>
      <c r="D655" s="709"/>
      <c r="E655" s="709"/>
      <c r="F655" s="709"/>
      <c r="G655" s="709"/>
    </row>
    <row r="656" spans="1:7" ht="12.75" customHeight="1" x14ac:dyDescent="0.25">
      <c r="A656" s="22">
        <v>89</v>
      </c>
      <c r="B656" s="23" t="s">
        <v>496</v>
      </c>
      <c r="C656" s="24" t="s">
        <v>497</v>
      </c>
      <c r="D656" s="25" t="s">
        <v>495</v>
      </c>
      <c r="E656" s="26">
        <v>30</v>
      </c>
      <c r="F656" s="27"/>
      <c r="G656" s="28">
        <f>ROUND(E656*F656,2)</f>
        <v>0</v>
      </c>
    </row>
    <row r="657" spans="1:7" ht="12.75" customHeight="1" x14ac:dyDescent="0.25">
      <c r="A657" s="29"/>
      <c r="B657" s="30"/>
      <c r="C657" s="708"/>
      <c r="D657" s="709"/>
      <c r="E657" s="709"/>
      <c r="F657" s="709"/>
      <c r="G657" s="709"/>
    </row>
    <row r="658" spans="1:7" ht="12.75" customHeight="1" x14ac:dyDescent="0.25">
      <c r="A658" s="22">
        <v>90</v>
      </c>
      <c r="B658" s="23" t="s">
        <v>498</v>
      </c>
      <c r="C658" s="24" t="s">
        <v>499</v>
      </c>
      <c r="D658" s="25" t="s">
        <v>500</v>
      </c>
      <c r="E658" s="26">
        <v>1</v>
      </c>
      <c r="F658" s="27"/>
      <c r="G658" s="28">
        <f>ROUND(E658*F658,2)</f>
        <v>0</v>
      </c>
    </row>
    <row r="659" spans="1:7" ht="12.75" customHeight="1" x14ac:dyDescent="0.25">
      <c r="A659" s="29"/>
      <c r="B659" s="30"/>
      <c r="C659" s="708"/>
      <c r="D659" s="709"/>
      <c r="E659" s="709"/>
      <c r="F659" s="709"/>
      <c r="G659" s="709"/>
    </row>
    <row r="660" spans="1:7" ht="12.75" customHeight="1" x14ac:dyDescent="0.25">
      <c r="A660" s="22">
        <v>91</v>
      </c>
      <c r="B660" s="23" t="s">
        <v>501</v>
      </c>
      <c r="C660" s="24" t="s">
        <v>502</v>
      </c>
      <c r="D660" s="25" t="s">
        <v>124</v>
      </c>
      <c r="E660" s="26">
        <v>5.6464999999999996</v>
      </c>
      <c r="F660" s="27"/>
      <c r="G660" s="28">
        <f>ROUND(E660*F660,2)</f>
        <v>0</v>
      </c>
    </row>
    <row r="661" spans="1:7" ht="12.75" customHeight="1" x14ac:dyDescent="0.25">
      <c r="A661" s="29"/>
      <c r="B661" s="30"/>
      <c r="C661" s="657" t="s">
        <v>188</v>
      </c>
      <c r="D661" s="658"/>
      <c r="E661" s="659"/>
      <c r="F661" s="660"/>
      <c r="G661" s="660"/>
    </row>
    <row r="662" spans="1:7" ht="12.75" customHeight="1" x14ac:dyDescent="0.25">
      <c r="A662" s="29"/>
      <c r="B662" s="30"/>
      <c r="C662" s="657" t="s">
        <v>478</v>
      </c>
      <c r="D662" s="658"/>
      <c r="E662" s="659"/>
      <c r="F662" s="660"/>
      <c r="G662" s="660"/>
    </row>
    <row r="663" spans="1:7" ht="12.75" customHeight="1" x14ac:dyDescent="0.25">
      <c r="A663" s="29"/>
      <c r="B663" s="30"/>
      <c r="C663" s="657" t="s">
        <v>503</v>
      </c>
      <c r="D663" s="658"/>
      <c r="E663" s="659">
        <v>5.6464999999999996</v>
      </c>
      <c r="F663" s="660"/>
      <c r="G663" s="660"/>
    </row>
    <row r="664" spans="1:7" ht="12.75" customHeight="1" x14ac:dyDescent="0.25">
      <c r="A664" s="29"/>
      <c r="B664" s="30"/>
      <c r="C664" s="706"/>
      <c r="D664" s="707"/>
      <c r="E664" s="707"/>
      <c r="F664" s="707"/>
      <c r="G664" s="707"/>
    </row>
    <row r="665" spans="1:7" ht="12.75" customHeight="1" x14ac:dyDescent="0.25">
      <c r="A665" s="16" t="s">
        <v>14</v>
      </c>
      <c r="B665" s="17" t="s">
        <v>504</v>
      </c>
      <c r="C665" s="18" t="s">
        <v>505</v>
      </c>
      <c r="D665" s="19"/>
      <c r="E665" s="20"/>
      <c r="F665" s="21"/>
      <c r="G665" s="21">
        <f>SUMIF(AG666:AG839,"&lt;&gt;NOR",G666:G839)</f>
        <v>0</v>
      </c>
    </row>
    <row r="666" spans="1:7" ht="12.75" customHeight="1" x14ac:dyDescent="0.25">
      <c r="A666" s="22">
        <v>92</v>
      </c>
      <c r="B666" s="23" t="s">
        <v>506</v>
      </c>
      <c r="C666" s="24" t="s">
        <v>507</v>
      </c>
      <c r="D666" s="25" t="s">
        <v>141</v>
      </c>
      <c r="E666" s="26">
        <v>2.0963400000000001</v>
      </c>
      <c r="F666" s="27"/>
      <c r="G666" s="28">
        <f>ROUND(E666*F666,2)</f>
        <v>0</v>
      </c>
    </row>
    <row r="667" spans="1:7" ht="12.75" customHeight="1" x14ac:dyDescent="0.25">
      <c r="A667" s="29"/>
      <c r="B667" s="30"/>
      <c r="C667" s="721" t="s">
        <v>508</v>
      </c>
      <c r="D667" s="722"/>
      <c r="E667" s="722"/>
      <c r="F667" s="722"/>
      <c r="G667" s="722"/>
    </row>
    <row r="668" spans="1:7" ht="12.75" customHeight="1" x14ac:dyDescent="0.25">
      <c r="A668" s="29"/>
      <c r="B668" s="30"/>
      <c r="C668" s="657" t="s">
        <v>125</v>
      </c>
      <c r="D668" s="658"/>
      <c r="E668" s="659"/>
      <c r="F668" s="660"/>
      <c r="G668" s="660"/>
    </row>
    <row r="669" spans="1:7" ht="12.75" customHeight="1" x14ac:dyDescent="0.25">
      <c r="A669" s="29"/>
      <c r="B669" s="30"/>
      <c r="C669" s="657" t="s">
        <v>509</v>
      </c>
      <c r="D669" s="658"/>
      <c r="E669" s="659"/>
      <c r="F669" s="660"/>
      <c r="G669" s="660"/>
    </row>
    <row r="670" spans="1:7" ht="12.75" customHeight="1" x14ac:dyDescent="0.25">
      <c r="A670" s="29"/>
      <c r="B670" s="30"/>
      <c r="C670" s="657" t="s">
        <v>510</v>
      </c>
      <c r="D670" s="658"/>
      <c r="E670" s="659">
        <v>8.2500000000000004E-2</v>
      </c>
      <c r="F670" s="660"/>
      <c r="G670" s="660"/>
    </row>
    <row r="671" spans="1:7" ht="12.75" customHeight="1" x14ac:dyDescent="0.25">
      <c r="A671" s="29"/>
      <c r="B671" s="30"/>
      <c r="C671" s="657" t="s">
        <v>125</v>
      </c>
      <c r="D671" s="658"/>
      <c r="E671" s="659"/>
      <c r="F671" s="660"/>
      <c r="G671" s="660"/>
    </row>
    <row r="672" spans="1:7" ht="12.75" customHeight="1" x14ac:dyDescent="0.25">
      <c r="A672" s="29"/>
      <c r="B672" s="30"/>
      <c r="C672" s="657" t="s">
        <v>281</v>
      </c>
      <c r="D672" s="658"/>
      <c r="E672" s="659"/>
      <c r="F672" s="660"/>
      <c r="G672" s="660"/>
    </row>
    <row r="673" spans="1:7" ht="12.75" customHeight="1" x14ac:dyDescent="0.25">
      <c r="A673" s="29"/>
      <c r="B673" s="30"/>
      <c r="C673" s="657" t="s">
        <v>511</v>
      </c>
      <c r="D673" s="658"/>
      <c r="E673" s="659">
        <v>1.3392599999999999</v>
      </c>
      <c r="F673" s="660"/>
      <c r="G673" s="660"/>
    </row>
    <row r="674" spans="1:7" ht="12.75" customHeight="1" x14ac:dyDescent="0.25">
      <c r="A674" s="29"/>
      <c r="B674" s="30"/>
      <c r="C674" s="657" t="s">
        <v>512</v>
      </c>
      <c r="D674" s="658"/>
      <c r="E674" s="659">
        <v>0.42458000000000001</v>
      </c>
      <c r="F674" s="660"/>
      <c r="G674" s="660"/>
    </row>
    <row r="675" spans="1:7" ht="12.75" customHeight="1" x14ac:dyDescent="0.25">
      <c r="A675" s="29"/>
      <c r="B675" s="30"/>
      <c r="C675" s="657" t="s">
        <v>125</v>
      </c>
      <c r="D675" s="658"/>
      <c r="E675" s="659"/>
      <c r="F675" s="660"/>
      <c r="G675" s="660"/>
    </row>
    <row r="676" spans="1:7" ht="12.75" customHeight="1" x14ac:dyDescent="0.25">
      <c r="A676" s="29"/>
      <c r="B676" s="30"/>
      <c r="C676" s="657" t="s">
        <v>126</v>
      </c>
      <c r="D676" s="658"/>
      <c r="E676" s="659"/>
      <c r="F676" s="660"/>
      <c r="G676" s="660"/>
    </row>
    <row r="677" spans="1:7" ht="12.75" customHeight="1" x14ac:dyDescent="0.25">
      <c r="A677" s="29"/>
      <c r="B677" s="30"/>
      <c r="C677" s="657" t="s">
        <v>458</v>
      </c>
      <c r="D677" s="658"/>
      <c r="E677" s="659">
        <v>0.25</v>
      </c>
      <c r="F677" s="660"/>
      <c r="G677" s="660"/>
    </row>
    <row r="678" spans="1:7" ht="12.75" customHeight="1" x14ac:dyDescent="0.25">
      <c r="A678" s="29"/>
      <c r="B678" s="30"/>
      <c r="C678" s="706"/>
      <c r="D678" s="707"/>
      <c r="E678" s="707"/>
      <c r="F678" s="707"/>
      <c r="G678" s="707"/>
    </row>
    <row r="679" spans="1:7" ht="12.75" customHeight="1" x14ac:dyDescent="0.25">
      <c r="A679" s="22">
        <v>93</v>
      </c>
      <c r="B679" s="23" t="s">
        <v>513</v>
      </c>
      <c r="C679" s="24" t="s">
        <v>514</v>
      </c>
      <c r="D679" s="25" t="s">
        <v>141</v>
      </c>
      <c r="E679" s="26">
        <v>5.1264000000000003</v>
      </c>
      <c r="F679" s="27"/>
      <c r="G679" s="28">
        <f>ROUND(E679*F679,2)</f>
        <v>0</v>
      </c>
    </row>
    <row r="680" spans="1:7" ht="12.75" customHeight="1" x14ac:dyDescent="0.25">
      <c r="A680" s="29"/>
      <c r="B680" s="30"/>
      <c r="C680" s="721" t="s">
        <v>515</v>
      </c>
      <c r="D680" s="722"/>
      <c r="E680" s="722"/>
      <c r="F680" s="722"/>
      <c r="G680" s="722"/>
    </row>
    <row r="681" spans="1:7" ht="12.75" customHeight="1" x14ac:dyDescent="0.25">
      <c r="A681" s="29"/>
      <c r="B681" s="30"/>
      <c r="C681" s="657" t="s">
        <v>125</v>
      </c>
      <c r="D681" s="658"/>
      <c r="E681" s="659"/>
      <c r="F681" s="660"/>
      <c r="G681" s="660"/>
    </row>
    <row r="682" spans="1:7" ht="12.75" customHeight="1" x14ac:dyDescent="0.25">
      <c r="A682" s="29"/>
      <c r="B682" s="30"/>
      <c r="C682" s="657" t="s">
        <v>385</v>
      </c>
      <c r="D682" s="658"/>
      <c r="E682" s="659"/>
      <c r="F682" s="660"/>
      <c r="G682" s="660"/>
    </row>
    <row r="683" spans="1:7" ht="12.75" customHeight="1" x14ac:dyDescent="0.25">
      <c r="A683" s="29"/>
      <c r="B683" s="30"/>
      <c r="C683" s="657" t="s">
        <v>516</v>
      </c>
      <c r="D683" s="658"/>
      <c r="E683" s="659">
        <v>1.2556799999999999</v>
      </c>
      <c r="F683" s="660"/>
      <c r="G683" s="660"/>
    </row>
    <row r="684" spans="1:7" ht="12.75" customHeight="1" x14ac:dyDescent="0.25">
      <c r="A684" s="29"/>
      <c r="B684" s="30"/>
      <c r="C684" s="657" t="s">
        <v>517</v>
      </c>
      <c r="D684" s="658"/>
      <c r="E684" s="659">
        <v>3.8707199999999999</v>
      </c>
      <c r="F684" s="660"/>
      <c r="G684" s="660"/>
    </row>
    <row r="685" spans="1:7" ht="12.75" customHeight="1" x14ac:dyDescent="0.25">
      <c r="A685" s="29"/>
      <c r="B685" s="30"/>
      <c r="C685" s="706"/>
      <c r="D685" s="707"/>
      <c r="E685" s="707"/>
      <c r="F685" s="707"/>
      <c r="G685" s="707"/>
    </row>
    <row r="686" spans="1:7" ht="12.75" customHeight="1" x14ac:dyDescent="0.25">
      <c r="A686" s="22">
        <v>94</v>
      </c>
      <c r="B686" s="23" t="s">
        <v>518</v>
      </c>
      <c r="C686" s="24" t="s">
        <v>519</v>
      </c>
      <c r="D686" s="25" t="s">
        <v>141</v>
      </c>
      <c r="E686" s="26">
        <v>1.5593999999999999</v>
      </c>
      <c r="F686" s="27"/>
      <c r="G686" s="28">
        <f>ROUND(E686*F686,2)</f>
        <v>0</v>
      </c>
    </row>
    <row r="687" spans="1:7" ht="12.75" customHeight="1" x14ac:dyDescent="0.25">
      <c r="A687" s="29"/>
      <c r="B687" s="30"/>
      <c r="C687" s="721" t="s">
        <v>520</v>
      </c>
      <c r="D687" s="722"/>
      <c r="E687" s="722"/>
      <c r="F687" s="722"/>
      <c r="G687" s="722"/>
    </row>
    <row r="688" spans="1:7" ht="12.75" customHeight="1" x14ac:dyDescent="0.25">
      <c r="A688" s="29"/>
      <c r="B688" s="30"/>
      <c r="C688" s="657" t="s">
        <v>521</v>
      </c>
      <c r="D688" s="658"/>
      <c r="E688" s="659"/>
      <c r="F688" s="660"/>
      <c r="G688" s="660"/>
    </row>
    <row r="689" spans="1:7" ht="12.75" customHeight="1" x14ac:dyDescent="0.25">
      <c r="A689" s="29"/>
      <c r="B689" s="30"/>
      <c r="C689" s="657" t="s">
        <v>125</v>
      </c>
      <c r="D689" s="658"/>
      <c r="E689" s="659"/>
      <c r="F689" s="660"/>
      <c r="G689" s="660"/>
    </row>
    <row r="690" spans="1:7" ht="12.75" customHeight="1" x14ac:dyDescent="0.25">
      <c r="A690" s="29"/>
      <c r="B690" s="30"/>
      <c r="C690" s="657" t="s">
        <v>281</v>
      </c>
      <c r="D690" s="658"/>
      <c r="E690" s="659"/>
      <c r="F690" s="660"/>
      <c r="G690" s="660"/>
    </row>
    <row r="691" spans="1:7" ht="12.75" customHeight="1" x14ac:dyDescent="0.25">
      <c r="A691" s="29"/>
      <c r="B691" s="30"/>
      <c r="C691" s="657" t="s">
        <v>522</v>
      </c>
      <c r="D691" s="658"/>
      <c r="E691" s="659">
        <v>1.5593999999999999</v>
      </c>
      <c r="F691" s="660"/>
      <c r="G691" s="660"/>
    </row>
    <row r="692" spans="1:7" ht="12.75" customHeight="1" x14ac:dyDescent="0.25">
      <c r="A692" s="29"/>
      <c r="B692" s="30"/>
      <c r="C692" s="706"/>
      <c r="D692" s="707"/>
      <c r="E692" s="707"/>
      <c r="F692" s="707"/>
      <c r="G692" s="707"/>
    </row>
    <row r="693" spans="1:7" ht="12.75" customHeight="1" x14ac:dyDescent="0.25">
      <c r="A693" s="22">
        <v>95</v>
      </c>
      <c r="B693" s="23" t="s">
        <v>523</v>
      </c>
      <c r="C693" s="24" t="s">
        <v>524</v>
      </c>
      <c r="D693" s="25" t="s">
        <v>141</v>
      </c>
      <c r="E693" s="26">
        <v>9.7314000000000007</v>
      </c>
      <c r="F693" s="27"/>
      <c r="G693" s="28">
        <f>ROUND(E693*F693,2)</f>
        <v>0</v>
      </c>
    </row>
    <row r="694" spans="1:7" ht="12.75" customHeight="1" x14ac:dyDescent="0.25">
      <c r="A694" s="29"/>
      <c r="B694" s="30"/>
      <c r="C694" s="657" t="s">
        <v>525</v>
      </c>
      <c r="D694" s="658"/>
      <c r="E694" s="659"/>
      <c r="F694" s="660"/>
      <c r="G694" s="660"/>
    </row>
    <row r="695" spans="1:7" ht="12.75" customHeight="1" x14ac:dyDescent="0.25">
      <c r="A695" s="29"/>
      <c r="B695" s="30"/>
      <c r="C695" s="657" t="s">
        <v>125</v>
      </c>
      <c r="D695" s="658"/>
      <c r="E695" s="659"/>
      <c r="F695" s="660"/>
      <c r="G695" s="660"/>
    </row>
    <row r="696" spans="1:7" ht="12.75" customHeight="1" x14ac:dyDescent="0.25">
      <c r="A696" s="29"/>
      <c r="B696" s="30"/>
      <c r="C696" s="657" t="s">
        <v>385</v>
      </c>
      <c r="D696" s="658"/>
      <c r="E696" s="659"/>
      <c r="F696" s="660"/>
      <c r="G696" s="660"/>
    </row>
    <row r="697" spans="1:7" ht="12.75" customHeight="1" x14ac:dyDescent="0.25">
      <c r="A697" s="29"/>
      <c r="B697" s="30"/>
      <c r="C697" s="657" t="s">
        <v>526</v>
      </c>
      <c r="D697" s="658"/>
      <c r="E697" s="659">
        <v>4.2552000000000003</v>
      </c>
      <c r="F697" s="660"/>
      <c r="G697" s="660"/>
    </row>
    <row r="698" spans="1:7" ht="12.75" customHeight="1" x14ac:dyDescent="0.25">
      <c r="A698" s="29"/>
      <c r="B698" s="30"/>
      <c r="C698" s="657" t="s">
        <v>125</v>
      </c>
      <c r="D698" s="658"/>
      <c r="E698" s="659"/>
      <c r="F698" s="660"/>
      <c r="G698" s="660"/>
    </row>
    <row r="699" spans="1:7" ht="12.75" customHeight="1" x14ac:dyDescent="0.25">
      <c r="A699" s="29"/>
      <c r="B699" s="30"/>
      <c r="C699" s="657" t="s">
        <v>151</v>
      </c>
      <c r="D699" s="658"/>
      <c r="E699" s="659"/>
      <c r="F699" s="660"/>
      <c r="G699" s="660"/>
    </row>
    <row r="700" spans="1:7" ht="12.75" customHeight="1" x14ac:dyDescent="0.25">
      <c r="A700" s="29"/>
      <c r="B700" s="30"/>
      <c r="C700" s="657" t="s">
        <v>1191</v>
      </c>
      <c r="D700" s="658"/>
      <c r="E700" s="659">
        <v>5.4762000000000004</v>
      </c>
      <c r="F700" s="660"/>
      <c r="G700" s="660"/>
    </row>
    <row r="701" spans="1:7" ht="12.75" customHeight="1" x14ac:dyDescent="0.25">
      <c r="A701" s="29"/>
      <c r="B701" s="30"/>
      <c r="C701" s="657"/>
      <c r="D701" s="658"/>
      <c r="E701" s="659"/>
      <c r="F701" s="660"/>
      <c r="G701" s="660"/>
    </row>
    <row r="702" spans="1:7" ht="12.75" customHeight="1" x14ac:dyDescent="0.25">
      <c r="A702" s="29"/>
      <c r="B702" s="30"/>
      <c r="C702" s="706"/>
      <c r="D702" s="707"/>
      <c r="E702" s="707"/>
      <c r="F702" s="707"/>
      <c r="G702" s="707"/>
    </row>
    <row r="703" spans="1:7" ht="12.75" customHeight="1" x14ac:dyDescent="0.25">
      <c r="A703" s="22">
        <v>96</v>
      </c>
      <c r="B703" s="23" t="s">
        <v>527</v>
      </c>
      <c r="C703" s="24" t="s">
        <v>528</v>
      </c>
      <c r="D703" s="25" t="s">
        <v>124</v>
      </c>
      <c r="E703" s="26">
        <v>4.4562499999999998</v>
      </c>
      <c r="F703" s="27"/>
      <c r="G703" s="28">
        <f>ROUND(E703*F703,2)</f>
        <v>0</v>
      </c>
    </row>
    <row r="704" spans="1:7" ht="12.75" customHeight="1" x14ac:dyDescent="0.25">
      <c r="A704" s="29"/>
      <c r="B704" s="30"/>
      <c r="C704" s="657" t="s">
        <v>188</v>
      </c>
      <c r="D704" s="658"/>
      <c r="E704" s="659"/>
      <c r="F704" s="660"/>
      <c r="G704" s="660"/>
    </row>
    <row r="705" spans="1:7" ht="12.75" customHeight="1" x14ac:dyDescent="0.25">
      <c r="A705" s="29"/>
      <c r="B705" s="30"/>
      <c r="C705" s="657" t="s">
        <v>344</v>
      </c>
      <c r="D705" s="658"/>
      <c r="E705" s="659"/>
      <c r="F705" s="660"/>
      <c r="G705" s="660"/>
    </row>
    <row r="706" spans="1:7" ht="12.75" customHeight="1" x14ac:dyDescent="0.25">
      <c r="A706" s="29"/>
      <c r="B706" s="30"/>
      <c r="C706" s="657" t="s">
        <v>529</v>
      </c>
      <c r="D706" s="658"/>
      <c r="E706" s="659">
        <v>0.9</v>
      </c>
      <c r="F706" s="660"/>
      <c r="G706" s="660"/>
    </row>
    <row r="707" spans="1:7" ht="12.75" customHeight="1" x14ac:dyDescent="0.25">
      <c r="A707" s="29"/>
      <c r="B707" s="30"/>
      <c r="C707" s="657" t="s">
        <v>346</v>
      </c>
      <c r="D707" s="658"/>
      <c r="E707" s="659"/>
      <c r="F707" s="660"/>
      <c r="G707" s="660"/>
    </row>
    <row r="708" spans="1:7" ht="12.75" customHeight="1" x14ac:dyDescent="0.25">
      <c r="A708" s="29"/>
      <c r="B708" s="30"/>
      <c r="C708" s="657" t="s">
        <v>530</v>
      </c>
      <c r="D708" s="658"/>
      <c r="E708" s="659">
        <v>3.5562499999999999</v>
      </c>
      <c r="F708" s="660"/>
      <c r="G708" s="660"/>
    </row>
    <row r="709" spans="1:7" ht="12.75" customHeight="1" x14ac:dyDescent="0.25">
      <c r="A709" s="29"/>
      <c r="B709" s="30"/>
      <c r="C709" s="706"/>
      <c r="D709" s="707"/>
      <c r="E709" s="707"/>
      <c r="F709" s="707"/>
      <c r="G709" s="707"/>
    </row>
    <row r="710" spans="1:7" ht="12.75" customHeight="1" x14ac:dyDescent="0.25">
      <c r="A710" s="22">
        <v>97</v>
      </c>
      <c r="B710" s="23" t="s">
        <v>531</v>
      </c>
      <c r="C710" s="24" t="s">
        <v>532</v>
      </c>
      <c r="D710" s="25" t="s">
        <v>141</v>
      </c>
      <c r="E710" s="26">
        <v>4.8657000000000004</v>
      </c>
      <c r="F710" s="27"/>
      <c r="G710" s="28">
        <f>ROUND(E710*F710,2)</f>
        <v>0</v>
      </c>
    </row>
    <row r="711" spans="1:7" ht="12.75" customHeight="1" x14ac:dyDescent="0.25">
      <c r="A711" s="29"/>
      <c r="B711" s="30"/>
      <c r="C711" s="657" t="s">
        <v>533</v>
      </c>
      <c r="D711" s="658"/>
      <c r="E711" s="659"/>
      <c r="F711" s="660"/>
      <c r="G711" s="660"/>
    </row>
    <row r="712" spans="1:7" ht="12.75" customHeight="1" x14ac:dyDescent="0.25">
      <c r="A712" s="29"/>
      <c r="B712" s="30"/>
      <c r="C712" s="657" t="s">
        <v>125</v>
      </c>
      <c r="D712" s="658"/>
      <c r="E712" s="659"/>
      <c r="F712" s="660"/>
      <c r="G712" s="660"/>
    </row>
    <row r="713" spans="1:7" ht="12.75" customHeight="1" x14ac:dyDescent="0.25">
      <c r="A713" s="29"/>
      <c r="B713" s="30"/>
      <c r="C713" s="657" t="s">
        <v>385</v>
      </c>
      <c r="D713" s="658"/>
      <c r="E713" s="659"/>
      <c r="F713" s="660"/>
      <c r="G713" s="660"/>
    </row>
    <row r="714" spans="1:7" ht="12.75" customHeight="1" x14ac:dyDescent="0.25">
      <c r="A714" s="29"/>
      <c r="B714" s="30"/>
      <c r="C714" s="657" t="s">
        <v>534</v>
      </c>
      <c r="D714" s="658"/>
      <c r="E714" s="659">
        <v>2.1276000000000002</v>
      </c>
      <c r="F714" s="660"/>
      <c r="G714" s="660"/>
    </row>
    <row r="715" spans="1:7" ht="12.75" customHeight="1" x14ac:dyDescent="0.25">
      <c r="A715" s="29"/>
      <c r="B715" s="30"/>
      <c r="C715" s="657" t="s">
        <v>125</v>
      </c>
      <c r="D715" s="658"/>
      <c r="E715" s="659"/>
      <c r="F715" s="660"/>
      <c r="G715" s="660"/>
    </row>
    <row r="716" spans="1:7" ht="12.75" customHeight="1" x14ac:dyDescent="0.25">
      <c r="A716" s="29"/>
      <c r="B716" s="30"/>
      <c r="C716" s="657" t="s">
        <v>151</v>
      </c>
      <c r="D716" s="658"/>
      <c r="E716" s="659"/>
      <c r="F716" s="660"/>
      <c r="G716" s="660"/>
    </row>
    <row r="717" spans="1:7" ht="12.75" customHeight="1" x14ac:dyDescent="0.25">
      <c r="A717" s="29"/>
      <c r="B717" s="30"/>
      <c r="C717" s="657" t="s">
        <v>1192</v>
      </c>
      <c r="D717" s="658"/>
      <c r="E717" s="659">
        <v>2.7381000000000002</v>
      </c>
      <c r="F717" s="660"/>
      <c r="G717" s="660"/>
    </row>
    <row r="718" spans="1:7" ht="12.75" customHeight="1" x14ac:dyDescent="0.25">
      <c r="A718" s="29"/>
      <c r="B718" s="30"/>
      <c r="C718" s="657"/>
      <c r="D718" s="658"/>
      <c r="E718" s="659"/>
      <c r="F718" s="660"/>
      <c r="G718" s="660"/>
    </row>
    <row r="719" spans="1:7" ht="12.75" customHeight="1" x14ac:dyDescent="0.25">
      <c r="A719" s="29"/>
      <c r="B719" s="30"/>
      <c r="C719" s="706"/>
      <c r="D719" s="707"/>
      <c r="E719" s="707"/>
      <c r="F719" s="707"/>
      <c r="G719" s="707"/>
    </row>
    <row r="720" spans="1:7" ht="12.75" customHeight="1" x14ac:dyDescent="0.25">
      <c r="A720" s="22">
        <v>98</v>
      </c>
      <c r="B720" s="23" t="s">
        <v>535</v>
      </c>
      <c r="C720" s="24" t="s">
        <v>536</v>
      </c>
      <c r="D720" s="25" t="s">
        <v>124</v>
      </c>
      <c r="E720" s="26">
        <v>6.8</v>
      </c>
      <c r="F720" s="27"/>
      <c r="G720" s="28">
        <f>ROUND(E720*F720,2)</f>
        <v>0</v>
      </c>
    </row>
    <row r="721" spans="1:7" ht="12.75" customHeight="1" x14ac:dyDescent="0.25">
      <c r="A721" s="29"/>
      <c r="B721" s="30"/>
      <c r="C721" s="657" t="s">
        <v>125</v>
      </c>
      <c r="D721" s="658"/>
      <c r="E721" s="659"/>
      <c r="F721" s="660"/>
      <c r="G721" s="660"/>
    </row>
    <row r="722" spans="1:7" ht="12.75" customHeight="1" x14ac:dyDescent="0.25">
      <c r="A722" s="29"/>
      <c r="B722" s="30"/>
      <c r="C722" s="657" t="s">
        <v>537</v>
      </c>
      <c r="D722" s="658"/>
      <c r="E722" s="659">
        <v>3.6</v>
      </c>
      <c r="F722" s="660"/>
      <c r="G722" s="660"/>
    </row>
    <row r="723" spans="1:7" ht="12.75" customHeight="1" x14ac:dyDescent="0.25">
      <c r="A723" s="29"/>
      <c r="B723" s="30"/>
      <c r="C723" s="657" t="s">
        <v>538</v>
      </c>
      <c r="D723" s="658"/>
      <c r="E723" s="659">
        <v>3.2</v>
      </c>
      <c r="F723" s="660"/>
      <c r="G723" s="660"/>
    </row>
    <row r="724" spans="1:7" ht="12.75" customHeight="1" x14ac:dyDescent="0.25">
      <c r="A724" s="29"/>
      <c r="B724" s="30"/>
      <c r="C724" s="706"/>
      <c r="D724" s="707"/>
      <c r="E724" s="707"/>
      <c r="F724" s="707"/>
      <c r="G724" s="707"/>
    </row>
    <row r="725" spans="1:7" ht="12.75" customHeight="1" x14ac:dyDescent="0.25">
      <c r="A725" s="22">
        <v>99</v>
      </c>
      <c r="B725" s="23" t="s">
        <v>539</v>
      </c>
      <c r="C725" s="24" t="s">
        <v>540</v>
      </c>
      <c r="D725" s="25" t="s">
        <v>132</v>
      </c>
      <c r="E725" s="26">
        <v>1.2</v>
      </c>
      <c r="F725" s="27"/>
      <c r="G725" s="28">
        <f>ROUND(E725*F725,2)</f>
        <v>0</v>
      </c>
    </row>
    <row r="726" spans="1:7" ht="12.75" customHeight="1" x14ac:dyDescent="0.25">
      <c r="A726" s="29"/>
      <c r="B726" s="30"/>
      <c r="C726" s="657" t="s">
        <v>125</v>
      </c>
      <c r="D726" s="658"/>
      <c r="E726" s="659"/>
      <c r="F726" s="660"/>
      <c r="G726" s="660"/>
    </row>
    <row r="727" spans="1:7" ht="12.75" customHeight="1" x14ac:dyDescent="0.25">
      <c r="A727" s="29"/>
      <c r="B727" s="30"/>
      <c r="C727" s="657" t="s">
        <v>1193</v>
      </c>
      <c r="D727" s="658"/>
      <c r="E727" s="659">
        <v>1.2</v>
      </c>
      <c r="F727" s="660"/>
      <c r="G727" s="660"/>
    </row>
    <row r="728" spans="1:7" ht="12.75" customHeight="1" x14ac:dyDescent="0.25">
      <c r="A728" s="29"/>
      <c r="B728" s="30"/>
      <c r="C728" s="706"/>
      <c r="D728" s="707"/>
      <c r="E728" s="707"/>
      <c r="F728" s="707"/>
      <c r="G728" s="707"/>
    </row>
    <row r="729" spans="1:7" ht="12.75" customHeight="1" x14ac:dyDescent="0.25">
      <c r="A729" s="22">
        <v>100</v>
      </c>
      <c r="B729" s="23" t="s">
        <v>541</v>
      </c>
      <c r="C729" s="24" t="s">
        <v>542</v>
      </c>
      <c r="D729" s="25" t="s">
        <v>132</v>
      </c>
      <c r="E729" s="26">
        <v>10.488</v>
      </c>
      <c r="F729" s="27"/>
      <c r="G729" s="28">
        <f>ROUND(E729*F729,2)</f>
        <v>0</v>
      </c>
    </row>
    <row r="730" spans="1:7" ht="12.75" customHeight="1" x14ac:dyDescent="0.25">
      <c r="A730" s="29"/>
      <c r="B730" s="30"/>
      <c r="C730" s="657" t="s">
        <v>125</v>
      </c>
      <c r="D730" s="658"/>
      <c r="E730" s="659"/>
      <c r="F730" s="660"/>
      <c r="G730" s="660"/>
    </row>
    <row r="731" spans="1:7" ht="12.75" customHeight="1" x14ac:dyDescent="0.25">
      <c r="A731" s="29"/>
      <c r="B731" s="30"/>
      <c r="C731" s="657" t="s">
        <v>281</v>
      </c>
      <c r="D731" s="658"/>
      <c r="E731" s="659"/>
      <c r="F731" s="660"/>
      <c r="G731" s="660"/>
    </row>
    <row r="732" spans="1:7" ht="12.75" customHeight="1" x14ac:dyDescent="0.25">
      <c r="A732" s="29"/>
      <c r="B732" s="30"/>
      <c r="C732" s="657" t="s">
        <v>543</v>
      </c>
      <c r="D732" s="658"/>
      <c r="E732" s="659">
        <v>10.488</v>
      </c>
      <c r="F732" s="660"/>
      <c r="G732" s="660"/>
    </row>
    <row r="733" spans="1:7" ht="12.75" customHeight="1" x14ac:dyDescent="0.25">
      <c r="A733" s="29"/>
      <c r="B733" s="30"/>
      <c r="C733" s="706"/>
      <c r="D733" s="707"/>
      <c r="E733" s="707"/>
      <c r="F733" s="707"/>
      <c r="G733" s="707"/>
    </row>
    <row r="734" spans="1:7" ht="12.75" customHeight="1" x14ac:dyDescent="0.25">
      <c r="A734" s="22">
        <v>101</v>
      </c>
      <c r="B734" s="23" t="s">
        <v>544</v>
      </c>
      <c r="C734" s="24" t="s">
        <v>545</v>
      </c>
      <c r="D734" s="25" t="s">
        <v>132</v>
      </c>
      <c r="E734" s="26">
        <v>5.8650000000000002</v>
      </c>
      <c r="F734" s="27"/>
      <c r="G734" s="28">
        <f>ROUND(E734*F734,2)</f>
        <v>0</v>
      </c>
    </row>
    <row r="735" spans="1:7" ht="12.75" customHeight="1" x14ac:dyDescent="0.25">
      <c r="A735" s="29"/>
      <c r="B735" s="30"/>
      <c r="C735" s="657" t="s">
        <v>521</v>
      </c>
      <c r="D735" s="658"/>
      <c r="E735" s="659"/>
      <c r="F735" s="660"/>
      <c r="G735" s="660"/>
    </row>
    <row r="736" spans="1:7" ht="12.75" customHeight="1" x14ac:dyDescent="0.25">
      <c r="A736" s="29"/>
      <c r="B736" s="30"/>
      <c r="C736" s="657" t="s">
        <v>125</v>
      </c>
      <c r="D736" s="658"/>
      <c r="E736" s="659"/>
      <c r="F736" s="660"/>
      <c r="G736" s="660"/>
    </row>
    <row r="737" spans="1:7" ht="12.75" customHeight="1" x14ac:dyDescent="0.25">
      <c r="A737" s="29"/>
      <c r="B737" s="30"/>
      <c r="C737" s="657" t="s">
        <v>546</v>
      </c>
      <c r="D737" s="658"/>
      <c r="E737" s="659"/>
      <c r="F737" s="660"/>
      <c r="G737" s="660"/>
    </row>
    <row r="738" spans="1:7" ht="12.75" customHeight="1" x14ac:dyDescent="0.25">
      <c r="A738" s="29"/>
      <c r="B738" s="30"/>
      <c r="C738" s="657" t="s">
        <v>547</v>
      </c>
      <c r="D738" s="658"/>
      <c r="E738" s="659">
        <v>5.8650000000000002</v>
      </c>
      <c r="F738" s="660"/>
      <c r="G738" s="660"/>
    </row>
    <row r="739" spans="1:7" ht="12.75" customHeight="1" x14ac:dyDescent="0.25">
      <c r="A739" s="29"/>
      <c r="B739" s="30"/>
      <c r="C739" s="706"/>
      <c r="D739" s="707"/>
      <c r="E739" s="707"/>
      <c r="F739" s="707"/>
      <c r="G739" s="707"/>
    </row>
    <row r="740" spans="1:7" ht="12.75" customHeight="1" x14ac:dyDescent="0.25">
      <c r="A740" s="22">
        <v>102</v>
      </c>
      <c r="B740" s="23" t="s">
        <v>548</v>
      </c>
      <c r="C740" s="24" t="s">
        <v>549</v>
      </c>
      <c r="D740" s="25" t="s">
        <v>132</v>
      </c>
      <c r="E740" s="26">
        <v>31.166</v>
      </c>
      <c r="F740" s="27"/>
      <c r="G740" s="28">
        <f>ROUND(E740*F740,2)</f>
        <v>0</v>
      </c>
    </row>
    <row r="741" spans="1:7" ht="12.75" customHeight="1" x14ac:dyDescent="0.25">
      <c r="A741" s="29"/>
      <c r="B741" s="30"/>
      <c r="C741" s="657" t="s">
        <v>188</v>
      </c>
      <c r="D741" s="658"/>
      <c r="E741" s="659"/>
      <c r="F741" s="660"/>
      <c r="G741" s="660"/>
    </row>
    <row r="742" spans="1:7" ht="12.75" customHeight="1" x14ac:dyDescent="0.25">
      <c r="A742" s="29"/>
      <c r="B742" s="30"/>
      <c r="C742" s="657" t="s">
        <v>1194</v>
      </c>
      <c r="D742" s="658"/>
      <c r="E742" s="659">
        <v>31.166</v>
      </c>
      <c r="F742" s="660"/>
      <c r="G742" s="660"/>
    </row>
    <row r="743" spans="1:7" ht="12.75" customHeight="1" x14ac:dyDescent="0.25">
      <c r="A743" s="29"/>
      <c r="B743" s="30"/>
      <c r="C743" s="706"/>
      <c r="D743" s="707"/>
      <c r="E743" s="707"/>
      <c r="F743" s="707"/>
      <c r="G743" s="707"/>
    </row>
    <row r="744" spans="1:7" ht="12.75" customHeight="1" x14ac:dyDescent="0.25">
      <c r="A744" s="22">
        <v>103</v>
      </c>
      <c r="B744" s="23" t="s">
        <v>550</v>
      </c>
      <c r="C744" s="24" t="s">
        <v>551</v>
      </c>
      <c r="D744" s="25" t="s">
        <v>132</v>
      </c>
      <c r="E744" s="26">
        <v>31.166</v>
      </c>
      <c r="F744" s="27"/>
      <c r="G744" s="28">
        <f>ROUND(E744*F744,2)</f>
        <v>0</v>
      </c>
    </row>
    <row r="745" spans="1:7" ht="12.75" customHeight="1" x14ac:dyDescent="0.25">
      <c r="A745" s="29"/>
      <c r="B745" s="30"/>
      <c r="C745" s="657" t="s">
        <v>188</v>
      </c>
      <c r="D745" s="658"/>
      <c r="E745" s="659"/>
      <c r="F745" s="660"/>
      <c r="G745" s="660"/>
    </row>
    <row r="746" spans="1:7" ht="12.75" customHeight="1" x14ac:dyDescent="0.25">
      <c r="A746" s="29"/>
      <c r="B746" s="30"/>
      <c r="C746" s="657" t="s">
        <v>1194</v>
      </c>
      <c r="D746" s="658"/>
      <c r="E746" s="659">
        <v>31.166</v>
      </c>
      <c r="F746" s="660"/>
      <c r="G746" s="660"/>
    </row>
    <row r="747" spans="1:7" ht="12.75" customHeight="1" x14ac:dyDescent="0.25">
      <c r="A747" s="29"/>
      <c r="B747" s="30"/>
      <c r="C747" s="706"/>
      <c r="D747" s="707"/>
      <c r="E747" s="707"/>
      <c r="F747" s="707"/>
      <c r="G747" s="707"/>
    </row>
    <row r="748" spans="1:7" ht="12.75" customHeight="1" x14ac:dyDescent="0.25">
      <c r="A748" s="22">
        <v>104</v>
      </c>
      <c r="B748" s="23" t="s">
        <v>552</v>
      </c>
      <c r="C748" s="24" t="s">
        <v>553</v>
      </c>
      <c r="D748" s="25" t="s">
        <v>141</v>
      </c>
      <c r="E748" s="26">
        <v>0.32344000000000001</v>
      </c>
      <c r="F748" s="27"/>
      <c r="G748" s="28">
        <f>ROUND(E748*F748,2)</f>
        <v>0</v>
      </c>
    </row>
    <row r="749" spans="1:7" ht="12.75" customHeight="1" x14ac:dyDescent="0.25">
      <c r="A749" s="29"/>
      <c r="B749" s="30"/>
      <c r="C749" s="721" t="s">
        <v>554</v>
      </c>
      <c r="D749" s="722"/>
      <c r="E749" s="722"/>
      <c r="F749" s="722"/>
      <c r="G749" s="722"/>
    </row>
    <row r="750" spans="1:7" ht="12.75" customHeight="1" x14ac:dyDescent="0.25">
      <c r="A750" s="29"/>
      <c r="B750" s="30"/>
      <c r="C750" s="710" t="s">
        <v>555</v>
      </c>
      <c r="D750" s="711"/>
      <c r="E750" s="711"/>
      <c r="F750" s="711"/>
      <c r="G750" s="711"/>
    </row>
    <row r="751" spans="1:7" ht="12.75" customHeight="1" x14ac:dyDescent="0.25">
      <c r="A751" s="29"/>
      <c r="B751" s="30"/>
      <c r="C751" s="657" t="s">
        <v>521</v>
      </c>
      <c r="D751" s="658"/>
      <c r="E751" s="659"/>
      <c r="F751" s="660"/>
      <c r="G751" s="660"/>
    </row>
    <row r="752" spans="1:7" ht="12.75" customHeight="1" x14ac:dyDescent="0.25">
      <c r="A752" s="29"/>
      <c r="B752" s="30"/>
      <c r="C752" s="657" t="s">
        <v>125</v>
      </c>
      <c r="D752" s="658"/>
      <c r="E752" s="659"/>
      <c r="F752" s="660"/>
      <c r="G752" s="660"/>
    </row>
    <row r="753" spans="1:7" ht="12.75" customHeight="1" x14ac:dyDescent="0.25">
      <c r="A753" s="29"/>
      <c r="B753" s="30"/>
      <c r="C753" s="657" t="s">
        <v>281</v>
      </c>
      <c r="D753" s="658"/>
      <c r="E753" s="659"/>
      <c r="F753" s="660"/>
      <c r="G753" s="660"/>
    </row>
    <row r="754" spans="1:7" ht="12.75" customHeight="1" x14ac:dyDescent="0.25">
      <c r="A754" s="29"/>
      <c r="B754" s="30"/>
      <c r="C754" s="657" t="s">
        <v>556</v>
      </c>
      <c r="D754" s="658"/>
      <c r="E754" s="659">
        <v>0.32344000000000001</v>
      </c>
      <c r="F754" s="660"/>
      <c r="G754" s="660"/>
    </row>
    <row r="755" spans="1:7" ht="12.75" customHeight="1" x14ac:dyDescent="0.25">
      <c r="A755" s="29"/>
      <c r="B755" s="30"/>
      <c r="C755" s="706"/>
      <c r="D755" s="707"/>
      <c r="E755" s="707"/>
      <c r="F755" s="707"/>
      <c r="G755" s="707"/>
    </row>
    <row r="756" spans="1:7" ht="12.75" customHeight="1" x14ac:dyDescent="0.25">
      <c r="A756" s="22">
        <v>105</v>
      </c>
      <c r="B756" s="23" t="s">
        <v>557</v>
      </c>
      <c r="C756" s="24" t="s">
        <v>558</v>
      </c>
      <c r="D756" s="25" t="s">
        <v>141</v>
      </c>
      <c r="E756" s="26">
        <v>0.252</v>
      </c>
      <c r="F756" s="27"/>
      <c r="G756" s="28">
        <f>ROUND(E756*F756,2)</f>
        <v>0</v>
      </c>
    </row>
    <row r="757" spans="1:7" ht="12.75" customHeight="1" x14ac:dyDescent="0.25">
      <c r="A757" s="29"/>
      <c r="B757" s="30"/>
      <c r="C757" s="721" t="s">
        <v>554</v>
      </c>
      <c r="D757" s="722"/>
      <c r="E757" s="722"/>
      <c r="F757" s="722"/>
      <c r="G757" s="722"/>
    </row>
    <row r="758" spans="1:7" ht="12.75" customHeight="1" x14ac:dyDescent="0.25">
      <c r="A758" s="29"/>
      <c r="B758" s="30"/>
      <c r="C758" s="710" t="s">
        <v>555</v>
      </c>
      <c r="D758" s="711"/>
      <c r="E758" s="711"/>
      <c r="F758" s="711"/>
      <c r="G758" s="711"/>
    </row>
    <row r="759" spans="1:7" ht="12.75" customHeight="1" x14ac:dyDescent="0.25">
      <c r="A759" s="29"/>
      <c r="B759" s="30"/>
      <c r="C759" s="657" t="s">
        <v>521</v>
      </c>
      <c r="D759" s="658"/>
      <c r="E759" s="659"/>
      <c r="F759" s="660"/>
      <c r="G759" s="660"/>
    </row>
    <row r="760" spans="1:7" ht="12.75" customHeight="1" x14ac:dyDescent="0.25">
      <c r="A760" s="29"/>
      <c r="B760" s="30"/>
      <c r="C760" s="657" t="s">
        <v>125</v>
      </c>
      <c r="D760" s="658"/>
      <c r="E760" s="659"/>
      <c r="F760" s="660"/>
      <c r="G760" s="660"/>
    </row>
    <row r="761" spans="1:7" ht="12.75" customHeight="1" x14ac:dyDescent="0.25">
      <c r="A761" s="29"/>
      <c r="B761" s="30"/>
      <c r="C761" s="657" t="s">
        <v>385</v>
      </c>
      <c r="D761" s="658"/>
      <c r="E761" s="659"/>
      <c r="F761" s="660"/>
      <c r="G761" s="660"/>
    </row>
    <row r="762" spans="1:7" ht="12.75" customHeight="1" x14ac:dyDescent="0.25">
      <c r="A762" s="29"/>
      <c r="B762" s="30"/>
      <c r="C762" s="657" t="s">
        <v>559</v>
      </c>
      <c r="D762" s="658"/>
      <c r="E762" s="659">
        <v>0.252</v>
      </c>
      <c r="F762" s="660"/>
      <c r="G762" s="660"/>
    </row>
    <row r="763" spans="1:7" ht="12.75" customHeight="1" x14ac:dyDescent="0.25">
      <c r="A763" s="29"/>
      <c r="B763" s="30"/>
      <c r="C763" s="706"/>
      <c r="D763" s="707"/>
      <c r="E763" s="707"/>
      <c r="F763" s="707"/>
      <c r="G763" s="707"/>
    </row>
    <row r="764" spans="1:7" ht="12.75" customHeight="1" x14ac:dyDescent="0.25">
      <c r="A764" s="22">
        <v>106</v>
      </c>
      <c r="B764" s="23" t="s">
        <v>560</v>
      </c>
      <c r="C764" s="24" t="s">
        <v>561</v>
      </c>
      <c r="D764" s="25" t="s">
        <v>141</v>
      </c>
      <c r="E764" s="26">
        <v>1.0488</v>
      </c>
      <c r="F764" s="27"/>
      <c r="G764" s="28">
        <f>ROUND(E764*F764,2)</f>
        <v>0</v>
      </c>
    </row>
    <row r="765" spans="1:7" ht="12.75" customHeight="1" x14ac:dyDescent="0.25">
      <c r="A765" s="29"/>
      <c r="B765" s="30"/>
      <c r="C765" s="721" t="s">
        <v>554</v>
      </c>
      <c r="D765" s="722"/>
      <c r="E765" s="722"/>
      <c r="F765" s="722"/>
      <c r="G765" s="722"/>
    </row>
    <row r="766" spans="1:7" ht="12.75" customHeight="1" x14ac:dyDescent="0.25">
      <c r="A766" s="29"/>
      <c r="B766" s="30"/>
      <c r="C766" s="710" t="s">
        <v>555</v>
      </c>
      <c r="D766" s="711"/>
      <c r="E766" s="711"/>
      <c r="F766" s="711"/>
      <c r="G766" s="711"/>
    </row>
    <row r="767" spans="1:7" ht="12.75" customHeight="1" x14ac:dyDescent="0.25">
      <c r="A767" s="29"/>
      <c r="B767" s="30"/>
      <c r="C767" s="657" t="s">
        <v>521</v>
      </c>
      <c r="D767" s="658"/>
      <c r="E767" s="659"/>
      <c r="F767" s="660"/>
      <c r="G767" s="660"/>
    </row>
    <row r="768" spans="1:7" ht="12.75" customHeight="1" x14ac:dyDescent="0.25">
      <c r="A768" s="29"/>
      <c r="B768" s="30"/>
      <c r="C768" s="657" t="s">
        <v>125</v>
      </c>
      <c r="D768" s="658"/>
      <c r="E768" s="659"/>
      <c r="F768" s="660"/>
      <c r="G768" s="660"/>
    </row>
    <row r="769" spans="1:7" ht="12.75" customHeight="1" x14ac:dyDescent="0.25">
      <c r="A769" s="29"/>
      <c r="B769" s="30"/>
      <c r="C769" s="657" t="s">
        <v>546</v>
      </c>
      <c r="D769" s="658"/>
      <c r="E769" s="659"/>
      <c r="F769" s="660"/>
      <c r="G769" s="660"/>
    </row>
    <row r="770" spans="1:7" ht="12.75" customHeight="1" x14ac:dyDescent="0.25">
      <c r="A770" s="29"/>
      <c r="B770" s="30"/>
      <c r="C770" s="657" t="s">
        <v>562</v>
      </c>
      <c r="D770" s="658"/>
      <c r="E770" s="659">
        <v>1.0488</v>
      </c>
      <c r="F770" s="660"/>
      <c r="G770" s="660"/>
    </row>
    <row r="771" spans="1:7" ht="12.75" customHeight="1" x14ac:dyDescent="0.25">
      <c r="A771" s="29"/>
      <c r="B771" s="30"/>
      <c r="C771" s="706"/>
      <c r="D771" s="707"/>
      <c r="E771" s="707"/>
      <c r="F771" s="707"/>
      <c r="G771" s="707"/>
    </row>
    <row r="772" spans="1:7" ht="12.75" customHeight="1" x14ac:dyDescent="0.25">
      <c r="A772" s="22">
        <v>107</v>
      </c>
      <c r="B772" s="23" t="s">
        <v>563</v>
      </c>
      <c r="C772" s="24" t="s">
        <v>564</v>
      </c>
      <c r="D772" s="25" t="s">
        <v>141</v>
      </c>
      <c r="E772" s="26">
        <v>1.8008999999999999</v>
      </c>
      <c r="F772" s="27"/>
      <c r="G772" s="28">
        <f>ROUND(E772*F772,2)</f>
        <v>0</v>
      </c>
    </row>
    <row r="773" spans="1:7" ht="12.75" customHeight="1" x14ac:dyDescent="0.25">
      <c r="A773" s="29"/>
      <c r="B773" s="30"/>
      <c r="C773" s="721" t="s">
        <v>554</v>
      </c>
      <c r="D773" s="722"/>
      <c r="E773" s="722"/>
      <c r="F773" s="722"/>
      <c r="G773" s="722"/>
    </row>
    <row r="774" spans="1:7" ht="12.75" customHeight="1" x14ac:dyDescent="0.25">
      <c r="A774" s="29"/>
      <c r="B774" s="30"/>
      <c r="C774" s="710" t="s">
        <v>555</v>
      </c>
      <c r="D774" s="711"/>
      <c r="E774" s="711"/>
      <c r="F774" s="711"/>
      <c r="G774" s="711"/>
    </row>
    <row r="775" spans="1:7" ht="12.75" customHeight="1" x14ac:dyDescent="0.25">
      <c r="A775" s="29"/>
      <c r="B775" s="30"/>
      <c r="C775" s="657" t="s">
        <v>521</v>
      </c>
      <c r="D775" s="658"/>
      <c r="E775" s="659"/>
      <c r="F775" s="660"/>
      <c r="G775" s="660"/>
    </row>
    <row r="776" spans="1:7" ht="12.75" customHeight="1" x14ac:dyDescent="0.25">
      <c r="A776" s="29"/>
      <c r="B776" s="30"/>
      <c r="C776" s="657" t="s">
        <v>125</v>
      </c>
      <c r="D776" s="658"/>
      <c r="E776" s="659"/>
      <c r="F776" s="660"/>
      <c r="G776" s="660"/>
    </row>
    <row r="777" spans="1:7" ht="12.75" customHeight="1" x14ac:dyDescent="0.25">
      <c r="A777" s="29"/>
      <c r="B777" s="30"/>
      <c r="C777" s="657" t="s">
        <v>151</v>
      </c>
      <c r="D777" s="658"/>
      <c r="E777" s="659"/>
      <c r="F777" s="660"/>
      <c r="G777" s="660"/>
    </row>
    <row r="778" spans="1:7" ht="12.75" customHeight="1" x14ac:dyDescent="0.25">
      <c r="A778" s="29"/>
      <c r="B778" s="30"/>
      <c r="C778" s="657" t="s">
        <v>565</v>
      </c>
      <c r="D778" s="658"/>
      <c r="E778" s="659">
        <v>1.8008999999999999</v>
      </c>
      <c r="F778" s="660"/>
      <c r="G778" s="660"/>
    </row>
    <row r="779" spans="1:7" ht="12.75" customHeight="1" x14ac:dyDescent="0.25">
      <c r="A779" s="29"/>
      <c r="B779" s="30"/>
      <c r="C779" s="706"/>
      <c r="D779" s="707"/>
      <c r="E779" s="707"/>
      <c r="F779" s="707"/>
      <c r="G779" s="707"/>
    </row>
    <row r="780" spans="1:7" ht="12.75" customHeight="1" x14ac:dyDescent="0.25">
      <c r="A780" s="22">
        <v>108</v>
      </c>
      <c r="B780" s="23" t="s">
        <v>566</v>
      </c>
      <c r="C780" s="24" t="s">
        <v>567</v>
      </c>
      <c r="D780" s="25" t="s">
        <v>132</v>
      </c>
      <c r="E780" s="26">
        <v>27.14</v>
      </c>
      <c r="F780" s="27"/>
      <c r="G780" s="28">
        <f>ROUND(E780*F780,2)</f>
        <v>0</v>
      </c>
    </row>
    <row r="781" spans="1:7" ht="12.75" customHeight="1" x14ac:dyDescent="0.25">
      <c r="A781" s="29"/>
      <c r="B781" s="30"/>
      <c r="C781" s="657" t="s">
        <v>125</v>
      </c>
      <c r="D781" s="658"/>
      <c r="E781" s="659"/>
      <c r="F781" s="660"/>
      <c r="G781" s="660"/>
    </row>
    <row r="782" spans="1:7" ht="12.75" customHeight="1" x14ac:dyDescent="0.25">
      <c r="A782" s="29"/>
      <c r="B782" s="30"/>
      <c r="C782" s="657" t="s">
        <v>255</v>
      </c>
      <c r="D782" s="658"/>
      <c r="E782" s="659"/>
      <c r="F782" s="660"/>
      <c r="G782" s="660"/>
    </row>
    <row r="783" spans="1:7" ht="12.75" customHeight="1" x14ac:dyDescent="0.25">
      <c r="A783" s="29"/>
      <c r="B783" s="30"/>
      <c r="C783" s="657" t="s">
        <v>568</v>
      </c>
      <c r="D783" s="658"/>
      <c r="E783" s="659">
        <v>10.35</v>
      </c>
      <c r="F783" s="660"/>
      <c r="G783" s="660"/>
    </row>
    <row r="784" spans="1:7" ht="12.75" customHeight="1" x14ac:dyDescent="0.25">
      <c r="A784" s="29"/>
      <c r="B784" s="30"/>
      <c r="C784" s="657" t="s">
        <v>125</v>
      </c>
      <c r="D784" s="658"/>
      <c r="E784" s="659"/>
      <c r="F784" s="660"/>
      <c r="G784" s="660"/>
    </row>
    <row r="785" spans="1:7" ht="12.75" customHeight="1" x14ac:dyDescent="0.25">
      <c r="A785" s="29"/>
      <c r="B785" s="30"/>
      <c r="C785" s="657" t="s">
        <v>255</v>
      </c>
      <c r="D785" s="658"/>
      <c r="E785" s="659"/>
      <c r="F785" s="660"/>
      <c r="G785" s="660"/>
    </row>
    <row r="786" spans="1:7" ht="12.75" customHeight="1" x14ac:dyDescent="0.25">
      <c r="A786" s="29"/>
      <c r="B786" s="30"/>
      <c r="C786" s="657" t="s">
        <v>569</v>
      </c>
      <c r="D786" s="658"/>
      <c r="E786" s="659">
        <v>5.0599999999999996</v>
      </c>
      <c r="F786" s="660"/>
      <c r="G786" s="660"/>
    </row>
    <row r="787" spans="1:7" ht="12.75" customHeight="1" x14ac:dyDescent="0.25">
      <c r="A787" s="29"/>
      <c r="B787" s="30"/>
      <c r="C787" s="657" t="s">
        <v>125</v>
      </c>
      <c r="D787" s="658"/>
      <c r="E787" s="659"/>
      <c r="F787" s="660"/>
      <c r="G787" s="660"/>
    </row>
    <row r="788" spans="1:7" ht="12.75" customHeight="1" x14ac:dyDescent="0.25">
      <c r="A788" s="29"/>
      <c r="B788" s="30"/>
      <c r="C788" s="657" t="s">
        <v>258</v>
      </c>
      <c r="D788" s="658"/>
      <c r="E788" s="659"/>
      <c r="F788" s="660"/>
      <c r="G788" s="660"/>
    </row>
    <row r="789" spans="1:7" ht="12.75" customHeight="1" x14ac:dyDescent="0.25">
      <c r="A789" s="29"/>
      <c r="B789" s="30"/>
      <c r="C789" s="657" t="s">
        <v>570</v>
      </c>
      <c r="D789" s="658"/>
      <c r="E789" s="659">
        <v>7.59</v>
      </c>
      <c r="F789" s="660"/>
      <c r="G789" s="660"/>
    </row>
    <row r="790" spans="1:7" ht="12.75" customHeight="1" x14ac:dyDescent="0.25">
      <c r="A790" s="29"/>
      <c r="B790" s="30"/>
      <c r="C790" s="657" t="s">
        <v>125</v>
      </c>
      <c r="D790" s="658"/>
      <c r="E790" s="659"/>
      <c r="F790" s="660"/>
      <c r="G790" s="660"/>
    </row>
    <row r="791" spans="1:7" ht="12.75" customHeight="1" x14ac:dyDescent="0.25">
      <c r="A791" s="29"/>
      <c r="B791" s="30"/>
      <c r="C791" s="657" t="s">
        <v>260</v>
      </c>
      <c r="D791" s="658"/>
      <c r="E791" s="659"/>
      <c r="F791" s="660"/>
      <c r="G791" s="660"/>
    </row>
    <row r="792" spans="1:7" ht="12.75" customHeight="1" x14ac:dyDescent="0.25">
      <c r="A792" s="29"/>
      <c r="B792" s="30"/>
      <c r="C792" s="657" t="s">
        <v>571</v>
      </c>
      <c r="D792" s="658"/>
      <c r="E792" s="659">
        <v>4.1399999999999997</v>
      </c>
      <c r="F792" s="660"/>
      <c r="G792" s="660"/>
    </row>
    <row r="793" spans="1:7" ht="12.75" customHeight="1" x14ac:dyDescent="0.25">
      <c r="A793" s="29"/>
      <c r="B793" s="30"/>
      <c r="C793" s="706"/>
      <c r="D793" s="707"/>
      <c r="E793" s="707"/>
      <c r="F793" s="707"/>
      <c r="G793" s="707"/>
    </row>
    <row r="794" spans="1:7" ht="12.75" customHeight="1" x14ac:dyDescent="0.25">
      <c r="A794" s="22">
        <v>109</v>
      </c>
      <c r="B794" s="23" t="s">
        <v>572</v>
      </c>
      <c r="C794" s="24" t="s">
        <v>573</v>
      </c>
      <c r="D794" s="25" t="s">
        <v>124</v>
      </c>
      <c r="E794" s="26">
        <v>69.31</v>
      </c>
      <c r="F794" s="27"/>
      <c r="G794" s="28">
        <f>ROUND(E794*F794,2)</f>
        <v>0</v>
      </c>
    </row>
    <row r="795" spans="1:7" ht="12.75" customHeight="1" x14ac:dyDescent="0.25">
      <c r="A795" s="29"/>
      <c r="B795" s="30"/>
      <c r="C795" s="657" t="s">
        <v>188</v>
      </c>
      <c r="D795" s="658"/>
      <c r="E795" s="659"/>
      <c r="F795" s="660"/>
      <c r="G795" s="660"/>
    </row>
    <row r="796" spans="1:7" ht="12.75" customHeight="1" x14ac:dyDescent="0.25">
      <c r="A796" s="29"/>
      <c r="B796" s="30"/>
      <c r="C796" s="657" t="s">
        <v>151</v>
      </c>
      <c r="D796" s="658"/>
      <c r="E796" s="659"/>
      <c r="F796" s="660"/>
      <c r="G796" s="660"/>
    </row>
    <row r="797" spans="1:7" ht="12.75" customHeight="1" x14ac:dyDescent="0.25">
      <c r="A797" s="29"/>
      <c r="B797" s="30"/>
      <c r="C797" s="657" t="s">
        <v>374</v>
      </c>
      <c r="D797" s="658"/>
      <c r="E797" s="659">
        <v>69.31</v>
      </c>
      <c r="F797" s="660"/>
      <c r="G797" s="660"/>
    </row>
    <row r="798" spans="1:7" ht="12.75" customHeight="1" x14ac:dyDescent="0.25">
      <c r="A798" s="29"/>
      <c r="B798" s="30"/>
      <c r="C798" s="706"/>
      <c r="D798" s="707"/>
      <c r="E798" s="707"/>
      <c r="F798" s="707"/>
      <c r="G798" s="707"/>
    </row>
    <row r="799" spans="1:7" ht="12.75" customHeight="1" x14ac:dyDescent="0.25">
      <c r="A799" s="22">
        <v>110</v>
      </c>
      <c r="B799" s="23" t="s">
        <v>574</v>
      </c>
      <c r="C799" s="24" t="s">
        <v>575</v>
      </c>
      <c r="D799" s="25" t="s">
        <v>124</v>
      </c>
      <c r="E799" s="26">
        <v>694.2432</v>
      </c>
      <c r="F799" s="27"/>
      <c r="G799" s="28">
        <f>ROUND(E799*F799,2)</f>
        <v>0</v>
      </c>
    </row>
    <row r="800" spans="1:7" ht="12.75" customHeight="1" x14ac:dyDescent="0.25">
      <c r="A800" s="29"/>
      <c r="B800" s="30"/>
      <c r="C800" s="657" t="s">
        <v>380</v>
      </c>
      <c r="D800" s="658"/>
      <c r="E800" s="659"/>
      <c r="F800" s="660"/>
      <c r="G800" s="660"/>
    </row>
    <row r="801" spans="1:7" ht="12.75" customHeight="1" x14ac:dyDescent="0.25">
      <c r="A801" s="29"/>
      <c r="B801" s="30"/>
      <c r="C801" s="657" t="s">
        <v>188</v>
      </c>
      <c r="D801" s="658"/>
      <c r="E801" s="659"/>
      <c r="F801" s="660"/>
      <c r="G801" s="660"/>
    </row>
    <row r="802" spans="1:7" ht="12.75" customHeight="1" x14ac:dyDescent="0.25">
      <c r="A802" s="29"/>
      <c r="B802" s="30"/>
      <c r="C802" s="657" t="s">
        <v>381</v>
      </c>
      <c r="D802" s="658"/>
      <c r="E802" s="659"/>
      <c r="F802" s="660"/>
      <c r="G802" s="660"/>
    </row>
    <row r="803" spans="1:7" ht="12.75" customHeight="1" x14ac:dyDescent="0.25">
      <c r="A803" s="29"/>
      <c r="B803" s="30"/>
      <c r="C803" s="657" t="s">
        <v>382</v>
      </c>
      <c r="D803" s="658"/>
      <c r="E803" s="659">
        <v>96.125</v>
      </c>
      <c r="F803" s="660"/>
      <c r="G803" s="660"/>
    </row>
    <row r="804" spans="1:7" ht="12.75" customHeight="1" x14ac:dyDescent="0.25">
      <c r="A804" s="29"/>
      <c r="B804" s="30"/>
      <c r="C804" s="657" t="s">
        <v>383</v>
      </c>
      <c r="D804" s="658"/>
      <c r="E804" s="659"/>
      <c r="F804" s="660"/>
      <c r="G804" s="660"/>
    </row>
    <row r="805" spans="1:7" ht="12.75" customHeight="1" x14ac:dyDescent="0.25">
      <c r="A805" s="29"/>
      <c r="B805" s="30"/>
      <c r="C805" s="657" t="s">
        <v>384</v>
      </c>
      <c r="D805" s="658"/>
      <c r="E805" s="659">
        <v>101.0466</v>
      </c>
      <c r="F805" s="660"/>
      <c r="G805" s="660"/>
    </row>
    <row r="806" spans="1:7" ht="12.75" customHeight="1" x14ac:dyDescent="0.25">
      <c r="A806" s="29"/>
      <c r="B806" s="30"/>
      <c r="C806" s="657" t="s">
        <v>385</v>
      </c>
      <c r="D806" s="658"/>
      <c r="E806" s="659"/>
      <c r="F806" s="660"/>
      <c r="G806" s="660"/>
    </row>
    <row r="807" spans="1:7" ht="12.75" customHeight="1" x14ac:dyDescent="0.25">
      <c r="A807" s="29"/>
      <c r="B807" s="30"/>
      <c r="C807" s="657" t="s">
        <v>386</v>
      </c>
      <c r="D807" s="658"/>
      <c r="E807" s="659">
        <v>331.59280000000001</v>
      </c>
      <c r="F807" s="660"/>
      <c r="G807" s="660"/>
    </row>
    <row r="808" spans="1:7" ht="12.75" customHeight="1" x14ac:dyDescent="0.25">
      <c r="A808" s="29"/>
      <c r="B808" s="30"/>
      <c r="C808" s="657" t="s">
        <v>151</v>
      </c>
      <c r="D808" s="658"/>
      <c r="E808" s="659"/>
      <c r="F808" s="660"/>
      <c r="G808" s="660"/>
    </row>
    <row r="809" spans="1:7" ht="12.75" customHeight="1" x14ac:dyDescent="0.25">
      <c r="A809" s="29"/>
      <c r="B809" s="30"/>
      <c r="C809" s="657" t="s">
        <v>387</v>
      </c>
      <c r="D809" s="658"/>
      <c r="E809" s="659">
        <v>129.03960000000001</v>
      </c>
      <c r="F809" s="660"/>
      <c r="G809" s="660"/>
    </row>
    <row r="810" spans="1:7" ht="12.75" customHeight="1" x14ac:dyDescent="0.25">
      <c r="A810" s="29"/>
      <c r="B810" s="30"/>
      <c r="C810" s="657" t="s">
        <v>388</v>
      </c>
      <c r="D810" s="658"/>
      <c r="E810" s="659"/>
      <c r="F810" s="660"/>
      <c r="G810" s="660"/>
    </row>
    <row r="811" spans="1:7" ht="12.75" customHeight="1" x14ac:dyDescent="0.25">
      <c r="A811" s="29"/>
      <c r="B811" s="30"/>
      <c r="C811" s="657" t="s">
        <v>389</v>
      </c>
      <c r="D811" s="658"/>
      <c r="E811" s="659">
        <v>210</v>
      </c>
      <c r="F811" s="660"/>
      <c r="G811" s="660"/>
    </row>
    <row r="812" spans="1:7" ht="12.75" customHeight="1" x14ac:dyDescent="0.25">
      <c r="A812" s="29"/>
      <c r="B812" s="30"/>
      <c r="C812" s="657" t="s">
        <v>390</v>
      </c>
      <c r="D812" s="658"/>
      <c r="E812" s="659"/>
      <c r="F812" s="660"/>
      <c r="G812" s="660"/>
    </row>
    <row r="813" spans="1:7" ht="12.75" customHeight="1" x14ac:dyDescent="0.25">
      <c r="A813" s="29"/>
      <c r="B813" s="30"/>
      <c r="C813" s="657" t="s">
        <v>391</v>
      </c>
      <c r="D813" s="658"/>
      <c r="E813" s="659">
        <v>-173.5608</v>
      </c>
      <c r="F813" s="660"/>
      <c r="G813" s="660"/>
    </row>
    <row r="814" spans="1:7" ht="12.75" customHeight="1" x14ac:dyDescent="0.25">
      <c r="A814" s="29"/>
      <c r="B814" s="30"/>
      <c r="C814" s="706"/>
      <c r="D814" s="707"/>
      <c r="E814" s="707"/>
      <c r="F814" s="707"/>
      <c r="G814" s="707"/>
    </row>
    <row r="815" spans="1:7" ht="12.75" customHeight="1" x14ac:dyDescent="0.25">
      <c r="A815" s="22">
        <v>111</v>
      </c>
      <c r="B815" s="23" t="s">
        <v>576</v>
      </c>
      <c r="C815" s="24" t="s">
        <v>577</v>
      </c>
      <c r="D815" s="25" t="s">
        <v>408</v>
      </c>
      <c r="E815" s="26">
        <v>14.418799999999999</v>
      </c>
      <c r="F815" s="27"/>
      <c r="G815" s="28">
        <f>ROUND(E815*F815,2)</f>
        <v>0</v>
      </c>
    </row>
    <row r="816" spans="1:7" ht="12.75" customHeight="1" x14ac:dyDescent="0.25">
      <c r="A816" s="29"/>
      <c r="B816" s="30"/>
      <c r="C816" s="657" t="s">
        <v>125</v>
      </c>
      <c r="D816" s="658"/>
      <c r="E816" s="659"/>
      <c r="F816" s="660"/>
      <c r="G816" s="660"/>
    </row>
    <row r="817" spans="1:7" ht="12.75" customHeight="1" x14ac:dyDescent="0.25">
      <c r="A817" s="29"/>
      <c r="B817" s="30"/>
      <c r="C817" s="657" t="s">
        <v>281</v>
      </c>
      <c r="D817" s="658"/>
      <c r="E817" s="659"/>
      <c r="F817" s="660"/>
      <c r="G817" s="660"/>
    </row>
    <row r="818" spans="1:7" ht="12.75" customHeight="1" x14ac:dyDescent="0.25">
      <c r="A818" s="29"/>
      <c r="B818" s="30"/>
      <c r="C818" s="657" t="s">
        <v>578</v>
      </c>
      <c r="D818" s="658"/>
      <c r="E818" s="659">
        <v>1.92</v>
      </c>
      <c r="F818" s="660"/>
      <c r="G818" s="660"/>
    </row>
    <row r="819" spans="1:7" ht="12.75" customHeight="1" x14ac:dyDescent="0.25">
      <c r="A819" s="29"/>
      <c r="B819" s="30"/>
      <c r="C819" s="657" t="s">
        <v>385</v>
      </c>
      <c r="D819" s="658"/>
      <c r="E819" s="659"/>
      <c r="F819" s="660"/>
      <c r="G819" s="660"/>
    </row>
    <row r="820" spans="1:7" ht="12.75" customHeight="1" x14ac:dyDescent="0.25">
      <c r="A820" s="29"/>
      <c r="B820" s="30"/>
      <c r="C820" s="657" t="s">
        <v>579</v>
      </c>
      <c r="D820" s="658"/>
      <c r="E820" s="659">
        <v>8.31</v>
      </c>
      <c r="F820" s="660"/>
      <c r="G820" s="660"/>
    </row>
    <row r="821" spans="1:7" ht="12.75" customHeight="1" x14ac:dyDescent="0.25">
      <c r="A821" s="29"/>
      <c r="B821" s="30"/>
      <c r="C821" s="657" t="s">
        <v>151</v>
      </c>
      <c r="D821" s="658"/>
      <c r="E821" s="659"/>
      <c r="F821" s="660"/>
      <c r="G821" s="660"/>
    </row>
    <row r="822" spans="1:7" ht="12.75" customHeight="1" x14ac:dyDescent="0.25">
      <c r="A822" s="29"/>
      <c r="B822" s="30"/>
      <c r="C822" s="657" t="s">
        <v>580</v>
      </c>
      <c r="D822" s="658"/>
      <c r="E822" s="659">
        <v>4.1887999999999996</v>
      </c>
      <c r="F822" s="660"/>
      <c r="G822" s="660"/>
    </row>
    <row r="823" spans="1:7" ht="12.75" customHeight="1" x14ac:dyDescent="0.25">
      <c r="A823" s="29"/>
      <c r="B823" s="30"/>
      <c r="C823" s="706"/>
      <c r="D823" s="707"/>
      <c r="E823" s="707"/>
      <c r="F823" s="707"/>
      <c r="G823" s="707"/>
    </row>
    <row r="824" spans="1:7" ht="12.75" customHeight="1" x14ac:dyDescent="0.25">
      <c r="A824" s="22">
        <v>112</v>
      </c>
      <c r="B824" s="23" t="s">
        <v>581</v>
      </c>
      <c r="C824" s="24" t="s">
        <v>582</v>
      </c>
      <c r="D824" s="25" t="s">
        <v>408</v>
      </c>
      <c r="E824" s="26">
        <v>4.05</v>
      </c>
      <c r="F824" s="27"/>
      <c r="G824" s="28">
        <f>ROUND(E824*F824,2)</f>
        <v>0</v>
      </c>
    </row>
    <row r="825" spans="1:7" ht="12.75" customHeight="1" x14ac:dyDescent="0.25">
      <c r="A825" s="29"/>
      <c r="B825" s="30"/>
      <c r="C825" s="657" t="s">
        <v>125</v>
      </c>
      <c r="D825" s="658"/>
      <c r="E825" s="659"/>
      <c r="F825" s="660"/>
      <c r="G825" s="660"/>
    </row>
    <row r="826" spans="1:7" ht="12.75" customHeight="1" x14ac:dyDescent="0.25">
      <c r="A826" s="29"/>
      <c r="B826" s="30"/>
      <c r="C826" s="657" t="s">
        <v>583</v>
      </c>
      <c r="D826" s="658"/>
      <c r="E826" s="659"/>
      <c r="F826" s="660"/>
      <c r="G826" s="660"/>
    </row>
    <row r="827" spans="1:7" ht="12.75" customHeight="1" x14ac:dyDescent="0.25">
      <c r="A827" s="29"/>
      <c r="B827" s="30"/>
      <c r="C827" s="657" t="s">
        <v>584</v>
      </c>
      <c r="D827" s="658"/>
      <c r="E827" s="659">
        <v>4.05</v>
      </c>
      <c r="F827" s="660"/>
      <c r="G827" s="660"/>
    </row>
    <row r="828" spans="1:7" ht="12.75" customHeight="1" x14ac:dyDescent="0.25">
      <c r="A828" s="29"/>
      <c r="B828" s="30"/>
      <c r="C828" s="706"/>
      <c r="D828" s="707"/>
      <c r="E828" s="707"/>
      <c r="F828" s="707"/>
      <c r="G828" s="707"/>
    </row>
    <row r="829" spans="1:7" ht="12.75" customHeight="1" x14ac:dyDescent="0.25">
      <c r="A829" s="22">
        <v>113</v>
      </c>
      <c r="B829" s="23" t="s">
        <v>585</v>
      </c>
      <c r="C829" s="24" t="s">
        <v>586</v>
      </c>
      <c r="D829" s="25" t="s">
        <v>249</v>
      </c>
      <c r="E829" s="26">
        <v>1</v>
      </c>
      <c r="F829" s="27"/>
      <c r="G829" s="28">
        <f>ROUND(E829*F829,2)</f>
        <v>0</v>
      </c>
    </row>
    <row r="830" spans="1:7" ht="12.75" customHeight="1" x14ac:dyDescent="0.25">
      <c r="A830" s="29"/>
      <c r="B830" s="30"/>
      <c r="C830" s="657" t="s">
        <v>125</v>
      </c>
      <c r="D830" s="658"/>
      <c r="E830" s="659"/>
      <c r="F830" s="660"/>
      <c r="G830" s="660"/>
    </row>
    <row r="831" spans="1:7" ht="12.75" customHeight="1" x14ac:dyDescent="0.25">
      <c r="A831" s="29"/>
      <c r="B831" s="30"/>
      <c r="C831" s="657" t="s">
        <v>587</v>
      </c>
      <c r="D831" s="658"/>
      <c r="E831" s="659"/>
      <c r="F831" s="660"/>
      <c r="G831" s="660"/>
    </row>
    <row r="832" spans="1:7" ht="12.75" customHeight="1" x14ac:dyDescent="0.25">
      <c r="A832" s="29"/>
      <c r="B832" s="30"/>
      <c r="C832" s="657" t="s">
        <v>120</v>
      </c>
      <c r="D832" s="658"/>
      <c r="E832" s="659">
        <v>1</v>
      </c>
      <c r="F832" s="660"/>
      <c r="G832" s="660"/>
    </row>
    <row r="833" spans="1:7" ht="12.75" customHeight="1" x14ac:dyDescent="0.25">
      <c r="A833" s="29"/>
      <c r="B833" s="30"/>
      <c r="C833" s="706"/>
      <c r="D833" s="707"/>
      <c r="E833" s="707"/>
      <c r="F833" s="707"/>
      <c r="G833" s="707"/>
    </row>
    <row r="834" spans="1:7" ht="12.75" customHeight="1" x14ac:dyDescent="0.25">
      <c r="A834" s="22">
        <v>114</v>
      </c>
      <c r="B834" s="23" t="s">
        <v>588</v>
      </c>
      <c r="C834" s="24" t="s">
        <v>589</v>
      </c>
      <c r="D834" s="25" t="s">
        <v>495</v>
      </c>
      <c r="E834" s="26">
        <v>20</v>
      </c>
      <c r="F834" s="27"/>
      <c r="G834" s="28">
        <f>ROUND(E834*F834,2)</f>
        <v>0</v>
      </c>
    </row>
    <row r="835" spans="1:7" ht="12.75" customHeight="1" x14ac:dyDescent="0.25">
      <c r="A835" s="29"/>
      <c r="B835" s="30"/>
      <c r="C835" s="708"/>
      <c r="D835" s="709"/>
      <c r="E835" s="709"/>
      <c r="F835" s="709"/>
      <c r="G835" s="709"/>
    </row>
    <row r="836" spans="1:7" ht="12.75" customHeight="1" x14ac:dyDescent="0.25">
      <c r="A836" s="22">
        <v>115</v>
      </c>
      <c r="B836" s="23" t="s">
        <v>590</v>
      </c>
      <c r="C836" s="24" t="s">
        <v>591</v>
      </c>
      <c r="D836" s="25" t="s">
        <v>192</v>
      </c>
      <c r="E836" s="26">
        <v>1.6</v>
      </c>
      <c r="F836" s="27"/>
      <c r="G836" s="28">
        <f>ROUND(E836*F836,2)</f>
        <v>0</v>
      </c>
    </row>
    <row r="837" spans="1:7" ht="12.75" customHeight="1" x14ac:dyDescent="0.25">
      <c r="A837" s="29"/>
      <c r="B837" s="30"/>
      <c r="C837" s="657" t="s">
        <v>125</v>
      </c>
      <c r="D837" s="658"/>
      <c r="E837" s="659"/>
      <c r="F837" s="660"/>
      <c r="G837" s="660"/>
    </row>
    <row r="838" spans="1:7" ht="12.75" customHeight="1" x14ac:dyDescent="0.25">
      <c r="A838" s="29"/>
      <c r="B838" s="30"/>
      <c r="C838" s="657" t="s">
        <v>592</v>
      </c>
      <c r="D838" s="658"/>
      <c r="E838" s="659">
        <v>1.6</v>
      </c>
      <c r="F838" s="660"/>
      <c r="G838" s="660"/>
    </row>
    <row r="839" spans="1:7" ht="12.75" customHeight="1" x14ac:dyDescent="0.25">
      <c r="A839" s="29"/>
      <c r="B839" s="30"/>
      <c r="C839" s="706"/>
      <c r="D839" s="707"/>
      <c r="E839" s="707"/>
      <c r="F839" s="707"/>
      <c r="G839" s="707"/>
    </row>
    <row r="840" spans="1:7" ht="12.75" customHeight="1" x14ac:dyDescent="0.25">
      <c r="A840" s="16" t="s">
        <v>14</v>
      </c>
      <c r="B840" s="17" t="s">
        <v>593</v>
      </c>
      <c r="C840" s="18" t="s">
        <v>594</v>
      </c>
      <c r="D840" s="19"/>
      <c r="E840" s="20"/>
      <c r="F840" s="21"/>
      <c r="G840" s="21">
        <f>SUMIF(AG841:AG848,"&lt;&gt;NOR",G841:G848)</f>
        <v>0</v>
      </c>
    </row>
    <row r="841" spans="1:7" ht="12.75" customHeight="1" x14ac:dyDescent="0.25">
      <c r="A841" s="22">
        <v>116</v>
      </c>
      <c r="B841" s="23" t="s">
        <v>595</v>
      </c>
      <c r="C841" s="24" t="s">
        <v>596</v>
      </c>
      <c r="D841" s="25" t="s">
        <v>192</v>
      </c>
      <c r="E841" s="26">
        <v>121.38845999999999</v>
      </c>
      <c r="F841" s="27"/>
      <c r="G841" s="28">
        <f>ROUND(E841*F841,2)</f>
        <v>0</v>
      </c>
    </row>
    <row r="842" spans="1:7" ht="12.75" customHeight="1" x14ac:dyDescent="0.25">
      <c r="A842" s="29"/>
      <c r="B842" s="30"/>
      <c r="C842" s="721" t="s">
        <v>597</v>
      </c>
      <c r="D842" s="722"/>
      <c r="E842" s="722"/>
      <c r="F842" s="722"/>
      <c r="G842" s="722"/>
    </row>
    <row r="843" spans="1:7" ht="12.75" customHeight="1" x14ac:dyDescent="0.25">
      <c r="A843" s="29"/>
      <c r="B843" s="30"/>
      <c r="C843" s="657" t="s">
        <v>598</v>
      </c>
      <c r="D843" s="658"/>
      <c r="E843" s="659"/>
      <c r="F843" s="660"/>
      <c r="G843" s="660"/>
    </row>
    <row r="844" spans="1:7" ht="12.75" customHeight="1" x14ac:dyDescent="0.25">
      <c r="A844" s="29"/>
      <c r="B844" s="30"/>
      <c r="C844" s="657" t="s">
        <v>599</v>
      </c>
      <c r="D844" s="658"/>
      <c r="E844" s="659"/>
      <c r="F844" s="660"/>
      <c r="G844" s="660"/>
    </row>
    <row r="845" spans="1:7" ht="12.75" customHeight="1" x14ac:dyDescent="0.25">
      <c r="A845" s="29"/>
      <c r="B845" s="30"/>
      <c r="C845" s="657" t="s">
        <v>600</v>
      </c>
      <c r="D845" s="658"/>
      <c r="E845" s="659"/>
      <c r="F845" s="660"/>
      <c r="G845" s="660"/>
    </row>
    <row r="846" spans="1:7" ht="12.75" customHeight="1" x14ac:dyDescent="0.25">
      <c r="A846" s="29"/>
      <c r="B846" s="30"/>
      <c r="C846" s="657" t="s">
        <v>601</v>
      </c>
      <c r="D846" s="658"/>
      <c r="E846" s="659"/>
      <c r="F846" s="660"/>
      <c r="G846" s="660"/>
    </row>
    <row r="847" spans="1:7" ht="12.75" customHeight="1" x14ac:dyDescent="0.25">
      <c r="A847" s="29"/>
      <c r="B847" s="30"/>
      <c r="C847" s="657" t="s">
        <v>602</v>
      </c>
      <c r="D847" s="658"/>
      <c r="E847" s="659">
        <v>121.38845999999999</v>
      </c>
      <c r="F847" s="660"/>
      <c r="G847" s="660"/>
    </row>
    <row r="848" spans="1:7" ht="12.75" customHeight="1" x14ac:dyDescent="0.25">
      <c r="A848" s="29"/>
      <c r="B848" s="30"/>
      <c r="C848" s="706"/>
      <c r="D848" s="707"/>
      <c r="E848" s="707"/>
      <c r="F848" s="707"/>
      <c r="G848" s="707"/>
    </row>
    <row r="849" spans="1:7" ht="12.75" customHeight="1" x14ac:dyDescent="0.25">
      <c r="A849" s="16" t="s">
        <v>14</v>
      </c>
      <c r="B849" s="17" t="s">
        <v>603</v>
      </c>
      <c r="C849" s="18" t="s">
        <v>604</v>
      </c>
      <c r="D849" s="19"/>
      <c r="E849" s="20"/>
      <c r="F849" s="21"/>
      <c r="G849" s="21">
        <f>SUMIF(AG850:AG864,"&lt;&gt;NOR",G850:G864)</f>
        <v>0</v>
      </c>
    </row>
    <row r="850" spans="1:7" ht="12.75" customHeight="1" x14ac:dyDescent="0.25">
      <c r="A850" s="22">
        <v>117</v>
      </c>
      <c r="B850" s="23" t="s">
        <v>605</v>
      </c>
      <c r="C850" s="24" t="s">
        <v>606</v>
      </c>
      <c r="D850" s="25" t="s">
        <v>124</v>
      </c>
      <c r="E850" s="26">
        <v>21.097200000000001</v>
      </c>
      <c r="F850" s="27"/>
      <c r="G850" s="28">
        <f>ROUND(E850*F850,2)</f>
        <v>0</v>
      </c>
    </row>
    <row r="851" spans="1:7" ht="12.75" customHeight="1" x14ac:dyDescent="0.25">
      <c r="A851" s="29"/>
      <c r="B851" s="30"/>
      <c r="C851" s="657" t="s">
        <v>188</v>
      </c>
      <c r="D851" s="658"/>
      <c r="E851" s="659"/>
      <c r="F851" s="660"/>
      <c r="G851" s="660"/>
    </row>
    <row r="852" spans="1:7" ht="12.75" customHeight="1" x14ac:dyDescent="0.25">
      <c r="A852" s="29"/>
      <c r="B852" s="30"/>
      <c r="C852" s="657" t="s">
        <v>151</v>
      </c>
      <c r="D852" s="658"/>
      <c r="E852" s="659"/>
      <c r="F852" s="660"/>
      <c r="G852" s="660"/>
    </row>
    <row r="853" spans="1:7" ht="12.75" customHeight="1" x14ac:dyDescent="0.25">
      <c r="A853" s="29"/>
      <c r="B853" s="30"/>
      <c r="C853" s="657" t="s">
        <v>1195</v>
      </c>
      <c r="D853" s="658"/>
      <c r="E853" s="659">
        <v>15.099500000000001</v>
      </c>
      <c r="F853" s="660"/>
      <c r="G853" s="660"/>
    </row>
    <row r="854" spans="1:7" ht="12.75" customHeight="1" x14ac:dyDescent="0.25">
      <c r="A854" s="29"/>
      <c r="B854" s="30"/>
      <c r="C854" s="657"/>
      <c r="D854" s="658"/>
      <c r="E854" s="659"/>
      <c r="F854" s="660"/>
      <c r="G854" s="660"/>
    </row>
    <row r="855" spans="1:7" ht="12.75" customHeight="1" x14ac:dyDescent="0.25">
      <c r="A855" s="29"/>
      <c r="B855" s="30"/>
      <c r="C855" s="657" t="s">
        <v>188</v>
      </c>
      <c r="D855" s="658"/>
      <c r="E855" s="659"/>
      <c r="F855" s="660"/>
      <c r="G855" s="660"/>
    </row>
    <row r="856" spans="1:7" ht="12.75" customHeight="1" x14ac:dyDescent="0.25">
      <c r="A856" s="29"/>
      <c r="B856" s="30"/>
      <c r="C856" s="657" t="s">
        <v>199</v>
      </c>
      <c r="D856" s="658"/>
      <c r="E856" s="659"/>
      <c r="F856" s="660"/>
      <c r="G856" s="660"/>
    </row>
    <row r="857" spans="1:7" ht="12.75" customHeight="1" x14ac:dyDescent="0.25">
      <c r="A857" s="29"/>
      <c r="B857" s="30"/>
      <c r="C857" s="657" t="s">
        <v>1196</v>
      </c>
      <c r="D857" s="658"/>
      <c r="E857" s="659">
        <v>5.9977</v>
      </c>
      <c r="F857" s="660"/>
      <c r="G857" s="660"/>
    </row>
    <row r="858" spans="1:7" ht="12.75" customHeight="1" x14ac:dyDescent="0.25">
      <c r="A858" s="29"/>
      <c r="B858" s="30"/>
      <c r="C858" s="706"/>
      <c r="D858" s="707"/>
      <c r="E858" s="707"/>
      <c r="F858" s="707"/>
      <c r="G858" s="707"/>
    </row>
    <row r="859" spans="1:7" ht="12.75" customHeight="1" x14ac:dyDescent="0.25">
      <c r="A859" s="22">
        <v>118</v>
      </c>
      <c r="B859" s="23" t="s">
        <v>607</v>
      </c>
      <c r="C859" s="24" t="s">
        <v>608</v>
      </c>
      <c r="D859" s="25" t="s">
        <v>124</v>
      </c>
      <c r="E859" s="26">
        <v>18.138380000000002</v>
      </c>
      <c r="F859" s="27"/>
      <c r="G859" s="28">
        <f>ROUND(E859*F859,2)</f>
        <v>0</v>
      </c>
    </row>
    <row r="860" spans="1:7" ht="12.75" customHeight="1" x14ac:dyDescent="0.25">
      <c r="A860" s="29"/>
      <c r="B860" s="30"/>
      <c r="C860" s="657" t="s">
        <v>188</v>
      </c>
      <c r="D860" s="658"/>
      <c r="E860" s="659"/>
      <c r="F860" s="660"/>
      <c r="G860" s="660"/>
    </row>
    <row r="861" spans="1:7" ht="12.75" customHeight="1" x14ac:dyDescent="0.25">
      <c r="A861" s="29"/>
      <c r="B861" s="30"/>
      <c r="C861" s="657" t="s">
        <v>151</v>
      </c>
      <c r="D861" s="658"/>
      <c r="E861" s="659"/>
      <c r="F861" s="660"/>
      <c r="G861" s="660"/>
    </row>
    <row r="862" spans="1:7" ht="12.75" customHeight="1" x14ac:dyDescent="0.25">
      <c r="A862" s="29"/>
      <c r="B862" s="30"/>
      <c r="C862" s="657" t="s">
        <v>1197</v>
      </c>
      <c r="D862" s="658"/>
      <c r="E862" s="659">
        <v>16.818750000000001</v>
      </c>
      <c r="F862" s="660"/>
      <c r="G862" s="660"/>
    </row>
    <row r="863" spans="1:7" ht="12.75" customHeight="1" x14ac:dyDescent="0.25">
      <c r="A863" s="29"/>
      <c r="B863" s="30"/>
      <c r="C863" s="657" t="s">
        <v>609</v>
      </c>
      <c r="D863" s="658"/>
      <c r="E863" s="659">
        <v>1.3196300000000001</v>
      </c>
      <c r="F863" s="660"/>
      <c r="G863" s="660"/>
    </row>
    <row r="864" spans="1:7" ht="12.75" customHeight="1" x14ac:dyDescent="0.25">
      <c r="A864" s="29"/>
      <c r="B864" s="30"/>
      <c r="C864" s="706"/>
      <c r="D864" s="707"/>
      <c r="E864" s="707"/>
      <c r="F864" s="707"/>
      <c r="G864" s="707"/>
    </row>
    <row r="865" spans="1:7" ht="12.75" customHeight="1" x14ac:dyDescent="0.25">
      <c r="A865" s="16" t="s">
        <v>14</v>
      </c>
      <c r="B865" s="17" t="s">
        <v>610</v>
      </c>
      <c r="C865" s="18" t="s">
        <v>611</v>
      </c>
      <c r="D865" s="19"/>
      <c r="E865" s="20"/>
      <c r="F865" s="21"/>
      <c r="G865" s="21">
        <f>SUMIF(AG866:AG920,"&lt;&gt;NOR",G866:G920)</f>
        <v>0</v>
      </c>
    </row>
    <row r="866" spans="1:7" ht="12.75" customHeight="1" x14ac:dyDescent="0.25">
      <c r="A866" s="22">
        <v>119</v>
      </c>
      <c r="B866" s="23" t="s">
        <v>612</v>
      </c>
      <c r="C866" s="24" t="s">
        <v>613</v>
      </c>
      <c r="D866" s="25" t="s">
        <v>614</v>
      </c>
      <c r="E866" s="26">
        <v>1</v>
      </c>
      <c r="F866" s="27"/>
      <c r="G866" s="28">
        <f>ROUND(E866*F866,2)</f>
        <v>0</v>
      </c>
    </row>
    <row r="867" spans="1:7" ht="12.75" customHeight="1" x14ac:dyDescent="0.25">
      <c r="A867" s="29"/>
      <c r="B867" s="30"/>
      <c r="C867" s="708"/>
      <c r="D867" s="709"/>
      <c r="E867" s="709"/>
      <c r="F867" s="709"/>
      <c r="G867" s="709"/>
    </row>
    <row r="868" spans="1:7" ht="12.75" customHeight="1" x14ac:dyDescent="0.25">
      <c r="A868" s="22">
        <v>120</v>
      </c>
      <c r="B868" s="23" t="s">
        <v>615</v>
      </c>
      <c r="C868" s="24" t="s">
        <v>613</v>
      </c>
      <c r="D868" s="25" t="s">
        <v>614</v>
      </c>
      <c r="E868" s="26">
        <v>1</v>
      </c>
      <c r="F868" s="27"/>
      <c r="G868" s="28">
        <f>ROUND(E868*F868,2)</f>
        <v>0</v>
      </c>
    </row>
    <row r="869" spans="1:7" ht="12.75" customHeight="1" x14ac:dyDescent="0.25">
      <c r="A869" s="29"/>
      <c r="B869" s="30"/>
      <c r="C869" s="708"/>
      <c r="D869" s="709"/>
      <c r="E869" s="709"/>
      <c r="F869" s="709"/>
      <c r="G869" s="709"/>
    </row>
    <row r="870" spans="1:7" ht="12.75" customHeight="1" x14ac:dyDescent="0.25">
      <c r="A870" s="22">
        <v>121</v>
      </c>
      <c r="B870" s="23" t="s">
        <v>616</v>
      </c>
      <c r="C870" s="24" t="s">
        <v>617</v>
      </c>
      <c r="D870" s="25" t="s">
        <v>614</v>
      </c>
      <c r="E870" s="26">
        <v>1</v>
      </c>
      <c r="F870" s="27"/>
      <c r="G870" s="28">
        <f>ROUND(E870*F870,2)</f>
        <v>0</v>
      </c>
    </row>
    <row r="871" spans="1:7" ht="12.75" customHeight="1" x14ac:dyDescent="0.25">
      <c r="A871" s="29"/>
      <c r="B871" s="30"/>
      <c r="C871" s="708"/>
      <c r="D871" s="709"/>
      <c r="E871" s="709"/>
      <c r="F871" s="709"/>
      <c r="G871" s="709"/>
    </row>
    <row r="872" spans="1:7" ht="12.75" customHeight="1" x14ac:dyDescent="0.25">
      <c r="A872" s="22">
        <v>122</v>
      </c>
      <c r="B872" s="23" t="s">
        <v>618</v>
      </c>
      <c r="C872" s="24" t="s">
        <v>619</v>
      </c>
      <c r="D872" s="25" t="s">
        <v>614</v>
      </c>
      <c r="E872" s="26">
        <v>1</v>
      </c>
      <c r="F872" s="27"/>
      <c r="G872" s="28">
        <f>ROUND(E872*F872,2)</f>
        <v>0</v>
      </c>
    </row>
    <row r="873" spans="1:7" ht="12.75" customHeight="1" x14ac:dyDescent="0.25">
      <c r="A873" s="29"/>
      <c r="B873" s="30"/>
      <c r="C873" s="708"/>
      <c r="D873" s="709"/>
      <c r="E873" s="709"/>
      <c r="F873" s="709"/>
      <c r="G873" s="709"/>
    </row>
    <row r="874" spans="1:7" ht="12.75" customHeight="1" x14ac:dyDescent="0.25">
      <c r="A874" s="22">
        <v>123</v>
      </c>
      <c r="B874" s="23" t="s">
        <v>620</v>
      </c>
      <c r="C874" s="24" t="s">
        <v>621</v>
      </c>
      <c r="D874" s="25" t="s">
        <v>614</v>
      </c>
      <c r="E874" s="26">
        <v>4</v>
      </c>
      <c r="F874" s="27"/>
      <c r="G874" s="28">
        <f>ROUND(E874*F874,2)</f>
        <v>0</v>
      </c>
    </row>
    <row r="875" spans="1:7" ht="12.75" customHeight="1" x14ac:dyDescent="0.25">
      <c r="A875" s="29"/>
      <c r="B875" s="30"/>
      <c r="C875" s="708"/>
      <c r="D875" s="709"/>
      <c r="E875" s="709"/>
      <c r="F875" s="709"/>
      <c r="G875" s="709"/>
    </row>
    <row r="876" spans="1:7" ht="12.75" customHeight="1" x14ac:dyDescent="0.25">
      <c r="A876" s="22">
        <v>124</v>
      </c>
      <c r="B876" s="23" t="s">
        <v>622</v>
      </c>
      <c r="C876" s="24" t="s">
        <v>623</v>
      </c>
      <c r="D876" s="25" t="s">
        <v>614</v>
      </c>
      <c r="E876" s="26">
        <v>1</v>
      </c>
      <c r="F876" s="27"/>
      <c r="G876" s="28">
        <f>ROUND(E876*F876,2)</f>
        <v>0</v>
      </c>
    </row>
    <row r="877" spans="1:7" ht="12.75" customHeight="1" x14ac:dyDescent="0.25">
      <c r="A877" s="29"/>
      <c r="B877" s="30"/>
      <c r="C877" s="708"/>
      <c r="D877" s="709"/>
      <c r="E877" s="709"/>
      <c r="F877" s="709"/>
      <c r="G877" s="709"/>
    </row>
    <row r="878" spans="1:7" ht="12.75" customHeight="1" x14ac:dyDescent="0.25">
      <c r="A878" s="22">
        <v>125</v>
      </c>
      <c r="B878" s="23" t="s">
        <v>624</v>
      </c>
      <c r="C878" s="24" t="s">
        <v>625</v>
      </c>
      <c r="D878" s="25" t="s">
        <v>626</v>
      </c>
      <c r="E878" s="26">
        <v>50</v>
      </c>
      <c r="F878" s="27"/>
      <c r="G878" s="28">
        <f>ROUND(E878*F878,2)</f>
        <v>0</v>
      </c>
    </row>
    <row r="879" spans="1:7" ht="12.75" customHeight="1" x14ac:dyDescent="0.25">
      <c r="A879" s="29"/>
      <c r="B879" s="30"/>
      <c r="C879" s="708"/>
      <c r="D879" s="709"/>
      <c r="E879" s="709"/>
      <c r="F879" s="709"/>
      <c r="G879" s="709"/>
    </row>
    <row r="880" spans="1:7" ht="12.75" customHeight="1" x14ac:dyDescent="0.25">
      <c r="A880" s="22">
        <v>126</v>
      </c>
      <c r="B880" s="23" t="s">
        <v>627</v>
      </c>
      <c r="C880" s="24" t="s">
        <v>628</v>
      </c>
      <c r="D880" s="25" t="s">
        <v>626</v>
      </c>
      <c r="E880" s="26">
        <v>254</v>
      </c>
      <c r="F880" s="27"/>
      <c r="G880" s="28">
        <f>ROUND(E880*F880,2)</f>
        <v>0</v>
      </c>
    </row>
    <row r="881" spans="1:7" ht="12.75" customHeight="1" x14ac:dyDescent="0.25">
      <c r="A881" s="29"/>
      <c r="B881" s="30"/>
      <c r="C881" s="708"/>
      <c r="D881" s="709"/>
      <c r="E881" s="709"/>
      <c r="F881" s="709"/>
      <c r="G881" s="709"/>
    </row>
    <row r="882" spans="1:7" ht="12.75" customHeight="1" x14ac:dyDescent="0.25">
      <c r="A882" s="22">
        <v>127</v>
      </c>
      <c r="B882" s="23" t="s">
        <v>629</v>
      </c>
      <c r="C882" s="24" t="s">
        <v>628</v>
      </c>
      <c r="D882" s="25" t="s">
        <v>626</v>
      </c>
      <c r="E882" s="26">
        <v>210</v>
      </c>
      <c r="F882" s="27"/>
      <c r="G882" s="28">
        <f>ROUND(E882*F882,2)</f>
        <v>0</v>
      </c>
    </row>
    <row r="883" spans="1:7" ht="12.75" customHeight="1" x14ac:dyDescent="0.25">
      <c r="A883" s="29"/>
      <c r="B883" s="30"/>
      <c r="C883" s="708"/>
      <c r="D883" s="709"/>
      <c r="E883" s="709"/>
      <c r="F883" s="709"/>
      <c r="G883" s="709"/>
    </row>
    <row r="884" spans="1:7" ht="12.75" customHeight="1" x14ac:dyDescent="0.25">
      <c r="A884" s="22">
        <v>128</v>
      </c>
      <c r="B884" s="23" t="s">
        <v>630</v>
      </c>
      <c r="C884" s="24" t="s">
        <v>631</v>
      </c>
      <c r="D884" s="25" t="s">
        <v>614</v>
      </c>
      <c r="E884" s="26">
        <v>1</v>
      </c>
      <c r="F884" s="27"/>
      <c r="G884" s="28">
        <f>ROUND(E884*F884,2)</f>
        <v>0</v>
      </c>
    </row>
    <row r="885" spans="1:7" ht="12.75" customHeight="1" x14ac:dyDescent="0.25">
      <c r="A885" s="29"/>
      <c r="B885" s="30"/>
      <c r="C885" s="708"/>
      <c r="D885" s="709"/>
      <c r="E885" s="709"/>
      <c r="F885" s="709"/>
      <c r="G885" s="709"/>
    </row>
    <row r="886" spans="1:7" ht="12.75" customHeight="1" x14ac:dyDescent="0.25">
      <c r="A886" s="22">
        <v>129</v>
      </c>
      <c r="B886" s="23" t="s">
        <v>632</v>
      </c>
      <c r="C886" s="24" t="s">
        <v>633</v>
      </c>
      <c r="D886" s="25" t="s">
        <v>614</v>
      </c>
      <c r="E886" s="26">
        <v>1</v>
      </c>
      <c r="F886" s="27"/>
      <c r="G886" s="28">
        <f>ROUND(E886*F886,2)</f>
        <v>0</v>
      </c>
    </row>
    <row r="887" spans="1:7" ht="12.75" customHeight="1" x14ac:dyDescent="0.25">
      <c r="A887" s="29"/>
      <c r="B887" s="30"/>
      <c r="C887" s="708"/>
      <c r="D887" s="709"/>
      <c r="E887" s="709"/>
      <c r="F887" s="709"/>
      <c r="G887" s="709"/>
    </row>
    <row r="888" spans="1:7" ht="12.75" customHeight="1" x14ac:dyDescent="0.25">
      <c r="A888" s="22">
        <v>130</v>
      </c>
      <c r="B888" s="23" t="s">
        <v>634</v>
      </c>
      <c r="C888" s="24" t="s">
        <v>635</v>
      </c>
      <c r="D888" s="25" t="s">
        <v>626</v>
      </c>
      <c r="E888" s="26">
        <v>100</v>
      </c>
      <c r="F888" s="27"/>
      <c r="G888" s="28">
        <f>ROUND(E888*F888,2)</f>
        <v>0</v>
      </c>
    </row>
    <row r="889" spans="1:7" ht="12.75" customHeight="1" x14ac:dyDescent="0.25">
      <c r="A889" s="29"/>
      <c r="B889" s="30"/>
      <c r="C889" s="708"/>
      <c r="D889" s="709"/>
      <c r="E889" s="709"/>
      <c r="F889" s="709"/>
      <c r="G889" s="709"/>
    </row>
    <row r="890" spans="1:7" ht="12.75" customHeight="1" x14ac:dyDescent="0.25">
      <c r="A890" s="22">
        <v>131</v>
      </c>
      <c r="B890" s="23" t="s">
        <v>636</v>
      </c>
      <c r="C890" s="24" t="s">
        <v>1198</v>
      </c>
      <c r="D890" s="25" t="s">
        <v>626</v>
      </c>
      <c r="E890" s="26">
        <v>134</v>
      </c>
      <c r="F890" s="27"/>
      <c r="G890" s="28">
        <f>ROUND(E890*F890,2)</f>
        <v>0</v>
      </c>
    </row>
    <row r="891" spans="1:7" ht="12.75" customHeight="1" x14ac:dyDescent="0.25">
      <c r="A891" s="29"/>
      <c r="B891" s="30"/>
      <c r="C891" s="708"/>
      <c r="D891" s="709"/>
      <c r="E891" s="709"/>
      <c r="F891" s="709"/>
      <c r="G891" s="709"/>
    </row>
    <row r="892" spans="1:7" ht="12.75" customHeight="1" x14ac:dyDescent="0.25">
      <c r="A892" s="22">
        <v>132</v>
      </c>
      <c r="B892" s="23" t="s">
        <v>637</v>
      </c>
      <c r="C892" s="24" t="s">
        <v>635</v>
      </c>
      <c r="D892" s="25" t="s">
        <v>626</v>
      </c>
      <c r="E892" s="26">
        <v>110</v>
      </c>
      <c r="F892" s="27"/>
      <c r="G892" s="28">
        <f>ROUND(E892*F892,2)</f>
        <v>0</v>
      </c>
    </row>
    <row r="893" spans="1:7" ht="12.75" customHeight="1" x14ac:dyDescent="0.25">
      <c r="A893" s="29"/>
      <c r="B893" s="30"/>
      <c r="C893" s="708"/>
      <c r="D893" s="709"/>
      <c r="E893" s="709"/>
      <c r="F893" s="709"/>
      <c r="G893" s="709"/>
    </row>
    <row r="894" spans="1:7" ht="12.75" customHeight="1" x14ac:dyDescent="0.25">
      <c r="A894" s="22">
        <v>133</v>
      </c>
      <c r="B894" s="23" t="s">
        <v>638</v>
      </c>
      <c r="C894" s="24" t="s">
        <v>635</v>
      </c>
      <c r="D894" s="25" t="s">
        <v>626</v>
      </c>
      <c r="E894" s="26">
        <v>36</v>
      </c>
      <c r="F894" s="27"/>
      <c r="G894" s="28">
        <f>ROUND(E894*F894,2)</f>
        <v>0</v>
      </c>
    </row>
    <row r="895" spans="1:7" ht="12.75" customHeight="1" x14ac:dyDescent="0.25">
      <c r="A895" s="29"/>
      <c r="B895" s="30"/>
      <c r="C895" s="708"/>
      <c r="D895" s="709"/>
      <c r="E895" s="709"/>
      <c r="F895" s="709"/>
      <c r="G895" s="709"/>
    </row>
    <row r="896" spans="1:7" ht="12.75" customHeight="1" x14ac:dyDescent="0.25">
      <c r="A896" s="22">
        <v>134</v>
      </c>
      <c r="B896" s="23" t="s">
        <v>639</v>
      </c>
      <c r="C896" s="24" t="s">
        <v>640</v>
      </c>
      <c r="D896" s="25" t="s">
        <v>614</v>
      </c>
      <c r="E896" s="26">
        <v>1</v>
      </c>
      <c r="F896" s="27"/>
      <c r="G896" s="28">
        <f>ROUND(E896*F896,2)</f>
        <v>0</v>
      </c>
    </row>
    <row r="897" spans="1:7" ht="12.75" customHeight="1" x14ac:dyDescent="0.25">
      <c r="A897" s="29"/>
      <c r="B897" s="30"/>
      <c r="C897" s="708"/>
      <c r="D897" s="709"/>
      <c r="E897" s="709"/>
      <c r="F897" s="709"/>
      <c r="G897" s="709"/>
    </row>
    <row r="898" spans="1:7" ht="12.75" customHeight="1" x14ac:dyDescent="0.25">
      <c r="A898" s="22">
        <v>135</v>
      </c>
      <c r="B898" s="23" t="s">
        <v>641</v>
      </c>
      <c r="C898" s="24" t="s">
        <v>642</v>
      </c>
      <c r="D898" s="25" t="s">
        <v>614</v>
      </c>
      <c r="E898" s="26">
        <v>2</v>
      </c>
      <c r="F898" s="27"/>
      <c r="G898" s="28">
        <f>ROUND(E898*F898,2)</f>
        <v>0</v>
      </c>
    </row>
    <row r="899" spans="1:7" ht="12.75" customHeight="1" x14ac:dyDescent="0.25">
      <c r="A899" s="29"/>
      <c r="B899" s="30"/>
      <c r="C899" s="708"/>
      <c r="D899" s="709"/>
      <c r="E899" s="709"/>
      <c r="F899" s="709"/>
      <c r="G899" s="709"/>
    </row>
    <row r="900" spans="1:7" ht="12.75" customHeight="1" x14ac:dyDescent="0.25">
      <c r="A900" s="22">
        <v>136</v>
      </c>
      <c r="B900" s="23" t="s">
        <v>643</v>
      </c>
      <c r="C900" s="24" t="s">
        <v>644</v>
      </c>
      <c r="D900" s="25" t="s">
        <v>614</v>
      </c>
      <c r="E900" s="26">
        <v>1</v>
      </c>
      <c r="F900" s="27"/>
      <c r="G900" s="28">
        <f>ROUND(E900*F900,2)</f>
        <v>0</v>
      </c>
    </row>
    <row r="901" spans="1:7" ht="12.75" customHeight="1" x14ac:dyDescent="0.25">
      <c r="A901" s="29"/>
      <c r="B901" s="30"/>
      <c r="C901" s="708"/>
      <c r="D901" s="709"/>
      <c r="E901" s="709"/>
      <c r="F901" s="709"/>
      <c r="G901" s="709"/>
    </row>
    <row r="902" spans="1:7" ht="12.75" customHeight="1" x14ac:dyDescent="0.25">
      <c r="A902" s="22">
        <v>137</v>
      </c>
      <c r="B902" s="23" t="s">
        <v>645</v>
      </c>
      <c r="C902" s="24" t="s">
        <v>646</v>
      </c>
      <c r="D902" s="25" t="s">
        <v>614</v>
      </c>
      <c r="E902" s="26">
        <v>3</v>
      </c>
      <c r="F902" s="27"/>
      <c r="G902" s="28">
        <f>ROUND(E902*F902,2)</f>
        <v>0</v>
      </c>
    </row>
    <row r="903" spans="1:7" ht="12.75" customHeight="1" x14ac:dyDescent="0.25">
      <c r="A903" s="29"/>
      <c r="B903" s="30"/>
      <c r="C903" s="708"/>
      <c r="D903" s="709"/>
      <c r="E903" s="709"/>
      <c r="F903" s="709"/>
      <c r="G903" s="709"/>
    </row>
    <row r="904" spans="1:7" ht="12.75" customHeight="1" x14ac:dyDescent="0.25">
      <c r="A904" s="22">
        <v>138</v>
      </c>
      <c r="B904" s="23" t="s">
        <v>647</v>
      </c>
      <c r="C904" s="24" t="s">
        <v>648</v>
      </c>
      <c r="D904" s="25" t="s">
        <v>626</v>
      </c>
      <c r="E904" s="26">
        <v>315</v>
      </c>
      <c r="F904" s="27"/>
      <c r="G904" s="28">
        <f>ROUND(E904*F904,2)</f>
        <v>0</v>
      </c>
    </row>
    <row r="905" spans="1:7" ht="12.75" customHeight="1" x14ac:dyDescent="0.25">
      <c r="A905" s="29"/>
      <c r="B905" s="30"/>
      <c r="C905" s="708"/>
      <c r="D905" s="709"/>
      <c r="E905" s="709"/>
      <c r="F905" s="709"/>
      <c r="G905" s="709"/>
    </row>
    <row r="906" spans="1:7" ht="12.75" customHeight="1" x14ac:dyDescent="0.25">
      <c r="A906" s="22">
        <v>139</v>
      </c>
      <c r="B906" s="23" t="s">
        <v>649</v>
      </c>
      <c r="C906" s="24" t="s">
        <v>650</v>
      </c>
      <c r="D906" s="25" t="s">
        <v>408</v>
      </c>
      <c r="E906" s="26">
        <v>7.61</v>
      </c>
      <c r="F906" s="27"/>
      <c r="G906" s="28">
        <f>ROUND(E906*F906,2)</f>
        <v>0</v>
      </c>
    </row>
    <row r="907" spans="1:7" ht="12.75" customHeight="1" x14ac:dyDescent="0.25">
      <c r="A907" s="29"/>
      <c r="B907" s="30"/>
      <c r="C907" s="708"/>
      <c r="D907" s="709"/>
      <c r="E907" s="709"/>
      <c r="F907" s="709"/>
      <c r="G907" s="709"/>
    </row>
    <row r="908" spans="1:7" ht="12.75" customHeight="1" x14ac:dyDescent="0.25">
      <c r="A908" s="22">
        <v>140</v>
      </c>
      <c r="B908" s="23" t="s">
        <v>651</v>
      </c>
      <c r="C908" s="24" t="s">
        <v>652</v>
      </c>
      <c r="D908" s="25" t="s">
        <v>626</v>
      </c>
      <c r="E908" s="26">
        <v>490</v>
      </c>
      <c r="F908" s="27"/>
      <c r="G908" s="28">
        <f>ROUND(E908*F908,2)</f>
        <v>0</v>
      </c>
    </row>
    <row r="909" spans="1:7" ht="12.75" customHeight="1" x14ac:dyDescent="0.25">
      <c r="A909" s="29"/>
      <c r="B909" s="30"/>
      <c r="C909" s="708"/>
      <c r="D909" s="709"/>
      <c r="E909" s="709"/>
      <c r="F909" s="709"/>
      <c r="G909" s="709"/>
    </row>
    <row r="910" spans="1:7" ht="12.75" customHeight="1" x14ac:dyDescent="0.25">
      <c r="A910" s="22">
        <v>141</v>
      </c>
      <c r="B910" s="23" t="s">
        <v>653</v>
      </c>
      <c r="C910" s="24" t="s">
        <v>652</v>
      </c>
      <c r="D910" s="25" t="s">
        <v>626</v>
      </c>
      <c r="E910" s="26">
        <v>25</v>
      </c>
      <c r="F910" s="27"/>
      <c r="G910" s="28">
        <f>ROUND(E910*F910,2)</f>
        <v>0</v>
      </c>
    </row>
    <row r="911" spans="1:7" ht="12.75" customHeight="1" x14ac:dyDescent="0.25">
      <c r="A911" s="29"/>
      <c r="B911" s="30"/>
      <c r="C911" s="708"/>
      <c r="D911" s="709"/>
      <c r="E911" s="709"/>
      <c r="F911" s="709"/>
      <c r="G911" s="709"/>
    </row>
    <row r="912" spans="1:7" ht="12.75" customHeight="1" x14ac:dyDescent="0.25">
      <c r="A912" s="22">
        <v>142</v>
      </c>
      <c r="B912" s="23" t="s">
        <v>654</v>
      </c>
      <c r="C912" s="24" t="s">
        <v>652</v>
      </c>
      <c r="D912" s="25" t="s">
        <v>626</v>
      </c>
      <c r="E912" s="26">
        <v>155</v>
      </c>
      <c r="F912" s="27"/>
      <c r="G912" s="28">
        <f>ROUND(E912*F912,2)</f>
        <v>0</v>
      </c>
    </row>
    <row r="913" spans="1:7" ht="12.75" customHeight="1" x14ac:dyDescent="0.25">
      <c r="A913" s="29"/>
      <c r="B913" s="30"/>
      <c r="C913" s="708"/>
      <c r="D913" s="709"/>
      <c r="E913" s="709"/>
      <c r="F913" s="709"/>
      <c r="G913" s="709"/>
    </row>
    <row r="914" spans="1:7" ht="12.75" customHeight="1" x14ac:dyDescent="0.25">
      <c r="A914" s="22">
        <v>143</v>
      </c>
      <c r="B914" s="23" t="s">
        <v>655</v>
      </c>
      <c r="C914" s="24" t="s">
        <v>652</v>
      </c>
      <c r="D914" s="25" t="s">
        <v>626</v>
      </c>
      <c r="E914" s="26">
        <v>22</v>
      </c>
      <c r="F914" s="27"/>
      <c r="G914" s="28">
        <f>ROUND(E914*F914,2)</f>
        <v>0</v>
      </c>
    </row>
    <row r="915" spans="1:7" ht="12.75" customHeight="1" x14ac:dyDescent="0.25">
      <c r="A915" s="29"/>
      <c r="B915" s="30"/>
      <c r="C915" s="708"/>
      <c r="D915" s="709"/>
      <c r="E915" s="709"/>
      <c r="F915" s="709"/>
      <c r="G915" s="709"/>
    </row>
    <row r="916" spans="1:7" ht="12.75" customHeight="1" x14ac:dyDescent="0.25">
      <c r="A916" s="22">
        <v>144</v>
      </c>
      <c r="B916" s="23" t="s">
        <v>656</v>
      </c>
      <c r="C916" s="24" t="s">
        <v>657</v>
      </c>
      <c r="D916" s="25" t="s">
        <v>626</v>
      </c>
      <c r="E916" s="26">
        <v>93</v>
      </c>
      <c r="F916" s="27"/>
      <c r="G916" s="28">
        <f>E916*F916</f>
        <v>0</v>
      </c>
    </row>
    <row r="917" spans="1:7" ht="12.75" customHeight="1" x14ac:dyDescent="0.25">
      <c r="A917" s="22"/>
      <c r="B917" s="23"/>
      <c r="C917" s="708"/>
      <c r="D917" s="709"/>
      <c r="E917" s="709"/>
      <c r="F917" s="709"/>
      <c r="G917" s="709"/>
    </row>
    <row r="918" spans="1:7" ht="12.75" customHeight="1" x14ac:dyDescent="0.25">
      <c r="A918" s="22">
        <v>145</v>
      </c>
      <c r="B918" s="23" t="s">
        <v>658</v>
      </c>
      <c r="C918" s="24" t="s">
        <v>659</v>
      </c>
      <c r="D918" s="25" t="s">
        <v>57</v>
      </c>
      <c r="E918" s="26">
        <v>6509.6930000000002</v>
      </c>
      <c r="F918" s="27"/>
      <c r="G918" s="28">
        <f>ROUND(E918*F918,2)</f>
        <v>0</v>
      </c>
    </row>
    <row r="919" spans="1:7" ht="12.75" customHeight="1" x14ac:dyDescent="0.25">
      <c r="A919" s="29"/>
      <c r="B919" s="30"/>
      <c r="C919" s="721" t="s">
        <v>660</v>
      </c>
      <c r="D919" s="722"/>
      <c r="E919" s="722"/>
      <c r="F919" s="722"/>
      <c r="G919" s="722"/>
    </row>
    <row r="920" spans="1:7" ht="12.75" customHeight="1" x14ac:dyDescent="0.25">
      <c r="A920" s="29"/>
      <c r="B920" s="30"/>
      <c r="C920" s="723"/>
      <c r="D920" s="724"/>
      <c r="E920" s="724"/>
      <c r="F920" s="724"/>
      <c r="G920" s="724"/>
    </row>
    <row r="921" spans="1:7" ht="12.75" customHeight="1" x14ac:dyDescent="0.25">
      <c r="A921" s="16" t="s">
        <v>14</v>
      </c>
      <c r="B921" s="17" t="s">
        <v>661</v>
      </c>
      <c r="C921" s="18" t="s">
        <v>662</v>
      </c>
      <c r="D921" s="19"/>
      <c r="E921" s="20"/>
      <c r="F921" s="21"/>
      <c r="G921" s="21">
        <f>SUMIF(AG922:AG944,"&lt;&gt;NOR",G922:G944)</f>
        <v>0</v>
      </c>
    </row>
    <row r="922" spans="1:7" ht="12.75" customHeight="1" x14ac:dyDescent="0.25">
      <c r="A922" s="22">
        <v>146</v>
      </c>
      <c r="B922" s="23" t="s">
        <v>663</v>
      </c>
      <c r="C922" s="24" t="s">
        <v>664</v>
      </c>
      <c r="D922" s="25" t="s">
        <v>124</v>
      </c>
      <c r="E922" s="26">
        <v>20.673999999999999</v>
      </c>
      <c r="F922" s="27"/>
      <c r="G922" s="28">
        <f>ROUND(E922*F922,2)</f>
        <v>0</v>
      </c>
    </row>
    <row r="923" spans="1:7" ht="12.75" customHeight="1" x14ac:dyDescent="0.25">
      <c r="A923" s="29"/>
      <c r="B923" s="30"/>
      <c r="C923" s="657" t="s">
        <v>125</v>
      </c>
      <c r="D923" s="658"/>
      <c r="E923" s="659"/>
      <c r="F923" s="660"/>
      <c r="G923" s="660"/>
    </row>
    <row r="924" spans="1:7" ht="12.75" customHeight="1" x14ac:dyDescent="0.25">
      <c r="A924" s="29"/>
      <c r="B924" s="30"/>
      <c r="C924" s="657" t="s">
        <v>440</v>
      </c>
      <c r="D924" s="658"/>
      <c r="E924" s="659">
        <v>20.673999999999999</v>
      </c>
      <c r="F924" s="660"/>
      <c r="G924" s="660"/>
    </row>
    <row r="925" spans="1:7" ht="12.75" customHeight="1" x14ac:dyDescent="0.25">
      <c r="A925" s="29"/>
      <c r="B925" s="30"/>
      <c r="C925" s="706"/>
      <c r="D925" s="707"/>
      <c r="E925" s="707"/>
      <c r="F925" s="707"/>
      <c r="G925" s="707"/>
    </row>
    <row r="926" spans="1:7" ht="12.75" customHeight="1" x14ac:dyDescent="0.25">
      <c r="A926" s="22">
        <v>147</v>
      </c>
      <c r="B926" s="23" t="s">
        <v>665</v>
      </c>
      <c r="C926" s="24" t="s">
        <v>666</v>
      </c>
      <c r="D926" s="25" t="s">
        <v>124</v>
      </c>
      <c r="E926" s="26">
        <v>5.82</v>
      </c>
      <c r="F926" s="27"/>
      <c r="G926" s="28">
        <f>ROUND(E926*F926,2)</f>
        <v>0</v>
      </c>
    </row>
    <row r="927" spans="1:7" ht="12.75" customHeight="1" x14ac:dyDescent="0.25">
      <c r="A927" s="29"/>
      <c r="B927" s="30"/>
      <c r="C927" s="657" t="s">
        <v>125</v>
      </c>
      <c r="D927" s="658"/>
      <c r="E927" s="659"/>
      <c r="F927" s="660"/>
      <c r="G927" s="660"/>
    </row>
    <row r="928" spans="1:7" ht="12.75" customHeight="1" x14ac:dyDescent="0.25">
      <c r="A928" s="29"/>
      <c r="B928" s="30"/>
      <c r="C928" s="657" t="s">
        <v>667</v>
      </c>
      <c r="D928" s="658"/>
      <c r="E928" s="659">
        <v>5.82</v>
      </c>
      <c r="F928" s="660"/>
      <c r="G928" s="660"/>
    </row>
    <row r="929" spans="1:7" ht="12.75" customHeight="1" x14ac:dyDescent="0.25">
      <c r="A929" s="29"/>
      <c r="B929" s="30"/>
      <c r="C929" s="706"/>
      <c r="D929" s="707"/>
      <c r="E929" s="707"/>
      <c r="F929" s="707"/>
      <c r="G929" s="707"/>
    </row>
    <row r="930" spans="1:7" ht="12.75" customHeight="1" x14ac:dyDescent="0.25">
      <c r="A930" s="22">
        <v>148</v>
      </c>
      <c r="B930" s="23" t="s">
        <v>668</v>
      </c>
      <c r="C930" s="24" t="s">
        <v>669</v>
      </c>
      <c r="D930" s="25" t="s">
        <v>124</v>
      </c>
      <c r="E930" s="26">
        <v>20.673999999999999</v>
      </c>
      <c r="F930" s="27"/>
      <c r="G930" s="28">
        <f>ROUND(E930*F930,2)</f>
        <v>0</v>
      </c>
    </row>
    <row r="931" spans="1:7" ht="12.75" customHeight="1" x14ac:dyDescent="0.25">
      <c r="A931" s="29"/>
      <c r="B931" s="30"/>
      <c r="C931" s="657" t="s">
        <v>125</v>
      </c>
      <c r="D931" s="658"/>
      <c r="E931" s="659"/>
      <c r="F931" s="660"/>
      <c r="G931" s="660"/>
    </row>
    <row r="932" spans="1:7" ht="12.75" customHeight="1" x14ac:dyDescent="0.25">
      <c r="A932" s="29"/>
      <c r="B932" s="30"/>
      <c r="C932" s="657" t="s">
        <v>440</v>
      </c>
      <c r="D932" s="658"/>
      <c r="E932" s="659">
        <v>20.673999999999999</v>
      </c>
      <c r="F932" s="660"/>
      <c r="G932" s="660"/>
    </row>
    <row r="933" spans="1:7" ht="12.75" customHeight="1" x14ac:dyDescent="0.25">
      <c r="A933" s="29"/>
      <c r="B933" s="30"/>
      <c r="C933" s="706"/>
      <c r="D933" s="707"/>
      <c r="E933" s="707"/>
      <c r="F933" s="707"/>
      <c r="G933" s="707"/>
    </row>
    <row r="934" spans="1:7" ht="12.75" customHeight="1" x14ac:dyDescent="0.25">
      <c r="A934" s="22">
        <v>149</v>
      </c>
      <c r="B934" s="23" t="s">
        <v>670</v>
      </c>
      <c r="C934" s="24" t="s">
        <v>671</v>
      </c>
      <c r="D934" s="25" t="s">
        <v>124</v>
      </c>
      <c r="E934" s="26">
        <v>20.673999999999999</v>
      </c>
      <c r="F934" s="27"/>
      <c r="G934" s="28">
        <f>ROUND(E934*F934,2)</f>
        <v>0</v>
      </c>
    </row>
    <row r="935" spans="1:7" ht="12.75" customHeight="1" x14ac:dyDescent="0.25">
      <c r="A935" s="29"/>
      <c r="B935" s="30"/>
      <c r="C935" s="657" t="s">
        <v>125</v>
      </c>
      <c r="D935" s="658"/>
      <c r="E935" s="659"/>
      <c r="F935" s="660"/>
      <c r="G935" s="660"/>
    </row>
    <row r="936" spans="1:7" ht="12.75" customHeight="1" x14ac:dyDescent="0.25">
      <c r="A936" s="29"/>
      <c r="B936" s="30"/>
      <c r="C936" s="657" t="s">
        <v>440</v>
      </c>
      <c r="D936" s="658"/>
      <c r="E936" s="659">
        <v>20.673999999999999</v>
      </c>
      <c r="F936" s="660"/>
      <c r="G936" s="660"/>
    </row>
    <row r="937" spans="1:7" ht="12.75" customHeight="1" x14ac:dyDescent="0.25">
      <c r="A937" s="29"/>
      <c r="B937" s="30"/>
      <c r="C937" s="706"/>
      <c r="D937" s="707"/>
      <c r="E937" s="707"/>
      <c r="F937" s="707"/>
      <c r="G937" s="707"/>
    </row>
    <row r="938" spans="1:7" ht="12.75" customHeight="1" x14ac:dyDescent="0.25">
      <c r="A938" s="22">
        <v>150</v>
      </c>
      <c r="B938" s="23" t="s">
        <v>672</v>
      </c>
      <c r="C938" s="24" t="s">
        <v>673</v>
      </c>
      <c r="D938" s="25" t="s">
        <v>124</v>
      </c>
      <c r="E938" s="26">
        <v>23.775099999999998</v>
      </c>
      <c r="F938" s="27"/>
      <c r="G938" s="28">
        <f>ROUND(E938*F938,2)</f>
        <v>0</v>
      </c>
    </row>
    <row r="939" spans="1:7" ht="12.75" customHeight="1" x14ac:dyDescent="0.25">
      <c r="A939" s="29"/>
      <c r="B939" s="30"/>
      <c r="C939" s="657" t="s">
        <v>125</v>
      </c>
      <c r="D939" s="658"/>
      <c r="E939" s="659"/>
      <c r="F939" s="660"/>
      <c r="G939" s="660"/>
    </row>
    <row r="940" spans="1:7" ht="12.75" customHeight="1" x14ac:dyDescent="0.25">
      <c r="A940" s="29"/>
      <c r="B940" s="30"/>
      <c r="C940" s="657" t="s">
        <v>674</v>
      </c>
      <c r="D940" s="658"/>
      <c r="E940" s="659">
        <v>23.775099999999998</v>
      </c>
      <c r="F940" s="660"/>
      <c r="G940" s="660"/>
    </row>
    <row r="941" spans="1:7" ht="12.75" customHeight="1" x14ac:dyDescent="0.25">
      <c r="A941" s="29"/>
      <c r="B941" s="30"/>
      <c r="C941" s="706"/>
      <c r="D941" s="707"/>
      <c r="E941" s="707"/>
      <c r="F941" s="707"/>
      <c r="G941" s="707"/>
    </row>
    <row r="942" spans="1:7" ht="12.75" customHeight="1" x14ac:dyDescent="0.25">
      <c r="A942" s="22">
        <v>151</v>
      </c>
      <c r="B942" s="23" t="s">
        <v>675</v>
      </c>
      <c r="C942" s="24" t="s">
        <v>676</v>
      </c>
      <c r="D942" s="25" t="s">
        <v>57</v>
      </c>
      <c r="E942" s="26">
        <v>314.06950000000001</v>
      </c>
      <c r="F942" s="27"/>
      <c r="G942" s="28">
        <f>ROUND(E942*F942,2)</f>
        <v>0</v>
      </c>
    </row>
    <row r="943" spans="1:7" ht="12.75" customHeight="1" x14ac:dyDescent="0.25">
      <c r="A943" s="29"/>
      <c r="B943" s="30"/>
      <c r="C943" s="721" t="s">
        <v>660</v>
      </c>
      <c r="D943" s="722"/>
      <c r="E943" s="722"/>
      <c r="F943" s="722"/>
      <c r="G943" s="722"/>
    </row>
    <row r="944" spans="1:7" ht="12.75" customHeight="1" x14ac:dyDescent="0.25">
      <c r="A944" s="29"/>
      <c r="B944" s="30"/>
      <c r="C944" s="706"/>
      <c r="D944" s="707"/>
      <c r="E944" s="707"/>
      <c r="F944" s="707"/>
      <c r="G944" s="707"/>
    </row>
    <row r="945" spans="1:7" ht="12.75" customHeight="1" x14ac:dyDescent="0.25">
      <c r="A945" s="16" t="s">
        <v>14</v>
      </c>
      <c r="B945" s="17" t="s">
        <v>677</v>
      </c>
      <c r="C945" s="18" t="s">
        <v>678</v>
      </c>
      <c r="D945" s="19"/>
      <c r="E945" s="20"/>
      <c r="F945" s="21"/>
      <c r="G945" s="21">
        <f>SUMIF(AG946:AG988,"&lt;&gt;NOR",G946:G988)</f>
        <v>0</v>
      </c>
    </row>
    <row r="946" spans="1:7" ht="12.75" customHeight="1" x14ac:dyDescent="0.25">
      <c r="A946" s="22">
        <v>152</v>
      </c>
      <c r="B946" s="23" t="s">
        <v>679</v>
      </c>
      <c r="C946" s="24" t="s">
        <v>680</v>
      </c>
      <c r="D946" s="25" t="s">
        <v>124</v>
      </c>
      <c r="E946" s="26">
        <v>327.76683000000003</v>
      </c>
      <c r="F946" s="27"/>
      <c r="G946" s="28">
        <f>ROUND(E946*F946,2)</f>
        <v>0</v>
      </c>
    </row>
    <row r="947" spans="1:7" ht="12.75" customHeight="1" x14ac:dyDescent="0.25">
      <c r="A947" s="29"/>
      <c r="B947" s="30"/>
      <c r="C947" s="657" t="s">
        <v>188</v>
      </c>
      <c r="D947" s="658"/>
      <c r="E947" s="659"/>
      <c r="F947" s="660"/>
      <c r="G947" s="660"/>
    </row>
    <row r="948" spans="1:7" ht="12.75" customHeight="1" x14ac:dyDescent="0.25">
      <c r="A948" s="29"/>
      <c r="B948" s="30"/>
      <c r="C948" s="657" t="s">
        <v>151</v>
      </c>
      <c r="D948" s="658"/>
      <c r="E948" s="659"/>
      <c r="F948" s="660"/>
      <c r="G948" s="660"/>
    </row>
    <row r="949" spans="1:7" ht="12.75" customHeight="1" x14ac:dyDescent="0.25">
      <c r="A949" s="29"/>
      <c r="B949" s="30"/>
      <c r="C949" s="657" t="s">
        <v>681</v>
      </c>
      <c r="D949" s="658"/>
      <c r="E949" s="659">
        <v>6.931</v>
      </c>
      <c r="F949" s="660"/>
      <c r="G949" s="660"/>
    </row>
    <row r="950" spans="1:7" ht="12.75" customHeight="1" x14ac:dyDescent="0.25">
      <c r="A950" s="29"/>
      <c r="B950" s="30"/>
      <c r="C950" s="657" t="s">
        <v>380</v>
      </c>
      <c r="D950" s="658"/>
      <c r="E950" s="659"/>
      <c r="F950" s="660"/>
      <c r="G950" s="660"/>
    </row>
    <row r="951" spans="1:7" ht="12.75" customHeight="1" x14ac:dyDescent="0.25">
      <c r="A951" s="29"/>
      <c r="B951" s="30"/>
      <c r="C951" s="657" t="s">
        <v>188</v>
      </c>
      <c r="D951" s="658"/>
      <c r="E951" s="659"/>
      <c r="F951" s="660"/>
      <c r="G951" s="660"/>
    </row>
    <row r="952" spans="1:7" ht="12.75" customHeight="1" x14ac:dyDescent="0.25">
      <c r="A952" s="29"/>
      <c r="B952" s="30"/>
      <c r="C952" s="657" t="s">
        <v>381</v>
      </c>
      <c r="D952" s="658"/>
      <c r="E952" s="659"/>
      <c r="F952" s="660"/>
      <c r="G952" s="660"/>
    </row>
    <row r="953" spans="1:7" ht="12.75" customHeight="1" x14ac:dyDescent="0.25">
      <c r="A953" s="29"/>
      <c r="B953" s="30"/>
      <c r="C953" s="657" t="s">
        <v>682</v>
      </c>
      <c r="D953" s="658"/>
      <c r="E953" s="659">
        <v>28.837499999999999</v>
      </c>
      <c r="F953" s="660"/>
      <c r="G953" s="660"/>
    </row>
    <row r="954" spans="1:7" ht="12.75" customHeight="1" x14ac:dyDescent="0.25">
      <c r="A954" s="29"/>
      <c r="B954" s="30"/>
      <c r="C954" s="657" t="s">
        <v>383</v>
      </c>
      <c r="D954" s="658"/>
      <c r="E954" s="659"/>
      <c r="F954" s="660"/>
      <c r="G954" s="660"/>
    </row>
    <row r="955" spans="1:7" ht="12.75" customHeight="1" x14ac:dyDescent="0.25">
      <c r="A955" s="29"/>
      <c r="B955" s="30"/>
      <c r="C955" s="657" t="s">
        <v>683</v>
      </c>
      <c r="D955" s="658"/>
      <c r="E955" s="659">
        <v>30.313980000000001</v>
      </c>
      <c r="F955" s="660"/>
      <c r="G955" s="660"/>
    </row>
    <row r="956" spans="1:7" ht="12.75" customHeight="1" x14ac:dyDescent="0.25">
      <c r="A956" s="29"/>
      <c r="B956" s="30"/>
      <c r="C956" s="657" t="s">
        <v>385</v>
      </c>
      <c r="D956" s="658"/>
      <c r="E956" s="659"/>
      <c r="F956" s="660"/>
      <c r="G956" s="660"/>
    </row>
    <row r="957" spans="1:7" ht="12.75" customHeight="1" x14ac:dyDescent="0.25">
      <c r="A957" s="29"/>
      <c r="B957" s="30"/>
      <c r="C957" s="657" t="s">
        <v>684</v>
      </c>
      <c r="D957" s="658"/>
      <c r="E957" s="659">
        <v>99.47784</v>
      </c>
      <c r="F957" s="660"/>
      <c r="G957" s="660"/>
    </row>
    <row r="958" spans="1:7" ht="12.75" customHeight="1" x14ac:dyDescent="0.25">
      <c r="A958" s="29"/>
      <c r="B958" s="30"/>
      <c r="C958" s="657" t="s">
        <v>151</v>
      </c>
      <c r="D958" s="658"/>
      <c r="E958" s="659"/>
      <c r="F958" s="660"/>
      <c r="G958" s="660"/>
    </row>
    <row r="959" spans="1:7" ht="12.75" customHeight="1" x14ac:dyDescent="0.25">
      <c r="A959" s="29"/>
      <c r="B959" s="30"/>
      <c r="C959" s="657" t="s">
        <v>685</v>
      </c>
      <c r="D959" s="658"/>
      <c r="E959" s="659">
        <v>38.711880000000001</v>
      </c>
      <c r="F959" s="660"/>
      <c r="G959" s="660"/>
    </row>
    <row r="960" spans="1:7" ht="12.75" customHeight="1" x14ac:dyDescent="0.25">
      <c r="A960" s="29"/>
      <c r="B960" s="30"/>
      <c r="C960" s="657" t="s">
        <v>388</v>
      </c>
      <c r="D960" s="658"/>
      <c r="E960" s="659"/>
      <c r="F960" s="660"/>
      <c r="G960" s="660"/>
    </row>
    <row r="961" spans="1:7" ht="12.75" customHeight="1" x14ac:dyDescent="0.25">
      <c r="A961" s="29"/>
      <c r="B961" s="30"/>
      <c r="C961" s="657" t="s">
        <v>686</v>
      </c>
      <c r="D961" s="658"/>
      <c r="E961" s="659">
        <v>63</v>
      </c>
      <c r="F961" s="660"/>
      <c r="G961" s="660"/>
    </row>
    <row r="962" spans="1:7" ht="12.75" customHeight="1" x14ac:dyDescent="0.25">
      <c r="A962" s="29"/>
      <c r="B962" s="30"/>
      <c r="C962" s="657" t="s">
        <v>396</v>
      </c>
      <c r="D962" s="658"/>
      <c r="E962" s="659"/>
      <c r="F962" s="660"/>
      <c r="G962" s="660"/>
    </row>
    <row r="963" spans="1:7" ht="12.75" customHeight="1" x14ac:dyDescent="0.25">
      <c r="A963" s="29"/>
      <c r="B963" s="30"/>
      <c r="C963" s="657" t="s">
        <v>188</v>
      </c>
      <c r="D963" s="658"/>
      <c r="E963" s="659"/>
      <c r="F963" s="660"/>
      <c r="G963" s="660"/>
    </row>
    <row r="964" spans="1:7" ht="12.75" customHeight="1" x14ac:dyDescent="0.25">
      <c r="A964" s="29"/>
      <c r="B964" s="30"/>
      <c r="C964" s="657" t="s">
        <v>397</v>
      </c>
      <c r="D964" s="658"/>
      <c r="E964" s="659">
        <v>36.519199999999998</v>
      </c>
      <c r="F964" s="660"/>
      <c r="G964" s="660"/>
    </row>
    <row r="965" spans="1:7" ht="12.75" customHeight="1" x14ac:dyDescent="0.25">
      <c r="A965" s="29"/>
      <c r="B965" s="30"/>
      <c r="C965" s="657" t="s">
        <v>399</v>
      </c>
      <c r="D965" s="658"/>
      <c r="E965" s="659">
        <v>4.968</v>
      </c>
      <c r="F965" s="660"/>
      <c r="G965" s="660"/>
    </row>
    <row r="966" spans="1:7" ht="12.75" customHeight="1" x14ac:dyDescent="0.25">
      <c r="A966" s="29"/>
      <c r="B966" s="30"/>
      <c r="C966" s="657" t="s">
        <v>400</v>
      </c>
      <c r="D966" s="658"/>
      <c r="E966" s="659">
        <v>1.242</v>
      </c>
      <c r="F966" s="660"/>
      <c r="G966" s="660"/>
    </row>
    <row r="967" spans="1:7" ht="12.75" customHeight="1" x14ac:dyDescent="0.25">
      <c r="A967" s="29"/>
      <c r="B967" s="30"/>
      <c r="C967" s="657" t="s">
        <v>401</v>
      </c>
      <c r="D967" s="658"/>
      <c r="E967" s="659">
        <v>3.105</v>
      </c>
      <c r="F967" s="660"/>
      <c r="G967" s="660"/>
    </row>
    <row r="968" spans="1:7" ht="12.75" customHeight="1" x14ac:dyDescent="0.25">
      <c r="A968" s="29"/>
      <c r="B968" s="30"/>
      <c r="C968" s="657" t="s">
        <v>402</v>
      </c>
      <c r="D968" s="658"/>
      <c r="E968" s="659">
        <v>6.21</v>
      </c>
      <c r="F968" s="660"/>
      <c r="G968" s="660"/>
    </row>
    <row r="969" spans="1:7" ht="12.75" customHeight="1" x14ac:dyDescent="0.25">
      <c r="A969" s="29"/>
      <c r="B969" s="30"/>
      <c r="C969" s="657" t="s">
        <v>403</v>
      </c>
      <c r="D969" s="658"/>
      <c r="E969" s="659">
        <v>8.4504300000000008</v>
      </c>
      <c r="F969" s="660"/>
      <c r="G969" s="660"/>
    </row>
    <row r="970" spans="1:7" ht="12.75" customHeight="1" x14ac:dyDescent="0.25">
      <c r="A970" s="29"/>
      <c r="B970" s="30"/>
      <c r="C970" s="706"/>
      <c r="D970" s="707"/>
      <c r="E970" s="707"/>
      <c r="F970" s="707"/>
      <c r="G970" s="707"/>
    </row>
    <row r="971" spans="1:7" ht="12.75" customHeight="1" x14ac:dyDescent="0.25">
      <c r="A971" s="22">
        <v>153</v>
      </c>
      <c r="B971" s="23" t="s">
        <v>687</v>
      </c>
      <c r="C971" s="24" t="s">
        <v>688</v>
      </c>
      <c r="D971" s="25" t="s">
        <v>124</v>
      </c>
      <c r="E971" s="26">
        <v>669.84180000000003</v>
      </c>
      <c r="F971" s="27"/>
      <c r="G971" s="28">
        <f>ROUND(E971*F971,2)</f>
        <v>0</v>
      </c>
    </row>
    <row r="972" spans="1:7" ht="12.75" customHeight="1" x14ac:dyDescent="0.25">
      <c r="A972" s="29"/>
      <c r="B972" s="30"/>
      <c r="C972" s="721" t="s">
        <v>689</v>
      </c>
      <c r="D972" s="722"/>
      <c r="E972" s="722"/>
      <c r="F972" s="722"/>
      <c r="G972" s="722"/>
    </row>
    <row r="973" spans="1:7" ht="12.75" customHeight="1" x14ac:dyDescent="0.25">
      <c r="A973" s="29"/>
      <c r="B973" s="30"/>
      <c r="C973" s="657" t="s">
        <v>188</v>
      </c>
      <c r="D973" s="658"/>
      <c r="E973" s="659"/>
      <c r="F973" s="660"/>
      <c r="G973" s="660"/>
    </row>
    <row r="974" spans="1:7" ht="12.75" customHeight="1" x14ac:dyDescent="0.25">
      <c r="A974" s="29"/>
      <c r="B974" s="30"/>
      <c r="C974" s="657" t="s">
        <v>151</v>
      </c>
      <c r="D974" s="658"/>
      <c r="E974" s="659"/>
      <c r="F974" s="660"/>
      <c r="G974" s="660"/>
    </row>
    <row r="975" spans="1:7" ht="12.75" customHeight="1" x14ac:dyDescent="0.25">
      <c r="A975" s="29"/>
      <c r="B975" s="30"/>
      <c r="C975" s="657" t="s">
        <v>690</v>
      </c>
      <c r="D975" s="658"/>
      <c r="E975" s="659">
        <v>62.378999999999998</v>
      </c>
      <c r="F975" s="660"/>
      <c r="G975" s="660"/>
    </row>
    <row r="976" spans="1:7" ht="12.75" customHeight="1" x14ac:dyDescent="0.25">
      <c r="A976" s="29"/>
      <c r="B976" s="30"/>
      <c r="C976" s="657" t="s">
        <v>380</v>
      </c>
      <c r="D976" s="658"/>
      <c r="E976" s="659"/>
      <c r="F976" s="660"/>
      <c r="G976" s="660"/>
    </row>
    <row r="977" spans="1:7" ht="12.75" customHeight="1" x14ac:dyDescent="0.25">
      <c r="A977" s="29"/>
      <c r="B977" s="30"/>
      <c r="C977" s="657" t="s">
        <v>188</v>
      </c>
      <c r="D977" s="658"/>
      <c r="E977" s="659"/>
      <c r="F977" s="660"/>
      <c r="G977" s="660"/>
    </row>
    <row r="978" spans="1:7" ht="12.75" customHeight="1" x14ac:dyDescent="0.25">
      <c r="A978" s="29"/>
      <c r="B978" s="30"/>
      <c r="C978" s="657" t="s">
        <v>381</v>
      </c>
      <c r="D978" s="658"/>
      <c r="E978" s="659"/>
      <c r="F978" s="660"/>
      <c r="G978" s="660"/>
    </row>
    <row r="979" spans="1:7" ht="12.75" customHeight="1" x14ac:dyDescent="0.25">
      <c r="A979" s="29"/>
      <c r="B979" s="30"/>
      <c r="C979" s="657" t="s">
        <v>691</v>
      </c>
      <c r="D979" s="658"/>
      <c r="E979" s="659">
        <v>67.287499999999994</v>
      </c>
      <c r="F979" s="660"/>
      <c r="G979" s="660"/>
    </row>
    <row r="980" spans="1:7" ht="12.75" customHeight="1" x14ac:dyDescent="0.25">
      <c r="A980" s="29"/>
      <c r="B980" s="30"/>
      <c r="C980" s="657" t="s">
        <v>383</v>
      </c>
      <c r="D980" s="658"/>
      <c r="E980" s="659"/>
      <c r="F980" s="660"/>
      <c r="G980" s="660"/>
    </row>
    <row r="981" spans="1:7" ht="12.75" customHeight="1" x14ac:dyDescent="0.25">
      <c r="A981" s="29"/>
      <c r="B981" s="30"/>
      <c r="C981" s="657" t="s">
        <v>692</v>
      </c>
      <c r="D981" s="658"/>
      <c r="E981" s="659">
        <v>70.732619999999997</v>
      </c>
      <c r="F981" s="660"/>
      <c r="G981" s="660"/>
    </row>
    <row r="982" spans="1:7" ht="12.75" customHeight="1" x14ac:dyDescent="0.25">
      <c r="A982" s="29"/>
      <c r="B982" s="30"/>
      <c r="C982" s="657" t="s">
        <v>385</v>
      </c>
      <c r="D982" s="658"/>
      <c r="E982" s="659"/>
      <c r="F982" s="660"/>
      <c r="G982" s="660"/>
    </row>
    <row r="983" spans="1:7" ht="12.75" customHeight="1" x14ac:dyDescent="0.25">
      <c r="A983" s="29"/>
      <c r="B983" s="30"/>
      <c r="C983" s="657" t="s">
        <v>693</v>
      </c>
      <c r="D983" s="658"/>
      <c r="E983" s="659">
        <v>232.11496</v>
      </c>
      <c r="F983" s="660"/>
      <c r="G983" s="660"/>
    </row>
    <row r="984" spans="1:7" ht="12.75" customHeight="1" x14ac:dyDescent="0.25">
      <c r="A984" s="29"/>
      <c r="B984" s="30"/>
      <c r="C984" s="657" t="s">
        <v>151</v>
      </c>
      <c r="D984" s="658"/>
      <c r="E984" s="659"/>
      <c r="F984" s="660"/>
      <c r="G984" s="660"/>
    </row>
    <row r="985" spans="1:7" ht="12.75" customHeight="1" x14ac:dyDescent="0.25">
      <c r="A985" s="29"/>
      <c r="B985" s="30"/>
      <c r="C985" s="657" t="s">
        <v>694</v>
      </c>
      <c r="D985" s="658"/>
      <c r="E985" s="659">
        <v>90.327719999999999</v>
      </c>
      <c r="F985" s="660"/>
      <c r="G985" s="660"/>
    </row>
    <row r="986" spans="1:7" ht="12.75" customHeight="1" x14ac:dyDescent="0.25">
      <c r="A986" s="29"/>
      <c r="B986" s="30"/>
      <c r="C986" s="657" t="s">
        <v>388</v>
      </c>
      <c r="D986" s="658"/>
      <c r="E986" s="659"/>
      <c r="F986" s="660"/>
      <c r="G986" s="660"/>
    </row>
    <row r="987" spans="1:7" ht="12.75" customHeight="1" x14ac:dyDescent="0.25">
      <c r="A987" s="29"/>
      <c r="B987" s="30"/>
      <c r="C987" s="657" t="s">
        <v>695</v>
      </c>
      <c r="D987" s="658"/>
      <c r="E987" s="659">
        <v>147</v>
      </c>
      <c r="F987" s="660"/>
      <c r="G987" s="660"/>
    </row>
    <row r="988" spans="1:7" ht="12.75" customHeight="1" x14ac:dyDescent="0.25">
      <c r="A988" s="29"/>
      <c r="B988" s="30"/>
      <c r="C988" s="706"/>
      <c r="D988" s="707"/>
      <c r="E988" s="707"/>
      <c r="F988" s="707"/>
      <c r="G988" s="707"/>
    </row>
    <row r="989" spans="1:7" ht="12.75" customHeight="1" x14ac:dyDescent="0.25">
      <c r="A989" s="16" t="s">
        <v>14</v>
      </c>
      <c r="B989" s="17" t="s">
        <v>696</v>
      </c>
      <c r="C989" s="18" t="s">
        <v>697</v>
      </c>
      <c r="D989" s="19"/>
      <c r="E989" s="20"/>
      <c r="F989" s="21"/>
      <c r="G989" s="21">
        <f>SUMIF(AG990:AG1032,"&lt;&gt;NOR",G990:G1032)</f>
        <v>0</v>
      </c>
    </row>
    <row r="990" spans="1:7" ht="12.75" customHeight="1" x14ac:dyDescent="0.25">
      <c r="A990" s="22">
        <v>154</v>
      </c>
      <c r="B990" s="23" t="s">
        <v>698</v>
      </c>
      <c r="C990" s="24" t="s">
        <v>699</v>
      </c>
      <c r="D990" s="25" t="s">
        <v>192</v>
      </c>
      <c r="E990" s="26">
        <v>62.433750000000003</v>
      </c>
      <c r="F990" s="27"/>
      <c r="G990" s="28">
        <f>ROUND(E990*F990,2)</f>
        <v>0</v>
      </c>
    </row>
    <row r="991" spans="1:7" ht="12.75" customHeight="1" x14ac:dyDescent="0.25">
      <c r="A991" s="29"/>
      <c r="B991" s="30"/>
      <c r="C991" s="721" t="s">
        <v>700</v>
      </c>
      <c r="D991" s="722"/>
      <c r="E991" s="722"/>
      <c r="F991" s="722"/>
      <c r="G991" s="722"/>
    </row>
    <row r="992" spans="1:7" ht="12.75" customHeight="1" x14ac:dyDescent="0.25">
      <c r="A992" s="29"/>
      <c r="B992" s="30"/>
      <c r="C992" s="710" t="s">
        <v>701</v>
      </c>
      <c r="D992" s="711"/>
      <c r="E992" s="711"/>
      <c r="F992" s="711"/>
      <c r="G992" s="711"/>
    </row>
    <row r="993" spans="1:7" ht="12.75" customHeight="1" x14ac:dyDescent="0.25">
      <c r="A993" s="29"/>
      <c r="B993" s="30"/>
      <c r="C993" s="710" t="s">
        <v>702</v>
      </c>
      <c r="D993" s="711"/>
      <c r="E993" s="711"/>
      <c r="F993" s="711"/>
      <c r="G993" s="711"/>
    </row>
    <row r="994" spans="1:7" ht="12.75" customHeight="1" x14ac:dyDescent="0.25">
      <c r="A994" s="29"/>
      <c r="B994" s="30"/>
      <c r="C994" s="710" t="s">
        <v>703</v>
      </c>
      <c r="D994" s="711"/>
      <c r="E994" s="711"/>
      <c r="F994" s="711"/>
      <c r="G994" s="711"/>
    </row>
    <row r="995" spans="1:7" ht="12.75" customHeight="1" x14ac:dyDescent="0.25">
      <c r="A995" s="29"/>
      <c r="B995" s="30"/>
      <c r="C995" s="710" t="s">
        <v>704</v>
      </c>
      <c r="D995" s="711"/>
      <c r="E995" s="711"/>
      <c r="F995" s="711"/>
      <c r="G995" s="711"/>
    </row>
    <row r="996" spans="1:7" ht="12.75" customHeight="1" x14ac:dyDescent="0.25">
      <c r="A996" s="29"/>
      <c r="B996" s="30"/>
      <c r="C996" s="657" t="s">
        <v>705</v>
      </c>
      <c r="D996" s="658"/>
      <c r="E996" s="659"/>
      <c r="F996" s="660"/>
      <c r="G996" s="660"/>
    </row>
    <row r="997" spans="1:7" ht="12.75" customHeight="1" x14ac:dyDescent="0.25">
      <c r="A997" s="29"/>
      <c r="B997" s="30"/>
      <c r="C997" s="657" t="s">
        <v>706</v>
      </c>
      <c r="D997" s="658"/>
      <c r="E997" s="659"/>
      <c r="F997" s="660"/>
      <c r="G997" s="660"/>
    </row>
    <row r="998" spans="1:7" ht="12.75" customHeight="1" x14ac:dyDescent="0.25">
      <c r="A998" s="29"/>
      <c r="B998" s="30"/>
      <c r="C998" s="657" t="s">
        <v>707</v>
      </c>
      <c r="D998" s="658"/>
      <c r="E998" s="659">
        <v>62.433750000000003</v>
      </c>
      <c r="F998" s="660"/>
      <c r="G998" s="660"/>
    </row>
    <row r="999" spans="1:7" ht="12.75" customHeight="1" x14ac:dyDescent="0.25">
      <c r="A999" s="29"/>
      <c r="B999" s="30"/>
      <c r="C999" s="706"/>
      <c r="D999" s="707"/>
      <c r="E999" s="707"/>
      <c r="F999" s="707"/>
      <c r="G999" s="707"/>
    </row>
    <row r="1000" spans="1:7" ht="12.75" customHeight="1" x14ac:dyDescent="0.25">
      <c r="A1000" s="22">
        <v>155</v>
      </c>
      <c r="B1000" s="23" t="s">
        <v>708</v>
      </c>
      <c r="C1000" s="24" t="s">
        <v>709</v>
      </c>
      <c r="D1000" s="25" t="s">
        <v>192</v>
      </c>
      <c r="E1000" s="26">
        <v>62.433750000000003</v>
      </c>
      <c r="F1000" s="27"/>
      <c r="G1000" s="28">
        <f>ROUND(E1000*F1000,2)</f>
        <v>0</v>
      </c>
    </row>
    <row r="1001" spans="1:7" ht="12.75" customHeight="1" x14ac:dyDescent="0.25">
      <c r="A1001" s="29"/>
      <c r="B1001" s="30"/>
      <c r="C1001" s="704" t="s">
        <v>710</v>
      </c>
      <c r="D1001" s="705"/>
      <c r="E1001" s="705"/>
      <c r="F1001" s="705"/>
      <c r="G1001" s="705"/>
    </row>
    <row r="1002" spans="1:7" ht="12.75" customHeight="1" x14ac:dyDescent="0.25">
      <c r="A1002" s="29"/>
      <c r="B1002" s="30"/>
      <c r="C1002" s="657" t="s">
        <v>705</v>
      </c>
      <c r="D1002" s="658"/>
      <c r="E1002" s="659"/>
      <c r="F1002" s="660"/>
      <c r="G1002" s="660"/>
    </row>
    <row r="1003" spans="1:7" ht="12.75" customHeight="1" x14ac:dyDescent="0.25">
      <c r="A1003" s="29"/>
      <c r="B1003" s="30"/>
      <c r="C1003" s="657" t="s">
        <v>706</v>
      </c>
      <c r="D1003" s="658"/>
      <c r="E1003" s="659"/>
      <c r="F1003" s="660"/>
      <c r="G1003" s="660"/>
    </row>
    <row r="1004" spans="1:7" ht="12.75" customHeight="1" x14ac:dyDescent="0.25">
      <c r="A1004" s="29"/>
      <c r="B1004" s="30"/>
      <c r="C1004" s="657" t="s">
        <v>707</v>
      </c>
      <c r="D1004" s="658"/>
      <c r="E1004" s="659">
        <v>62.433750000000003</v>
      </c>
      <c r="F1004" s="660"/>
      <c r="G1004" s="660"/>
    </row>
    <row r="1005" spans="1:7" ht="12.75" customHeight="1" x14ac:dyDescent="0.25">
      <c r="A1005" s="29"/>
      <c r="B1005" s="30"/>
      <c r="C1005" s="706"/>
      <c r="D1005" s="707"/>
      <c r="E1005" s="707"/>
      <c r="F1005" s="707"/>
      <c r="G1005" s="707"/>
    </row>
    <row r="1006" spans="1:7" ht="12.75" customHeight="1" x14ac:dyDescent="0.25">
      <c r="A1006" s="22">
        <v>156</v>
      </c>
      <c r="B1006" s="23" t="s">
        <v>711</v>
      </c>
      <c r="C1006" s="24" t="s">
        <v>712</v>
      </c>
      <c r="D1006" s="25" t="s">
        <v>192</v>
      </c>
      <c r="E1006" s="26">
        <v>1186.2413200000001</v>
      </c>
      <c r="F1006" s="27"/>
      <c r="G1006" s="28">
        <f>ROUND(E1006*F1006,2)</f>
        <v>0</v>
      </c>
    </row>
    <row r="1007" spans="1:7" ht="12.75" customHeight="1" x14ac:dyDescent="0.25">
      <c r="A1007" s="29"/>
      <c r="B1007" s="30"/>
      <c r="C1007" s="657" t="s">
        <v>705</v>
      </c>
      <c r="D1007" s="658"/>
      <c r="E1007" s="659"/>
      <c r="F1007" s="660"/>
      <c r="G1007" s="660"/>
    </row>
    <row r="1008" spans="1:7" ht="12.75" customHeight="1" x14ac:dyDescent="0.25">
      <c r="A1008" s="29"/>
      <c r="B1008" s="30"/>
      <c r="C1008" s="657" t="s">
        <v>706</v>
      </c>
      <c r="D1008" s="658"/>
      <c r="E1008" s="659"/>
      <c r="F1008" s="660"/>
      <c r="G1008" s="660"/>
    </row>
    <row r="1009" spans="1:7" ht="12.75" customHeight="1" x14ac:dyDescent="0.25">
      <c r="A1009" s="29"/>
      <c r="B1009" s="30"/>
      <c r="C1009" s="657" t="s">
        <v>713</v>
      </c>
      <c r="D1009" s="658"/>
      <c r="E1009" s="659">
        <v>1186.2413200000001</v>
      </c>
      <c r="F1009" s="660"/>
      <c r="G1009" s="660"/>
    </row>
    <row r="1010" spans="1:7" ht="12.75" customHeight="1" x14ac:dyDescent="0.25">
      <c r="A1010" s="29"/>
      <c r="B1010" s="30"/>
      <c r="C1010" s="706"/>
      <c r="D1010" s="707"/>
      <c r="E1010" s="707"/>
      <c r="F1010" s="707"/>
      <c r="G1010" s="707"/>
    </row>
    <row r="1011" spans="1:7" ht="12.75" customHeight="1" x14ac:dyDescent="0.25">
      <c r="A1011" s="22">
        <v>157</v>
      </c>
      <c r="B1011" s="23" t="s">
        <v>714</v>
      </c>
      <c r="C1011" s="24" t="s">
        <v>715</v>
      </c>
      <c r="D1011" s="25" t="s">
        <v>192</v>
      </c>
      <c r="E1011" s="26">
        <v>62.433750000000003</v>
      </c>
      <c r="F1011" s="27"/>
      <c r="G1011" s="28">
        <f>ROUND(E1011*F1011,2)</f>
        <v>0</v>
      </c>
    </row>
    <row r="1012" spans="1:7" ht="12.75" customHeight="1" x14ac:dyDescent="0.25">
      <c r="A1012" s="29"/>
      <c r="B1012" s="30"/>
      <c r="C1012" s="704" t="s">
        <v>716</v>
      </c>
      <c r="D1012" s="705"/>
      <c r="E1012" s="705"/>
      <c r="F1012" s="705"/>
      <c r="G1012" s="705"/>
    </row>
    <row r="1013" spans="1:7" ht="12.75" customHeight="1" x14ac:dyDescent="0.25">
      <c r="A1013" s="29"/>
      <c r="B1013" s="30"/>
      <c r="C1013" s="657" t="s">
        <v>705</v>
      </c>
      <c r="D1013" s="658"/>
      <c r="E1013" s="659"/>
      <c r="F1013" s="660"/>
      <c r="G1013" s="660"/>
    </row>
    <row r="1014" spans="1:7" ht="12.75" customHeight="1" x14ac:dyDescent="0.25">
      <c r="A1014" s="29"/>
      <c r="B1014" s="30"/>
      <c r="C1014" s="657" t="s">
        <v>706</v>
      </c>
      <c r="D1014" s="658"/>
      <c r="E1014" s="659"/>
      <c r="F1014" s="660"/>
      <c r="G1014" s="660"/>
    </row>
    <row r="1015" spans="1:7" ht="12.75" customHeight="1" x14ac:dyDescent="0.25">
      <c r="A1015" s="29"/>
      <c r="B1015" s="30"/>
      <c r="C1015" s="657" t="s">
        <v>707</v>
      </c>
      <c r="D1015" s="658"/>
      <c r="E1015" s="659">
        <v>62.433750000000003</v>
      </c>
      <c r="F1015" s="660"/>
      <c r="G1015" s="660"/>
    </row>
    <row r="1016" spans="1:7" ht="12.75" customHeight="1" x14ac:dyDescent="0.25">
      <c r="A1016" s="29"/>
      <c r="B1016" s="30"/>
      <c r="C1016" s="706"/>
      <c r="D1016" s="707"/>
      <c r="E1016" s="707"/>
      <c r="F1016" s="707"/>
      <c r="G1016" s="707"/>
    </row>
    <row r="1017" spans="1:7" ht="12.75" customHeight="1" x14ac:dyDescent="0.25">
      <c r="A1017" s="22">
        <v>158</v>
      </c>
      <c r="B1017" s="23" t="s">
        <v>717</v>
      </c>
      <c r="C1017" s="24" t="s">
        <v>718</v>
      </c>
      <c r="D1017" s="25" t="s">
        <v>192</v>
      </c>
      <c r="E1017" s="26">
        <v>936.50630999999998</v>
      </c>
      <c r="F1017" s="27"/>
      <c r="G1017" s="28">
        <f>ROUND(E1017*F1017,2)</f>
        <v>0</v>
      </c>
    </row>
    <row r="1018" spans="1:7" ht="12.75" customHeight="1" x14ac:dyDescent="0.25">
      <c r="A1018" s="29"/>
      <c r="B1018" s="30"/>
      <c r="C1018" s="657" t="s">
        <v>705</v>
      </c>
      <c r="D1018" s="658"/>
      <c r="E1018" s="659"/>
      <c r="F1018" s="660"/>
      <c r="G1018" s="660"/>
    </row>
    <row r="1019" spans="1:7" ht="12.75" customHeight="1" x14ac:dyDescent="0.25">
      <c r="A1019" s="29"/>
      <c r="B1019" s="30"/>
      <c r="C1019" s="657" t="s">
        <v>706</v>
      </c>
      <c r="D1019" s="658"/>
      <c r="E1019" s="659"/>
      <c r="F1019" s="660"/>
      <c r="G1019" s="660"/>
    </row>
    <row r="1020" spans="1:7" ht="12.75" customHeight="1" x14ac:dyDescent="0.25">
      <c r="A1020" s="29"/>
      <c r="B1020" s="30"/>
      <c r="C1020" s="657" t="s">
        <v>719</v>
      </c>
      <c r="D1020" s="658"/>
      <c r="E1020" s="659">
        <v>936.50630999999998</v>
      </c>
      <c r="F1020" s="660"/>
      <c r="G1020" s="660"/>
    </row>
    <row r="1021" spans="1:7" ht="12.75" customHeight="1" x14ac:dyDescent="0.25">
      <c r="A1021" s="29"/>
      <c r="B1021" s="30"/>
      <c r="C1021" s="706"/>
      <c r="D1021" s="707"/>
      <c r="E1021" s="707"/>
      <c r="F1021" s="707"/>
      <c r="G1021" s="707"/>
    </row>
    <row r="1022" spans="1:7" ht="12.75" customHeight="1" x14ac:dyDescent="0.25">
      <c r="A1022" s="22">
        <v>159</v>
      </c>
      <c r="B1022" s="23" t="s">
        <v>720</v>
      </c>
      <c r="C1022" s="24" t="s">
        <v>721</v>
      </c>
      <c r="D1022" s="25" t="s">
        <v>192</v>
      </c>
      <c r="E1022" s="26">
        <v>60.810479999999998</v>
      </c>
      <c r="F1022" s="27"/>
      <c r="G1022" s="28">
        <f>ROUND(E1022*F1022,2)</f>
        <v>0</v>
      </c>
    </row>
    <row r="1023" spans="1:7" ht="12.75" customHeight="1" x14ac:dyDescent="0.25">
      <c r="A1023" s="29"/>
      <c r="B1023" s="30"/>
      <c r="C1023" s="657" t="s">
        <v>705</v>
      </c>
      <c r="D1023" s="658"/>
      <c r="E1023" s="659"/>
      <c r="F1023" s="660"/>
      <c r="G1023" s="660"/>
    </row>
    <row r="1024" spans="1:7" ht="12.75" customHeight="1" x14ac:dyDescent="0.25">
      <c r="A1024" s="29"/>
      <c r="B1024" s="30"/>
      <c r="C1024" s="657" t="s">
        <v>706</v>
      </c>
      <c r="D1024" s="658"/>
      <c r="E1024" s="659"/>
      <c r="F1024" s="660"/>
      <c r="G1024" s="660"/>
    </row>
    <row r="1025" spans="1:7" ht="12.75" customHeight="1" x14ac:dyDescent="0.25">
      <c r="A1025" s="29"/>
      <c r="B1025" s="30"/>
      <c r="C1025" s="657" t="s">
        <v>722</v>
      </c>
      <c r="D1025" s="658"/>
      <c r="E1025" s="659">
        <v>60.810479999999998</v>
      </c>
      <c r="F1025" s="660"/>
      <c r="G1025" s="660"/>
    </row>
    <row r="1026" spans="1:7" ht="12.75" customHeight="1" x14ac:dyDescent="0.25">
      <c r="A1026" s="29"/>
      <c r="B1026" s="30"/>
      <c r="C1026" s="706"/>
      <c r="D1026" s="707"/>
      <c r="E1026" s="707"/>
      <c r="F1026" s="707"/>
      <c r="G1026" s="707"/>
    </row>
    <row r="1027" spans="1:7" ht="12.75" customHeight="1" x14ac:dyDescent="0.25">
      <c r="A1027" s="22">
        <v>160</v>
      </c>
      <c r="B1027" s="23" t="s">
        <v>723</v>
      </c>
      <c r="C1027" s="24" t="s">
        <v>724</v>
      </c>
      <c r="D1027" s="25" t="s">
        <v>192</v>
      </c>
      <c r="E1027" s="26">
        <v>1.6232800000000001</v>
      </c>
      <c r="F1027" s="27"/>
      <c r="G1027" s="28">
        <f>ROUND(E1027*F1027,2)</f>
        <v>0</v>
      </c>
    </row>
    <row r="1028" spans="1:7" ht="12.75" customHeight="1" x14ac:dyDescent="0.25">
      <c r="A1028" s="29"/>
      <c r="B1028" s="30"/>
      <c r="C1028" s="704" t="s">
        <v>725</v>
      </c>
      <c r="D1028" s="705"/>
      <c r="E1028" s="705"/>
      <c r="F1028" s="705"/>
      <c r="G1028" s="705"/>
    </row>
    <row r="1029" spans="1:7" ht="12.75" customHeight="1" x14ac:dyDescent="0.25">
      <c r="A1029" s="29"/>
      <c r="B1029" s="30"/>
      <c r="C1029" s="657" t="s">
        <v>705</v>
      </c>
      <c r="D1029" s="658"/>
      <c r="E1029" s="659"/>
      <c r="F1029" s="660"/>
      <c r="G1029" s="660"/>
    </row>
    <row r="1030" spans="1:7" ht="12.75" customHeight="1" x14ac:dyDescent="0.25">
      <c r="A1030" s="29"/>
      <c r="B1030" s="30"/>
      <c r="C1030" s="657" t="s">
        <v>706</v>
      </c>
      <c r="D1030" s="658"/>
      <c r="E1030" s="659"/>
      <c r="F1030" s="660"/>
      <c r="G1030" s="660"/>
    </row>
    <row r="1031" spans="1:7" ht="12.75" customHeight="1" x14ac:dyDescent="0.25">
      <c r="A1031" s="29"/>
      <c r="B1031" s="30"/>
      <c r="C1031" s="657" t="s">
        <v>726</v>
      </c>
      <c r="D1031" s="658"/>
      <c r="E1031" s="659">
        <v>1.6232800000000001</v>
      </c>
      <c r="F1031" s="660"/>
      <c r="G1031" s="660"/>
    </row>
    <row r="1032" spans="1:7" ht="12.75" customHeight="1" x14ac:dyDescent="0.25">
      <c r="A1032" s="29"/>
      <c r="B1032" s="30"/>
      <c r="C1032" s="706"/>
      <c r="D1032" s="707"/>
      <c r="E1032" s="707"/>
      <c r="F1032" s="707"/>
      <c r="G1032" s="707"/>
    </row>
    <row r="1033" spans="1:7" ht="12.75" customHeight="1" x14ac:dyDescent="0.25">
      <c r="A1033" s="11"/>
      <c r="B1033" s="12"/>
      <c r="C1033" s="31"/>
      <c r="D1033" s="13"/>
      <c r="E1033" s="11"/>
      <c r="F1033" s="11"/>
      <c r="G1033" s="11"/>
    </row>
    <row r="1034" spans="1:7" ht="12.75" customHeight="1" x14ac:dyDescent="0.25">
      <c r="A1034" s="32"/>
      <c r="B1034" s="33" t="s">
        <v>13</v>
      </c>
      <c r="C1034" s="34"/>
      <c r="D1034" s="35"/>
      <c r="E1034" s="36"/>
      <c r="F1034" s="36"/>
      <c r="G1034" s="37">
        <f>G8+G27+G127+G179+G253+G418+G452+G508+G518+G591+G615+G618+G665+G840+G849+G865+G921+G945+G989</f>
        <v>0</v>
      </c>
    </row>
    <row r="1035" spans="1:7" x14ac:dyDescent="0.25">
      <c r="B1035" s="5"/>
      <c r="C1035" s="661"/>
      <c r="D1035" s="6"/>
    </row>
  </sheetData>
  <sheetProtection algorithmName="SHA-512" hashValue="Q5VwnJWLrElOb+Iw3h3kodo2pJCtlJGcLurcWXyvtPVFbiMZzobK2/sfQEclOc5vPc8S3+AlUMmt2zP+P2ZD0w==" saltValue="QiyKa7+a1mu0/4NEyHwi9w==" spinCount="100000" sheet="1" objects="1" scenarios="1" selectLockedCells="1"/>
  <mergeCells count="257">
    <mergeCell ref="C1016:G1016"/>
    <mergeCell ref="C1021:G1021"/>
    <mergeCell ref="C1026:G1026"/>
    <mergeCell ref="C1028:G1028"/>
    <mergeCell ref="C1032:G1032"/>
    <mergeCell ref="C995:G995"/>
    <mergeCell ref="C999:G999"/>
    <mergeCell ref="C1001:G1001"/>
    <mergeCell ref="C1005:G1005"/>
    <mergeCell ref="C1010:G1010"/>
    <mergeCell ref="C1012:G1012"/>
    <mergeCell ref="C972:G972"/>
    <mergeCell ref="C988:G988"/>
    <mergeCell ref="C991:G991"/>
    <mergeCell ref="C992:G992"/>
    <mergeCell ref="C993:G993"/>
    <mergeCell ref="C994:G994"/>
    <mergeCell ref="C933:G933"/>
    <mergeCell ref="C937:G937"/>
    <mergeCell ref="C941:G941"/>
    <mergeCell ref="C943:G943"/>
    <mergeCell ref="C944:G944"/>
    <mergeCell ref="C970:G970"/>
    <mergeCell ref="C915:G915"/>
    <mergeCell ref="C917:G917"/>
    <mergeCell ref="C919:G919"/>
    <mergeCell ref="C920:G920"/>
    <mergeCell ref="C925:G925"/>
    <mergeCell ref="C929:G929"/>
    <mergeCell ref="C903:G903"/>
    <mergeCell ref="C905:G905"/>
    <mergeCell ref="C907:G907"/>
    <mergeCell ref="C909:G909"/>
    <mergeCell ref="C911:G911"/>
    <mergeCell ref="C913:G913"/>
    <mergeCell ref="C891:G891"/>
    <mergeCell ref="C893:G893"/>
    <mergeCell ref="C895:G895"/>
    <mergeCell ref="C897:G897"/>
    <mergeCell ref="C899:G899"/>
    <mergeCell ref="C901:G901"/>
    <mergeCell ref="C879:G879"/>
    <mergeCell ref="C881:G881"/>
    <mergeCell ref="C883:G883"/>
    <mergeCell ref="C885:G885"/>
    <mergeCell ref="C887:G887"/>
    <mergeCell ref="C889:G889"/>
    <mergeCell ref="C867:G867"/>
    <mergeCell ref="C869:G869"/>
    <mergeCell ref="C871:G871"/>
    <mergeCell ref="C873:G873"/>
    <mergeCell ref="C875:G875"/>
    <mergeCell ref="C877:G877"/>
    <mergeCell ref="C835:G835"/>
    <mergeCell ref="C839:G839"/>
    <mergeCell ref="C842:G842"/>
    <mergeCell ref="C848:G848"/>
    <mergeCell ref="C858:G858"/>
    <mergeCell ref="C864:G864"/>
    <mergeCell ref="C793:G793"/>
    <mergeCell ref="C798:G798"/>
    <mergeCell ref="C814:G814"/>
    <mergeCell ref="C823:G823"/>
    <mergeCell ref="C828:G828"/>
    <mergeCell ref="C833:G833"/>
    <mergeCell ref="C765:G765"/>
    <mergeCell ref="C766:G766"/>
    <mergeCell ref="C771:G771"/>
    <mergeCell ref="C773:G773"/>
    <mergeCell ref="C774:G774"/>
    <mergeCell ref="C779:G779"/>
    <mergeCell ref="C749:G749"/>
    <mergeCell ref="C750:G750"/>
    <mergeCell ref="C755:G755"/>
    <mergeCell ref="C757:G757"/>
    <mergeCell ref="C758:G758"/>
    <mergeCell ref="C763:G763"/>
    <mergeCell ref="C724:G724"/>
    <mergeCell ref="C728:G728"/>
    <mergeCell ref="C733:G733"/>
    <mergeCell ref="C739:G739"/>
    <mergeCell ref="C743:G743"/>
    <mergeCell ref="C747:G747"/>
    <mergeCell ref="C685:G685"/>
    <mergeCell ref="C687:G687"/>
    <mergeCell ref="C692:G692"/>
    <mergeCell ref="C702:G702"/>
    <mergeCell ref="C709:G709"/>
    <mergeCell ref="C719:G719"/>
    <mergeCell ref="C657:G657"/>
    <mergeCell ref="C659:G659"/>
    <mergeCell ref="C664:G664"/>
    <mergeCell ref="C667:G667"/>
    <mergeCell ref="C678:G678"/>
    <mergeCell ref="C680:G680"/>
    <mergeCell ref="C636:G636"/>
    <mergeCell ref="C640:G640"/>
    <mergeCell ref="C644:G644"/>
    <mergeCell ref="C649:G649"/>
    <mergeCell ref="C653:G653"/>
    <mergeCell ref="C655:G655"/>
    <mergeCell ref="C603:G603"/>
    <mergeCell ref="C605:G605"/>
    <mergeCell ref="C609:G609"/>
    <mergeCell ref="C614:G614"/>
    <mergeCell ref="C617:G617"/>
    <mergeCell ref="C631:G631"/>
    <mergeCell ref="C581:G581"/>
    <mergeCell ref="C586:G586"/>
    <mergeCell ref="C590:G590"/>
    <mergeCell ref="C593:G593"/>
    <mergeCell ref="C597:G597"/>
    <mergeCell ref="C599:G599"/>
    <mergeCell ref="C563:G563"/>
    <mergeCell ref="C565:G565"/>
    <mergeCell ref="C571:G571"/>
    <mergeCell ref="C573:G573"/>
    <mergeCell ref="C576:G576"/>
    <mergeCell ref="C578:G578"/>
    <mergeCell ref="C546:G546"/>
    <mergeCell ref="C548:G548"/>
    <mergeCell ref="C551:G551"/>
    <mergeCell ref="C553:G553"/>
    <mergeCell ref="C557:G557"/>
    <mergeCell ref="C559:G559"/>
    <mergeCell ref="C532:G532"/>
    <mergeCell ref="C534:G534"/>
    <mergeCell ref="C535:G535"/>
    <mergeCell ref="C539:G539"/>
    <mergeCell ref="C541:G541"/>
    <mergeCell ref="C542:G542"/>
    <mergeCell ref="C517:G517"/>
    <mergeCell ref="C520:G520"/>
    <mergeCell ref="C521:G521"/>
    <mergeCell ref="C525:G525"/>
    <mergeCell ref="C527:G527"/>
    <mergeCell ref="C528:G528"/>
    <mergeCell ref="C479:G479"/>
    <mergeCell ref="C481:G481"/>
    <mergeCell ref="C482:G482"/>
    <mergeCell ref="C492:G492"/>
    <mergeCell ref="C503:G503"/>
    <mergeCell ref="C507:G507"/>
    <mergeCell ref="C446:G446"/>
    <mergeCell ref="C451:G451"/>
    <mergeCell ref="C454:G454"/>
    <mergeCell ref="C458:G458"/>
    <mergeCell ref="C462:G462"/>
    <mergeCell ref="C464:G464"/>
    <mergeCell ref="C425:G425"/>
    <mergeCell ref="C429:G429"/>
    <mergeCell ref="C434:G434"/>
    <mergeCell ref="C436:G436"/>
    <mergeCell ref="C440:G440"/>
    <mergeCell ref="C442:G442"/>
    <mergeCell ref="C393:G393"/>
    <mergeCell ref="C397:G397"/>
    <mergeCell ref="C402:G402"/>
    <mergeCell ref="C407:G407"/>
    <mergeCell ref="C417:G417"/>
    <mergeCell ref="C423:G423"/>
    <mergeCell ref="C355:G355"/>
    <mergeCell ref="C360:G360"/>
    <mergeCell ref="C362:G362"/>
    <mergeCell ref="C378:G378"/>
    <mergeCell ref="C380:G380"/>
    <mergeCell ref="C384:G384"/>
    <mergeCell ref="C329:G329"/>
    <mergeCell ref="C331:G331"/>
    <mergeCell ref="C332:G332"/>
    <mergeCell ref="C335:G335"/>
    <mergeCell ref="C337:G337"/>
    <mergeCell ref="C353:G353"/>
    <mergeCell ref="C312:G312"/>
    <mergeCell ref="C314:G314"/>
    <mergeCell ref="C317:G317"/>
    <mergeCell ref="C319:G319"/>
    <mergeCell ref="C323:G323"/>
    <mergeCell ref="C325:G325"/>
    <mergeCell ref="C295:G295"/>
    <mergeCell ref="C297:G297"/>
    <mergeCell ref="C300:G300"/>
    <mergeCell ref="C302:G302"/>
    <mergeCell ref="C307:G307"/>
    <mergeCell ref="C309:G309"/>
    <mergeCell ref="C277:G277"/>
    <mergeCell ref="C279:G279"/>
    <mergeCell ref="C283:G283"/>
    <mergeCell ref="C285:G285"/>
    <mergeCell ref="C289:G289"/>
    <mergeCell ref="C291:G291"/>
    <mergeCell ref="C240:G240"/>
    <mergeCell ref="C244:G244"/>
    <mergeCell ref="C252:G252"/>
    <mergeCell ref="C255:G255"/>
    <mergeCell ref="C259:G259"/>
    <mergeCell ref="C261:G261"/>
    <mergeCell ref="C225:G225"/>
    <mergeCell ref="C227:G227"/>
    <mergeCell ref="C228:G228"/>
    <mergeCell ref="C232:G232"/>
    <mergeCell ref="C234:G234"/>
    <mergeCell ref="C238:G238"/>
    <mergeCell ref="C209:G209"/>
    <mergeCell ref="C212:G212"/>
    <mergeCell ref="C214:G214"/>
    <mergeCell ref="C218:G218"/>
    <mergeCell ref="C220:G220"/>
    <mergeCell ref="C221:G221"/>
    <mergeCell ref="C190:G190"/>
    <mergeCell ref="C192:G192"/>
    <mergeCell ref="C198:G198"/>
    <mergeCell ref="C200:G200"/>
    <mergeCell ref="C201:G201"/>
    <mergeCell ref="C207:G207"/>
    <mergeCell ref="C168:G168"/>
    <mergeCell ref="C170:G170"/>
    <mergeCell ref="C178:G178"/>
    <mergeCell ref="C181:G181"/>
    <mergeCell ref="C185:G185"/>
    <mergeCell ref="C187:G187"/>
    <mergeCell ref="C143:G143"/>
    <mergeCell ref="C144:G144"/>
    <mergeCell ref="C152:G152"/>
    <mergeCell ref="C154:G154"/>
    <mergeCell ref="C158:G158"/>
    <mergeCell ref="C160:G160"/>
    <mergeCell ref="C122:G122"/>
    <mergeCell ref="C126:G126"/>
    <mergeCell ref="C129:G129"/>
    <mergeCell ref="C134:G134"/>
    <mergeCell ref="C136:G136"/>
    <mergeCell ref="C141:G141"/>
    <mergeCell ref="C93:G93"/>
    <mergeCell ref="C95:G95"/>
    <mergeCell ref="C104:G104"/>
    <mergeCell ref="C106:G106"/>
    <mergeCell ref="C113:G113"/>
    <mergeCell ref="C115:G115"/>
    <mergeCell ref="C71:G71"/>
    <mergeCell ref="C88:G88"/>
    <mergeCell ref="C90:G90"/>
    <mergeCell ref="C37:G37"/>
    <mergeCell ref="C39:G39"/>
    <mergeCell ref="C43:G43"/>
    <mergeCell ref="C45:G45"/>
    <mergeCell ref="C49:G49"/>
    <mergeCell ref="C51:G51"/>
    <mergeCell ref="A1:G1"/>
    <mergeCell ref="C2:G2"/>
    <mergeCell ref="C3:G3"/>
    <mergeCell ref="C4:G4"/>
    <mergeCell ref="C26:G26"/>
    <mergeCell ref="C32:G32"/>
    <mergeCell ref="C57:G57"/>
    <mergeCell ref="C59:G59"/>
    <mergeCell ref="C69:G6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31E2-049C-45A7-A05B-92262244A562}">
  <dimension ref="A1:I56"/>
  <sheetViews>
    <sheetView workbookViewId="0">
      <selection activeCell="E9" sqref="E9"/>
    </sheetView>
  </sheetViews>
  <sheetFormatPr defaultRowHeight="15" x14ac:dyDescent="0.25"/>
  <cols>
    <col min="1" max="1" width="8.28515625" customWidth="1"/>
    <col min="2" max="2" width="81.28515625" customWidth="1"/>
    <col min="3" max="3" width="9.5703125" customWidth="1"/>
    <col min="4" max="4" width="4.5703125" customWidth="1"/>
    <col min="6" max="6" width="16.140625" customWidth="1"/>
    <col min="8" max="8" width="15" customWidth="1"/>
    <col min="9" max="9" width="14.28515625" customWidth="1"/>
  </cols>
  <sheetData>
    <row r="1" spans="1:9" ht="18" x14ac:dyDescent="0.25">
      <c r="A1" s="725" t="s">
        <v>89</v>
      </c>
      <c r="B1" s="726"/>
      <c r="C1" s="726"/>
      <c r="D1" s="726"/>
      <c r="E1" s="726"/>
      <c r="F1" s="726"/>
      <c r="G1" s="726"/>
      <c r="H1" s="726"/>
      <c r="I1" s="727"/>
    </row>
    <row r="2" spans="1:9" ht="18.75" thickBot="1" x14ac:dyDescent="0.3">
      <c r="A2" s="728" t="s">
        <v>1010</v>
      </c>
      <c r="B2" s="729"/>
      <c r="C2" s="729"/>
      <c r="D2" s="729"/>
      <c r="E2" s="729"/>
      <c r="F2" s="729"/>
      <c r="G2" s="729"/>
      <c r="H2" s="729"/>
      <c r="I2" s="730"/>
    </row>
    <row r="3" spans="1:9" ht="15.75" thickBot="1" x14ac:dyDescent="0.3">
      <c r="A3" s="188"/>
      <c r="B3" s="189"/>
      <c r="C3" s="190"/>
      <c r="D3" s="189"/>
      <c r="E3" s="189"/>
      <c r="F3" s="189"/>
      <c r="G3" s="189"/>
      <c r="H3" s="189"/>
      <c r="I3" s="189"/>
    </row>
    <row r="4" spans="1:9" ht="21" x14ac:dyDescent="0.35">
      <c r="A4" s="191" t="s">
        <v>727</v>
      </c>
      <c r="B4" s="192"/>
      <c r="C4" s="193"/>
      <c r="D4" s="192"/>
      <c r="E4" s="192"/>
      <c r="F4" s="192"/>
      <c r="G4" s="192"/>
      <c r="H4" s="192"/>
      <c r="I4" s="194"/>
    </row>
    <row r="5" spans="1:9" ht="15.75" customHeight="1" thickBot="1" x14ac:dyDescent="0.3">
      <c r="A5" s="731" t="s">
        <v>1178</v>
      </c>
      <c r="B5" s="732"/>
      <c r="C5" s="732"/>
      <c r="D5" s="732"/>
      <c r="E5" s="732"/>
      <c r="F5" s="732"/>
      <c r="G5" s="732"/>
      <c r="H5" s="732"/>
      <c r="I5" s="733"/>
    </row>
    <row r="6" spans="1:9" ht="15.75" customHeight="1" thickBot="1" x14ac:dyDescent="0.3">
      <c r="A6" s="195"/>
      <c r="B6" s="196"/>
      <c r="C6" s="197"/>
      <c r="D6" s="196"/>
      <c r="E6" s="196"/>
      <c r="F6" s="196"/>
      <c r="G6" s="196"/>
      <c r="H6" s="196"/>
      <c r="I6" s="196"/>
    </row>
    <row r="7" spans="1:9" ht="15.75" customHeight="1" thickBot="1" x14ac:dyDescent="0.3">
      <c r="A7" s="198" t="s">
        <v>728</v>
      </c>
      <c r="B7" s="199" t="s">
        <v>71</v>
      </c>
      <c r="C7" s="200" t="s">
        <v>11</v>
      </c>
      <c r="D7" s="201" t="s">
        <v>10</v>
      </c>
      <c r="E7" s="202" t="s">
        <v>729</v>
      </c>
      <c r="F7" s="202" t="s">
        <v>730</v>
      </c>
      <c r="G7" s="202" t="s">
        <v>731</v>
      </c>
      <c r="H7" s="202" t="s">
        <v>732</v>
      </c>
      <c r="I7" s="203" t="s">
        <v>73</v>
      </c>
    </row>
    <row r="8" spans="1:9" ht="15.75" customHeight="1" thickBot="1" x14ac:dyDescent="0.3">
      <c r="A8" s="204">
        <v>1</v>
      </c>
      <c r="B8" s="205" t="s">
        <v>733</v>
      </c>
      <c r="C8" s="206">
        <v>1</v>
      </c>
      <c r="D8" s="207" t="s">
        <v>734</v>
      </c>
      <c r="E8" s="208"/>
      <c r="F8" s="209"/>
      <c r="G8" s="335"/>
      <c r="H8" s="210">
        <f>C8*G8</f>
        <v>0</v>
      </c>
      <c r="I8" s="211">
        <f>H8</f>
        <v>0</v>
      </c>
    </row>
    <row r="9" spans="1:9" ht="15.75" customHeight="1" x14ac:dyDescent="0.25">
      <c r="A9" s="212">
        <v>2</v>
      </c>
      <c r="B9" s="213" t="s">
        <v>735</v>
      </c>
      <c r="C9" s="214">
        <v>2</v>
      </c>
      <c r="D9" s="215" t="s">
        <v>500</v>
      </c>
      <c r="E9" s="339"/>
      <c r="F9" s="216">
        <f t="shared" ref="F9:F34" si="0">C9*E9</f>
        <v>0</v>
      </c>
      <c r="G9" s="336"/>
      <c r="H9" s="217">
        <f t="shared" ref="H9:H26" si="1">C9*G9</f>
        <v>0</v>
      </c>
      <c r="I9" s="218">
        <f t="shared" ref="I9:I34" si="2">F9+H9</f>
        <v>0</v>
      </c>
    </row>
    <row r="10" spans="1:9" ht="15.75" customHeight="1" x14ac:dyDescent="0.25">
      <c r="A10" s="219">
        <v>3</v>
      </c>
      <c r="B10" s="220" t="s">
        <v>736</v>
      </c>
      <c r="C10" s="221">
        <v>1</v>
      </c>
      <c r="D10" s="222" t="s">
        <v>500</v>
      </c>
      <c r="E10" s="340"/>
      <c r="F10" s="223">
        <f t="shared" si="0"/>
        <v>0</v>
      </c>
      <c r="G10" s="337"/>
      <c r="H10" s="224">
        <f t="shared" si="1"/>
        <v>0</v>
      </c>
      <c r="I10" s="225">
        <f t="shared" si="2"/>
        <v>0</v>
      </c>
    </row>
    <row r="11" spans="1:9" ht="15.75" customHeight="1" x14ac:dyDescent="0.25">
      <c r="A11" s="219">
        <v>4</v>
      </c>
      <c r="B11" s="220" t="s">
        <v>737</v>
      </c>
      <c r="C11" s="221">
        <v>1</v>
      </c>
      <c r="D11" s="222" t="s">
        <v>500</v>
      </c>
      <c r="E11" s="340"/>
      <c r="F11" s="226">
        <f t="shared" si="0"/>
        <v>0</v>
      </c>
      <c r="G11" s="338"/>
      <c r="H11" s="227">
        <f t="shared" si="1"/>
        <v>0</v>
      </c>
      <c r="I11" s="228">
        <f t="shared" si="2"/>
        <v>0</v>
      </c>
    </row>
    <row r="12" spans="1:9" ht="15.75" customHeight="1" x14ac:dyDescent="0.25">
      <c r="A12" s="229">
        <v>5</v>
      </c>
      <c r="B12" s="220" t="s">
        <v>738</v>
      </c>
      <c r="C12" s="221">
        <v>5</v>
      </c>
      <c r="D12" s="222" t="s">
        <v>500</v>
      </c>
      <c r="E12" s="340"/>
      <c r="F12" s="226">
        <f t="shared" si="0"/>
        <v>0</v>
      </c>
      <c r="G12" s="338"/>
      <c r="H12" s="227">
        <f t="shared" si="1"/>
        <v>0</v>
      </c>
      <c r="I12" s="228">
        <f t="shared" si="2"/>
        <v>0</v>
      </c>
    </row>
    <row r="13" spans="1:9" ht="15.75" customHeight="1" x14ac:dyDescent="0.25">
      <c r="A13" s="229">
        <v>6</v>
      </c>
      <c r="B13" s="230" t="s">
        <v>739</v>
      </c>
      <c r="C13" s="221">
        <v>2</v>
      </c>
      <c r="D13" s="222" t="s">
        <v>500</v>
      </c>
      <c r="E13" s="340"/>
      <c r="F13" s="226">
        <f t="shared" si="0"/>
        <v>0</v>
      </c>
      <c r="G13" s="338"/>
      <c r="H13" s="227">
        <f t="shared" si="1"/>
        <v>0</v>
      </c>
      <c r="I13" s="228">
        <f t="shared" si="2"/>
        <v>0</v>
      </c>
    </row>
    <row r="14" spans="1:9" ht="15.75" customHeight="1" x14ac:dyDescent="0.25">
      <c r="A14" s="229" t="s">
        <v>740</v>
      </c>
      <c r="B14" s="231" t="s">
        <v>741</v>
      </c>
      <c r="C14" s="232">
        <v>1</v>
      </c>
      <c r="D14" s="233" t="s">
        <v>734</v>
      </c>
      <c r="E14" s="339"/>
      <c r="F14" s="226">
        <f t="shared" si="0"/>
        <v>0</v>
      </c>
      <c r="G14" s="338"/>
      <c r="H14" s="227">
        <f t="shared" si="1"/>
        <v>0</v>
      </c>
      <c r="I14" s="228">
        <f t="shared" si="2"/>
        <v>0</v>
      </c>
    </row>
    <row r="15" spans="1:9" ht="15.75" customHeight="1" x14ac:dyDescent="0.25">
      <c r="A15" s="229" t="s">
        <v>742</v>
      </c>
      <c r="B15" s="231" t="s">
        <v>743</v>
      </c>
      <c r="C15" s="232">
        <v>2</v>
      </c>
      <c r="D15" s="233" t="s">
        <v>734</v>
      </c>
      <c r="E15" s="339"/>
      <c r="F15" s="226">
        <f t="shared" si="0"/>
        <v>0</v>
      </c>
      <c r="G15" s="338"/>
      <c r="H15" s="227">
        <f t="shared" si="1"/>
        <v>0</v>
      </c>
      <c r="I15" s="228">
        <f t="shared" si="2"/>
        <v>0</v>
      </c>
    </row>
    <row r="16" spans="1:9" ht="15.75" customHeight="1" x14ac:dyDescent="0.25">
      <c r="A16" s="234"/>
      <c r="B16" s="235" t="s">
        <v>744</v>
      </c>
      <c r="C16" s="236"/>
      <c r="D16" s="237"/>
      <c r="E16" s="238"/>
      <c r="F16" s="239"/>
      <c r="G16" s="239"/>
      <c r="H16" s="239"/>
      <c r="I16" s="240"/>
    </row>
    <row r="17" spans="1:9" ht="15.75" customHeight="1" x14ac:dyDescent="0.25">
      <c r="A17" s="241" t="s">
        <v>745</v>
      </c>
      <c r="B17" s="242" t="s">
        <v>746</v>
      </c>
      <c r="C17" s="243">
        <v>3.5</v>
      </c>
      <c r="D17" s="244" t="s">
        <v>132</v>
      </c>
      <c r="E17" s="341"/>
      <c r="F17" s="245">
        <f t="shared" si="0"/>
        <v>0</v>
      </c>
      <c r="G17" s="343"/>
      <c r="H17" s="246">
        <f t="shared" si="1"/>
        <v>0</v>
      </c>
      <c r="I17" s="247">
        <f t="shared" si="2"/>
        <v>0</v>
      </c>
    </row>
    <row r="18" spans="1:9" ht="15.75" customHeight="1" x14ac:dyDescent="0.25">
      <c r="A18" s="241" t="s">
        <v>747</v>
      </c>
      <c r="B18" s="242" t="s">
        <v>748</v>
      </c>
      <c r="C18" s="248">
        <v>4</v>
      </c>
      <c r="D18" s="244" t="s">
        <v>132</v>
      </c>
      <c r="E18" s="341"/>
      <c r="F18" s="245">
        <f t="shared" si="0"/>
        <v>0</v>
      </c>
      <c r="G18" s="343"/>
      <c r="H18" s="246">
        <f t="shared" si="1"/>
        <v>0</v>
      </c>
      <c r="I18" s="247">
        <f t="shared" si="2"/>
        <v>0</v>
      </c>
    </row>
    <row r="19" spans="1:9" ht="15.75" customHeight="1" x14ac:dyDescent="0.25">
      <c r="A19" s="241" t="s">
        <v>749</v>
      </c>
      <c r="B19" s="242" t="s">
        <v>750</v>
      </c>
      <c r="C19" s="248">
        <v>9</v>
      </c>
      <c r="D19" s="244" t="s">
        <v>132</v>
      </c>
      <c r="E19" s="341"/>
      <c r="F19" s="245">
        <f t="shared" si="0"/>
        <v>0</v>
      </c>
      <c r="G19" s="343"/>
      <c r="H19" s="246">
        <f t="shared" si="1"/>
        <v>0</v>
      </c>
      <c r="I19" s="247">
        <f t="shared" si="2"/>
        <v>0</v>
      </c>
    </row>
    <row r="20" spans="1:9" ht="15.75" customHeight="1" x14ac:dyDescent="0.25">
      <c r="A20" s="241" t="s">
        <v>751</v>
      </c>
      <c r="B20" s="242" t="s">
        <v>752</v>
      </c>
      <c r="C20" s="249">
        <v>1</v>
      </c>
      <c r="D20" s="244" t="s">
        <v>500</v>
      </c>
      <c r="E20" s="341"/>
      <c r="F20" s="245">
        <f t="shared" si="0"/>
        <v>0</v>
      </c>
      <c r="G20" s="343"/>
      <c r="H20" s="246">
        <f t="shared" si="1"/>
        <v>0</v>
      </c>
      <c r="I20" s="247">
        <f t="shared" si="2"/>
        <v>0</v>
      </c>
    </row>
    <row r="21" spans="1:9" ht="15.75" customHeight="1" x14ac:dyDescent="0.25">
      <c r="A21" s="241" t="s">
        <v>753</v>
      </c>
      <c r="B21" s="242" t="s">
        <v>754</v>
      </c>
      <c r="C21" s="249">
        <v>1</v>
      </c>
      <c r="D21" s="244" t="s">
        <v>500</v>
      </c>
      <c r="E21" s="341"/>
      <c r="F21" s="245">
        <f t="shared" si="0"/>
        <v>0</v>
      </c>
      <c r="G21" s="343"/>
      <c r="H21" s="246">
        <f t="shared" si="1"/>
        <v>0</v>
      </c>
      <c r="I21" s="247">
        <f t="shared" si="2"/>
        <v>0</v>
      </c>
    </row>
    <row r="22" spans="1:9" ht="15.75" customHeight="1" x14ac:dyDescent="0.25">
      <c r="A22" s="241" t="s">
        <v>755</v>
      </c>
      <c r="B22" s="250" t="s">
        <v>756</v>
      </c>
      <c r="C22" s="251">
        <v>4</v>
      </c>
      <c r="D22" s="252" t="s">
        <v>500</v>
      </c>
      <c r="E22" s="342"/>
      <c r="F22" s="253">
        <f t="shared" si="0"/>
        <v>0</v>
      </c>
      <c r="G22" s="344"/>
      <c r="H22" s="254">
        <f t="shared" si="1"/>
        <v>0</v>
      </c>
      <c r="I22" s="255">
        <f t="shared" si="2"/>
        <v>0</v>
      </c>
    </row>
    <row r="23" spans="1:9" ht="15.75" customHeight="1" x14ac:dyDescent="0.25">
      <c r="A23" s="256"/>
      <c r="B23" s="257" t="s">
        <v>757</v>
      </c>
      <c r="C23" s="258"/>
      <c r="D23" s="259"/>
      <c r="E23" s="260"/>
      <c r="F23" s="261"/>
      <c r="G23" s="262"/>
      <c r="H23" s="261"/>
      <c r="I23" s="240"/>
    </row>
    <row r="24" spans="1:9" ht="15.75" customHeight="1" x14ac:dyDescent="0.25">
      <c r="A24" s="241" t="s">
        <v>758</v>
      </c>
      <c r="B24" s="263" t="s">
        <v>759</v>
      </c>
      <c r="C24" s="264">
        <v>37</v>
      </c>
      <c r="D24" s="265" t="s">
        <v>132</v>
      </c>
      <c r="E24" s="346"/>
      <c r="F24" s="266">
        <f t="shared" ref="F24:F25" si="3">C24*E24</f>
        <v>0</v>
      </c>
      <c r="G24" s="345"/>
      <c r="H24" s="267">
        <f t="shared" ref="H24:H25" si="4">C24*G24</f>
        <v>0</v>
      </c>
      <c r="I24" s="268">
        <f t="shared" ref="I24:I25" si="5">F24+H24</f>
        <v>0</v>
      </c>
    </row>
    <row r="25" spans="1:9" ht="15.75" customHeight="1" x14ac:dyDescent="0.25">
      <c r="A25" s="241" t="s">
        <v>760</v>
      </c>
      <c r="B25" s="263" t="s">
        <v>761</v>
      </c>
      <c r="C25" s="264">
        <v>19</v>
      </c>
      <c r="D25" s="265" t="s">
        <v>132</v>
      </c>
      <c r="E25" s="346"/>
      <c r="F25" s="266">
        <f t="shared" si="3"/>
        <v>0</v>
      </c>
      <c r="G25" s="345"/>
      <c r="H25" s="267">
        <f t="shared" si="4"/>
        <v>0</v>
      </c>
      <c r="I25" s="268">
        <f t="shared" si="5"/>
        <v>0</v>
      </c>
    </row>
    <row r="26" spans="1:9" ht="15.75" customHeight="1" x14ac:dyDescent="0.25">
      <c r="A26" s="241" t="s">
        <v>762</v>
      </c>
      <c r="B26" s="269" t="s">
        <v>763</v>
      </c>
      <c r="C26" s="270">
        <v>1</v>
      </c>
      <c r="D26" s="271" t="s">
        <v>132</v>
      </c>
      <c r="E26" s="342"/>
      <c r="F26" s="272">
        <f t="shared" si="0"/>
        <v>0</v>
      </c>
      <c r="G26" s="344"/>
      <c r="H26" s="273">
        <f t="shared" si="1"/>
        <v>0</v>
      </c>
      <c r="I26" s="274">
        <f t="shared" si="2"/>
        <v>0</v>
      </c>
    </row>
    <row r="27" spans="1:9" ht="15.75" customHeight="1" x14ac:dyDescent="0.25">
      <c r="A27" s="234"/>
      <c r="B27" s="235" t="s">
        <v>764</v>
      </c>
      <c r="C27" s="275"/>
      <c r="D27" s="276"/>
      <c r="E27" s="277"/>
      <c r="F27" s="262"/>
      <c r="G27" s="262"/>
      <c r="H27" s="262"/>
      <c r="I27" s="278"/>
    </row>
    <row r="28" spans="1:9" ht="15.75" customHeight="1" x14ac:dyDescent="0.25">
      <c r="A28" s="279" t="s">
        <v>765</v>
      </c>
      <c r="B28" s="280" t="s">
        <v>766</v>
      </c>
      <c r="C28" s="281">
        <v>0.5</v>
      </c>
      <c r="D28" s="265" t="s">
        <v>132</v>
      </c>
      <c r="E28" s="346"/>
      <c r="F28" s="266">
        <f t="shared" ref="F28:F29" si="6">C28*E28</f>
        <v>0</v>
      </c>
      <c r="G28" s="345"/>
      <c r="H28" s="267">
        <f t="shared" ref="H28:H29" si="7">C28*G28</f>
        <v>0</v>
      </c>
      <c r="I28" s="268">
        <f t="shared" ref="I28:I29" si="8">F28+H28</f>
        <v>0</v>
      </c>
    </row>
    <row r="29" spans="1:9" ht="15.75" customHeight="1" x14ac:dyDescent="0.25">
      <c r="A29" s="279" t="s">
        <v>767</v>
      </c>
      <c r="B29" s="269" t="s">
        <v>768</v>
      </c>
      <c r="C29" s="270">
        <v>0.5</v>
      </c>
      <c r="D29" s="271" t="s">
        <v>132</v>
      </c>
      <c r="E29" s="346"/>
      <c r="F29" s="266">
        <f t="shared" si="6"/>
        <v>0</v>
      </c>
      <c r="G29" s="345"/>
      <c r="H29" s="267">
        <f t="shared" si="7"/>
        <v>0</v>
      </c>
      <c r="I29" s="268">
        <f t="shared" si="8"/>
        <v>0</v>
      </c>
    </row>
    <row r="30" spans="1:9" ht="15.75" customHeight="1" x14ac:dyDescent="0.25">
      <c r="A30" s="234"/>
      <c r="B30" s="235" t="s">
        <v>769</v>
      </c>
      <c r="C30" s="236"/>
      <c r="D30" s="237"/>
      <c r="E30" s="238"/>
      <c r="F30" s="239"/>
      <c r="G30" s="282"/>
      <c r="H30" s="239"/>
      <c r="I30" s="240"/>
    </row>
    <row r="31" spans="1:9" ht="15.75" customHeight="1" x14ac:dyDescent="0.25">
      <c r="A31" s="241" t="s">
        <v>770</v>
      </c>
      <c r="B31" s="280" t="s">
        <v>771</v>
      </c>
      <c r="C31" s="248">
        <v>73.5</v>
      </c>
      <c r="D31" s="244" t="s">
        <v>132</v>
      </c>
      <c r="E31" s="341"/>
      <c r="F31" s="245">
        <f t="shared" si="0"/>
        <v>0</v>
      </c>
      <c r="G31" s="283"/>
      <c r="H31" s="351"/>
      <c r="I31" s="247">
        <f t="shared" si="2"/>
        <v>0</v>
      </c>
    </row>
    <row r="32" spans="1:9" ht="15.75" customHeight="1" x14ac:dyDescent="0.25">
      <c r="A32" s="241" t="s">
        <v>772</v>
      </c>
      <c r="B32" s="280" t="s">
        <v>773</v>
      </c>
      <c r="C32" s="248">
        <v>73.5</v>
      </c>
      <c r="D32" s="244" t="s">
        <v>132</v>
      </c>
      <c r="E32" s="341"/>
      <c r="F32" s="245">
        <f t="shared" si="0"/>
        <v>0</v>
      </c>
      <c r="G32" s="283"/>
      <c r="H32" s="351"/>
      <c r="I32" s="247">
        <f t="shared" si="2"/>
        <v>0</v>
      </c>
    </row>
    <row r="33" spans="1:9" ht="15.75" customHeight="1" x14ac:dyDescent="0.25">
      <c r="A33" s="241" t="s">
        <v>774</v>
      </c>
      <c r="B33" s="280" t="s">
        <v>775</v>
      </c>
      <c r="C33" s="249">
        <v>1</v>
      </c>
      <c r="D33" s="244" t="s">
        <v>734</v>
      </c>
      <c r="E33" s="341"/>
      <c r="F33" s="245">
        <f t="shared" si="0"/>
        <v>0</v>
      </c>
      <c r="G33" s="283"/>
      <c r="H33" s="351"/>
      <c r="I33" s="247">
        <f t="shared" si="2"/>
        <v>0</v>
      </c>
    </row>
    <row r="34" spans="1:9" ht="15.75" customHeight="1" x14ac:dyDescent="0.25">
      <c r="A34" s="241" t="s">
        <v>776</v>
      </c>
      <c r="B34" s="284" t="s">
        <v>777</v>
      </c>
      <c r="C34" s="251">
        <v>1</v>
      </c>
      <c r="D34" s="252" t="s">
        <v>734</v>
      </c>
      <c r="E34" s="341"/>
      <c r="F34" s="245">
        <f t="shared" si="0"/>
        <v>0</v>
      </c>
      <c r="G34" s="283"/>
      <c r="H34" s="351"/>
      <c r="I34" s="247">
        <f t="shared" si="2"/>
        <v>0</v>
      </c>
    </row>
    <row r="35" spans="1:9" ht="15.75" customHeight="1" x14ac:dyDescent="0.25">
      <c r="A35" s="285"/>
      <c r="B35" s="286" t="s">
        <v>778</v>
      </c>
      <c r="C35" s="287"/>
      <c r="D35" s="288"/>
      <c r="E35" s="289"/>
      <c r="F35" s="290"/>
      <c r="G35" s="291"/>
      <c r="H35" s="290"/>
      <c r="I35" s="292"/>
    </row>
    <row r="36" spans="1:9" ht="15.75" customHeight="1" x14ac:dyDescent="0.25">
      <c r="A36" s="293">
        <v>13</v>
      </c>
      <c r="B36" s="294" t="s">
        <v>779</v>
      </c>
      <c r="C36" s="295">
        <v>2</v>
      </c>
      <c r="D36" s="296" t="s">
        <v>500</v>
      </c>
      <c r="E36" s="347"/>
      <c r="F36" s="297">
        <f t="shared" ref="F36:F54" si="9">C36*E36</f>
        <v>0</v>
      </c>
      <c r="G36" s="298"/>
      <c r="H36" s="262"/>
      <c r="I36" s="299">
        <f t="shared" ref="I36:I44" si="10">F36+H36</f>
        <v>0</v>
      </c>
    </row>
    <row r="37" spans="1:9" ht="15.75" customHeight="1" x14ac:dyDescent="0.25">
      <c r="A37" s="300">
        <v>14</v>
      </c>
      <c r="B37" s="301" t="s">
        <v>780</v>
      </c>
      <c r="C37" s="302">
        <v>4</v>
      </c>
      <c r="D37" s="303" t="s">
        <v>500</v>
      </c>
      <c r="E37" s="345"/>
      <c r="F37" s="266">
        <f t="shared" si="9"/>
        <v>0</v>
      </c>
      <c r="G37" s="304"/>
      <c r="H37" s="352"/>
      <c r="I37" s="268">
        <f t="shared" si="10"/>
        <v>0</v>
      </c>
    </row>
    <row r="38" spans="1:9" ht="15.75" customHeight="1" x14ac:dyDescent="0.25">
      <c r="A38" s="300">
        <v>15</v>
      </c>
      <c r="B38" s="301" t="s">
        <v>738</v>
      </c>
      <c r="C38" s="302">
        <v>4</v>
      </c>
      <c r="D38" s="303" t="s">
        <v>500</v>
      </c>
      <c r="E38" s="345"/>
      <c r="F38" s="266">
        <f t="shared" si="9"/>
        <v>0</v>
      </c>
      <c r="G38" s="304"/>
      <c r="H38" s="352"/>
      <c r="I38" s="268">
        <f t="shared" si="10"/>
        <v>0</v>
      </c>
    </row>
    <row r="39" spans="1:9" ht="15.75" customHeight="1" x14ac:dyDescent="0.25">
      <c r="A39" s="300">
        <v>16</v>
      </c>
      <c r="B39" s="301" t="s">
        <v>739</v>
      </c>
      <c r="C39" s="302">
        <v>2</v>
      </c>
      <c r="D39" s="303" t="s">
        <v>500</v>
      </c>
      <c r="E39" s="345"/>
      <c r="F39" s="266">
        <f t="shared" si="9"/>
        <v>0</v>
      </c>
      <c r="G39" s="304"/>
      <c r="H39" s="352"/>
      <c r="I39" s="268">
        <f t="shared" si="10"/>
        <v>0</v>
      </c>
    </row>
    <row r="40" spans="1:9" ht="15.75" customHeight="1" x14ac:dyDescent="0.25">
      <c r="A40" s="300">
        <v>17</v>
      </c>
      <c r="B40" s="301" t="s">
        <v>781</v>
      </c>
      <c r="C40" s="302">
        <v>2</v>
      </c>
      <c r="D40" s="303" t="s">
        <v>500</v>
      </c>
      <c r="E40" s="345"/>
      <c r="F40" s="266">
        <f t="shared" si="9"/>
        <v>0</v>
      </c>
      <c r="G40" s="304"/>
      <c r="H40" s="352"/>
      <c r="I40" s="268">
        <f t="shared" si="10"/>
        <v>0</v>
      </c>
    </row>
    <row r="41" spans="1:9" ht="15.75" customHeight="1" x14ac:dyDescent="0.25">
      <c r="A41" s="300">
        <v>18</v>
      </c>
      <c r="B41" s="301" t="s">
        <v>782</v>
      </c>
      <c r="C41" s="305">
        <v>6.4</v>
      </c>
      <c r="D41" s="303" t="s">
        <v>132</v>
      </c>
      <c r="E41" s="345"/>
      <c r="F41" s="266">
        <f t="shared" si="9"/>
        <v>0</v>
      </c>
      <c r="G41" s="304"/>
      <c r="H41" s="352"/>
      <c r="I41" s="268">
        <f t="shared" si="10"/>
        <v>0</v>
      </c>
    </row>
    <row r="42" spans="1:9" ht="15.75" customHeight="1" x14ac:dyDescent="0.25">
      <c r="A42" s="300">
        <v>19</v>
      </c>
      <c r="B42" s="301" t="s">
        <v>783</v>
      </c>
      <c r="C42" s="305">
        <v>3.2</v>
      </c>
      <c r="D42" s="303" t="s">
        <v>132</v>
      </c>
      <c r="E42" s="345"/>
      <c r="F42" s="266">
        <f t="shared" si="9"/>
        <v>0</v>
      </c>
      <c r="G42" s="304"/>
      <c r="H42" s="352"/>
      <c r="I42" s="268">
        <f t="shared" si="10"/>
        <v>0</v>
      </c>
    </row>
    <row r="43" spans="1:9" ht="15.75" customHeight="1" x14ac:dyDescent="0.25">
      <c r="A43" s="300">
        <v>20</v>
      </c>
      <c r="B43" s="301" t="s">
        <v>784</v>
      </c>
      <c r="C43" s="305">
        <v>27.6</v>
      </c>
      <c r="D43" s="303" t="s">
        <v>132</v>
      </c>
      <c r="E43" s="345"/>
      <c r="F43" s="266">
        <f t="shared" si="9"/>
        <v>0</v>
      </c>
      <c r="G43" s="304"/>
      <c r="H43" s="352"/>
      <c r="I43" s="268">
        <f t="shared" si="10"/>
        <v>0</v>
      </c>
    </row>
    <row r="44" spans="1:9" ht="15.75" customHeight="1" x14ac:dyDescent="0.25">
      <c r="A44" s="300">
        <v>21</v>
      </c>
      <c r="B44" s="306" t="s">
        <v>785</v>
      </c>
      <c r="C44" s="307">
        <v>1.4</v>
      </c>
      <c r="D44" s="308" t="s">
        <v>132</v>
      </c>
      <c r="E44" s="344"/>
      <c r="F44" s="272">
        <f t="shared" si="9"/>
        <v>0</v>
      </c>
      <c r="G44" s="309"/>
      <c r="H44" s="353"/>
      <c r="I44" s="274">
        <f t="shared" si="10"/>
        <v>0</v>
      </c>
    </row>
    <row r="45" spans="1:9" ht="15.75" customHeight="1" x14ac:dyDescent="0.25">
      <c r="A45" s="285"/>
      <c r="B45" s="286" t="s">
        <v>786</v>
      </c>
      <c r="C45" s="287"/>
      <c r="D45" s="288"/>
      <c r="E45" s="289"/>
      <c r="F45" s="290"/>
      <c r="G45" s="291"/>
      <c r="H45" s="290"/>
      <c r="I45" s="292"/>
    </row>
    <row r="46" spans="1:9" ht="15.75" customHeight="1" x14ac:dyDescent="0.25">
      <c r="A46" s="310">
        <v>22</v>
      </c>
      <c r="B46" s="311" t="s">
        <v>787</v>
      </c>
      <c r="C46" s="312">
        <v>1</v>
      </c>
      <c r="D46" s="313" t="s">
        <v>734</v>
      </c>
      <c r="E46" s="338"/>
      <c r="F46" s="226">
        <f t="shared" ref="F46" si="11">C46*E46</f>
        <v>0</v>
      </c>
      <c r="G46" s="314"/>
      <c r="H46" s="316"/>
      <c r="I46" s="228">
        <v>0</v>
      </c>
    </row>
    <row r="47" spans="1:9" ht="15.75" customHeight="1" x14ac:dyDescent="0.25">
      <c r="A47" s="234"/>
      <c r="B47" s="235" t="s">
        <v>788</v>
      </c>
      <c r="C47" s="236"/>
      <c r="D47" s="237"/>
      <c r="E47" s="315"/>
      <c r="F47" s="316"/>
      <c r="G47" s="314"/>
      <c r="H47" s="316"/>
      <c r="I47" s="317"/>
    </row>
    <row r="48" spans="1:9" ht="15.75" customHeight="1" x14ac:dyDescent="0.25">
      <c r="A48" s="318">
        <v>23</v>
      </c>
      <c r="B48" s="319" t="s">
        <v>789</v>
      </c>
      <c r="C48" s="320">
        <v>1</v>
      </c>
      <c r="D48" s="321" t="s">
        <v>734</v>
      </c>
      <c r="E48" s="340"/>
      <c r="F48" s="223">
        <f t="shared" ref="F48" si="12">C48*E48</f>
        <v>0</v>
      </c>
      <c r="G48" s="337"/>
      <c r="H48" s="224">
        <f t="shared" ref="H48" si="13">C48*G48</f>
        <v>0</v>
      </c>
      <c r="I48" s="225">
        <f t="shared" ref="I48" si="14">F48+H48</f>
        <v>0</v>
      </c>
    </row>
    <row r="49" spans="1:9" ht="15.75" customHeight="1" x14ac:dyDescent="0.25">
      <c r="A49" s="318">
        <v>24</v>
      </c>
      <c r="B49" s="322" t="s">
        <v>790</v>
      </c>
      <c r="C49" s="320">
        <v>1</v>
      </c>
      <c r="D49" s="321" t="s">
        <v>734</v>
      </c>
      <c r="E49" s="348"/>
      <c r="F49" s="226">
        <f t="shared" si="9"/>
        <v>0</v>
      </c>
      <c r="G49" s="314"/>
      <c r="H49" s="314"/>
      <c r="I49" s="228">
        <f t="shared" ref="I49:I54" si="15">F49</f>
        <v>0</v>
      </c>
    </row>
    <row r="50" spans="1:9" ht="15.75" customHeight="1" x14ac:dyDescent="0.25">
      <c r="A50" s="318">
        <v>25</v>
      </c>
      <c r="B50" s="322" t="s">
        <v>791</v>
      </c>
      <c r="C50" s="320">
        <v>1</v>
      </c>
      <c r="D50" s="321" t="s">
        <v>734</v>
      </c>
      <c r="E50" s="348"/>
      <c r="F50" s="226">
        <f t="shared" si="9"/>
        <v>0</v>
      </c>
      <c r="G50" s="314"/>
      <c r="H50" s="314"/>
      <c r="I50" s="228">
        <f t="shared" si="15"/>
        <v>0</v>
      </c>
    </row>
    <row r="51" spans="1:9" ht="15.75" customHeight="1" x14ac:dyDescent="0.25">
      <c r="A51" s="318">
        <v>26</v>
      </c>
      <c r="B51" s="322" t="s">
        <v>792</v>
      </c>
      <c r="C51" s="320">
        <v>1</v>
      </c>
      <c r="D51" s="321" t="s">
        <v>734</v>
      </c>
      <c r="E51" s="348"/>
      <c r="F51" s="226">
        <f t="shared" si="9"/>
        <v>0</v>
      </c>
      <c r="G51" s="314"/>
      <c r="H51" s="314"/>
      <c r="I51" s="228">
        <f t="shared" si="15"/>
        <v>0</v>
      </c>
    </row>
    <row r="52" spans="1:9" ht="15.75" customHeight="1" x14ac:dyDescent="0.25">
      <c r="A52" s="318">
        <v>27</v>
      </c>
      <c r="B52" s="319" t="s">
        <v>793</v>
      </c>
      <c r="C52" s="320">
        <v>1</v>
      </c>
      <c r="D52" s="321" t="s">
        <v>734</v>
      </c>
      <c r="E52" s="348"/>
      <c r="F52" s="226">
        <f t="shared" si="9"/>
        <v>0</v>
      </c>
      <c r="G52" s="314"/>
      <c r="H52" s="314"/>
      <c r="I52" s="228">
        <f t="shared" si="15"/>
        <v>0</v>
      </c>
    </row>
    <row r="53" spans="1:9" ht="15.75" customHeight="1" x14ac:dyDescent="0.25">
      <c r="A53" s="318">
        <v>28</v>
      </c>
      <c r="B53" s="319" t="s">
        <v>794</v>
      </c>
      <c r="C53" s="320">
        <v>1</v>
      </c>
      <c r="D53" s="321" t="s">
        <v>734</v>
      </c>
      <c r="E53" s="348"/>
      <c r="F53" s="226">
        <f t="shared" si="9"/>
        <v>0</v>
      </c>
      <c r="G53" s="314"/>
      <c r="H53" s="314"/>
      <c r="I53" s="228">
        <f t="shared" si="15"/>
        <v>0</v>
      </c>
    </row>
    <row r="54" spans="1:9" ht="15.75" customHeight="1" thickBot="1" x14ac:dyDescent="0.3">
      <c r="A54" s="318">
        <v>29</v>
      </c>
      <c r="B54" s="323" t="s">
        <v>795</v>
      </c>
      <c r="C54" s="324">
        <v>1</v>
      </c>
      <c r="D54" s="325" t="s">
        <v>734</v>
      </c>
      <c r="E54" s="349"/>
      <c r="F54" s="326">
        <f t="shared" si="9"/>
        <v>0</v>
      </c>
      <c r="G54" s="327"/>
      <c r="H54" s="327"/>
      <c r="I54" s="228">
        <f t="shared" si="15"/>
        <v>0</v>
      </c>
    </row>
    <row r="55" spans="1:9" ht="15.75" customHeight="1" thickBot="1" x14ac:dyDescent="0.3">
      <c r="A55" s="734" t="s">
        <v>796</v>
      </c>
      <c r="B55" s="735"/>
      <c r="C55" s="736"/>
      <c r="D55" s="736"/>
      <c r="E55" s="736"/>
      <c r="F55" s="736"/>
      <c r="G55" s="736"/>
      <c r="H55" s="328"/>
      <c r="I55" s="329">
        <f>SUM(I8:I54)</f>
        <v>0</v>
      </c>
    </row>
    <row r="56" spans="1:9" ht="15.75" customHeight="1" x14ac:dyDescent="0.25">
      <c r="A56" s="330"/>
      <c r="B56" s="331" t="s">
        <v>797</v>
      </c>
      <c r="C56" s="332"/>
      <c r="D56" s="333"/>
      <c r="E56" s="333"/>
      <c r="F56" s="333"/>
      <c r="G56" s="333"/>
      <c r="H56" s="333"/>
      <c r="I56" s="334"/>
    </row>
  </sheetData>
  <sheetProtection algorithmName="SHA-512" hashValue="Hz5FG3wKFJdkPGTx0xWuUiCoeauWG8biqYuR8+pGNZ8egGsPOH1ewpzdfjSpRgy6l55aTW2UU7yNzy39WmQGLQ==" saltValue="++0z5Q1piJAXUJPL0rtB+Q==" spinCount="100000" sheet="1" objects="1" scenarios="1" selectLockedCells="1"/>
  <mergeCells count="4">
    <mergeCell ref="A1:I1"/>
    <mergeCell ref="A2:I2"/>
    <mergeCell ref="A5:I5"/>
    <mergeCell ref="A55:G55"/>
  </mergeCells>
  <pageMargins left="0.7" right="0.7" top="0.78740157499999996" bottom="0.78740157499999996" header="0.3" footer="0.3"/>
  <ignoredErrors>
    <ignoredError sqref="A14:A1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52832-C0B4-4697-A312-60F755CB5307}">
  <dimension ref="A1:J76"/>
  <sheetViews>
    <sheetView topLeftCell="A8" workbookViewId="0">
      <selection activeCell="H9" sqref="H9"/>
    </sheetView>
  </sheetViews>
  <sheetFormatPr defaultRowHeight="15" x14ac:dyDescent="0.25"/>
  <cols>
    <col min="1" max="1" width="7.85546875" customWidth="1"/>
    <col min="2" max="2" width="8.85546875" customWidth="1"/>
    <col min="3" max="3" width="94.85546875" customWidth="1"/>
    <col min="5" max="5" width="6.28515625" customWidth="1"/>
    <col min="6" max="6" width="15" customWidth="1"/>
    <col min="7" max="7" width="15.85546875" customWidth="1"/>
    <col min="8" max="8" width="13.5703125" customWidth="1"/>
    <col min="9" max="9" width="15.42578125" customWidth="1"/>
    <col min="10" max="10" width="13.28515625" customWidth="1"/>
  </cols>
  <sheetData>
    <row r="1" spans="1:10" ht="18" x14ac:dyDescent="0.25">
      <c r="A1" s="725" t="s">
        <v>798</v>
      </c>
      <c r="B1" s="726"/>
      <c r="C1" s="726"/>
      <c r="D1" s="726"/>
      <c r="E1" s="726"/>
      <c r="F1" s="726"/>
      <c r="G1" s="726"/>
      <c r="H1" s="726"/>
      <c r="I1" s="726"/>
      <c r="J1" s="727"/>
    </row>
    <row r="2" spans="1:10" ht="18.75" thickBot="1" x14ac:dyDescent="0.3">
      <c r="A2" s="728" t="s">
        <v>1010</v>
      </c>
      <c r="B2" s="729"/>
      <c r="C2" s="729"/>
      <c r="D2" s="729"/>
      <c r="E2" s="729"/>
      <c r="F2" s="729"/>
      <c r="G2" s="729"/>
      <c r="H2" s="729"/>
      <c r="I2" s="729"/>
      <c r="J2" s="730"/>
    </row>
    <row r="3" spans="1:10" ht="15.75" thickBot="1" x14ac:dyDescent="0.3">
      <c r="A3" s="189"/>
      <c r="B3" s="189"/>
      <c r="C3" s="189"/>
      <c r="D3" s="189"/>
      <c r="E3" s="189"/>
      <c r="F3" s="189"/>
      <c r="G3" s="189"/>
      <c r="H3" s="189"/>
      <c r="I3" s="189"/>
      <c r="J3" s="189"/>
    </row>
    <row r="4" spans="1:10" ht="21" x14ac:dyDescent="0.35">
      <c r="A4" s="354" t="s">
        <v>799</v>
      </c>
      <c r="B4" s="355"/>
      <c r="C4" s="192"/>
      <c r="D4" s="192"/>
      <c r="E4" s="192"/>
      <c r="F4" s="192"/>
      <c r="G4" s="192"/>
      <c r="H4" s="192"/>
      <c r="I4" s="192"/>
      <c r="J4" s="194"/>
    </row>
    <row r="5" spans="1:10" ht="15.75" customHeight="1" thickBot="1" x14ac:dyDescent="0.3">
      <c r="A5" s="731" t="s">
        <v>1178</v>
      </c>
      <c r="B5" s="732"/>
      <c r="C5" s="732"/>
      <c r="D5" s="732"/>
      <c r="E5" s="732"/>
      <c r="F5" s="732"/>
      <c r="G5" s="732"/>
      <c r="H5" s="732"/>
      <c r="I5" s="732"/>
      <c r="J5" s="733"/>
    </row>
    <row r="6" spans="1:10" ht="15.75" customHeight="1" thickBot="1" x14ac:dyDescent="0.3">
      <c r="A6" s="196"/>
      <c r="B6" s="196"/>
      <c r="C6" s="196"/>
      <c r="D6" s="196"/>
      <c r="E6" s="196"/>
      <c r="F6" s="196"/>
      <c r="G6" s="196"/>
      <c r="H6" s="196"/>
      <c r="I6" s="196"/>
      <c r="J6" s="196"/>
    </row>
    <row r="7" spans="1:10" ht="15.75" customHeight="1" thickBot="1" x14ac:dyDescent="0.3">
      <c r="A7" s="356" t="s">
        <v>728</v>
      </c>
      <c r="B7" s="357" t="s">
        <v>800</v>
      </c>
      <c r="C7" s="358" t="s">
        <v>71</v>
      </c>
      <c r="D7" s="359" t="s">
        <v>11</v>
      </c>
      <c r="E7" s="360" t="s">
        <v>10</v>
      </c>
      <c r="F7" s="361" t="s">
        <v>729</v>
      </c>
      <c r="G7" s="361" t="s">
        <v>730</v>
      </c>
      <c r="H7" s="361" t="s">
        <v>731</v>
      </c>
      <c r="I7" s="361" t="s">
        <v>732</v>
      </c>
      <c r="J7" s="362" t="s">
        <v>73</v>
      </c>
    </row>
    <row r="8" spans="1:10" ht="61.5" customHeight="1" x14ac:dyDescent="0.25">
      <c r="A8" s="363">
        <v>1</v>
      </c>
      <c r="B8" s="364" t="s">
        <v>801</v>
      </c>
      <c r="C8" s="365" t="s">
        <v>802</v>
      </c>
      <c r="D8" s="366">
        <v>1</v>
      </c>
      <c r="E8" s="366" t="s">
        <v>734</v>
      </c>
      <c r="F8" s="419"/>
      <c r="G8" s="223">
        <f t="shared" ref="G8:G46" si="0">D8*F8</f>
        <v>0</v>
      </c>
      <c r="H8" s="420"/>
      <c r="I8" s="421">
        <f>D8*H8</f>
        <v>0</v>
      </c>
      <c r="J8" s="422">
        <f>G8+I8</f>
        <v>0</v>
      </c>
    </row>
    <row r="9" spans="1:10" ht="46.5" customHeight="1" x14ac:dyDescent="0.25">
      <c r="A9" s="367">
        <v>2</v>
      </c>
      <c r="B9" s="368" t="s">
        <v>803</v>
      </c>
      <c r="C9" s="369" t="s">
        <v>804</v>
      </c>
      <c r="D9" s="370">
        <v>1</v>
      </c>
      <c r="E9" s="370" t="s">
        <v>805</v>
      </c>
      <c r="F9" s="419"/>
      <c r="G9" s="223">
        <f t="shared" si="0"/>
        <v>0</v>
      </c>
      <c r="H9" s="337"/>
      <c r="I9" s="224">
        <f t="shared" ref="I9:I46" si="1">D9*H9</f>
        <v>0</v>
      </c>
      <c r="J9" s="423">
        <f t="shared" ref="J9:J46" si="2">G9+I9</f>
        <v>0</v>
      </c>
    </row>
    <row r="10" spans="1:10" ht="46.5" customHeight="1" x14ac:dyDescent="0.25">
      <c r="A10" s="371">
        <v>3</v>
      </c>
      <c r="B10" s="372" t="s">
        <v>806</v>
      </c>
      <c r="C10" s="373" t="s">
        <v>807</v>
      </c>
      <c r="D10" s="313">
        <v>1</v>
      </c>
      <c r="E10" s="313" t="s">
        <v>734</v>
      </c>
      <c r="F10" s="338"/>
      <c r="G10" s="226">
        <f t="shared" si="0"/>
        <v>0</v>
      </c>
      <c r="H10" s="338"/>
      <c r="I10" s="227">
        <f>D10*H10</f>
        <v>0</v>
      </c>
      <c r="J10" s="424">
        <f t="shared" si="2"/>
        <v>0</v>
      </c>
    </row>
    <row r="11" spans="1:10" ht="15.75" customHeight="1" x14ac:dyDescent="0.25">
      <c r="A11" s="374"/>
      <c r="B11" s="375"/>
      <c r="C11" s="235" t="s">
        <v>808</v>
      </c>
      <c r="D11" s="237"/>
      <c r="E11" s="237"/>
      <c r="F11" s="238"/>
      <c r="G11" s="239"/>
      <c r="H11" s="239"/>
      <c r="I11" s="239"/>
      <c r="J11" s="425"/>
    </row>
    <row r="12" spans="1:10" ht="15.75" customHeight="1" x14ac:dyDescent="0.25">
      <c r="A12" s="376" t="s">
        <v>809</v>
      </c>
      <c r="B12" s="377"/>
      <c r="C12" s="242" t="s">
        <v>810</v>
      </c>
      <c r="D12" s="244">
        <v>75</v>
      </c>
      <c r="E12" s="244" t="s">
        <v>132</v>
      </c>
      <c r="F12" s="341"/>
      <c r="G12" s="245">
        <f t="shared" si="0"/>
        <v>0</v>
      </c>
      <c r="H12" s="343"/>
      <c r="I12" s="246">
        <f t="shared" si="1"/>
        <v>0</v>
      </c>
      <c r="J12" s="426">
        <f t="shared" si="2"/>
        <v>0</v>
      </c>
    </row>
    <row r="13" spans="1:10" ht="15.75" customHeight="1" x14ac:dyDescent="0.25">
      <c r="A13" s="376" t="s">
        <v>811</v>
      </c>
      <c r="B13" s="377"/>
      <c r="C13" s="242" t="s">
        <v>812</v>
      </c>
      <c r="D13" s="244">
        <v>35</v>
      </c>
      <c r="E13" s="244" t="s">
        <v>132</v>
      </c>
      <c r="F13" s="341"/>
      <c r="G13" s="245">
        <f t="shared" si="0"/>
        <v>0</v>
      </c>
      <c r="H13" s="343"/>
      <c r="I13" s="246">
        <f t="shared" si="1"/>
        <v>0</v>
      </c>
      <c r="J13" s="426">
        <f t="shared" si="2"/>
        <v>0</v>
      </c>
    </row>
    <row r="14" spans="1:10" ht="15.75" customHeight="1" x14ac:dyDescent="0.25">
      <c r="A14" s="378" t="s">
        <v>813</v>
      </c>
      <c r="B14" s="379"/>
      <c r="C14" s="380" t="s">
        <v>814</v>
      </c>
      <c r="D14" s="381">
        <v>35</v>
      </c>
      <c r="E14" s="381" t="s">
        <v>132</v>
      </c>
      <c r="F14" s="427"/>
      <c r="G14" s="428">
        <f t="shared" si="0"/>
        <v>0</v>
      </c>
      <c r="H14" s="429"/>
      <c r="I14" s="430">
        <f t="shared" si="1"/>
        <v>0</v>
      </c>
      <c r="J14" s="431">
        <f t="shared" si="2"/>
        <v>0</v>
      </c>
    </row>
    <row r="15" spans="1:10" ht="15.75" customHeight="1" x14ac:dyDescent="0.25">
      <c r="A15" s="382"/>
      <c r="B15" s="383"/>
      <c r="C15" s="257" t="s">
        <v>815</v>
      </c>
      <c r="D15" s="384"/>
      <c r="E15" s="384"/>
      <c r="F15" s="432"/>
      <c r="G15" s="239"/>
      <c r="H15" s="239"/>
      <c r="I15" s="239"/>
      <c r="J15" s="425"/>
    </row>
    <row r="16" spans="1:10" ht="15.75" customHeight="1" x14ac:dyDescent="0.25">
      <c r="A16" s="376" t="s">
        <v>816</v>
      </c>
      <c r="B16" s="377"/>
      <c r="C16" s="242" t="s">
        <v>817</v>
      </c>
      <c r="D16" s="244">
        <v>4</v>
      </c>
      <c r="E16" s="244" t="s">
        <v>132</v>
      </c>
      <c r="F16" s="341"/>
      <c r="G16" s="245">
        <f t="shared" si="0"/>
        <v>0</v>
      </c>
      <c r="H16" s="343"/>
      <c r="I16" s="246">
        <f t="shared" si="1"/>
        <v>0</v>
      </c>
      <c r="J16" s="426">
        <f t="shared" si="2"/>
        <v>0</v>
      </c>
    </row>
    <row r="17" spans="1:10" ht="15.75" customHeight="1" x14ac:dyDescent="0.25">
      <c r="A17" s="376" t="s">
        <v>818</v>
      </c>
      <c r="B17" s="377"/>
      <c r="C17" s="242" t="s">
        <v>819</v>
      </c>
      <c r="D17" s="244">
        <v>1.5</v>
      </c>
      <c r="E17" s="244" t="s">
        <v>132</v>
      </c>
      <c r="F17" s="341"/>
      <c r="G17" s="245">
        <f t="shared" si="0"/>
        <v>0</v>
      </c>
      <c r="H17" s="343"/>
      <c r="I17" s="246">
        <f t="shared" si="1"/>
        <v>0</v>
      </c>
      <c r="J17" s="426">
        <f t="shared" si="2"/>
        <v>0</v>
      </c>
    </row>
    <row r="18" spans="1:10" ht="15.75" customHeight="1" x14ac:dyDescent="0.25">
      <c r="A18" s="376" t="s">
        <v>820</v>
      </c>
      <c r="B18" s="377"/>
      <c r="C18" s="242" t="s">
        <v>821</v>
      </c>
      <c r="D18" s="244">
        <v>5.5</v>
      </c>
      <c r="E18" s="244" t="s">
        <v>132</v>
      </c>
      <c r="F18" s="341"/>
      <c r="G18" s="245">
        <f t="shared" si="0"/>
        <v>0</v>
      </c>
      <c r="H18" s="343"/>
      <c r="I18" s="246">
        <f t="shared" si="1"/>
        <v>0</v>
      </c>
      <c r="J18" s="426">
        <f t="shared" si="2"/>
        <v>0</v>
      </c>
    </row>
    <row r="19" spans="1:10" ht="15.75" customHeight="1" x14ac:dyDescent="0.25">
      <c r="A19" s="385">
        <v>6</v>
      </c>
      <c r="B19" s="386"/>
      <c r="C19" s="319" t="s">
        <v>822</v>
      </c>
      <c r="D19" s="321">
        <v>1</v>
      </c>
      <c r="E19" s="321" t="s">
        <v>805</v>
      </c>
      <c r="F19" s="348"/>
      <c r="G19" s="226">
        <f t="shared" si="0"/>
        <v>0</v>
      </c>
      <c r="H19" s="338"/>
      <c r="I19" s="227">
        <f t="shared" si="1"/>
        <v>0</v>
      </c>
      <c r="J19" s="424">
        <f t="shared" si="2"/>
        <v>0</v>
      </c>
    </row>
    <row r="20" spans="1:10" ht="15.75" customHeight="1" x14ac:dyDescent="0.25">
      <c r="A20" s="374"/>
      <c r="B20" s="375"/>
      <c r="C20" s="235" t="s">
        <v>823</v>
      </c>
      <c r="D20" s="237"/>
      <c r="E20" s="237"/>
      <c r="F20" s="238"/>
      <c r="G20" s="239"/>
      <c r="H20" s="239"/>
      <c r="I20" s="239"/>
      <c r="J20" s="425"/>
    </row>
    <row r="21" spans="1:10" ht="15.75" customHeight="1" x14ac:dyDescent="0.25">
      <c r="A21" s="376" t="s">
        <v>824</v>
      </c>
      <c r="B21" s="377"/>
      <c r="C21" s="280" t="s">
        <v>825</v>
      </c>
      <c r="D21" s="244">
        <v>70</v>
      </c>
      <c r="E21" s="244" t="s">
        <v>132</v>
      </c>
      <c r="F21" s="341"/>
      <c r="G21" s="245">
        <f t="shared" si="0"/>
        <v>0</v>
      </c>
      <c r="H21" s="343"/>
      <c r="I21" s="246">
        <f t="shared" si="1"/>
        <v>0</v>
      </c>
      <c r="J21" s="426">
        <f t="shared" si="2"/>
        <v>0</v>
      </c>
    </row>
    <row r="22" spans="1:10" ht="15.75" customHeight="1" x14ac:dyDescent="0.25">
      <c r="A22" s="376" t="s">
        <v>826</v>
      </c>
      <c r="B22" s="377"/>
      <c r="C22" s="280" t="s">
        <v>827</v>
      </c>
      <c r="D22" s="244">
        <v>75</v>
      </c>
      <c r="E22" s="244" t="s">
        <v>132</v>
      </c>
      <c r="F22" s="341"/>
      <c r="G22" s="245">
        <f t="shared" si="0"/>
        <v>0</v>
      </c>
      <c r="H22" s="343"/>
      <c r="I22" s="246">
        <f t="shared" si="1"/>
        <v>0</v>
      </c>
      <c r="J22" s="426">
        <f t="shared" si="2"/>
        <v>0</v>
      </c>
    </row>
    <row r="23" spans="1:10" ht="15.75" customHeight="1" x14ac:dyDescent="0.25">
      <c r="A23" s="376" t="s">
        <v>828</v>
      </c>
      <c r="B23" s="377"/>
      <c r="C23" s="280" t="s">
        <v>829</v>
      </c>
      <c r="D23" s="244">
        <v>5.5</v>
      </c>
      <c r="E23" s="244" t="s">
        <v>132</v>
      </c>
      <c r="F23" s="341"/>
      <c r="G23" s="245">
        <f t="shared" si="0"/>
        <v>0</v>
      </c>
      <c r="H23" s="343"/>
      <c r="I23" s="246">
        <f t="shared" si="1"/>
        <v>0</v>
      </c>
      <c r="J23" s="426">
        <f t="shared" si="2"/>
        <v>0</v>
      </c>
    </row>
    <row r="24" spans="1:10" ht="15.75" customHeight="1" x14ac:dyDescent="0.25">
      <c r="A24" s="387" t="s">
        <v>830</v>
      </c>
      <c r="B24" s="388"/>
      <c r="C24" s="389" t="s">
        <v>831</v>
      </c>
      <c r="D24" s="390">
        <v>9</v>
      </c>
      <c r="E24" s="390" t="s">
        <v>832</v>
      </c>
      <c r="F24" s="433"/>
      <c r="G24" s="434">
        <f t="shared" si="0"/>
        <v>0</v>
      </c>
      <c r="H24" s="435"/>
      <c r="I24" s="436">
        <f t="shared" si="1"/>
        <v>0</v>
      </c>
      <c r="J24" s="437">
        <f t="shared" si="2"/>
        <v>0</v>
      </c>
    </row>
    <row r="25" spans="1:10" ht="15.75" customHeight="1" x14ac:dyDescent="0.25">
      <c r="A25" s="374"/>
      <c r="B25" s="375"/>
      <c r="C25" s="391" t="s">
        <v>769</v>
      </c>
      <c r="D25" s="237"/>
      <c r="E25" s="237"/>
      <c r="F25" s="238"/>
      <c r="G25" s="239"/>
      <c r="H25" s="239"/>
      <c r="I25" s="239"/>
      <c r="J25" s="425"/>
    </row>
    <row r="26" spans="1:10" ht="15.75" customHeight="1" x14ac:dyDescent="0.25">
      <c r="A26" s="376" t="s">
        <v>833</v>
      </c>
      <c r="B26" s="377"/>
      <c r="C26" s="280" t="s">
        <v>834</v>
      </c>
      <c r="D26" s="244">
        <v>150.5</v>
      </c>
      <c r="E26" s="244" t="s">
        <v>132</v>
      </c>
      <c r="F26" s="341"/>
      <c r="G26" s="245">
        <f t="shared" si="0"/>
        <v>0</v>
      </c>
      <c r="H26" s="351"/>
      <c r="I26" s="351"/>
      <c r="J26" s="426">
        <f t="shared" si="2"/>
        <v>0</v>
      </c>
    </row>
    <row r="27" spans="1:10" ht="15.75" customHeight="1" x14ac:dyDescent="0.25">
      <c r="A27" s="376" t="s">
        <v>835</v>
      </c>
      <c r="B27" s="377"/>
      <c r="C27" s="280" t="s">
        <v>836</v>
      </c>
      <c r="D27" s="244">
        <v>1.5</v>
      </c>
      <c r="E27" s="244" t="s">
        <v>132</v>
      </c>
      <c r="F27" s="341"/>
      <c r="G27" s="245">
        <f t="shared" si="0"/>
        <v>0</v>
      </c>
      <c r="H27" s="351"/>
      <c r="I27" s="351"/>
      <c r="J27" s="426">
        <f t="shared" si="2"/>
        <v>0</v>
      </c>
    </row>
    <row r="28" spans="1:10" ht="15.75" customHeight="1" x14ac:dyDescent="0.25">
      <c r="A28" s="387" t="s">
        <v>837</v>
      </c>
      <c r="B28" s="392"/>
      <c r="C28" s="393" t="s">
        <v>838</v>
      </c>
      <c r="D28" s="381">
        <v>1</v>
      </c>
      <c r="E28" s="381" t="s">
        <v>734</v>
      </c>
      <c r="F28" s="433"/>
      <c r="G28" s="434">
        <f t="shared" si="0"/>
        <v>0</v>
      </c>
      <c r="H28" s="438"/>
      <c r="I28" s="438"/>
      <c r="J28" s="437">
        <f t="shared" si="2"/>
        <v>0</v>
      </c>
    </row>
    <row r="29" spans="1:10" ht="30" customHeight="1" x14ac:dyDescent="0.25">
      <c r="A29" s="371">
        <v>9</v>
      </c>
      <c r="B29" s="394" t="s">
        <v>839</v>
      </c>
      <c r="C29" s="373" t="s">
        <v>840</v>
      </c>
      <c r="D29" s="313">
        <v>3</v>
      </c>
      <c r="E29" s="313" t="s">
        <v>734</v>
      </c>
      <c r="F29" s="338"/>
      <c r="G29" s="226">
        <f t="shared" si="0"/>
        <v>0</v>
      </c>
      <c r="H29" s="338"/>
      <c r="I29" s="227">
        <f t="shared" si="1"/>
        <v>0</v>
      </c>
      <c r="J29" s="424">
        <f t="shared" si="2"/>
        <v>0</v>
      </c>
    </row>
    <row r="30" spans="1:10" ht="30" customHeight="1" x14ac:dyDescent="0.25">
      <c r="A30" s="371">
        <v>10</v>
      </c>
      <c r="B30" s="394" t="s">
        <v>841</v>
      </c>
      <c r="C30" s="395" t="s">
        <v>842</v>
      </c>
      <c r="D30" s="313">
        <v>1</v>
      </c>
      <c r="E30" s="313" t="s">
        <v>734</v>
      </c>
      <c r="F30" s="338"/>
      <c r="G30" s="226">
        <f t="shared" si="0"/>
        <v>0</v>
      </c>
      <c r="H30" s="338"/>
      <c r="I30" s="227">
        <f t="shared" si="1"/>
        <v>0</v>
      </c>
      <c r="J30" s="424">
        <f t="shared" si="2"/>
        <v>0</v>
      </c>
    </row>
    <row r="31" spans="1:10" ht="28.5" customHeight="1" x14ac:dyDescent="0.25">
      <c r="A31" s="371">
        <v>11</v>
      </c>
      <c r="B31" s="394" t="s">
        <v>843</v>
      </c>
      <c r="C31" s="373" t="s">
        <v>844</v>
      </c>
      <c r="D31" s="313">
        <v>1</v>
      </c>
      <c r="E31" s="313" t="s">
        <v>734</v>
      </c>
      <c r="F31" s="338"/>
      <c r="G31" s="226">
        <f t="shared" si="0"/>
        <v>0</v>
      </c>
      <c r="H31" s="338"/>
      <c r="I31" s="227">
        <f t="shared" si="1"/>
        <v>0</v>
      </c>
      <c r="J31" s="424">
        <f t="shared" si="2"/>
        <v>0</v>
      </c>
    </row>
    <row r="32" spans="1:10" ht="15.75" customHeight="1" x14ac:dyDescent="0.25">
      <c r="A32" s="385">
        <v>12</v>
      </c>
      <c r="B32" s="386"/>
      <c r="C32" s="322" t="s">
        <v>845</v>
      </c>
      <c r="D32" s="321">
        <v>1</v>
      </c>
      <c r="E32" s="321" t="s">
        <v>500</v>
      </c>
      <c r="F32" s="348"/>
      <c r="G32" s="226">
        <f t="shared" si="0"/>
        <v>0</v>
      </c>
      <c r="H32" s="338"/>
      <c r="I32" s="227">
        <f t="shared" si="1"/>
        <v>0</v>
      </c>
      <c r="J32" s="424">
        <f t="shared" si="2"/>
        <v>0</v>
      </c>
    </row>
    <row r="33" spans="1:10" ht="30" customHeight="1" x14ac:dyDescent="0.25">
      <c r="A33" s="367">
        <v>13</v>
      </c>
      <c r="B33" s="386"/>
      <c r="C33" s="396" t="s">
        <v>846</v>
      </c>
      <c r="D33" s="370">
        <v>2</v>
      </c>
      <c r="E33" s="370" t="s">
        <v>500</v>
      </c>
      <c r="F33" s="337"/>
      <c r="G33" s="226">
        <f t="shared" si="0"/>
        <v>0</v>
      </c>
      <c r="H33" s="338"/>
      <c r="I33" s="227">
        <f t="shared" si="1"/>
        <v>0</v>
      </c>
      <c r="J33" s="424">
        <f t="shared" si="2"/>
        <v>0</v>
      </c>
    </row>
    <row r="34" spans="1:10" ht="30" customHeight="1" x14ac:dyDescent="0.25">
      <c r="A34" s="367">
        <v>14</v>
      </c>
      <c r="B34" s="386"/>
      <c r="C34" s="396" t="s">
        <v>847</v>
      </c>
      <c r="D34" s="370">
        <v>2</v>
      </c>
      <c r="E34" s="370" t="s">
        <v>500</v>
      </c>
      <c r="F34" s="337"/>
      <c r="G34" s="226">
        <f t="shared" si="0"/>
        <v>0</v>
      </c>
      <c r="H34" s="338"/>
      <c r="I34" s="227">
        <f t="shared" si="1"/>
        <v>0</v>
      </c>
      <c r="J34" s="424">
        <f t="shared" si="2"/>
        <v>0</v>
      </c>
    </row>
    <row r="35" spans="1:10" ht="15.75" customHeight="1" x14ac:dyDescent="0.25">
      <c r="A35" s="385">
        <v>15</v>
      </c>
      <c r="B35" s="386"/>
      <c r="C35" s="322" t="s">
        <v>848</v>
      </c>
      <c r="D35" s="321">
        <v>2</v>
      </c>
      <c r="E35" s="321" t="s">
        <v>500</v>
      </c>
      <c r="F35" s="348"/>
      <c r="G35" s="226">
        <f t="shared" si="0"/>
        <v>0</v>
      </c>
      <c r="H35" s="338"/>
      <c r="I35" s="227">
        <f t="shared" si="1"/>
        <v>0</v>
      </c>
      <c r="J35" s="424">
        <f t="shared" si="2"/>
        <v>0</v>
      </c>
    </row>
    <row r="36" spans="1:10" ht="15.75" customHeight="1" x14ac:dyDescent="0.25">
      <c r="A36" s="385">
        <v>16</v>
      </c>
      <c r="B36" s="386"/>
      <c r="C36" s="322" t="s">
        <v>849</v>
      </c>
      <c r="D36" s="321">
        <v>1</v>
      </c>
      <c r="E36" s="321" t="s">
        <v>500</v>
      </c>
      <c r="F36" s="348"/>
      <c r="G36" s="226">
        <f t="shared" si="0"/>
        <v>0</v>
      </c>
      <c r="H36" s="338"/>
      <c r="I36" s="227">
        <f t="shared" si="1"/>
        <v>0</v>
      </c>
      <c r="J36" s="424">
        <f t="shared" si="2"/>
        <v>0</v>
      </c>
    </row>
    <row r="37" spans="1:10" ht="15.75" customHeight="1" x14ac:dyDescent="0.25">
      <c r="A37" s="385">
        <v>17</v>
      </c>
      <c r="B37" s="386"/>
      <c r="C37" s="322" t="s">
        <v>850</v>
      </c>
      <c r="D37" s="321">
        <v>2</v>
      </c>
      <c r="E37" s="321" t="s">
        <v>500</v>
      </c>
      <c r="F37" s="348"/>
      <c r="G37" s="226">
        <f t="shared" si="0"/>
        <v>0</v>
      </c>
      <c r="H37" s="338"/>
      <c r="I37" s="227">
        <f t="shared" si="1"/>
        <v>0</v>
      </c>
      <c r="J37" s="424">
        <f t="shared" si="2"/>
        <v>0</v>
      </c>
    </row>
    <row r="38" spans="1:10" ht="15.75" customHeight="1" x14ac:dyDescent="0.25">
      <c r="A38" s="385">
        <v>18</v>
      </c>
      <c r="B38" s="386"/>
      <c r="C38" s="322" t="s">
        <v>851</v>
      </c>
      <c r="D38" s="321">
        <v>2</v>
      </c>
      <c r="E38" s="321" t="s">
        <v>500</v>
      </c>
      <c r="F38" s="348"/>
      <c r="G38" s="226">
        <f t="shared" si="0"/>
        <v>0</v>
      </c>
      <c r="H38" s="338"/>
      <c r="I38" s="227">
        <f t="shared" si="1"/>
        <v>0</v>
      </c>
      <c r="J38" s="424">
        <f t="shared" si="2"/>
        <v>0</v>
      </c>
    </row>
    <row r="39" spans="1:10" ht="15.75" customHeight="1" x14ac:dyDescent="0.25">
      <c r="A39" s="385">
        <v>19</v>
      </c>
      <c r="B39" s="386"/>
      <c r="C39" s="322" t="s">
        <v>852</v>
      </c>
      <c r="D39" s="321">
        <v>1</v>
      </c>
      <c r="E39" s="321" t="s">
        <v>500</v>
      </c>
      <c r="F39" s="348"/>
      <c r="G39" s="226">
        <f t="shared" si="0"/>
        <v>0</v>
      </c>
      <c r="H39" s="338"/>
      <c r="I39" s="227">
        <f t="shared" si="1"/>
        <v>0</v>
      </c>
      <c r="J39" s="424">
        <f t="shared" si="2"/>
        <v>0</v>
      </c>
    </row>
    <row r="40" spans="1:10" ht="15.75" customHeight="1" x14ac:dyDescent="0.25">
      <c r="A40" s="385">
        <v>20</v>
      </c>
      <c r="B40" s="386"/>
      <c r="C40" s="397" t="s">
        <v>853</v>
      </c>
      <c r="D40" s="398">
        <v>1</v>
      </c>
      <c r="E40" s="398" t="s">
        <v>500</v>
      </c>
      <c r="F40" s="348"/>
      <c r="G40" s="226">
        <f t="shared" si="0"/>
        <v>0</v>
      </c>
      <c r="H40" s="338"/>
      <c r="I40" s="227">
        <f t="shared" si="1"/>
        <v>0</v>
      </c>
      <c r="J40" s="424">
        <f t="shared" si="2"/>
        <v>0</v>
      </c>
    </row>
    <row r="41" spans="1:10" ht="15.75" customHeight="1" x14ac:dyDescent="0.25">
      <c r="A41" s="385">
        <v>21</v>
      </c>
      <c r="B41" s="386"/>
      <c r="C41" s="322" t="s">
        <v>854</v>
      </c>
      <c r="D41" s="321">
        <v>1</v>
      </c>
      <c r="E41" s="321" t="s">
        <v>500</v>
      </c>
      <c r="F41" s="348"/>
      <c r="G41" s="226">
        <f t="shared" si="0"/>
        <v>0</v>
      </c>
      <c r="H41" s="338"/>
      <c r="I41" s="227">
        <f t="shared" si="1"/>
        <v>0</v>
      </c>
      <c r="J41" s="424">
        <f t="shared" si="2"/>
        <v>0</v>
      </c>
    </row>
    <row r="42" spans="1:10" ht="15.75" customHeight="1" x14ac:dyDescent="0.25">
      <c r="A42" s="385">
        <v>22</v>
      </c>
      <c r="B42" s="386"/>
      <c r="C42" s="322" t="s">
        <v>855</v>
      </c>
      <c r="D42" s="321">
        <v>4</v>
      </c>
      <c r="E42" s="321" t="s">
        <v>500</v>
      </c>
      <c r="F42" s="348"/>
      <c r="G42" s="226">
        <f t="shared" si="0"/>
        <v>0</v>
      </c>
      <c r="H42" s="338"/>
      <c r="I42" s="227">
        <f t="shared" si="1"/>
        <v>0</v>
      </c>
      <c r="J42" s="424">
        <f t="shared" si="2"/>
        <v>0</v>
      </c>
    </row>
    <row r="43" spans="1:10" ht="15.75" customHeight="1" x14ac:dyDescent="0.25">
      <c r="A43" s="385">
        <v>23</v>
      </c>
      <c r="B43" s="386"/>
      <c r="C43" s="322" t="s">
        <v>856</v>
      </c>
      <c r="D43" s="321">
        <v>4</v>
      </c>
      <c r="E43" s="321" t="s">
        <v>500</v>
      </c>
      <c r="F43" s="348"/>
      <c r="G43" s="226">
        <f t="shared" si="0"/>
        <v>0</v>
      </c>
      <c r="H43" s="338"/>
      <c r="I43" s="227">
        <f t="shared" si="1"/>
        <v>0</v>
      </c>
      <c r="J43" s="424">
        <f t="shared" si="2"/>
        <v>0</v>
      </c>
    </row>
    <row r="44" spans="1:10" ht="15.75" customHeight="1" x14ac:dyDescent="0.25">
      <c r="A44" s="385">
        <v>24</v>
      </c>
      <c r="B44" s="386"/>
      <c r="C44" s="322" t="s">
        <v>857</v>
      </c>
      <c r="D44" s="321">
        <v>1</v>
      </c>
      <c r="E44" s="321" t="s">
        <v>500</v>
      </c>
      <c r="F44" s="348"/>
      <c r="G44" s="223">
        <f t="shared" si="0"/>
        <v>0</v>
      </c>
      <c r="H44" s="337"/>
      <c r="I44" s="224">
        <f t="shared" si="1"/>
        <v>0</v>
      </c>
      <c r="J44" s="423">
        <f t="shared" si="2"/>
        <v>0</v>
      </c>
    </row>
    <row r="45" spans="1:10" ht="15.75" customHeight="1" x14ac:dyDescent="0.25">
      <c r="A45" s="385">
        <v>25</v>
      </c>
      <c r="B45" s="386"/>
      <c r="C45" s="322" t="s">
        <v>858</v>
      </c>
      <c r="D45" s="321">
        <v>1</v>
      </c>
      <c r="E45" s="321" t="s">
        <v>500</v>
      </c>
      <c r="F45" s="348"/>
      <c r="G45" s="226">
        <f t="shared" si="0"/>
        <v>0</v>
      </c>
      <c r="H45" s="338"/>
      <c r="I45" s="227">
        <f t="shared" si="1"/>
        <v>0</v>
      </c>
      <c r="J45" s="424">
        <f t="shared" si="2"/>
        <v>0</v>
      </c>
    </row>
    <row r="46" spans="1:10" ht="15.75" customHeight="1" x14ac:dyDescent="0.25">
      <c r="A46" s="385">
        <v>26</v>
      </c>
      <c r="B46" s="399"/>
      <c r="C46" s="400" t="s">
        <v>859</v>
      </c>
      <c r="D46" s="401">
        <v>12</v>
      </c>
      <c r="E46" s="401" t="s">
        <v>500</v>
      </c>
      <c r="F46" s="439"/>
      <c r="G46" s="226">
        <f t="shared" si="0"/>
        <v>0</v>
      </c>
      <c r="H46" s="338"/>
      <c r="I46" s="227">
        <f t="shared" si="1"/>
        <v>0</v>
      </c>
      <c r="J46" s="424">
        <f t="shared" si="2"/>
        <v>0</v>
      </c>
    </row>
    <row r="47" spans="1:10" ht="15.75" customHeight="1" x14ac:dyDescent="0.25">
      <c r="A47" s="402"/>
      <c r="B47" s="403"/>
      <c r="C47" s="404" t="s">
        <v>860</v>
      </c>
      <c r="D47" s="405"/>
      <c r="E47" s="405"/>
      <c r="F47" s="440"/>
      <c r="G47" s="441"/>
      <c r="H47" s="441"/>
      <c r="I47" s="441"/>
      <c r="J47" s="442"/>
    </row>
    <row r="48" spans="1:10" ht="15.75" customHeight="1" x14ac:dyDescent="0.25">
      <c r="A48" s="406"/>
      <c r="B48" s="407"/>
      <c r="C48" s="250" t="s">
        <v>808</v>
      </c>
      <c r="D48" s="390"/>
      <c r="E48" s="390"/>
      <c r="F48" s="443"/>
      <c r="G48" s="444"/>
      <c r="H48" s="444"/>
      <c r="I48" s="444"/>
      <c r="J48" s="445"/>
    </row>
    <row r="49" spans="1:10" ht="15.75" customHeight="1" x14ac:dyDescent="0.25">
      <c r="A49" s="408">
        <v>27</v>
      </c>
      <c r="B49" s="409"/>
      <c r="C49" s="410" t="s">
        <v>861</v>
      </c>
      <c r="D49" s="411">
        <v>21</v>
      </c>
      <c r="E49" s="411" t="s">
        <v>132</v>
      </c>
      <c r="F49" s="427"/>
      <c r="G49" s="428">
        <f t="shared" ref="G49:G75" si="3">D49*F49</f>
        <v>0</v>
      </c>
      <c r="H49" s="429"/>
      <c r="I49" s="430">
        <f t="shared" ref="I49:I57" si="4">D49*H49</f>
        <v>0</v>
      </c>
      <c r="J49" s="431">
        <f t="shared" ref="J49:J74" si="5">G49+I49</f>
        <v>0</v>
      </c>
    </row>
    <row r="50" spans="1:10" ht="15.75" customHeight="1" x14ac:dyDescent="0.25">
      <c r="A50" s="385">
        <v>28</v>
      </c>
      <c r="B50" s="386"/>
      <c r="C50" s="319" t="s">
        <v>822</v>
      </c>
      <c r="D50" s="321">
        <v>1</v>
      </c>
      <c r="E50" s="321" t="s">
        <v>805</v>
      </c>
      <c r="F50" s="348"/>
      <c r="G50" s="226">
        <f t="shared" si="3"/>
        <v>0</v>
      </c>
      <c r="H50" s="338"/>
      <c r="I50" s="227">
        <f t="shared" si="4"/>
        <v>0</v>
      </c>
      <c r="J50" s="424">
        <f t="shared" si="5"/>
        <v>0</v>
      </c>
    </row>
    <row r="51" spans="1:10" ht="15.75" customHeight="1" x14ac:dyDescent="0.25">
      <c r="A51" s="374"/>
      <c r="B51" s="375"/>
      <c r="C51" s="235" t="s">
        <v>823</v>
      </c>
      <c r="D51" s="237"/>
      <c r="E51" s="237"/>
      <c r="F51" s="238"/>
      <c r="G51" s="239"/>
      <c r="H51" s="239"/>
      <c r="I51" s="239"/>
      <c r="J51" s="425"/>
    </row>
    <row r="52" spans="1:10" ht="15.75" customHeight="1" x14ac:dyDescent="0.25">
      <c r="A52" s="412">
        <v>29</v>
      </c>
      <c r="B52" s="377"/>
      <c r="C52" s="280" t="s">
        <v>862</v>
      </c>
      <c r="D52" s="244">
        <v>21</v>
      </c>
      <c r="E52" s="244" t="s">
        <v>132</v>
      </c>
      <c r="F52" s="341"/>
      <c r="G52" s="245">
        <f t="shared" ref="G52" si="6">D52*F52</f>
        <v>0</v>
      </c>
      <c r="H52" s="343"/>
      <c r="I52" s="246">
        <f t="shared" ref="I52" si="7">D52*H52</f>
        <v>0</v>
      </c>
      <c r="J52" s="426">
        <f t="shared" ref="J52" si="8">G52+I52</f>
        <v>0</v>
      </c>
    </row>
    <row r="53" spans="1:10" ht="15.75" customHeight="1" x14ac:dyDescent="0.25">
      <c r="A53" s="374"/>
      <c r="B53" s="375"/>
      <c r="C53" s="391" t="s">
        <v>769</v>
      </c>
      <c r="D53" s="237"/>
      <c r="E53" s="237"/>
      <c r="F53" s="238"/>
      <c r="G53" s="239"/>
      <c r="H53" s="239"/>
      <c r="I53" s="239"/>
      <c r="J53" s="425"/>
    </row>
    <row r="54" spans="1:10" ht="15.75" customHeight="1" x14ac:dyDescent="0.25">
      <c r="A54" s="412">
        <v>30</v>
      </c>
      <c r="B54" s="377"/>
      <c r="C54" s="280" t="s">
        <v>834</v>
      </c>
      <c r="D54" s="244">
        <v>21</v>
      </c>
      <c r="E54" s="244" t="s">
        <v>132</v>
      </c>
      <c r="F54" s="341"/>
      <c r="G54" s="245">
        <f t="shared" si="3"/>
        <v>0</v>
      </c>
      <c r="H54" s="351"/>
      <c r="I54" s="351"/>
      <c r="J54" s="426">
        <f t="shared" si="5"/>
        <v>0</v>
      </c>
    </row>
    <row r="55" spans="1:10" ht="15.75" customHeight="1" x14ac:dyDescent="0.25">
      <c r="A55" s="385">
        <v>31</v>
      </c>
      <c r="B55" s="386"/>
      <c r="C55" s="322" t="s">
        <v>863</v>
      </c>
      <c r="D55" s="321">
        <v>1</v>
      </c>
      <c r="E55" s="321" t="s">
        <v>500</v>
      </c>
      <c r="F55" s="348"/>
      <c r="G55" s="223">
        <f t="shared" si="3"/>
        <v>0</v>
      </c>
      <c r="H55" s="337"/>
      <c r="I55" s="224">
        <f t="shared" si="4"/>
        <v>0</v>
      </c>
      <c r="J55" s="423">
        <f t="shared" si="5"/>
        <v>0</v>
      </c>
    </row>
    <row r="56" spans="1:10" ht="15.75" customHeight="1" x14ac:dyDescent="0.25">
      <c r="A56" s="413">
        <v>32</v>
      </c>
      <c r="B56" s="414"/>
      <c r="C56" s="415" t="s">
        <v>864</v>
      </c>
      <c r="D56" s="416">
        <v>1</v>
      </c>
      <c r="E56" s="416" t="s">
        <v>500</v>
      </c>
      <c r="F56" s="446"/>
      <c r="G56" s="226">
        <f t="shared" si="3"/>
        <v>0</v>
      </c>
      <c r="H56" s="447"/>
      <c r="I56" s="448">
        <f t="shared" si="4"/>
        <v>0</v>
      </c>
      <c r="J56" s="424">
        <f t="shared" si="5"/>
        <v>0</v>
      </c>
    </row>
    <row r="57" spans="1:10" ht="15.75" customHeight="1" x14ac:dyDescent="0.25">
      <c r="A57" s="413">
        <v>33</v>
      </c>
      <c r="B57" s="417"/>
      <c r="C57" s="415" t="s">
        <v>865</v>
      </c>
      <c r="D57" s="416">
        <v>1</v>
      </c>
      <c r="E57" s="416" t="s">
        <v>500</v>
      </c>
      <c r="F57" s="449"/>
      <c r="G57" s="450"/>
      <c r="H57" s="447"/>
      <c r="I57" s="448">
        <f t="shared" si="4"/>
        <v>0</v>
      </c>
      <c r="J57" s="424">
        <f t="shared" si="5"/>
        <v>0</v>
      </c>
    </row>
    <row r="58" spans="1:10" ht="15.75" customHeight="1" x14ac:dyDescent="0.25">
      <c r="A58" s="402"/>
      <c r="B58" s="403"/>
      <c r="C58" s="404" t="s">
        <v>866</v>
      </c>
      <c r="D58" s="405"/>
      <c r="E58" s="405"/>
      <c r="F58" s="440"/>
      <c r="G58" s="441"/>
      <c r="H58" s="441"/>
      <c r="I58" s="441"/>
      <c r="J58" s="442"/>
    </row>
    <row r="59" spans="1:10" ht="15.75" customHeight="1" x14ac:dyDescent="0.25">
      <c r="A59" s="382"/>
      <c r="B59" s="383"/>
      <c r="C59" s="257" t="s">
        <v>815</v>
      </c>
      <c r="D59" s="384"/>
      <c r="E59" s="384"/>
      <c r="F59" s="432"/>
      <c r="G59" s="239"/>
      <c r="H59" s="239"/>
      <c r="I59" s="239"/>
      <c r="J59" s="425"/>
    </row>
    <row r="60" spans="1:10" ht="15.75" customHeight="1" x14ac:dyDescent="0.25">
      <c r="A60" s="376" t="s">
        <v>867</v>
      </c>
      <c r="B60" s="377"/>
      <c r="C60" s="242" t="s">
        <v>868</v>
      </c>
      <c r="D60" s="244">
        <v>40</v>
      </c>
      <c r="E60" s="244" t="s">
        <v>132</v>
      </c>
      <c r="F60" s="341"/>
      <c r="G60" s="245">
        <f t="shared" ref="G60:G63" si="9">D60*F60</f>
        <v>0</v>
      </c>
      <c r="H60" s="343"/>
      <c r="I60" s="246">
        <f t="shared" ref="I60:I63" si="10">D60*H60</f>
        <v>0</v>
      </c>
      <c r="J60" s="426">
        <f t="shared" ref="J60:J63" si="11">G60+I60</f>
        <v>0</v>
      </c>
    </row>
    <row r="61" spans="1:10" ht="15.75" customHeight="1" x14ac:dyDescent="0.25">
      <c r="A61" s="376" t="s">
        <v>869</v>
      </c>
      <c r="B61" s="377"/>
      <c r="C61" s="242" t="s">
        <v>870</v>
      </c>
      <c r="D61" s="244">
        <v>20</v>
      </c>
      <c r="E61" s="244" t="s">
        <v>132</v>
      </c>
      <c r="F61" s="341"/>
      <c r="G61" s="245">
        <f t="shared" si="9"/>
        <v>0</v>
      </c>
      <c r="H61" s="343"/>
      <c r="I61" s="246">
        <f t="shared" si="10"/>
        <v>0</v>
      </c>
      <c r="J61" s="426">
        <f t="shared" si="11"/>
        <v>0</v>
      </c>
    </row>
    <row r="62" spans="1:10" ht="15.75" customHeight="1" x14ac:dyDescent="0.25">
      <c r="A62" s="385">
        <v>35</v>
      </c>
      <c r="B62" s="386"/>
      <c r="C62" s="319" t="s">
        <v>822</v>
      </c>
      <c r="D62" s="321">
        <v>1</v>
      </c>
      <c r="E62" s="321" t="s">
        <v>805</v>
      </c>
      <c r="F62" s="348"/>
      <c r="G62" s="226">
        <f t="shared" si="9"/>
        <v>0</v>
      </c>
      <c r="H62" s="338"/>
      <c r="I62" s="227">
        <f t="shared" si="10"/>
        <v>0</v>
      </c>
      <c r="J62" s="424">
        <f t="shared" si="11"/>
        <v>0</v>
      </c>
    </row>
    <row r="63" spans="1:10" ht="15.75" customHeight="1" x14ac:dyDescent="0.25">
      <c r="A63" s="413">
        <v>36</v>
      </c>
      <c r="B63" s="417"/>
      <c r="C63" s="280" t="s">
        <v>871</v>
      </c>
      <c r="D63" s="244">
        <v>20</v>
      </c>
      <c r="E63" s="244" t="s">
        <v>132</v>
      </c>
      <c r="F63" s="341"/>
      <c r="G63" s="223">
        <f t="shared" si="9"/>
        <v>0</v>
      </c>
      <c r="H63" s="337"/>
      <c r="I63" s="224">
        <f t="shared" si="10"/>
        <v>0</v>
      </c>
      <c r="J63" s="423">
        <f t="shared" si="11"/>
        <v>0</v>
      </c>
    </row>
    <row r="64" spans="1:10" ht="15.75" customHeight="1" x14ac:dyDescent="0.25">
      <c r="A64" s="374"/>
      <c r="B64" s="375"/>
      <c r="C64" s="391" t="s">
        <v>769</v>
      </c>
      <c r="D64" s="237"/>
      <c r="E64" s="237"/>
      <c r="F64" s="238"/>
      <c r="G64" s="239"/>
      <c r="H64" s="239"/>
      <c r="I64" s="239"/>
      <c r="J64" s="425"/>
    </row>
    <row r="65" spans="1:10" ht="15.75" customHeight="1" x14ac:dyDescent="0.25">
      <c r="A65" s="376" t="s">
        <v>872</v>
      </c>
      <c r="B65" s="377"/>
      <c r="C65" s="280" t="s">
        <v>834</v>
      </c>
      <c r="D65" s="244">
        <v>20</v>
      </c>
      <c r="E65" s="244" t="s">
        <v>132</v>
      </c>
      <c r="F65" s="341"/>
      <c r="G65" s="245">
        <f t="shared" ref="G65:G66" si="12">D65*F65</f>
        <v>0</v>
      </c>
      <c r="H65" s="351"/>
      <c r="I65" s="351"/>
      <c r="J65" s="426">
        <f t="shared" ref="J65:J66" si="13">G65+I65</f>
        <v>0</v>
      </c>
    </row>
    <row r="66" spans="1:10" ht="15.75" customHeight="1" x14ac:dyDescent="0.25">
      <c r="A66" s="376" t="s">
        <v>873</v>
      </c>
      <c r="B66" s="377"/>
      <c r="C66" s="280" t="s">
        <v>836</v>
      </c>
      <c r="D66" s="244">
        <v>40</v>
      </c>
      <c r="E66" s="244" t="s">
        <v>132</v>
      </c>
      <c r="F66" s="341"/>
      <c r="G66" s="245">
        <f t="shared" si="12"/>
        <v>0</v>
      </c>
      <c r="H66" s="351"/>
      <c r="I66" s="351"/>
      <c r="J66" s="426">
        <f t="shared" si="13"/>
        <v>0</v>
      </c>
    </row>
    <row r="67" spans="1:10" ht="15.75" customHeight="1" x14ac:dyDescent="0.25">
      <c r="A67" s="374"/>
      <c r="B67" s="375"/>
      <c r="C67" s="235" t="s">
        <v>788</v>
      </c>
      <c r="D67" s="237"/>
      <c r="E67" s="237"/>
      <c r="F67" s="315"/>
      <c r="G67" s="316"/>
      <c r="H67" s="316"/>
      <c r="I67" s="316"/>
      <c r="J67" s="451"/>
    </row>
    <row r="68" spans="1:10" ht="15.75" customHeight="1" x14ac:dyDescent="0.25">
      <c r="A68" s="385">
        <v>38</v>
      </c>
      <c r="B68" s="386"/>
      <c r="C68" s="322" t="s">
        <v>874</v>
      </c>
      <c r="D68" s="321">
        <v>1</v>
      </c>
      <c r="E68" s="321" t="s">
        <v>734</v>
      </c>
      <c r="F68" s="452"/>
      <c r="G68" s="226">
        <f t="shared" si="3"/>
        <v>0</v>
      </c>
      <c r="H68" s="316"/>
      <c r="I68" s="316"/>
      <c r="J68" s="424">
        <f t="shared" si="5"/>
        <v>0</v>
      </c>
    </row>
    <row r="69" spans="1:10" ht="15.75" customHeight="1" x14ac:dyDescent="0.25">
      <c r="A69" s="385">
        <v>39</v>
      </c>
      <c r="B69" s="386"/>
      <c r="C69" s="322" t="s">
        <v>792</v>
      </c>
      <c r="D69" s="321">
        <v>1</v>
      </c>
      <c r="E69" s="321" t="s">
        <v>734</v>
      </c>
      <c r="F69" s="348"/>
      <c r="G69" s="226">
        <f t="shared" si="3"/>
        <v>0</v>
      </c>
      <c r="H69" s="316"/>
      <c r="I69" s="316"/>
      <c r="J69" s="424">
        <f t="shared" si="5"/>
        <v>0</v>
      </c>
    </row>
    <row r="70" spans="1:10" ht="15.75" customHeight="1" x14ac:dyDescent="0.25">
      <c r="A70" s="385">
        <v>40</v>
      </c>
      <c r="B70" s="386"/>
      <c r="C70" s="322" t="s">
        <v>790</v>
      </c>
      <c r="D70" s="321">
        <v>1</v>
      </c>
      <c r="E70" s="321" t="s">
        <v>734</v>
      </c>
      <c r="F70" s="348"/>
      <c r="G70" s="226">
        <f t="shared" si="3"/>
        <v>0</v>
      </c>
      <c r="H70" s="316"/>
      <c r="I70" s="316"/>
      <c r="J70" s="424">
        <f t="shared" si="5"/>
        <v>0</v>
      </c>
    </row>
    <row r="71" spans="1:10" ht="15.75" customHeight="1" x14ac:dyDescent="0.25">
      <c r="A71" s="385">
        <v>41</v>
      </c>
      <c r="B71" s="386"/>
      <c r="C71" s="322" t="s">
        <v>875</v>
      </c>
      <c r="D71" s="321">
        <v>1</v>
      </c>
      <c r="E71" s="321" t="s">
        <v>734</v>
      </c>
      <c r="F71" s="348"/>
      <c r="G71" s="226">
        <f t="shared" si="3"/>
        <v>0</v>
      </c>
      <c r="H71" s="316"/>
      <c r="I71" s="316"/>
      <c r="J71" s="424">
        <f t="shared" si="5"/>
        <v>0</v>
      </c>
    </row>
    <row r="72" spans="1:10" ht="15.75" customHeight="1" x14ac:dyDescent="0.25">
      <c r="A72" s="385">
        <v>42</v>
      </c>
      <c r="B72" s="386"/>
      <c r="C72" s="319" t="s">
        <v>876</v>
      </c>
      <c r="D72" s="321">
        <v>1</v>
      </c>
      <c r="E72" s="321" t="s">
        <v>734</v>
      </c>
      <c r="F72" s="348"/>
      <c r="G72" s="226">
        <f t="shared" si="3"/>
        <v>0</v>
      </c>
      <c r="H72" s="316"/>
      <c r="I72" s="316"/>
      <c r="J72" s="424">
        <f t="shared" si="5"/>
        <v>0</v>
      </c>
    </row>
    <row r="73" spans="1:10" ht="15.75" customHeight="1" x14ac:dyDescent="0.25">
      <c r="A73" s="385">
        <v>43</v>
      </c>
      <c r="B73" s="386"/>
      <c r="C73" s="319" t="s">
        <v>793</v>
      </c>
      <c r="D73" s="321">
        <v>1</v>
      </c>
      <c r="E73" s="321" t="s">
        <v>734</v>
      </c>
      <c r="F73" s="348"/>
      <c r="G73" s="226">
        <f t="shared" si="3"/>
        <v>0</v>
      </c>
      <c r="H73" s="316"/>
      <c r="I73" s="316"/>
      <c r="J73" s="424">
        <f t="shared" si="5"/>
        <v>0</v>
      </c>
    </row>
    <row r="74" spans="1:10" ht="15.75" customHeight="1" x14ac:dyDescent="0.25">
      <c r="A74" s="385">
        <v>44</v>
      </c>
      <c r="B74" s="386"/>
      <c r="C74" s="319" t="s">
        <v>877</v>
      </c>
      <c r="D74" s="321">
        <v>1</v>
      </c>
      <c r="E74" s="321" t="s">
        <v>734</v>
      </c>
      <c r="F74" s="348"/>
      <c r="G74" s="226">
        <f t="shared" si="3"/>
        <v>0</v>
      </c>
      <c r="H74" s="316"/>
      <c r="I74" s="316"/>
      <c r="J74" s="424">
        <f t="shared" si="5"/>
        <v>0</v>
      </c>
    </row>
    <row r="75" spans="1:10" ht="15.75" customHeight="1" thickBot="1" x14ac:dyDescent="0.3">
      <c r="A75" s="385">
        <v>45</v>
      </c>
      <c r="B75" s="418"/>
      <c r="C75" s="323" t="s">
        <v>795</v>
      </c>
      <c r="D75" s="325">
        <v>1</v>
      </c>
      <c r="E75" s="325" t="s">
        <v>734</v>
      </c>
      <c r="F75" s="349"/>
      <c r="G75" s="326">
        <f t="shared" si="3"/>
        <v>0</v>
      </c>
      <c r="H75" s="453"/>
      <c r="I75" s="453"/>
      <c r="J75" s="454">
        <f>G75+I75</f>
        <v>0</v>
      </c>
    </row>
    <row r="76" spans="1:10" ht="15.75" customHeight="1" thickBot="1" x14ac:dyDescent="0.3">
      <c r="A76" s="734" t="s">
        <v>796</v>
      </c>
      <c r="B76" s="736"/>
      <c r="C76" s="736"/>
      <c r="D76" s="736"/>
      <c r="E76" s="736"/>
      <c r="F76" s="736"/>
      <c r="G76" s="736"/>
      <c r="H76" s="736"/>
      <c r="I76" s="328"/>
      <c r="J76" s="329">
        <f>SUM(J8:J75)</f>
        <v>0</v>
      </c>
    </row>
  </sheetData>
  <sheetProtection algorithmName="SHA-512" hashValue="VkkbfHO+gYTeid/UVZsxiuzl+lD1+zqInu7/NkT19xLBVb0FpiN+ufzJGqRzTnF3qPe5N3LKaeMngCn3Ylhnsg==" saltValue="rnJTgaPhun9u4MfCDylqEA==" spinCount="100000" sheet="1" objects="1" scenarios="1" selectLockedCells="1"/>
  <mergeCells count="4">
    <mergeCell ref="A1:J1"/>
    <mergeCell ref="A2:J2"/>
    <mergeCell ref="A5:J5"/>
    <mergeCell ref="A76:H76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0EA6A-FE20-4282-A727-4497B83A5606}">
  <dimension ref="A1:O54"/>
  <sheetViews>
    <sheetView topLeftCell="A31" workbookViewId="0">
      <selection activeCell="F47" sqref="F47:F53"/>
    </sheetView>
  </sheetViews>
  <sheetFormatPr defaultRowHeight="15" x14ac:dyDescent="0.25"/>
  <cols>
    <col min="1" max="1" width="8" customWidth="1"/>
    <col min="2" max="2" width="7.140625" customWidth="1"/>
    <col min="3" max="3" width="69.7109375" customWidth="1"/>
    <col min="5" max="5" width="5.28515625" customWidth="1"/>
    <col min="6" max="6" width="10" style="455" bestFit="1" customWidth="1"/>
    <col min="7" max="7" width="15.85546875" style="455" customWidth="1"/>
    <col min="8" max="8" width="9.28515625" style="455" bestFit="1" customWidth="1"/>
    <col min="9" max="9" width="16" style="455" customWidth="1"/>
    <col min="10" max="10" width="13.85546875" style="455" customWidth="1"/>
    <col min="11" max="11" width="10" style="455" bestFit="1" customWidth="1"/>
    <col min="12" max="12" width="10.28515625" style="456" customWidth="1"/>
    <col min="13" max="13" width="9.140625" style="455"/>
    <col min="14" max="14" width="10" style="455" bestFit="1" customWidth="1"/>
    <col min="15" max="15" width="9.28515625" style="456" bestFit="1" customWidth="1"/>
  </cols>
  <sheetData>
    <row r="1" spans="1:13" ht="18" x14ac:dyDescent="0.25">
      <c r="A1" s="725" t="s">
        <v>798</v>
      </c>
      <c r="B1" s="726"/>
      <c r="C1" s="726"/>
      <c r="D1" s="726"/>
      <c r="E1" s="726"/>
      <c r="F1" s="726"/>
      <c r="G1" s="726"/>
      <c r="H1" s="726"/>
      <c r="I1" s="726"/>
      <c r="J1" s="727"/>
    </row>
    <row r="2" spans="1:13" ht="18.75" thickBot="1" x14ac:dyDescent="0.3">
      <c r="A2" s="728" t="s">
        <v>1010</v>
      </c>
      <c r="B2" s="729"/>
      <c r="C2" s="729"/>
      <c r="D2" s="729"/>
      <c r="E2" s="729"/>
      <c r="F2" s="729"/>
      <c r="G2" s="729"/>
      <c r="H2" s="729"/>
      <c r="I2" s="729"/>
      <c r="J2" s="730"/>
    </row>
    <row r="3" spans="1:13" ht="15.75" thickBot="1" x14ac:dyDescent="0.3">
      <c r="A3" s="189"/>
      <c r="B3" s="189"/>
      <c r="C3" s="189"/>
      <c r="D3" s="189"/>
      <c r="E3" s="189"/>
      <c r="F3" s="468"/>
      <c r="G3" s="468"/>
      <c r="H3" s="468"/>
      <c r="I3" s="468"/>
      <c r="J3" s="468"/>
    </row>
    <row r="4" spans="1:13" ht="21" x14ac:dyDescent="0.35">
      <c r="A4" s="354" t="s">
        <v>879</v>
      </c>
      <c r="B4" s="355"/>
      <c r="C4" s="192"/>
      <c r="D4" s="192"/>
      <c r="E4" s="192"/>
      <c r="F4" s="469"/>
      <c r="G4" s="469"/>
      <c r="H4" s="469"/>
      <c r="I4" s="469"/>
      <c r="J4" s="470"/>
    </row>
    <row r="5" spans="1:13" ht="15.75" customHeight="1" thickBot="1" x14ac:dyDescent="0.3">
      <c r="A5" s="731" t="s">
        <v>1178</v>
      </c>
      <c r="B5" s="732"/>
      <c r="C5" s="732"/>
      <c r="D5" s="732"/>
      <c r="E5" s="732"/>
      <c r="F5" s="732"/>
      <c r="G5" s="732"/>
      <c r="H5" s="732"/>
      <c r="I5" s="732"/>
      <c r="J5" s="733"/>
    </row>
    <row r="6" spans="1:13" ht="15.75" customHeight="1" thickBot="1" x14ac:dyDescent="0.3">
      <c r="A6" s="196"/>
      <c r="B6" s="196"/>
      <c r="C6" s="196"/>
      <c r="D6" s="196"/>
      <c r="E6" s="196"/>
      <c r="F6" s="471"/>
      <c r="G6" s="471"/>
      <c r="H6" s="471"/>
      <c r="I6" s="471"/>
      <c r="J6" s="471"/>
    </row>
    <row r="7" spans="1:13" ht="15.75" customHeight="1" x14ac:dyDescent="0.25">
      <c r="A7" s="457" t="s">
        <v>728</v>
      </c>
      <c r="B7" s="458" t="s">
        <v>800</v>
      </c>
      <c r="C7" s="199" t="s">
        <v>71</v>
      </c>
      <c r="D7" s="459" t="s">
        <v>11</v>
      </c>
      <c r="E7" s="201" t="s">
        <v>10</v>
      </c>
      <c r="F7" s="472" t="s">
        <v>729</v>
      </c>
      <c r="G7" s="472" t="s">
        <v>730</v>
      </c>
      <c r="H7" s="472" t="s">
        <v>731</v>
      </c>
      <c r="I7" s="472" t="s">
        <v>732</v>
      </c>
      <c r="J7" s="473" t="s">
        <v>73</v>
      </c>
    </row>
    <row r="8" spans="1:13" ht="15.75" customHeight="1" x14ac:dyDescent="0.25">
      <c r="A8" s="740" t="s">
        <v>880</v>
      </c>
      <c r="B8" s="741"/>
      <c r="C8" s="741"/>
      <c r="D8" s="741"/>
      <c r="E8" s="741"/>
      <c r="F8" s="741"/>
      <c r="G8" s="741"/>
      <c r="H8" s="741"/>
      <c r="I8" s="741"/>
      <c r="J8" s="742"/>
    </row>
    <row r="9" spans="1:13" ht="15.75" customHeight="1" x14ac:dyDescent="0.25">
      <c r="A9" s="460">
        <v>1</v>
      </c>
      <c r="B9" s="461" t="s">
        <v>881</v>
      </c>
      <c r="C9" s="462" t="s">
        <v>882</v>
      </c>
      <c r="D9" s="366">
        <v>1</v>
      </c>
      <c r="E9" s="366" t="s">
        <v>734</v>
      </c>
      <c r="F9" s="474"/>
      <c r="G9" s="475">
        <f t="shared" ref="G9:G12" si="0">D9*F9</f>
        <v>0</v>
      </c>
      <c r="H9" s="420"/>
      <c r="I9" s="421">
        <f>D9*H9</f>
        <v>0</v>
      </c>
      <c r="J9" s="422">
        <f>G9+I9</f>
        <v>0</v>
      </c>
      <c r="M9" s="463"/>
    </row>
    <row r="10" spans="1:13" ht="15.75" customHeight="1" x14ac:dyDescent="0.25">
      <c r="A10" s="367">
        <v>2</v>
      </c>
      <c r="B10" s="464" t="s">
        <v>883</v>
      </c>
      <c r="C10" s="396" t="s">
        <v>884</v>
      </c>
      <c r="D10" s="370">
        <v>1</v>
      </c>
      <c r="E10" s="370" t="s">
        <v>500</v>
      </c>
      <c r="F10" s="419"/>
      <c r="G10" s="223">
        <f t="shared" si="0"/>
        <v>0</v>
      </c>
      <c r="H10" s="337"/>
      <c r="I10" s="224">
        <f t="shared" ref="I10" si="1">D10*H10</f>
        <v>0</v>
      </c>
      <c r="J10" s="423">
        <f t="shared" ref="J10:J12" si="2">G10+I10</f>
        <v>0</v>
      </c>
      <c r="M10" s="463"/>
    </row>
    <row r="11" spans="1:13" ht="31.5" customHeight="1" x14ac:dyDescent="0.25">
      <c r="A11" s="371">
        <v>3</v>
      </c>
      <c r="B11" s="464" t="s">
        <v>885</v>
      </c>
      <c r="C11" s="373" t="s">
        <v>886</v>
      </c>
      <c r="D11" s="313">
        <v>1</v>
      </c>
      <c r="E11" s="313" t="s">
        <v>734</v>
      </c>
      <c r="F11" s="338"/>
      <c r="G11" s="226">
        <f t="shared" si="0"/>
        <v>0</v>
      </c>
      <c r="H11" s="338"/>
      <c r="I11" s="227">
        <f>D11*H11</f>
        <v>0</v>
      </c>
      <c r="J11" s="424">
        <f t="shared" si="2"/>
        <v>0</v>
      </c>
      <c r="M11" s="463"/>
    </row>
    <row r="12" spans="1:13" ht="15.75" customHeight="1" x14ac:dyDescent="0.25">
      <c r="A12" s="371">
        <v>4</v>
      </c>
      <c r="B12" s="464" t="s">
        <v>887</v>
      </c>
      <c r="C12" s="373" t="s">
        <v>888</v>
      </c>
      <c r="D12" s="370">
        <v>1</v>
      </c>
      <c r="E12" s="370" t="s">
        <v>500</v>
      </c>
      <c r="F12" s="419"/>
      <c r="G12" s="223">
        <f t="shared" si="0"/>
        <v>0</v>
      </c>
      <c r="H12" s="337"/>
      <c r="I12" s="224">
        <f t="shared" ref="I12:I20" si="3">D12*H12</f>
        <v>0</v>
      </c>
      <c r="J12" s="423">
        <f t="shared" si="2"/>
        <v>0</v>
      </c>
      <c r="M12" s="463"/>
    </row>
    <row r="13" spans="1:13" ht="30" customHeight="1" x14ac:dyDescent="0.25">
      <c r="A13" s="371">
        <v>5</v>
      </c>
      <c r="B13" s="465" t="s">
        <v>889</v>
      </c>
      <c r="C13" s="466" t="s">
        <v>890</v>
      </c>
      <c r="D13" s="313">
        <v>1</v>
      </c>
      <c r="E13" s="313" t="s">
        <v>500</v>
      </c>
      <c r="F13" s="316"/>
      <c r="G13" s="316"/>
      <c r="H13" s="338"/>
      <c r="I13" s="227">
        <f t="shared" si="3"/>
        <v>0</v>
      </c>
      <c r="J13" s="424">
        <f>I13</f>
        <v>0</v>
      </c>
      <c r="M13" s="463"/>
    </row>
    <row r="14" spans="1:13" ht="15.75" customHeight="1" x14ac:dyDescent="0.25">
      <c r="A14" s="371">
        <v>6</v>
      </c>
      <c r="B14" s="464" t="s">
        <v>891</v>
      </c>
      <c r="C14" s="373" t="s">
        <v>892</v>
      </c>
      <c r="D14" s="313">
        <v>1</v>
      </c>
      <c r="E14" s="313" t="s">
        <v>500</v>
      </c>
      <c r="F14" s="419"/>
      <c r="G14" s="223">
        <f t="shared" ref="G14" si="4">D14*F14</f>
        <v>0</v>
      </c>
      <c r="H14" s="337"/>
      <c r="I14" s="224">
        <f t="shared" si="3"/>
        <v>0</v>
      </c>
      <c r="J14" s="423">
        <f t="shared" ref="J14" si="5">G14+I14</f>
        <v>0</v>
      </c>
      <c r="M14" s="463"/>
    </row>
    <row r="15" spans="1:13" ht="30" customHeight="1" x14ac:dyDescent="0.25">
      <c r="A15" s="371">
        <v>7</v>
      </c>
      <c r="B15" s="465" t="s">
        <v>893</v>
      </c>
      <c r="C15" s="466" t="s">
        <v>894</v>
      </c>
      <c r="D15" s="313">
        <v>1</v>
      </c>
      <c r="E15" s="313" t="s">
        <v>500</v>
      </c>
      <c r="F15" s="316"/>
      <c r="G15" s="316"/>
      <c r="H15" s="338"/>
      <c r="I15" s="227">
        <f t="shared" si="3"/>
        <v>0</v>
      </c>
      <c r="J15" s="424">
        <f>I15</f>
        <v>0</v>
      </c>
      <c r="M15" s="463"/>
    </row>
    <row r="16" spans="1:13" ht="15.75" customHeight="1" x14ac:dyDescent="0.25">
      <c r="A16" s="371">
        <v>8</v>
      </c>
      <c r="B16" s="464" t="s">
        <v>895</v>
      </c>
      <c r="C16" s="373" t="s">
        <v>896</v>
      </c>
      <c r="D16" s="370">
        <v>1</v>
      </c>
      <c r="E16" s="370" t="s">
        <v>500</v>
      </c>
      <c r="F16" s="419"/>
      <c r="G16" s="223">
        <f t="shared" ref="G16" si="6">D16*F16</f>
        <v>0</v>
      </c>
      <c r="H16" s="337"/>
      <c r="I16" s="224">
        <f t="shared" si="3"/>
        <v>0</v>
      </c>
      <c r="J16" s="423">
        <f t="shared" ref="J16" si="7">G16+I16</f>
        <v>0</v>
      </c>
      <c r="M16" s="463"/>
    </row>
    <row r="17" spans="1:13" ht="30.75" customHeight="1" x14ac:dyDescent="0.25">
      <c r="A17" s="371">
        <v>7</v>
      </c>
      <c r="B17" s="465" t="s">
        <v>897</v>
      </c>
      <c r="C17" s="466" t="s">
        <v>898</v>
      </c>
      <c r="D17" s="313">
        <v>1</v>
      </c>
      <c r="E17" s="313" t="s">
        <v>500</v>
      </c>
      <c r="F17" s="316"/>
      <c r="G17" s="316"/>
      <c r="H17" s="338"/>
      <c r="I17" s="227">
        <f t="shared" si="3"/>
        <v>0</v>
      </c>
      <c r="J17" s="424">
        <f>I17</f>
        <v>0</v>
      </c>
      <c r="M17" s="463"/>
    </row>
    <row r="18" spans="1:13" ht="15.75" customHeight="1" x14ac:dyDescent="0.25">
      <c r="A18" s="371">
        <v>10</v>
      </c>
      <c r="B18" s="464" t="s">
        <v>899</v>
      </c>
      <c r="C18" s="373" t="s">
        <v>900</v>
      </c>
      <c r="D18" s="313">
        <v>1</v>
      </c>
      <c r="E18" s="313" t="s">
        <v>500</v>
      </c>
      <c r="F18" s="419"/>
      <c r="G18" s="223">
        <f t="shared" ref="G18:G20" si="8">D18*F18</f>
        <v>0</v>
      </c>
      <c r="H18" s="337"/>
      <c r="I18" s="224">
        <f t="shared" si="3"/>
        <v>0</v>
      </c>
      <c r="J18" s="423">
        <f t="shared" ref="J18:J20" si="9">G18+I18</f>
        <v>0</v>
      </c>
      <c r="M18" s="463"/>
    </row>
    <row r="19" spans="1:13" ht="15.75" customHeight="1" x14ac:dyDescent="0.25">
      <c r="A19" s="371">
        <v>11</v>
      </c>
      <c r="B19" s="464" t="s">
        <v>901</v>
      </c>
      <c r="C19" s="373" t="s">
        <v>902</v>
      </c>
      <c r="D19" s="313">
        <v>1</v>
      </c>
      <c r="E19" s="313" t="s">
        <v>500</v>
      </c>
      <c r="F19" s="419"/>
      <c r="G19" s="223">
        <f t="shared" si="8"/>
        <v>0</v>
      </c>
      <c r="H19" s="337"/>
      <c r="I19" s="224">
        <f t="shared" si="3"/>
        <v>0</v>
      </c>
      <c r="J19" s="423">
        <f t="shared" si="9"/>
        <v>0</v>
      </c>
      <c r="M19" s="463"/>
    </row>
    <row r="20" spans="1:13" ht="15" customHeight="1" x14ac:dyDescent="0.25">
      <c r="A20" s="371">
        <v>12</v>
      </c>
      <c r="B20" s="464" t="s">
        <v>903</v>
      </c>
      <c r="C20" s="373" t="s">
        <v>904</v>
      </c>
      <c r="D20" s="313">
        <v>1</v>
      </c>
      <c r="E20" s="313" t="s">
        <v>500</v>
      </c>
      <c r="F20" s="419"/>
      <c r="G20" s="223">
        <f t="shared" si="8"/>
        <v>0</v>
      </c>
      <c r="H20" s="337"/>
      <c r="I20" s="224">
        <f t="shared" si="3"/>
        <v>0</v>
      </c>
      <c r="J20" s="423">
        <f t="shared" si="9"/>
        <v>0</v>
      </c>
      <c r="M20" s="463"/>
    </row>
    <row r="21" spans="1:13" ht="15.75" customHeight="1" x14ac:dyDescent="0.25">
      <c r="A21" s="743" t="s">
        <v>905</v>
      </c>
      <c r="B21" s="744"/>
      <c r="C21" s="744"/>
      <c r="D21" s="744"/>
      <c r="E21" s="744"/>
      <c r="F21" s="744"/>
      <c r="G21" s="744"/>
      <c r="H21" s="744"/>
      <c r="I21" s="744"/>
      <c r="J21" s="745"/>
    </row>
    <row r="22" spans="1:13" ht="15.75" customHeight="1" x14ac:dyDescent="0.25">
      <c r="A22" s="371">
        <v>13</v>
      </c>
      <c r="B22" s="464" t="s">
        <v>906</v>
      </c>
      <c r="C22" s="373" t="s">
        <v>907</v>
      </c>
      <c r="D22" s="313">
        <v>1</v>
      </c>
      <c r="E22" s="313" t="s">
        <v>500</v>
      </c>
      <c r="F22" s="419"/>
      <c r="G22" s="223">
        <f t="shared" ref="G22:G27" si="10">D22*F22</f>
        <v>0</v>
      </c>
      <c r="H22" s="337"/>
      <c r="I22" s="224">
        <f t="shared" ref="I22:I32" si="11">D22*H22</f>
        <v>0</v>
      </c>
      <c r="J22" s="423">
        <f t="shared" ref="J22:J27" si="12">G22+I22</f>
        <v>0</v>
      </c>
    </row>
    <row r="23" spans="1:13" ht="15.75" customHeight="1" x14ac:dyDescent="0.25">
      <c r="A23" s="371">
        <v>14</v>
      </c>
      <c r="B23" s="464" t="s">
        <v>908</v>
      </c>
      <c r="C23" s="373" t="s">
        <v>909</v>
      </c>
      <c r="D23" s="313">
        <v>1</v>
      </c>
      <c r="E23" s="313" t="s">
        <v>500</v>
      </c>
      <c r="F23" s="419"/>
      <c r="G23" s="223">
        <f t="shared" si="10"/>
        <v>0</v>
      </c>
      <c r="H23" s="337"/>
      <c r="I23" s="224">
        <f t="shared" si="11"/>
        <v>0</v>
      </c>
      <c r="J23" s="423">
        <f t="shared" si="12"/>
        <v>0</v>
      </c>
    </row>
    <row r="24" spans="1:13" ht="15.75" customHeight="1" x14ac:dyDescent="0.25">
      <c r="A24" s="371">
        <v>15</v>
      </c>
      <c r="B24" s="464" t="s">
        <v>910</v>
      </c>
      <c r="C24" s="373" t="s">
        <v>911</v>
      </c>
      <c r="D24" s="313">
        <v>1</v>
      </c>
      <c r="E24" s="313" t="s">
        <v>500</v>
      </c>
      <c r="F24" s="419"/>
      <c r="G24" s="223">
        <f t="shared" si="10"/>
        <v>0</v>
      </c>
      <c r="H24" s="337"/>
      <c r="I24" s="224">
        <f t="shared" si="11"/>
        <v>0</v>
      </c>
      <c r="J24" s="423">
        <f t="shared" si="12"/>
        <v>0</v>
      </c>
    </row>
    <row r="25" spans="1:13" ht="15.75" customHeight="1" x14ac:dyDescent="0.25">
      <c r="A25" s="371">
        <v>16</v>
      </c>
      <c r="B25" s="464" t="s">
        <v>912</v>
      </c>
      <c r="C25" s="396" t="s">
        <v>913</v>
      </c>
      <c r="D25" s="370">
        <v>1</v>
      </c>
      <c r="E25" s="370" t="s">
        <v>500</v>
      </c>
      <c r="F25" s="419"/>
      <c r="G25" s="223">
        <f t="shared" si="10"/>
        <v>0</v>
      </c>
      <c r="H25" s="337"/>
      <c r="I25" s="224">
        <f t="shared" si="11"/>
        <v>0</v>
      </c>
      <c r="J25" s="423">
        <f t="shared" si="12"/>
        <v>0</v>
      </c>
    </row>
    <row r="26" spans="1:13" ht="15.75" customHeight="1" x14ac:dyDescent="0.25">
      <c r="A26" s="371">
        <v>17</v>
      </c>
      <c r="B26" s="464" t="s">
        <v>914</v>
      </c>
      <c r="C26" s="373" t="s">
        <v>915</v>
      </c>
      <c r="D26" s="313">
        <v>1</v>
      </c>
      <c r="E26" s="313" t="s">
        <v>500</v>
      </c>
      <c r="F26" s="419"/>
      <c r="G26" s="223">
        <f t="shared" si="10"/>
        <v>0</v>
      </c>
      <c r="H26" s="337"/>
      <c r="I26" s="224">
        <f t="shared" si="11"/>
        <v>0</v>
      </c>
      <c r="J26" s="423">
        <f t="shared" si="12"/>
        <v>0</v>
      </c>
    </row>
    <row r="27" spans="1:13" ht="15.75" customHeight="1" x14ac:dyDescent="0.25">
      <c r="A27" s="371">
        <v>18</v>
      </c>
      <c r="B27" s="464" t="s">
        <v>916</v>
      </c>
      <c r="C27" s="373" t="s">
        <v>917</v>
      </c>
      <c r="D27" s="313">
        <v>1</v>
      </c>
      <c r="E27" s="313" t="s">
        <v>500</v>
      </c>
      <c r="F27" s="419"/>
      <c r="G27" s="223">
        <f t="shared" si="10"/>
        <v>0</v>
      </c>
      <c r="H27" s="337"/>
      <c r="I27" s="224">
        <f t="shared" si="11"/>
        <v>0</v>
      </c>
      <c r="J27" s="423">
        <f t="shared" si="12"/>
        <v>0</v>
      </c>
    </row>
    <row r="28" spans="1:13" ht="30" customHeight="1" x14ac:dyDescent="0.25">
      <c r="A28" s="371">
        <v>19</v>
      </c>
      <c r="B28" s="465" t="s">
        <v>918</v>
      </c>
      <c r="C28" s="466" t="s">
        <v>894</v>
      </c>
      <c r="D28" s="313">
        <v>1</v>
      </c>
      <c r="E28" s="313" t="s">
        <v>500</v>
      </c>
      <c r="F28" s="316"/>
      <c r="G28" s="316"/>
      <c r="H28" s="338"/>
      <c r="I28" s="227">
        <f t="shared" si="11"/>
        <v>0</v>
      </c>
      <c r="J28" s="424">
        <f>I28</f>
        <v>0</v>
      </c>
    </row>
    <row r="29" spans="1:13" ht="31.5" customHeight="1" x14ac:dyDescent="0.25">
      <c r="A29" s="371">
        <v>20</v>
      </c>
      <c r="B29" s="465" t="s">
        <v>919</v>
      </c>
      <c r="C29" s="466" t="s">
        <v>898</v>
      </c>
      <c r="D29" s="313">
        <v>1</v>
      </c>
      <c r="E29" s="313" t="s">
        <v>500</v>
      </c>
      <c r="F29" s="316"/>
      <c r="G29" s="316"/>
      <c r="H29" s="338"/>
      <c r="I29" s="227">
        <f t="shared" si="11"/>
        <v>0</v>
      </c>
      <c r="J29" s="424">
        <f>I29</f>
        <v>0</v>
      </c>
    </row>
    <row r="30" spans="1:13" ht="15.75" customHeight="1" x14ac:dyDescent="0.25">
      <c r="A30" s="371">
        <v>21</v>
      </c>
      <c r="B30" s="464" t="s">
        <v>920</v>
      </c>
      <c r="C30" s="373" t="s">
        <v>921</v>
      </c>
      <c r="D30" s="313">
        <v>1</v>
      </c>
      <c r="E30" s="313" t="s">
        <v>500</v>
      </c>
      <c r="F30" s="419"/>
      <c r="G30" s="223">
        <f t="shared" ref="G30:G38" si="13">D30*F30</f>
        <v>0</v>
      </c>
      <c r="H30" s="337"/>
      <c r="I30" s="224">
        <f t="shared" si="11"/>
        <v>0</v>
      </c>
      <c r="J30" s="423">
        <f t="shared" ref="J30:J37" si="14">G30+I30</f>
        <v>0</v>
      </c>
    </row>
    <row r="31" spans="1:13" ht="15.75" customHeight="1" x14ac:dyDescent="0.25">
      <c r="A31" s="371">
        <v>22</v>
      </c>
      <c r="B31" s="464" t="s">
        <v>922</v>
      </c>
      <c r="C31" s="396" t="s">
        <v>913</v>
      </c>
      <c r="D31" s="313">
        <v>1</v>
      </c>
      <c r="E31" s="313" t="s">
        <v>500</v>
      </c>
      <c r="F31" s="419"/>
      <c r="G31" s="223">
        <f t="shared" si="13"/>
        <v>0</v>
      </c>
      <c r="H31" s="337"/>
      <c r="I31" s="224">
        <f t="shared" si="11"/>
        <v>0</v>
      </c>
      <c r="J31" s="423">
        <f t="shared" si="14"/>
        <v>0</v>
      </c>
    </row>
    <row r="32" spans="1:13" ht="15.75" customHeight="1" x14ac:dyDescent="0.25">
      <c r="A32" s="371">
        <v>23</v>
      </c>
      <c r="B32" s="464" t="s">
        <v>923</v>
      </c>
      <c r="C32" s="373" t="s">
        <v>924</v>
      </c>
      <c r="D32" s="313">
        <v>1</v>
      </c>
      <c r="E32" s="313" t="s">
        <v>500</v>
      </c>
      <c r="F32" s="419"/>
      <c r="G32" s="223">
        <f t="shared" si="13"/>
        <v>0</v>
      </c>
      <c r="H32" s="337"/>
      <c r="I32" s="224">
        <f t="shared" si="11"/>
        <v>0</v>
      </c>
      <c r="J32" s="423">
        <f t="shared" si="14"/>
        <v>0</v>
      </c>
    </row>
    <row r="33" spans="1:10" ht="30" customHeight="1" x14ac:dyDescent="0.25">
      <c r="A33" s="371">
        <v>24</v>
      </c>
      <c r="B33" s="464" t="s">
        <v>925</v>
      </c>
      <c r="C33" s="373" t="s">
        <v>926</v>
      </c>
      <c r="D33" s="313">
        <v>1</v>
      </c>
      <c r="E33" s="313" t="s">
        <v>734</v>
      </c>
      <c r="F33" s="338"/>
      <c r="G33" s="226">
        <f t="shared" si="13"/>
        <v>0</v>
      </c>
      <c r="H33" s="338"/>
      <c r="I33" s="227">
        <f>D33*H33</f>
        <v>0</v>
      </c>
      <c r="J33" s="424">
        <f t="shared" si="14"/>
        <v>0</v>
      </c>
    </row>
    <row r="34" spans="1:10" ht="15.75" customHeight="1" x14ac:dyDescent="0.25">
      <c r="A34" s="371">
        <v>25</v>
      </c>
      <c r="B34" s="464" t="s">
        <v>927</v>
      </c>
      <c r="C34" s="373" t="s">
        <v>928</v>
      </c>
      <c r="D34" s="313">
        <v>1</v>
      </c>
      <c r="E34" s="313" t="s">
        <v>500</v>
      </c>
      <c r="F34" s="419"/>
      <c r="G34" s="223">
        <f t="shared" si="13"/>
        <v>0</v>
      </c>
      <c r="H34" s="337"/>
      <c r="I34" s="224">
        <f t="shared" ref="I34" si="15">D34*H34</f>
        <v>0</v>
      </c>
      <c r="J34" s="423">
        <f t="shared" si="14"/>
        <v>0</v>
      </c>
    </row>
    <row r="35" spans="1:10" ht="15.75" customHeight="1" x14ac:dyDescent="0.25">
      <c r="A35" s="371">
        <v>26</v>
      </c>
      <c r="B35" s="464" t="s">
        <v>929</v>
      </c>
      <c r="C35" s="373" t="s">
        <v>930</v>
      </c>
      <c r="D35" s="313">
        <v>1</v>
      </c>
      <c r="E35" s="313" t="s">
        <v>734</v>
      </c>
      <c r="F35" s="338"/>
      <c r="G35" s="226">
        <f t="shared" si="13"/>
        <v>0</v>
      </c>
      <c r="H35" s="338"/>
      <c r="I35" s="227">
        <f>D35*H35</f>
        <v>0</v>
      </c>
      <c r="J35" s="424">
        <f t="shared" si="14"/>
        <v>0</v>
      </c>
    </row>
    <row r="36" spans="1:10" ht="15.75" customHeight="1" x14ac:dyDescent="0.25">
      <c r="A36" s="371">
        <v>27</v>
      </c>
      <c r="B36" s="464" t="s">
        <v>931</v>
      </c>
      <c r="C36" s="396" t="s">
        <v>932</v>
      </c>
      <c r="D36" s="313">
        <v>1</v>
      </c>
      <c r="E36" s="313" t="s">
        <v>500</v>
      </c>
      <c r="F36" s="419"/>
      <c r="G36" s="223">
        <f t="shared" si="13"/>
        <v>0</v>
      </c>
      <c r="H36" s="337"/>
      <c r="I36" s="224">
        <f t="shared" ref="I36:I37" si="16">D36*H36</f>
        <v>0</v>
      </c>
      <c r="J36" s="423">
        <f t="shared" si="14"/>
        <v>0</v>
      </c>
    </row>
    <row r="37" spans="1:10" ht="15.75" customHeight="1" x14ac:dyDescent="0.25">
      <c r="A37" s="371">
        <v>28</v>
      </c>
      <c r="B37" s="464" t="s">
        <v>933</v>
      </c>
      <c r="C37" s="396" t="s">
        <v>934</v>
      </c>
      <c r="D37" s="313">
        <v>1</v>
      </c>
      <c r="E37" s="313" t="s">
        <v>500</v>
      </c>
      <c r="F37" s="419"/>
      <c r="G37" s="223">
        <f t="shared" si="13"/>
        <v>0</v>
      </c>
      <c r="H37" s="337"/>
      <c r="I37" s="224">
        <f t="shared" si="16"/>
        <v>0</v>
      </c>
      <c r="J37" s="423">
        <f t="shared" si="14"/>
        <v>0</v>
      </c>
    </row>
    <row r="38" spans="1:10" ht="15.75" customHeight="1" x14ac:dyDescent="0.25">
      <c r="A38" s="371">
        <v>29</v>
      </c>
      <c r="B38" s="464" t="s">
        <v>935</v>
      </c>
      <c r="C38" s="396" t="s">
        <v>936</v>
      </c>
      <c r="D38" s="370">
        <v>1</v>
      </c>
      <c r="E38" s="467" t="s">
        <v>734</v>
      </c>
      <c r="F38" s="419"/>
      <c r="G38" s="223">
        <f t="shared" si="13"/>
        <v>0</v>
      </c>
      <c r="H38" s="337"/>
      <c r="I38" s="224">
        <f>D38*H38</f>
        <v>0</v>
      </c>
      <c r="J38" s="423">
        <f>G38+I38</f>
        <v>0</v>
      </c>
    </row>
    <row r="39" spans="1:10" ht="15.75" customHeight="1" x14ac:dyDescent="0.25">
      <c r="A39" s="746" t="s">
        <v>937</v>
      </c>
      <c r="B39" s="747"/>
      <c r="C39" s="747"/>
      <c r="D39" s="747"/>
      <c r="E39" s="747"/>
      <c r="F39" s="747"/>
      <c r="G39" s="747"/>
      <c r="H39" s="747"/>
      <c r="I39" s="747"/>
      <c r="J39" s="748"/>
    </row>
    <row r="40" spans="1:10" ht="15.75" customHeight="1" x14ac:dyDescent="0.25">
      <c r="A40" s="367">
        <v>30</v>
      </c>
      <c r="B40" s="464" t="s">
        <v>938</v>
      </c>
      <c r="C40" s="396" t="s">
        <v>939</v>
      </c>
      <c r="D40" s="313">
        <v>1</v>
      </c>
      <c r="E40" s="313" t="s">
        <v>500</v>
      </c>
      <c r="F40" s="419"/>
      <c r="G40" s="223">
        <f t="shared" ref="G40:G45" si="17">D40*F40</f>
        <v>0</v>
      </c>
      <c r="H40" s="337"/>
      <c r="I40" s="224">
        <f t="shared" ref="I40:I42" si="18">D40*H40</f>
        <v>0</v>
      </c>
      <c r="J40" s="423">
        <f t="shared" ref="J40:J45" si="19">G40+I40</f>
        <v>0</v>
      </c>
    </row>
    <row r="41" spans="1:10" ht="15.75" customHeight="1" x14ac:dyDescent="0.25">
      <c r="A41" s="367">
        <v>31</v>
      </c>
      <c r="B41" s="464" t="s">
        <v>940</v>
      </c>
      <c r="C41" s="373" t="s">
        <v>941</v>
      </c>
      <c r="D41" s="313">
        <v>1</v>
      </c>
      <c r="E41" s="313" t="s">
        <v>500</v>
      </c>
      <c r="F41" s="419"/>
      <c r="G41" s="223">
        <f t="shared" si="17"/>
        <v>0</v>
      </c>
      <c r="H41" s="337"/>
      <c r="I41" s="224">
        <f t="shared" si="18"/>
        <v>0</v>
      </c>
      <c r="J41" s="423">
        <f t="shared" si="19"/>
        <v>0</v>
      </c>
    </row>
    <row r="42" spans="1:10" ht="15.75" customHeight="1" x14ac:dyDescent="0.25">
      <c r="A42" s="367">
        <v>32</v>
      </c>
      <c r="B42" s="464" t="s">
        <v>942</v>
      </c>
      <c r="C42" s="396" t="s">
        <v>943</v>
      </c>
      <c r="D42" s="313">
        <v>1</v>
      </c>
      <c r="E42" s="313" t="s">
        <v>500</v>
      </c>
      <c r="F42" s="419"/>
      <c r="G42" s="223">
        <f t="shared" si="17"/>
        <v>0</v>
      </c>
      <c r="H42" s="337"/>
      <c r="I42" s="224">
        <f t="shared" si="18"/>
        <v>0</v>
      </c>
      <c r="J42" s="423">
        <f t="shared" si="19"/>
        <v>0</v>
      </c>
    </row>
    <row r="43" spans="1:10" ht="30.75" customHeight="1" x14ac:dyDescent="0.25">
      <c r="A43" s="367">
        <v>33</v>
      </c>
      <c r="B43" s="464" t="s">
        <v>944</v>
      </c>
      <c r="C43" s="373" t="s">
        <v>926</v>
      </c>
      <c r="D43" s="313">
        <v>1</v>
      </c>
      <c r="E43" s="313" t="s">
        <v>734</v>
      </c>
      <c r="F43" s="338"/>
      <c r="G43" s="226">
        <f t="shared" si="17"/>
        <v>0</v>
      </c>
      <c r="H43" s="338"/>
      <c r="I43" s="227">
        <f>D43*H43</f>
        <v>0</v>
      </c>
      <c r="J43" s="424">
        <f t="shared" si="19"/>
        <v>0</v>
      </c>
    </row>
    <row r="44" spans="1:10" ht="15.75" customHeight="1" x14ac:dyDescent="0.25">
      <c r="A44" s="367">
        <v>34</v>
      </c>
      <c r="B44" s="464" t="s">
        <v>945</v>
      </c>
      <c r="C44" s="396" t="s">
        <v>946</v>
      </c>
      <c r="D44" s="313">
        <v>1</v>
      </c>
      <c r="E44" s="313" t="s">
        <v>500</v>
      </c>
      <c r="F44" s="419"/>
      <c r="G44" s="223">
        <f t="shared" si="17"/>
        <v>0</v>
      </c>
      <c r="H44" s="337"/>
      <c r="I44" s="224">
        <f t="shared" ref="I44:I45" si="20">D44*H44</f>
        <v>0</v>
      </c>
      <c r="J44" s="423">
        <f t="shared" si="19"/>
        <v>0</v>
      </c>
    </row>
    <row r="45" spans="1:10" ht="15.75" customHeight="1" x14ac:dyDescent="0.25">
      <c r="A45" s="367">
        <v>35</v>
      </c>
      <c r="B45" s="464" t="s">
        <v>947</v>
      </c>
      <c r="C45" s="373" t="s">
        <v>948</v>
      </c>
      <c r="D45" s="313">
        <v>1</v>
      </c>
      <c r="E45" s="313" t="s">
        <v>500</v>
      </c>
      <c r="F45" s="419"/>
      <c r="G45" s="223">
        <f t="shared" si="17"/>
        <v>0</v>
      </c>
      <c r="H45" s="337"/>
      <c r="I45" s="224">
        <f t="shared" si="20"/>
        <v>0</v>
      </c>
      <c r="J45" s="423">
        <f t="shared" si="19"/>
        <v>0</v>
      </c>
    </row>
    <row r="46" spans="1:10" ht="15.75" customHeight="1" x14ac:dyDescent="0.25">
      <c r="A46" s="737" t="s">
        <v>788</v>
      </c>
      <c r="B46" s="738"/>
      <c r="C46" s="738"/>
      <c r="D46" s="738"/>
      <c r="E46" s="738"/>
      <c r="F46" s="738"/>
      <c r="G46" s="738"/>
      <c r="H46" s="738"/>
      <c r="I46" s="738"/>
      <c r="J46" s="739"/>
    </row>
    <row r="47" spans="1:10" ht="15.75" customHeight="1" x14ac:dyDescent="0.25">
      <c r="A47" s="385">
        <v>36</v>
      </c>
      <c r="B47" s="386"/>
      <c r="C47" s="322" t="s">
        <v>949</v>
      </c>
      <c r="D47" s="321">
        <v>1</v>
      </c>
      <c r="E47" s="321" t="s">
        <v>734</v>
      </c>
      <c r="F47" s="419"/>
      <c r="G47" s="223">
        <f t="shared" ref="G47:G53" si="21">D47*F47</f>
        <v>0</v>
      </c>
      <c r="H47" s="337"/>
      <c r="I47" s="224">
        <f t="shared" ref="I47:I48" si="22">D47*H47</f>
        <v>0</v>
      </c>
      <c r="J47" s="423">
        <f t="shared" ref="J47:J48" si="23">G47+I47</f>
        <v>0</v>
      </c>
    </row>
    <row r="48" spans="1:10" ht="15.75" customHeight="1" x14ac:dyDescent="0.25">
      <c r="A48" s="385">
        <v>37</v>
      </c>
      <c r="B48" s="386"/>
      <c r="C48" s="322" t="s">
        <v>950</v>
      </c>
      <c r="D48" s="321">
        <v>1</v>
      </c>
      <c r="E48" s="321" t="s">
        <v>734</v>
      </c>
      <c r="F48" s="419"/>
      <c r="G48" s="223">
        <f t="shared" si="21"/>
        <v>0</v>
      </c>
      <c r="H48" s="337"/>
      <c r="I48" s="224">
        <f t="shared" si="22"/>
        <v>0</v>
      </c>
      <c r="J48" s="423">
        <f t="shared" si="23"/>
        <v>0</v>
      </c>
    </row>
    <row r="49" spans="1:10" ht="15.75" customHeight="1" x14ac:dyDescent="0.25">
      <c r="A49" s="385">
        <v>38</v>
      </c>
      <c r="B49" s="386"/>
      <c r="C49" s="322" t="s">
        <v>951</v>
      </c>
      <c r="D49" s="321">
        <v>1</v>
      </c>
      <c r="E49" s="321" t="s">
        <v>734</v>
      </c>
      <c r="F49" s="452"/>
      <c r="G49" s="226">
        <f t="shared" si="21"/>
        <v>0</v>
      </c>
      <c r="H49" s="316"/>
      <c r="I49" s="316"/>
      <c r="J49" s="424">
        <f>G49</f>
        <v>0</v>
      </c>
    </row>
    <row r="50" spans="1:10" ht="15.75" customHeight="1" x14ac:dyDescent="0.25">
      <c r="A50" s="385">
        <v>39</v>
      </c>
      <c r="B50" s="386"/>
      <c r="C50" s="322" t="s">
        <v>792</v>
      </c>
      <c r="D50" s="321">
        <v>1</v>
      </c>
      <c r="E50" s="321" t="s">
        <v>734</v>
      </c>
      <c r="F50" s="348"/>
      <c r="G50" s="226">
        <f t="shared" si="21"/>
        <v>0</v>
      </c>
      <c r="H50" s="316"/>
      <c r="I50" s="316"/>
      <c r="J50" s="424">
        <f t="shared" ref="J50:J53" si="24">G50</f>
        <v>0</v>
      </c>
    </row>
    <row r="51" spans="1:10" ht="15.75" customHeight="1" x14ac:dyDescent="0.25">
      <c r="A51" s="385">
        <v>40</v>
      </c>
      <c r="B51" s="386"/>
      <c r="C51" s="319" t="s">
        <v>793</v>
      </c>
      <c r="D51" s="321">
        <v>1</v>
      </c>
      <c r="E51" s="321" t="s">
        <v>734</v>
      </c>
      <c r="F51" s="348"/>
      <c r="G51" s="226">
        <f t="shared" si="21"/>
        <v>0</v>
      </c>
      <c r="H51" s="316"/>
      <c r="I51" s="316"/>
      <c r="J51" s="424">
        <f t="shared" si="24"/>
        <v>0</v>
      </c>
    </row>
    <row r="52" spans="1:10" ht="15.75" customHeight="1" x14ac:dyDescent="0.25">
      <c r="A52" s="385">
        <v>41</v>
      </c>
      <c r="B52" s="386"/>
      <c r="C52" s="319" t="s">
        <v>877</v>
      </c>
      <c r="D52" s="321">
        <v>1</v>
      </c>
      <c r="E52" s="321" t="s">
        <v>734</v>
      </c>
      <c r="F52" s="348"/>
      <c r="G52" s="226">
        <f t="shared" si="21"/>
        <v>0</v>
      </c>
      <c r="H52" s="316"/>
      <c r="I52" s="316"/>
      <c r="J52" s="424">
        <f t="shared" si="24"/>
        <v>0</v>
      </c>
    </row>
    <row r="53" spans="1:10" ht="15.75" customHeight="1" thickBot="1" x14ac:dyDescent="0.3">
      <c r="A53" s="385">
        <v>42</v>
      </c>
      <c r="B53" s="418"/>
      <c r="C53" s="323" t="s">
        <v>795</v>
      </c>
      <c r="D53" s="325">
        <v>1</v>
      </c>
      <c r="E53" s="325" t="s">
        <v>734</v>
      </c>
      <c r="F53" s="349"/>
      <c r="G53" s="326">
        <f t="shared" si="21"/>
        <v>0</v>
      </c>
      <c r="H53" s="453"/>
      <c r="I53" s="453"/>
      <c r="J53" s="424">
        <f t="shared" si="24"/>
        <v>0</v>
      </c>
    </row>
    <row r="54" spans="1:10" ht="15.75" customHeight="1" thickBot="1" x14ac:dyDescent="0.3">
      <c r="A54" s="734" t="s">
        <v>796</v>
      </c>
      <c r="B54" s="736"/>
      <c r="C54" s="736"/>
      <c r="D54" s="736"/>
      <c r="E54" s="736"/>
      <c r="F54" s="736"/>
      <c r="G54" s="736"/>
      <c r="H54" s="736"/>
      <c r="I54" s="476"/>
      <c r="J54" s="329">
        <f>SUM(J9:J53)</f>
        <v>0</v>
      </c>
    </row>
  </sheetData>
  <sheetProtection algorithmName="SHA-512" hashValue="57XMnC8ba4KF+Sdn3h4rWT9b6+fFO8x5IqOg+uSX5XYRQPhbg5MTal8/JolzoLTtgPmqST46apEqPluxcux+GA==" saltValue="5QPHq0YW0adcqN+OHKthWw==" spinCount="100000" sheet="1" objects="1" scenarios="1" selectLockedCells="1"/>
  <mergeCells count="8">
    <mergeCell ref="A46:J46"/>
    <mergeCell ref="A54:H54"/>
    <mergeCell ref="A1:J1"/>
    <mergeCell ref="A2:J2"/>
    <mergeCell ref="A5:J5"/>
    <mergeCell ref="A8:J8"/>
    <mergeCell ref="A21:J21"/>
    <mergeCell ref="A39:J39"/>
  </mergeCells>
  <pageMargins left="0.7" right="0.7" top="0.78740157499999996" bottom="0.78740157499999996" header="0.3" footer="0.3"/>
  <ignoredErrors>
    <ignoredError sqref="J13:J17" formula="1"/>
    <ignoredError sqref="B34:B38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4B1A0-39FA-46F9-AC90-63E13B8797DF}">
  <dimension ref="A1:J55"/>
  <sheetViews>
    <sheetView topLeftCell="A25" workbookViewId="0">
      <selection activeCell="F44" sqref="F44:F54"/>
    </sheetView>
  </sheetViews>
  <sheetFormatPr defaultRowHeight="15" x14ac:dyDescent="0.25"/>
  <cols>
    <col min="1" max="1" width="7.85546875" customWidth="1"/>
    <col min="2" max="2" width="7.5703125" customWidth="1"/>
    <col min="3" max="3" width="68.5703125" customWidth="1"/>
    <col min="5" max="5" width="4.7109375" customWidth="1"/>
    <col min="6" max="6" width="10.7109375" style="455" customWidth="1"/>
    <col min="7" max="7" width="16.28515625" style="455" customWidth="1"/>
    <col min="8" max="8" width="11.7109375" style="455" customWidth="1"/>
    <col min="9" max="9" width="15.28515625" style="455" customWidth="1"/>
    <col min="10" max="10" width="13.140625" style="455" customWidth="1"/>
  </cols>
  <sheetData>
    <row r="1" spans="1:10" ht="18" x14ac:dyDescent="0.25">
      <c r="A1" s="725" t="s">
        <v>798</v>
      </c>
      <c r="B1" s="726"/>
      <c r="C1" s="726"/>
      <c r="D1" s="726"/>
      <c r="E1" s="726"/>
      <c r="F1" s="726"/>
      <c r="G1" s="726"/>
      <c r="H1" s="726"/>
      <c r="I1" s="726"/>
      <c r="J1" s="727"/>
    </row>
    <row r="2" spans="1:10" ht="18.75" thickBot="1" x14ac:dyDescent="0.3">
      <c r="A2" s="728" t="s">
        <v>1010</v>
      </c>
      <c r="B2" s="729"/>
      <c r="C2" s="729"/>
      <c r="D2" s="729"/>
      <c r="E2" s="729"/>
      <c r="F2" s="729"/>
      <c r="G2" s="729"/>
      <c r="H2" s="729"/>
      <c r="I2" s="729"/>
      <c r="J2" s="730"/>
    </row>
    <row r="3" spans="1:10" ht="15.75" thickBot="1" x14ac:dyDescent="0.3">
      <c r="A3" s="189"/>
      <c r="B3" s="189"/>
      <c r="C3" s="189"/>
      <c r="D3" s="189"/>
      <c r="E3" s="189"/>
      <c r="F3" s="468"/>
      <c r="G3" s="468"/>
      <c r="H3" s="468"/>
      <c r="I3" s="468"/>
      <c r="J3" s="468"/>
    </row>
    <row r="4" spans="1:10" ht="21" x14ac:dyDescent="0.35">
      <c r="A4" s="354" t="s">
        <v>952</v>
      </c>
      <c r="B4" s="355"/>
      <c r="C4" s="192"/>
      <c r="D4" s="192"/>
      <c r="E4" s="192"/>
      <c r="F4" s="469"/>
      <c r="G4" s="469"/>
      <c r="H4" s="469"/>
      <c r="I4" s="469"/>
      <c r="J4" s="470"/>
    </row>
    <row r="5" spans="1:10" ht="15.75" customHeight="1" thickBot="1" x14ac:dyDescent="0.3">
      <c r="A5" s="731" t="s">
        <v>1178</v>
      </c>
      <c r="B5" s="732"/>
      <c r="C5" s="732"/>
      <c r="D5" s="732"/>
      <c r="E5" s="732"/>
      <c r="F5" s="732"/>
      <c r="G5" s="732"/>
      <c r="H5" s="732"/>
      <c r="I5" s="732"/>
      <c r="J5" s="733"/>
    </row>
    <row r="6" spans="1:10" ht="15.75" customHeight="1" thickBot="1" x14ac:dyDescent="0.3">
      <c r="A6" s="196"/>
      <c r="B6" s="196"/>
      <c r="C6" s="196"/>
      <c r="D6" s="196"/>
      <c r="E6" s="196"/>
      <c r="F6" s="471"/>
      <c r="G6" s="471"/>
      <c r="H6" s="471"/>
      <c r="I6" s="471"/>
      <c r="J6" s="471"/>
    </row>
    <row r="7" spans="1:10" ht="15.75" customHeight="1" x14ac:dyDescent="0.25">
      <c r="A7" s="457" t="s">
        <v>728</v>
      </c>
      <c r="B7" s="458" t="s">
        <v>800</v>
      </c>
      <c r="C7" s="199" t="s">
        <v>71</v>
      </c>
      <c r="D7" s="459" t="s">
        <v>11</v>
      </c>
      <c r="E7" s="201" t="s">
        <v>10</v>
      </c>
      <c r="F7" s="472" t="s">
        <v>729</v>
      </c>
      <c r="G7" s="472" t="s">
        <v>730</v>
      </c>
      <c r="H7" s="472" t="s">
        <v>731</v>
      </c>
      <c r="I7" s="472" t="s">
        <v>732</v>
      </c>
      <c r="J7" s="473" t="s">
        <v>73</v>
      </c>
    </row>
    <row r="8" spans="1:10" ht="30.75" customHeight="1" x14ac:dyDescent="0.25">
      <c r="A8" s="460">
        <v>1</v>
      </c>
      <c r="B8" s="461" t="s">
        <v>881</v>
      </c>
      <c r="C8" s="462" t="s">
        <v>953</v>
      </c>
      <c r="D8" s="366">
        <v>1</v>
      </c>
      <c r="E8" s="366" t="s">
        <v>500</v>
      </c>
      <c r="F8" s="474"/>
      <c r="G8" s="475">
        <f t="shared" ref="G8:G33" si="0">D8*F8</f>
        <v>0</v>
      </c>
      <c r="H8" s="420"/>
      <c r="I8" s="421">
        <f>D8*H8</f>
        <v>0</v>
      </c>
      <c r="J8" s="422">
        <f>G8+I8</f>
        <v>0</v>
      </c>
    </row>
    <row r="9" spans="1:10" ht="30.75" customHeight="1" x14ac:dyDescent="0.25">
      <c r="A9" s="367">
        <v>2</v>
      </c>
      <c r="B9" s="464" t="s">
        <v>883</v>
      </c>
      <c r="C9" s="396" t="s">
        <v>954</v>
      </c>
      <c r="D9" s="370">
        <v>3.3</v>
      </c>
      <c r="E9" s="370" t="s">
        <v>955</v>
      </c>
      <c r="F9" s="419"/>
      <c r="G9" s="223">
        <f t="shared" si="0"/>
        <v>0</v>
      </c>
      <c r="H9" s="337"/>
      <c r="I9" s="224">
        <f t="shared" ref="I9" si="1">D9*H9</f>
        <v>0</v>
      </c>
      <c r="J9" s="423">
        <f t="shared" ref="J9:J33" si="2">G9+I9</f>
        <v>0</v>
      </c>
    </row>
    <row r="10" spans="1:10" ht="45" customHeight="1" x14ac:dyDescent="0.25">
      <c r="A10" s="371">
        <v>3</v>
      </c>
      <c r="B10" s="464" t="s">
        <v>885</v>
      </c>
      <c r="C10" s="462" t="s">
        <v>956</v>
      </c>
      <c r="D10" s="313">
        <v>2</v>
      </c>
      <c r="E10" s="313" t="s">
        <v>500</v>
      </c>
      <c r="F10" s="338"/>
      <c r="G10" s="226">
        <f t="shared" si="0"/>
        <v>0</v>
      </c>
      <c r="H10" s="338"/>
      <c r="I10" s="227">
        <f>D10*H10</f>
        <v>0</v>
      </c>
      <c r="J10" s="424">
        <f t="shared" si="2"/>
        <v>0</v>
      </c>
    </row>
    <row r="11" spans="1:10" ht="45" customHeight="1" x14ac:dyDescent="0.25">
      <c r="A11" s="371">
        <v>4</v>
      </c>
      <c r="B11" s="464" t="s">
        <v>887</v>
      </c>
      <c r="C11" s="466" t="s">
        <v>957</v>
      </c>
      <c r="D11" s="370">
        <v>1</v>
      </c>
      <c r="E11" s="370" t="s">
        <v>500</v>
      </c>
      <c r="F11" s="477"/>
      <c r="G11" s="450"/>
      <c r="H11" s="337"/>
      <c r="I11" s="224">
        <f t="shared" ref="I11:I30" si="3">D11*H11</f>
        <v>0</v>
      </c>
      <c r="J11" s="423">
        <f t="shared" si="2"/>
        <v>0</v>
      </c>
    </row>
    <row r="12" spans="1:10" ht="30" customHeight="1" x14ac:dyDescent="0.25">
      <c r="A12" s="371">
        <v>5</v>
      </c>
      <c r="B12" s="464" t="s">
        <v>889</v>
      </c>
      <c r="C12" s="396" t="s">
        <v>958</v>
      </c>
      <c r="D12" s="313">
        <v>1</v>
      </c>
      <c r="E12" s="313" t="s">
        <v>500</v>
      </c>
      <c r="F12" s="419"/>
      <c r="G12" s="223">
        <f t="shared" si="0"/>
        <v>0</v>
      </c>
      <c r="H12" s="337"/>
      <c r="I12" s="224">
        <f t="shared" si="3"/>
        <v>0</v>
      </c>
      <c r="J12" s="423">
        <f t="shared" si="2"/>
        <v>0</v>
      </c>
    </row>
    <row r="13" spans="1:10" ht="30" customHeight="1" x14ac:dyDescent="0.25">
      <c r="A13" s="371">
        <v>6</v>
      </c>
      <c r="B13" s="464" t="s">
        <v>891</v>
      </c>
      <c r="C13" s="396" t="s">
        <v>959</v>
      </c>
      <c r="D13" s="313">
        <v>0.55000000000000004</v>
      </c>
      <c r="E13" s="313" t="s">
        <v>955</v>
      </c>
      <c r="F13" s="419"/>
      <c r="G13" s="223">
        <f t="shared" si="0"/>
        <v>0</v>
      </c>
      <c r="H13" s="337"/>
      <c r="I13" s="224">
        <f t="shared" si="3"/>
        <v>0</v>
      </c>
      <c r="J13" s="423">
        <f t="shared" si="2"/>
        <v>0</v>
      </c>
    </row>
    <row r="14" spans="1:10" ht="44.25" customHeight="1" x14ac:dyDescent="0.25">
      <c r="A14" s="371">
        <v>7</v>
      </c>
      <c r="B14" s="464" t="s">
        <v>893</v>
      </c>
      <c r="C14" s="462" t="s">
        <v>960</v>
      </c>
      <c r="D14" s="313">
        <v>1</v>
      </c>
      <c r="E14" s="313" t="s">
        <v>500</v>
      </c>
      <c r="F14" s="419"/>
      <c r="G14" s="223">
        <f t="shared" si="0"/>
        <v>0</v>
      </c>
      <c r="H14" s="337"/>
      <c r="I14" s="224">
        <f t="shared" si="3"/>
        <v>0</v>
      </c>
      <c r="J14" s="423">
        <f t="shared" si="2"/>
        <v>0</v>
      </c>
    </row>
    <row r="15" spans="1:10" ht="28.5" customHeight="1" x14ac:dyDescent="0.25">
      <c r="A15" s="371">
        <v>8</v>
      </c>
      <c r="B15" s="464" t="s">
        <v>895</v>
      </c>
      <c r="C15" s="396" t="s">
        <v>961</v>
      </c>
      <c r="D15" s="370">
        <v>1</v>
      </c>
      <c r="E15" s="370" t="s">
        <v>500</v>
      </c>
      <c r="F15" s="419"/>
      <c r="G15" s="223">
        <f t="shared" si="0"/>
        <v>0</v>
      </c>
      <c r="H15" s="337"/>
      <c r="I15" s="224">
        <f t="shared" si="3"/>
        <v>0</v>
      </c>
      <c r="J15" s="423">
        <f t="shared" si="2"/>
        <v>0</v>
      </c>
    </row>
    <row r="16" spans="1:10" ht="28.5" customHeight="1" x14ac:dyDescent="0.25">
      <c r="A16" s="371">
        <v>9</v>
      </c>
      <c r="B16" s="464" t="s">
        <v>897</v>
      </c>
      <c r="C16" s="396" t="s">
        <v>962</v>
      </c>
      <c r="D16" s="313">
        <v>4</v>
      </c>
      <c r="E16" s="313" t="s">
        <v>955</v>
      </c>
      <c r="F16" s="419"/>
      <c r="G16" s="223">
        <f t="shared" si="0"/>
        <v>0</v>
      </c>
      <c r="H16" s="337"/>
      <c r="I16" s="224">
        <f t="shared" si="3"/>
        <v>0</v>
      </c>
      <c r="J16" s="423">
        <f t="shared" si="2"/>
        <v>0</v>
      </c>
    </row>
    <row r="17" spans="1:10" ht="45" customHeight="1" x14ac:dyDescent="0.25">
      <c r="A17" s="371">
        <v>10</v>
      </c>
      <c r="B17" s="464" t="s">
        <v>899</v>
      </c>
      <c r="C17" s="462" t="s">
        <v>963</v>
      </c>
      <c r="D17" s="313">
        <v>1</v>
      </c>
      <c r="E17" s="313" t="s">
        <v>500</v>
      </c>
      <c r="F17" s="419"/>
      <c r="G17" s="223">
        <f t="shared" si="0"/>
        <v>0</v>
      </c>
      <c r="H17" s="337"/>
      <c r="I17" s="224">
        <f t="shared" si="3"/>
        <v>0</v>
      </c>
      <c r="J17" s="423">
        <f t="shared" si="2"/>
        <v>0</v>
      </c>
    </row>
    <row r="18" spans="1:10" ht="30.75" customHeight="1" x14ac:dyDescent="0.25">
      <c r="A18" s="371">
        <v>11</v>
      </c>
      <c r="B18" s="464" t="s">
        <v>901</v>
      </c>
      <c r="C18" s="396" t="s">
        <v>964</v>
      </c>
      <c r="D18" s="313">
        <v>1</v>
      </c>
      <c r="E18" s="313" t="s">
        <v>500</v>
      </c>
      <c r="F18" s="419"/>
      <c r="G18" s="223">
        <f t="shared" si="0"/>
        <v>0</v>
      </c>
      <c r="H18" s="337"/>
      <c r="I18" s="224">
        <f t="shared" si="3"/>
        <v>0</v>
      </c>
      <c r="J18" s="423">
        <f t="shared" si="2"/>
        <v>0</v>
      </c>
    </row>
    <row r="19" spans="1:10" ht="30.75" customHeight="1" x14ac:dyDescent="0.25">
      <c r="A19" s="371">
        <v>12</v>
      </c>
      <c r="B19" s="464" t="s">
        <v>903</v>
      </c>
      <c r="C19" s="396" t="s">
        <v>965</v>
      </c>
      <c r="D19" s="313">
        <v>1</v>
      </c>
      <c r="E19" s="313" t="s">
        <v>500</v>
      </c>
      <c r="F19" s="419"/>
      <c r="G19" s="223">
        <f t="shared" si="0"/>
        <v>0</v>
      </c>
      <c r="H19" s="337"/>
      <c r="I19" s="224">
        <f t="shared" si="3"/>
        <v>0</v>
      </c>
      <c r="J19" s="423">
        <f t="shared" si="2"/>
        <v>0</v>
      </c>
    </row>
    <row r="20" spans="1:10" ht="30.75" customHeight="1" x14ac:dyDescent="0.25">
      <c r="A20" s="371">
        <v>13</v>
      </c>
      <c r="B20" s="464" t="s">
        <v>966</v>
      </c>
      <c r="C20" s="396" t="s">
        <v>967</v>
      </c>
      <c r="D20" s="313">
        <v>1</v>
      </c>
      <c r="E20" s="313" t="s">
        <v>500</v>
      </c>
      <c r="F20" s="419"/>
      <c r="G20" s="223">
        <f t="shared" si="0"/>
        <v>0</v>
      </c>
      <c r="H20" s="337"/>
      <c r="I20" s="224">
        <f t="shared" si="3"/>
        <v>0</v>
      </c>
      <c r="J20" s="423">
        <f t="shared" si="2"/>
        <v>0</v>
      </c>
    </row>
    <row r="21" spans="1:10" ht="30.75" customHeight="1" x14ac:dyDescent="0.25">
      <c r="A21" s="371">
        <v>14</v>
      </c>
      <c r="B21" s="464" t="s">
        <v>968</v>
      </c>
      <c r="C21" s="396" t="s">
        <v>969</v>
      </c>
      <c r="D21" s="313">
        <v>1</v>
      </c>
      <c r="E21" s="313" t="s">
        <v>500</v>
      </c>
      <c r="F21" s="419"/>
      <c r="G21" s="223">
        <f t="shared" si="0"/>
        <v>0</v>
      </c>
      <c r="H21" s="337"/>
      <c r="I21" s="224">
        <f t="shared" si="3"/>
        <v>0</v>
      </c>
      <c r="J21" s="423">
        <f t="shared" si="2"/>
        <v>0</v>
      </c>
    </row>
    <row r="22" spans="1:10" ht="30.75" customHeight="1" x14ac:dyDescent="0.25">
      <c r="A22" s="371">
        <v>15</v>
      </c>
      <c r="B22" s="464" t="s">
        <v>970</v>
      </c>
      <c r="C22" s="396" t="s">
        <v>971</v>
      </c>
      <c r="D22" s="313">
        <v>1.1499999999999999</v>
      </c>
      <c r="E22" s="313" t="s">
        <v>955</v>
      </c>
      <c r="F22" s="419"/>
      <c r="G22" s="223">
        <f t="shared" si="0"/>
        <v>0</v>
      </c>
      <c r="H22" s="337"/>
      <c r="I22" s="224">
        <f t="shared" si="3"/>
        <v>0</v>
      </c>
      <c r="J22" s="423">
        <f t="shared" si="2"/>
        <v>0</v>
      </c>
    </row>
    <row r="23" spans="1:10" ht="45" customHeight="1" x14ac:dyDescent="0.25">
      <c r="A23" s="371">
        <v>16</v>
      </c>
      <c r="B23" s="464" t="s">
        <v>972</v>
      </c>
      <c r="C23" s="462" t="s">
        <v>973</v>
      </c>
      <c r="D23" s="370">
        <v>1</v>
      </c>
      <c r="E23" s="370" t="s">
        <v>500</v>
      </c>
      <c r="F23" s="419"/>
      <c r="G23" s="223">
        <f t="shared" si="0"/>
        <v>0</v>
      </c>
      <c r="H23" s="337"/>
      <c r="I23" s="224">
        <f t="shared" si="3"/>
        <v>0</v>
      </c>
      <c r="J23" s="423">
        <f t="shared" si="2"/>
        <v>0</v>
      </c>
    </row>
    <row r="24" spans="1:10" ht="30.75" customHeight="1" x14ac:dyDescent="0.25">
      <c r="A24" s="371">
        <v>17</v>
      </c>
      <c r="B24" s="464" t="s">
        <v>974</v>
      </c>
      <c r="C24" s="396" t="s">
        <v>975</v>
      </c>
      <c r="D24" s="313">
        <v>1</v>
      </c>
      <c r="E24" s="313" t="s">
        <v>500</v>
      </c>
      <c r="F24" s="419"/>
      <c r="G24" s="223">
        <f t="shared" si="0"/>
        <v>0</v>
      </c>
      <c r="H24" s="337"/>
      <c r="I24" s="224">
        <f t="shared" si="3"/>
        <v>0</v>
      </c>
      <c r="J24" s="423">
        <f t="shared" si="2"/>
        <v>0</v>
      </c>
    </row>
    <row r="25" spans="1:10" ht="30.75" customHeight="1" x14ac:dyDescent="0.25">
      <c r="A25" s="371">
        <v>18</v>
      </c>
      <c r="B25" s="464" t="s">
        <v>976</v>
      </c>
      <c r="C25" s="396" t="s">
        <v>977</v>
      </c>
      <c r="D25" s="313">
        <v>1</v>
      </c>
      <c r="E25" s="313" t="s">
        <v>500</v>
      </c>
      <c r="F25" s="419"/>
      <c r="G25" s="223">
        <f t="shared" si="0"/>
        <v>0</v>
      </c>
      <c r="H25" s="337"/>
      <c r="I25" s="224">
        <f t="shared" si="3"/>
        <v>0</v>
      </c>
      <c r="J25" s="423">
        <f t="shared" si="2"/>
        <v>0</v>
      </c>
    </row>
    <row r="26" spans="1:10" ht="15.75" customHeight="1" x14ac:dyDescent="0.25">
      <c r="A26" s="371">
        <v>19</v>
      </c>
      <c r="B26" s="464" t="s">
        <v>978</v>
      </c>
      <c r="C26" s="396" t="s">
        <v>979</v>
      </c>
      <c r="D26" s="313">
        <v>1</v>
      </c>
      <c r="E26" s="313" t="s">
        <v>500</v>
      </c>
      <c r="F26" s="419"/>
      <c r="G26" s="223">
        <f t="shared" si="0"/>
        <v>0</v>
      </c>
      <c r="H26" s="337"/>
      <c r="I26" s="224">
        <f t="shared" si="3"/>
        <v>0</v>
      </c>
      <c r="J26" s="423">
        <f t="shared" si="2"/>
        <v>0</v>
      </c>
    </row>
    <row r="27" spans="1:10" ht="15.75" customHeight="1" x14ac:dyDescent="0.25">
      <c r="A27" s="371">
        <v>20</v>
      </c>
      <c r="B27" s="464" t="s">
        <v>980</v>
      </c>
      <c r="C27" s="396" t="s">
        <v>981</v>
      </c>
      <c r="D27" s="313">
        <v>1</v>
      </c>
      <c r="E27" s="313" t="s">
        <v>500</v>
      </c>
      <c r="F27" s="419"/>
      <c r="G27" s="223">
        <f t="shared" si="0"/>
        <v>0</v>
      </c>
      <c r="H27" s="337"/>
      <c r="I27" s="224">
        <f t="shared" si="3"/>
        <v>0</v>
      </c>
      <c r="J27" s="423">
        <f t="shared" si="2"/>
        <v>0</v>
      </c>
    </row>
    <row r="28" spans="1:10" ht="15.75" customHeight="1" x14ac:dyDescent="0.25">
      <c r="A28" s="371">
        <v>21</v>
      </c>
      <c r="B28" s="464" t="s">
        <v>982</v>
      </c>
      <c r="C28" s="396" t="s">
        <v>983</v>
      </c>
      <c r="D28" s="313">
        <v>1</v>
      </c>
      <c r="E28" s="313" t="s">
        <v>500</v>
      </c>
      <c r="F28" s="419"/>
      <c r="G28" s="223">
        <f t="shared" si="0"/>
        <v>0</v>
      </c>
      <c r="H28" s="337"/>
      <c r="I28" s="224">
        <f t="shared" si="3"/>
        <v>0</v>
      </c>
      <c r="J28" s="423">
        <f t="shared" si="2"/>
        <v>0</v>
      </c>
    </row>
    <row r="29" spans="1:10" ht="15.75" customHeight="1" x14ac:dyDescent="0.25">
      <c r="A29" s="371">
        <v>22</v>
      </c>
      <c r="B29" s="464" t="s">
        <v>984</v>
      </c>
      <c r="C29" s="396" t="s">
        <v>985</v>
      </c>
      <c r="D29" s="313">
        <v>1</v>
      </c>
      <c r="E29" s="313" t="s">
        <v>500</v>
      </c>
      <c r="F29" s="419"/>
      <c r="G29" s="223">
        <f t="shared" si="0"/>
        <v>0</v>
      </c>
      <c r="H29" s="337"/>
      <c r="I29" s="224">
        <f t="shared" si="3"/>
        <v>0</v>
      </c>
      <c r="J29" s="423">
        <f t="shared" si="2"/>
        <v>0</v>
      </c>
    </row>
    <row r="30" spans="1:10" ht="15.75" customHeight="1" x14ac:dyDescent="0.25">
      <c r="A30" s="371">
        <v>23</v>
      </c>
      <c r="B30" s="464" t="s">
        <v>986</v>
      </c>
      <c r="C30" s="373" t="s">
        <v>987</v>
      </c>
      <c r="D30" s="313">
        <v>1</v>
      </c>
      <c r="E30" s="313" t="s">
        <v>500</v>
      </c>
      <c r="F30" s="419"/>
      <c r="G30" s="223">
        <f t="shared" si="0"/>
        <v>0</v>
      </c>
      <c r="H30" s="337"/>
      <c r="I30" s="224">
        <f t="shared" si="3"/>
        <v>0</v>
      </c>
      <c r="J30" s="423">
        <f t="shared" si="2"/>
        <v>0</v>
      </c>
    </row>
    <row r="31" spans="1:10" ht="29.25" customHeight="1" x14ac:dyDescent="0.25">
      <c r="A31" s="371">
        <v>24</v>
      </c>
      <c r="B31" s="464" t="s">
        <v>988</v>
      </c>
      <c r="C31" s="373" t="s">
        <v>989</v>
      </c>
      <c r="D31" s="313">
        <v>27</v>
      </c>
      <c r="E31" s="313" t="s">
        <v>955</v>
      </c>
      <c r="F31" s="338"/>
      <c r="G31" s="226">
        <f t="shared" si="0"/>
        <v>0</v>
      </c>
      <c r="H31" s="338"/>
      <c r="I31" s="227">
        <f>D31*H31</f>
        <v>0</v>
      </c>
      <c r="J31" s="424">
        <f t="shared" si="2"/>
        <v>0</v>
      </c>
    </row>
    <row r="32" spans="1:10" ht="15.75" customHeight="1" x14ac:dyDescent="0.25">
      <c r="A32" s="371">
        <v>25</v>
      </c>
      <c r="B32" s="464" t="s">
        <v>990</v>
      </c>
      <c r="C32" s="373" t="s">
        <v>991</v>
      </c>
      <c r="D32" s="313">
        <v>1</v>
      </c>
      <c r="E32" s="313" t="s">
        <v>500</v>
      </c>
      <c r="F32" s="419"/>
      <c r="G32" s="223">
        <f t="shared" si="0"/>
        <v>0</v>
      </c>
      <c r="H32" s="337"/>
      <c r="I32" s="224">
        <f t="shared" ref="I32" si="4">D32*H32</f>
        <v>0</v>
      </c>
      <c r="J32" s="423">
        <f t="shared" si="2"/>
        <v>0</v>
      </c>
    </row>
    <row r="33" spans="1:10" ht="31.5" customHeight="1" x14ac:dyDescent="0.25">
      <c r="A33" s="371">
        <v>26</v>
      </c>
      <c r="B33" s="464" t="s">
        <v>992</v>
      </c>
      <c r="C33" s="396" t="s">
        <v>993</v>
      </c>
      <c r="D33" s="313">
        <v>1</v>
      </c>
      <c r="E33" s="313" t="s">
        <v>500</v>
      </c>
      <c r="F33" s="338"/>
      <c r="G33" s="226">
        <f t="shared" si="0"/>
        <v>0</v>
      </c>
      <c r="H33" s="338"/>
      <c r="I33" s="227">
        <f>D33*H33</f>
        <v>0</v>
      </c>
      <c r="J33" s="424">
        <f t="shared" si="2"/>
        <v>0</v>
      </c>
    </row>
    <row r="34" spans="1:10" ht="15.75" customHeight="1" x14ac:dyDescent="0.25">
      <c r="A34" s="737" t="s">
        <v>994</v>
      </c>
      <c r="B34" s="738"/>
      <c r="C34" s="738"/>
      <c r="D34" s="738"/>
      <c r="E34" s="738"/>
      <c r="F34" s="738"/>
      <c r="G34" s="738"/>
      <c r="H34" s="738"/>
      <c r="I34" s="738"/>
      <c r="J34" s="739"/>
    </row>
    <row r="35" spans="1:10" ht="15.75" customHeight="1" x14ac:dyDescent="0.25">
      <c r="A35" s="371">
        <v>27</v>
      </c>
      <c r="B35" s="464"/>
      <c r="C35" s="396" t="s">
        <v>995</v>
      </c>
      <c r="D35" s="313">
        <v>14</v>
      </c>
      <c r="E35" s="313" t="s">
        <v>955</v>
      </c>
      <c r="F35" s="419"/>
      <c r="G35" s="223">
        <f t="shared" ref="G35:G42" si="5">D35*F35</f>
        <v>0</v>
      </c>
      <c r="H35" s="337"/>
      <c r="I35" s="224">
        <f t="shared" ref="I35" si="6">D35*H35</f>
        <v>0</v>
      </c>
      <c r="J35" s="423">
        <f t="shared" ref="J35" si="7">G35+I35</f>
        <v>0</v>
      </c>
    </row>
    <row r="36" spans="1:10" ht="15.75" customHeight="1" x14ac:dyDescent="0.25">
      <c r="A36" s="371">
        <v>28</v>
      </c>
      <c r="B36" s="464" t="s">
        <v>120</v>
      </c>
      <c r="C36" s="396" t="s">
        <v>996</v>
      </c>
      <c r="D36" s="370">
        <v>3</v>
      </c>
      <c r="E36" s="467" t="s">
        <v>500</v>
      </c>
      <c r="F36" s="419"/>
      <c r="G36" s="223">
        <f t="shared" si="5"/>
        <v>0</v>
      </c>
      <c r="H36" s="337"/>
      <c r="I36" s="224">
        <f>D36*H36</f>
        <v>0</v>
      </c>
      <c r="J36" s="423">
        <f>G36+I36</f>
        <v>0</v>
      </c>
    </row>
    <row r="37" spans="1:10" ht="15.75" customHeight="1" x14ac:dyDescent="0.25">
      <c r="A37" s="371">
        <v>29</v>
      </c>
      <c r="B37" s="464" t="s">
        <v>183</v>
      </c>
      <c r="C37" s="396" t="s">
        <v>997</v>
      </c>
      <c r="D37" s="313">
        <v>3</v>
      </c>
      <c r="E37" s="313" t="s">
        <v>500</v>
      </c>
      <c r="F37" s="419"/>
      <c r="G37" s="223">
        <f t="shared" si="5"/>
        <v>0</v>
      </c>
      <c r="H37" s="337"/>
      <c r="I37" s="224">
        <f t="shared" ref="I37:I39" si="8">D37*H37</f>
        <v>0</v>
      </c>
      <c r="J37" s="423">
        <f t="shared" ref="J37:J42" si="9">G37+I37</f>
        <v>0</v>
      </c>
    </row>
    <row r="38" spans="1:10" ht="15.75" customHeight="1" x14ac:dyDescent="0.25">
      <c r="A38" s="371">
        <v>30</v>
      </c>
      <c r="B38" s="464" t="s">
        <v>245</v>
      </c>
      <c r="C38" s="373" t="s">
        <v>998</v>
      </c>
      <c r="D38" s="313">
        <v>7</v>
      </c>
      <c r="E38" s="313" t="s">
        <v>500</v>
      </c>
      <c r="F38" s="419"/>
      <c r="G38" s="223">
        <f t="shared" si="5"/>
        <v>0</v>
      </c>
      <c r="H38" s="337"/>
      <c r="I38" s="224">
        <f t="shared" si="8"/>
        <v>0</v>
      </c>
      <c r="J38" s="423">
        <f t="shared" si="9"/>
        <v>0</v>
      </c>
    </row>
    <row r="39" spans="1:10" ht="15.75" customHeight="1" x14ac:dyDescent="0.25">
      <c r="A39" s="371">
        <v>31</v>
      </c>
      <c r="B39" s="464" t="s">
        <v>138</v>
      </c>
      <c r="C39" s="396" t="s">
        <v>999</v>
      </c>
      <c r="D39" s="313">
        <v>2</v>
      </c>
      <c r="E39" s="313" t="s">
        <v>500</v>
      </c>
      <c r="F39" s="419"/>
      <c r="G39" s="223">
        <f t="shared" si="5"/>
        <v>0</v>
      </c>
      <c r="H39" s="337"/>
      <c r="I39" s="224">
        <f t="shared" si="8"/>
        <v>0</v>
      </c>
      <c r="J39" s="423">
        <f t="shared" si="9"/>
        <v>0</v>
      </c>
    </row>
    <row r="40" spans="1:10" ht="15.75" customHeight="1" x14ac:dyDescent="0.25">
      <c r="A40" s="371">
        <v>32</v>
      </c>
      <c r="B40" s="464" t="s">
        <v>349</v>
      </c>
      <c r="C40" s="373" t="s">
        <v>1000</v>
      </c>
      <c r="D40" s="313">
        <v>11</v>
      </c>
      <c r="E40" s="313" t="s">
        <v>500</v>
      </c>
      <c r="F40" s="338"/>
      <c r="G40" s="226">
        <f t="shared" si="5"/>
        <v>0</v>
      </c>
      <c r="H40" s="338"/>
      <c r="I40" s="227">
        <f>D40*H40</f>
        <v>0</v>
      </c>
      <c r="J40" s="424">
        <f t="shared" si="9"/>
        <v>0</v>
      </c>
    </row>
    <row r="41" spans="1:10" ht="15.75" customHeight="1" x14ac:dyDescent="0.25">
      <c r="A41" s="371">
        <v>33</v>
      </c>
      <c r="B41" s="464" t="s">
        <v>1001</v>
      </c>
      <c r="C41" s="396" t="s">
        <v>1002</v>
      </c>
      <c r="D41" s="313">
        <v>1</v>
      </c>
      <c r="E41" s="313" t="s">
        <v>500</v>
      </c>
      <c r="F41" s="419"/>
      <c r="G41" s="223">
        <f t="shared" si="5"/>
        <v>0</v>
      </c>
      <c r="H41" s="337"/>
      <c r="I41" s="224">
        <f t="shared" ref="I41:I42" si="10">D41*H41</f>
        <v>0</v>
      </c>
      <c r="J41" s="423">
        <f t="shared" si="9"/>
        <v>0</v>
      </c>
    </row>
    <row r="42" spans="1:10" ht="15.75" customHeight="1" x14ac:dyDescent="0.25">
      <c r="A42" s="371">
        <v>34</v>
      </c>
      <c r="B42" s="464"/>
      <c r="C42" s="373" t="s">
        <v>1003</v>
      </c>
      <c r="D42" s="313">
        <v>0.4</v>
      </c>
      <c r="E42" s="313" t="s">
        <v>132</v>
      </c>
      <c r="F42" s="419"/>
      <c r="G42" s="223">
        <f t="shared" si="5"/>
        <v>0</v>
      </c>
      <c r="H42" s="337"/>
      <c r="I42" s="224">
        <f t="shared" si="10"/>
        <v>0</v>
      </c>
      <c r="J42" s="423">
        <f t="shared" si="9"/>
        <v>0</v>
      </c>
    </row>
    <row r="43" spans="1:10" ht="15.75" customHeight="1" x14ac:dyDescent="0.25">
      <c r="A43" s="737" t="s">
        <v>788</v>
      </c>
      <c r="B43" s="738"/>
      <c r="C43" s="738"/>
      <c r="D43" s="738"/>
      <c r="E43" s="738"/>
      <c r="F43" s="738"/>
      <c r="G43" s="738"/>
      <c r="H43" s="738"/>
      <c r="I43" s="738"/>
      <c r="J43" s="739"/>
    </row>
    <row r="44" spans="1:10" ht="15.75" customHeight="1" x14ac:dyDescent="0.25">
      <c r="A44" s="385">
        <v>35</v>
      </c>
      <c r="B44" s="386"/>
      <c r="C44" s="322" t="s">
        <v>1004</v>
      </c>
      <c r="D44" s="321">
        <v>1</v>
      </c>
      <c r="E44" s="321" t="s">
        <v>734</v>
      </c>
      <c r="F44" s="419"/>
      <c r="G44" s="223">
        <f t="shared" ref="G44:G54" si="11">D44*F44</f>
        <v>0</v>
      </c>
      <c r="H44" s="337"/>
      <c r="I44" s="224">
        <f t="shared" ref="I44:I46" si="12">D44*H44</f>
        <v>0</v>
      </c>
      <c r="J44" s="423">
        <f t="shared" ref="J44:J46" si="13">G44+I44</f>
        <v>0</v>
      </c>
    </row>
    <row r="45" spans="1:10" ht="15.75" customHeight="1" x14ac:dyDescent="0.25">
      <c r="A45" s="385">
        <v>36</v>
      </c>
      <c r="B45" s="386"/>
      <c r="C45" s="322" t="s">
        <v>1005</v>
      </c>
      <c r="D45" s="321">
        <v>1</v>
      </c>
      <c r="E45" s="321" t="s">
        <v>734</v>
      </c>
      <c r="F45" s="419"/>
      <c r="G45" s="223">
        <f t="shared" si="11"/>
        <v>0</v>
      </c>
      <c r="H45" s="337"/>
      <c r="I45" s="224">
        <f t="shared" si="12"/>
        <v>0</v>
      </c>
      <c r="J45" s="423">
        <f t="shared" si="13"/>
        <v>0</v>
      </c>
    </row>
    <row r="46" spans="1:10" ht="15.75" customHeight="1" x14ac:dyDescent="0.25">
      <c r="A46" s="385">
        <v>37</v>
      </c>
      <c r="B46" s="386"/>
      <c r="C46" s="322" t="s">
        <v>1006</v>
      </c>
      <c r="D46" s="321">
        <v>1</v>
      </c>
      <c r="E46" s="321" t="s">
        <v>734</v>
      </c>
      <c r="F46" s="419"/>
      <c r="G46" s="223">
        <f t="shared" si="11"/>
        <v>0</v>
      </c>
      <c r="H46" s="337"/>
      <c r="I46" s="224">
        <f t="shared" si="12"/>
        <v>0</v>
      </c>
      <c r="J46" s="423">
        <f t="shared" si="13"/>
        <v>0</v>
      </c>
    </row>
    <row r="47" spans="1:10" ht="15.75" customHeight="1" x14ac:dyDescent="0.25">
      <c r="A47" s="385">
        <v>38</v>
      </c>
      <c r="B47" s="386"/>
      <c r="C47" s="322" t="s">
        <v>1007</v>
      </c>
      <c r="D47" s="321">
        <v>2</v>
      </c>
      <c r="E47" s="321" t="s">
        <v>734</v>
      </c>
      <c r="F47" s="452"/>
      <c r="G47" s="226">
        <f t="shared" si="11"/>
        <v>0</v>
      </c>
      <c r="H47" s="316"/>
      <c r="I47" s="316"/>
      <c r="J47" s="424">
        <f>G47</f>
        <v>0</v>
      </c>
    </row>
    <row r="48" spans="1:10" ht="15.75" customHeight="1" x14ac:dyDescent="0.25">
      <c r="A48" s="385">
        <v>39</v>
      </c>
      <c r="B48" s="386"/>
      <c r="C48" s="322" t="s">
        <v>1008</v>
      </c>
      <c r="D48" s="321">
        <v>1</v>
      </c>
      <c r="E48" s="321" t="s">
        <v>734</v>
      </c>
      <c r="F48" s="452"/>
      <c r="G48" s="226">
        <f t="shared" si="11"/>
        <v>0</v>
      </c>
      <c r="H48" s="316"/>
      <c r="I48" s="316"/>
      <c r="J48" s="424">
        <f>G48</f>
        <v>0</v>
      </c>
    </row>
    <row r="49" spans="1:10" ht="15.75" customHeight="1" x14ac:dyDescent="0.25">
      <c r="A49" s="385">
        <v>40</v>
      </c>
      <c r="B49" s="386"/>
      <c r="C49" s="322" t="s">
        <v>1009</v>
      </c>
      <c r="D49" s="321">
        <v>1</v>
      </c>
      <c r="E49" s="321" t="s">
        <v>734</v>
      </c>
      <c r="F49" s="452"/>
      <c r="G49" s="226">
        <f t="shared" si="11"/>
        <v>0</v>
      </c>
      <c r="H49" s="316"/>
      <c r="I49" s="316"/>
      <c r="J49" s="424">
        <f>G49</f>
        <v>0</v>
      </c>
    </row>
    <row r="50" spans="1:10" ht="15.75" customHeight="1" x14ac:dyDescent="0.25">
      <c r="A50" s="385">
        <v>41</v>
      </c>
      <c r="B50" s="386"/>
      <c r="C50" s="322" t="s">
        <v>951</v>
      </c>
      <c r="D50" s="321">
        <v>1</v>
      </c>
      <c r="E50" s="321" t="s">
        <v>734</v>
      </c>
      <c r="F50" s="452"/>
      <c r="G50" s="226">
        <f t="shared" si="11"/>
        <v>0</v>
      </c>
      <c r="H50" s="316"/>
      <c r="I50" s="316"/>
      <c r="J50" s="424">
        <f>G50</f>
        <v>0</v>
      </c>
    </row>
    <row r="51" spans="1:10" ht="15.75" customHeight="1" x14ac:dyDescent="0.25">
      <c r="A51" s="385">
        <v>42</v>
      </c>
      <c r="B51" s="386"/>
      <c r="C51" s="322" t="s">
        <v>792</v>
      </c>
      <c r="D51" s="321">
        <v>1</v>
      </c>
      <c r="E51" s="321" t="s">
        <v>734</v>
      </c>
      <c r="F51" s="348"/>
      <c r="G51" s="226">
        <f t="shared" si="11"/>
        <v>0</v>
      </c>
      <c r="H51" s="316"/>
      <c r="I51" s="316"/>
      <c r="J51" s="424">
        <f t="shared" ref="J51:J54" si="14">G51</f>
        <v>0</v>
      </c>
    </row>
    <row r="52" spans="1:10" ht="15.75" customHeight="1" x14ac:dyDescent="0.25">
      <c r="A52" s="385">
        <v>43</v>
      </c>
      <c r="B52" s="386"/>
      <c r="C52" s="319" t="s">
        <v>793</v>
      </c>
      <c r="D52" s="321">
        <v>1</v>
      </c>
      <c r="E52" s="321" t="s">
        <v>734</v>
      </c>
      <c r="F52" s="348"/>
      <c r="G52" s="226">
        <f t="shared" si="11"/>
        <v>0</v>
      </c>
      <c r="H52" s="316"/>
      <c r="I52" s="316"/>
      <c r="J52" s="424">
        <f t="shared" si="14"/>
        <v>0</v>
      </c>
    </row>
    <row r="53" spans="1:10" ht="15.75" customHeight="1" x14ac:dyDescent="0.25">
      <c r="A53" s="385">
        <v>44</v>
      </c>
      <c r="B53" s="386"/>
      <c r="C53" s="319" t="s">
        <v>877</v>
      </c>
      <c r="D53" s="321">
        <v>1</v>
      </c>
      <c r="E53" s="321" t="s">
        <v>734</v>
      </c>
      <c r="F53" s="348"/>
      <c r="G53" s="226">
        <f t="shared" si="11"/>
        <v>0</v>
      </c>
      <c r="H53" s="316"/>
      <c r="I53" s="316"/>
      <c r="J53" s="424">
        <f t="shared" si="14"/>
        <v>0</v>
      </c>
    </row>
    <row r="54" spans="1:10" ht="15.75" customHeight="1" thickBot="1" x14ac:dyDescent="0.3">
      <c r="A54" s="385">
        <v>45</v>
      </c>
      <c r="B54" s="418"/>
      <c r="C54" s="323" t="s">
        <v>795</v>
      </c>
      <c r="D54" s="325">
        <v>1</v>
      </c>
      <c r="E54" s="325" t="s">
        <v>734</v>
      </c>
      <c r="F54" s="349"/>
      <c r="G54" s="326">
        <f t="shared" si="11"/>
        <v>0</v>
      </c>
      <c r="H54" s="453"/>
      <c r="I54" s="453"/>
      <c r="J54" s="424">
        <f t="shared" si="14"/>
        <v>0</v>
      </c>
    </row>
    <row r="55" spans="1:10" ht="15.75" customHeight="1" thickBot="1" x14ac:dyDescent="0.3">
      <c r="A55" s="734" t="s">
        <v>796</v>
      </c>
      <c r="B55" s="736"/>
      <c r="C55" s="736"/>
      <c r="D55" s="736"/>
      <c r="E55" s="736"/>
      <c r="F55" s="736"/>
      <c r="G55" s="736"/>
      <c r="H55" s="736"/>
      <c r="I55" s="476"/>
      <c r="J55" s="329">
        <f>SUM(J8:J54)</f>
        <v>0</v>
      </c>
    </row>
  </sheetData>
  <sheetProtection algorithmName="SHA-512" hashValue="kyjgGEoB7eWOg7zk/IK+IRHbLQvgUCcsfSpZpS89uBYTviWLGySLjrVcKbdjy/JPitPj0VXAMVCkNUYvCnIJZw==" saltValue="fIaDVGIUecrxPj5nQpaFWA==" spinCount="100000" sheet="1" objects="1" scenarios="1" selectLockedCells="1"/>
  <mergeCells count="6">
    <mergeCell ref="A55:H55"/>
    <mergeCell ref="A1:J1"/>
    <mergeCell ref="A2:J2"/>
    <mergeCell ref="A5:J5"/>
    <mergeCell ref="A34:J34"/>
    <mergeCell ref="A43:J43"/>
  </mergeCells>
  <pageMargins left="0.7" right="0.7" top="0.78740157499999996" bottom="0.78740157499999996" header="0.3" footer="0.3"/>
  <ignoredErrors>
    <ignoredError sqref="B20:B33" twoDigitTextYear="1"/>
    <ignoredError sqref="B36:B4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C00F7-09CB-42E7-BC3B-920DCDACE354}">
  <dimension ref="A1:E45"/>
  <sheetViews>
    <sheetView topLeftCell="A19" workbookViewId="0">
      <selection activeCell="D39" sqref="D39:D43"/>
    </sheetView>
  </sheetViews>
  <sheetFormatPr defaultRowHeight="15" x14ac:dyDescent="0.25"/>
  <cols>
    <col min="1" max="1" width="59.42578125" customWidth="1"/>
    <col min="2" max="2" width="8.140625" customWidth="1"/>
    <col min="3" max="3" width="4.85546875" customWidth="1"/>
    <col min="4" max="5" width="13.7109375" style="455" customWidth="1"/>
  </cols>
  <sheetData>
    <row r="1" spans="1:5" ht="36.75" customHeight="1" x14ac:dyDescent="0.25">
      <c r="A1" s="749" t="s">
        <v>1010</v>
      </c>
      <c r="B1" s="750"/>
      <c r="C1" s="750"/>
      <c r="D1" s="750"/>
      <c r="E1" s="751"/>
    </row>
    <row r="2" spans="1:5" ht="25.5" customHeight="1" x14ac:dyDescent="0.25">
      <c r="A2" s="40" t="s">
        <v>71</v>
      </c>
      <c r="B2" s="41" t="s">
        <v>1011</v>
      </c>
      <c r="C2" s="42" t="s">
        <v>10</v>
      </c>
      <c r="D2" s="481" t="s">
        <v>1012</v>
      </c>
      <c r="E2" s="482" t="s">
        <v>1013</v>
      </c>
    </row>
    <row r="3" spans="1:5" ht="15.75" customHeight="1" x14ac:dyDescent="0.25">
      <c r="A3" s="44" t="s">
        <v>1014</v>
      </c>
      <c r="B3" s="58"/>
      <c r="C3" s="45"/>
      <c r="D3" s="483"/>
      <c r="E3" s="484"/>
    </row>
    <row r="4" spans="1:5" ht="15.75" customHeight="1" x14ac:dyDescent="0.25">
      <c r="A4" s="46" t="s">
        <v>1015</v>
      </c>
      <c r="B4" s="47"/>
      <c r="C4" s="48"/>
      <c r="D4" s="485"/>
      <c r="E4" s="486">
        <f>SUM(E5:E12)</f>
        <v>0</v>
      </c>
    </row>
    <row r="5" spans="1:5" ht="15.75" customHeight="1" x14ac:dyDescent="0.25">
      <c r="A5" s="59" t="s">
        <v>1016</v>
      </c>
      <c r="B5" s="60">
        <v>1080</v>
      </c>
      <c r="C5" s="61" t="s">
        <v>132</v>
      </c>
      <c r="D5" s="478"/>
      <c r="E5" s="487">
        <f t="shared" ref="E5:E12" si="0">(D5*B5)</f>
        <v>0</v>
      </c>
    </row>
    <row r="6" spans="1:5" ht="15.75" customHeight="1" x14ac:dyDescent="0.25">
      <c r="A6" s="49" t="s">
        <v>1017</v>
      </c>
      <c r="B6" s="71">
        <v>60</v>
      </c>
      <c r="C6" s="45" t="s">
        <v>132</v>
      </c>
      <c r="D6" s="478"/>
      <c r="E6" s="487">
        <f t="shared" si="0"/>
        <v>0</v>
      </c>
    </row>
    <row r="7" spans="1:5" ht="15.75" customHeight="1" x14ac:dyDescent="0.25">
      <c r="A7" s="49" t="s">
        <v>1018</v>
      </c>
      <c r="B7" s="62">
        <v>36</v>
      </c>
      <c r="C7" s="50" t="s">
        <v>500</v>
      </c>
      <c r="D7" s="478"/>
      <c r="E7" s="487">
        <f t="shared" si="0"/>
        <v>0</v>
      </c>
    </row>
    <row r="8" spans="1:5" ht="15.75" customHeight="1" x14ac:dyDescent="0.25">
      <c r="A8" s="63" t="s">
        <v>1019</v>
      </c>
      <c r="B8" s="62">
        <v>50</v>
      </c>
      <c r="C8" s="50" t="s">
        <v>132</v>
      </c>
      <c r="D8" s="478"/>
      <c r="E8" s="487">
        <f t="shared" si="0"/>
        <v>0</v>
      </c>
    </row>
    <row r="9" spans="1:5" ht="15.75" customHeight="1" x14ac:dyDescent="0.25">
      <c r="A9" s="59" t="s">
        <v>1020</v>
      </c>
      <c r="B9" s="62">
        <v>150</v>
      </c>
      <c r="C9" s="50" t="s">
        <v>500</v>
      </c>
      <c r="D9" s="478"/>
      <c r="E9" s="487">
        <f t="shared" si="0"/>
        <v>0</v>
      </c>
    </row>
    <row r="10" spans="1:5" ht="15.75" customHeight="1" x14ac:dyDescent="0.25">
      <c r="A10" s="59" t="s">
        <v>1021</v>
      </c>
      <c r="B10" s="60">
        <v>1</v>
      </c>
      <c r="C10" s="61" t="s">
        <v>1022</v>
      </c>
      <c r="D10" s="478"/>
      <c r="E10" s="487">
        <f t="shared" si="0"/>
        <v>0</v>
      </c>
    </row>
    <row r="11" spans="1:5" ht="15.75" customHeight="1" x14ac:dyDescent="0.25">
      <c r="A11" s="51" t="s">
        <v>1023</v>
      </c>
      <c r="B11" s="64">
        <v>1</v>
      </c>
      <c r="C11" s="488" t="s">
        <v>1022</v>
      </c>
      <c r="D11" s="479"/>
      <c r="E11" s="487">
        <f t="shared" si="0"/>
        <v>0</v>
      </c>
    </row>
    <row r="12" spans="1:5" ht="15.75" customHeight="1" x14ac:dyDescent="0.25">
      <c r="A12" s="52" t="s">
        <v>1024</v>
      </c>
      <c r="B12" s="64">
        <v>2</v>
      </c>
      <c r="C12" s="53" t="s">
        <v>500</v>
      </c>
      <c r="D12" s="478"/>
      <c r="E12" s="487">
        <f t="shared" si="0"/>
        <v>0</v>
      </c>
    </row>
    <row r="13" spans="1:5" ht="15.75" customHeight="1" x14ac:dyDescent="0.25">
      <c r="A13" s="46" t="s">
        <v>1025</v>
      </c>
      <c r="B13" s="47"/>
      <c r="C13" s="48"/>
      <c r="D13" s="485"/>
      <c r="E13" s="486">
        <f>SUM(E14:E19)</f>
        <v>0</v>
      </c>
    </row>
    <row r="14" spans="1:5" ht="15.75" customHeight="1" x14ac:dyDescent="0.25">
      <c r="A14" s="59" t="s">
        <v>1026</v>
      </c>
      <c r="B14" s="60">
        <v>84</v>
      </c>
      <c r="C14" s="61" t="s">
        <v>132</v>
      </c>
      <c r="D14" s="478"/>
      <c r="E14" s="487">
        <f t="shared" ref="E14:E19" si="1">(D14*B14)</f>
        <v>0</v>
      </c>
    </row>
    <row r="15" spans="1:5" ht="15.75" customHeight="1" x14ac:dyDescent="0.25">
      <c r="A15" s="49" t="s">
        <v>1018</v>
      </c>
      <c r="B15" s="62">
        <v>28</v>
      </c>
      <c r="C15" s="50" t="s">
        <v>500</v>
      </c>
      <c r="D15" s="478"/>
      <c r="E15" s="487">
        <f t="shared" si="1"/>
        <v>0</v>
      </c>
    </row>
    <row r="16" spans="1:5" ht="15.75" customHeight="1" x14ac:dyDescent="0.25">
      <c r="A16" s="63" t="s">
        <v>1027</v>
      </c>
      <c r="B16" s="62">
        <v>4</v>
      </c>
      <c r="C16" s="50" t="s">
        <v>132</v>
      </c>
      <c r="D16" s="478"/>
      <c r="E16" s="487">
        <f t="shared" si="1"/>
        <v>0</v>
      </c>
    </row>
    <row r="17" spans="1:5" ht="15.75" customHeight="1" x14ac:dyDescent="0.25">
      <c r="A17" s="59" t="s">
        <v>1020</v>
      </c>
      <c r="B17" s="62">
        <v>16</v>
      </c>
      <c r="C17" s="50" t="s">
        <v>500</v>
      </c>
      <c r="D17" s="478"/>
      <c r="E17" s="487">
        <f t="shared" si="1"/>
        <v>0</v>
      </c>
    </row>
    <row r="18" spans="1:5" ht="15.75" customHeight="1" x14ac:dyDescent="0.25">
      <c r="A18" s="59" t="s">
        <v>1021</v>
      </c>
      <c r="B18" s="60">
        <v>1</v>
      </c>
      <c r="C18" s="61" t="s">
        <v>1022</v>
      </c>
      <c r="D18" s="478"/>
      <c r="E18" s="487">
        <f t="shared" si="1"/>
        <v>0</v>
      </c>
    </row>
    <row r="19" spans="1:5" ht="15.75" customHeight="1" x14ac:dyDescent="0.25">
      <c r="A19" s="51" t="s">
        <v>1023</v>
      </c>
      <c r="B19" s="64">
        <v>1</v>
      </c>
      <c r="C19" s="488" t="s">
        <v>1022</v>
      </c>
      <c r="D19" s="479"/>
      <c r="E19" s="487">
        <f t="shared" si="1"/>
        <v>0</v>
      </c>
    </row>
    <row r="20" spans="1:5" ht="15.75" customHeight="1" x14ac:dyDescent="0.25">
      <c r="A20" s="46" t="s">
        <v>1028</v>
      </c>
      <c r="B20" s="47"/>
      <c r="C20" s="48"/>
      <c r="D20" s="485"/>
      <c r="E20" s="486">
        <f>SUM(E21:E27)</f>
        <v>0</v>
      </c>
    </row>
    <row r="21" spans="1:5" ht="15.75" customHeight="1" x14ac:dyDescent="0.25">
      <c r="A21" s="51" t="s">
        <v>1029</v>
      </c>
      <c r="B21" s="64">
        <v>1</v>
      </c>
      <c r="C21" s="488" t="s">
        <v>1022</v>
      </c>
      <c r="D21" s="479"/>
      <c r="E21" s="487">
        <f t="shared" ref="E21:E27" si="2">(D21*B21)</f>
        <v>0</v>
      </c>
    </row>
    <row r="22" spans="1:5" ht="15.75" customHeight="1" x14ac:dyDescent="0.25">
      <c r="A22" s="59" t="s">
        <v>1030</v>
      </c>
      <c r="B22" s="60">
        <v>75</v>
      </c>
      <c r="C22" s="61" t="s">
        <v>132</v>
      </c>
      <c r="D22" s="478"/>
      <c r="E22" s="487">
        <f t="shared" si="2"/>
        <v>0</v>
      </c>
    </row>
    <row r="23" spans="1:5" ht="15.75" customHeight="1" x14ac:dyDescent="0.25">
      <c r="A23" s="49" t="s">
        <v>1031</v>
      </c>
      <c r="B23" s="62">
        <v>8</v>
      </c>
      <c r="C23" s="50" t="s">
        <v>500</v>
      </c>
      <c r="D23" s="478"/>
      <c r="E23" s="487">
        <f t="shared" si="2"/>
        <v>0</v>
      </c>
    </row>
    <row r="24" spans="1:5" ht="15.75" customHeight="1" x14ac:dyDescent="0.25">
      <c r="A24" s="63" t="s">
        <v>1032</v>
      </c>
      <c r="B24" s="62">
        <v>65</v>
      </c>
      <c r="C24" s="50" t="s">
        <v>132</v>
      </c>
      <c r="D24" s="478"/>
      <c r="E24" s="487">
        <f t="shared" si="2"/>
        <v>0</v>
      </c>
    </row>
    <row r="25" spans="1:5" ht="15.75" customHeight="1" x14ac:dyDescent="0.25">
      <c r="A25" s="59" t="s">
        <v>1020</v>
      </c>
      <c r="B25" s="62">
        <v>8</v>
      </c>
      <c r="C25" s="50" t="s">
        <v>500</v>
      </c>
      <c r="D25" s="478"/>
      <c r="E25" s="487">
        <f t="shared" si="2"/>
        <v>0</v>
      </c>
    </row>
    <row r="26" spans="1:5" ht="15.75" customHeight="1" x14ac:dyDescent="0.25">
      <c r="A26" s="59" t="s">
        <v>1021</v>
      </c>
      <c r="B26" s="60">
        <v>1</v>
      </c>
      <c r="C26" s="61" t="s">
        <v>1022</v>
      </c>
      <c r="D26" s="478"/>
      <c r="E26" s="487">
        <f t="shared" si="2"/>
        <v>0</v>
      </c>
    </row>
    <row r="27" spans="1:5" ht="15.75" customHeight="1" x14ac:dyDescent="0.25">
      <c r="A27" s="51" t="s">
        <v>1023</v>
      </c>
      <c r="B27" s="64">
        <v>1</v>
      </c>
      <c r="C27" s="488" t="s">
        <v>1022</v>
      </c>
      <c r="D27" s="479"/>
      <c r="E27" s="487">
        <f t="shared" si="2"/>
        <v>0</v>
      </c>
    </row>
    <row r="28" spans="1:5" ht="15.75" customHeight="1" x14ac:dyDescent="0.25">
      <c r="A28" s="46" t="s">
        <v>1033</v>
      </c>
      <c r="B28" s="47"/>
      <c r="C28" s="48"/>
      <c r="D28" s="485"/>
      <c r="E28" s="486">
        <f>SUM(E29:E37)</f>
        <v>0</v>
      </c>
    </row>
    <row r="29" spans="1:5" ht="15.75" customHeight="1" x14ac:dyDescent="0.25">
      <c r="A29" s="52" t="s">
        <v>1034</v>
      </c>
      <c r="B29" s="65">
        <v>15</v>
      </c>
      <c r="C29" s="53" t="s">
        <v>132</v>
      </c>
      <c r="D29" s="478"/>
      <c r="E29" s="487">
        <f t="shared" ref="E29:E30" si="3">D29*B29</f>
        <v>0</v>
      </c>
    </row>
    <row r="30" spans="1:5" ht="15.75" customHeight="1" x14ac:dyDescent="0.25">
      <c r="A30" s="52" t="s">
        <v>1035</v>
      </c>
      <c r="B30" s="65">
        <v>70</v>
      </c>
      <c r="C30" s="53" t="s">
        <v>132</v>
      </c>
      <c r="D30" s="478"/>
      <c r="E30" s="487">
        <f t="shared" si="3"/>
        <v>0</v>
      </c>
    </row>
    <row r="31" spans="1:5" ht="15.75" customHeight="1" x14ac:dyDescent="0.25">
      <c r="A31" s="52" t="s">
        <v>1036</v>
      </c>
      <c r="B31" s="65">
        <v>8</v>
      </c>
      <c r="C31" s="53" t="s">
        <v>500</v>
      </c>
      <c r="D31" s="478"/>
      <c r="E31" s="487">
        <f>D31*B31</f>
        <v>0</v>
      </c>
    </row>
    <row r="32" spans="1:5" ht="15.75" customHeight="1" x14ac:dyDescent="0.25">
      <c r="A32" s="52" t="s">
        <v>1037</v>
      </c>
      <c r="B32" s="65">
        <v>1</v>
      </c>
      <c r="C32" s="53" t="s">
        <v>500</v>
      </c>
      <c r="D32" s="478"/>
      <c r="E32" s="487">
        <f>D32*B32</f>
        <v>0</v>
      </c>
    </row>
    <row r="33" spans="1:5" ht="15.75" customHeight="1" x14ac:dyDescent="0.25">
      <c r="A33" s="52" t="s">
        <v>1038</v>
      </c>
      <c r="B33" s="65">
        <v>15</v>
      </c>
      <c r="C33" s="53" t="s">
        <v>500</v>
      </c>
      <c r="D33" s="478"/>
      <c r="E33" s="487">
        <f t="shared" ref="E33" si="4">D33*B33</f>
        <v>0</v>
      </c>
    </row>
    <row r="34" spans="1:5" ht="15.75" customHeight="1" x14ac:dyDescent="0.25">
      <c r="A34" s="52" t="s">
        <v>1039</v>
      </c>
      <c r="B34" s="65">
        <v>1</v>
      </c>
      <c r="C34" s="53" t="s">
        <v>1022</v>
      </c>
      <c r="D34" s="478"/>
      <c r="E34" s="487">
        <f>D34*B34</f>
        <v>0</v>
      </c>
    </row>
    <row r="35" spans="1:5" ht="15.75" customHeight="1" x14ac:dyDescent="0.25">
      <c r="A35" s="52" t="s">
        <v>1040</v>
      </c>
      <c r="B35" s="65">
        <v>1</v>
      </c>
      <c r="C35" s="53" t="s">
        <v>1022</v>
      </c>
      <c r="D35" s="478"/>
      <c r="E35" s="487">
        <f>D35*B35</f>
        <v>0</v>
      </c>
    </row>
    <row r="36" spans="1:5" ht="15.75" customHeight="1" x14ac:dyDescent="0.25">
      <c r="A36" s="52" t="s">
        <v>1041</v>
      </c>
      <c r="B36" s="65">
        <v>1</v>
      </c>
      <c r="C36" s="53" t="s">
        <v>500</v>
      </c>
      <c r="D36" s="478"/>
      <c r="E36" s="487">
        <f>D36*B36</f>
        <v>0</v>
      </c>
    </row>
    <row r="37" spans="1:5" ht="15.75" customHeight="1" x14ac:dyDescent="0.25">
      <c r="A37" s="52" t="s">
        <v>1042</v>
      </c>
      <c r="B37" s="54">
        <v>1</v>
      </c>
      <c r="C37" s="53" t="s">
        <v>1022</v>
      </c>
      <c r="D37" s="478"/>
      <c r="E37" s="487">
        <f>(D37*B37)</f>
        <v>0</v>
      </c>
    </row>
    <row r="38" spans="1:5" ht="15.75" customHeight="1" x14ac:dyDescent="0.25">
      <c r="A38" s="46" t="s">
        <v>788</v>
      </c>
      <c r="B38" s="47"/>
      <c r="C38" s="48"/>
      <c r="D38" s="485"/>
      <c r="E38" s="486">
        <f>SUM(E39:E43)</f>
        <v>0</v>
      </c>
    </row>
    <row r="39" spans="1:5" ht="15.75" customHeight="1" x14ac:dyDescent="0.25">
      <c r="A39" s="66" t="s">
        <v>1043</v>
      </c>
      <c r="B39" s="67">
        <v>1</v>
      </c>
      <c r="C39" s="68" t="s">
        <v>500</v>
      </c>
      <c r="D39" s="480"/>
      <c r="E39" s="487">
        <f t="shared" ref="E39:E43" si="5">(D39*B39)</f>
        <v>0</v>
      </c>
    </row>
    <row r="40" spans="1:5" ht="15.75" customHeight="1" x14ac:dyDescent="0.25">
      <c r="A40" s="69" t="s">
        <v>1044</v>
      </c>
      <c r="B40" s="67">
        <v>1</v>
      </c>
      <c r="C40" s="68" t="s">
        <v>1022</v>
      </c>
      <c r="D40" s="480"/>
      <c r="E40" s="487">
        <f t="shared" si="5"/>
        <v>0</v>
      </c>
    </row>
    <row r="41" spans="1:5" ht="15.75" customHeight="1" x14ac:dyDescent="0.25">
      <c r="A41" s="66" t="s">
        <v>1045</v>
      </c>
      <c r="B41" s="67">
        <v>1</v>
      </c>
      <c r="C41" s="68" t="s">
        <v>1022</v>
      </c>
      <c r="D41" s="480"/>
      <c r="E41" s="487">
        <f t="shared" si="5"/>
        <v>0</v>
      </c>
    </row>
    <row r="42" spans="1:5" ht="15.75" customHeight="1" x14ac:dyDescent="0.25">
      <c r="A42" s="66" t="s">
        <v>1046</v>
      </c>
      <c r="B42" s="67">
        <v>1</v>
      </c>
      <c r="C42" s="68" t="s">
        <v>1022</v>
      </c>
      <c r="D42" s="480"/>
      <c r="E42" s="487">
        <f t="shared" si="5"/>
        <v>0</v>
      </c>
    </row>
    <row r="43" spans="1:5" ht="15.75" customHeight="1" x14ac:dyDescent="0.25">
      <c r="A43" s="57" t="s">
        <v>1047</v>
      </c>
      <c r="B43" s="70">
        <v>1</v>
      </c>
      <c r="C43" s="55" t="s">
        <v>1022</v>
      </c>
      <c r="D43" s="478"/>
      <c r="E43" s="487">
        <f t="shared" si="5"/>
        <v>0</v>
      </c>
    </row>
    <row r="44" spans="1:5" ht="15.75" customHeight="1" x14ac:dyDescent="0.25">
      <c r="A44" s="51"/>
      <c r="B44" s="54"/>
      <c r="C44" s="53"/>
      <c r="D44" s="483"/>
      <c r="E44" s="484"/>
    </row>
    <row r="45" spans="1:5" ht="15.75" customHeight="1" thickBot="1" x14ac:dyDescent="0.3">
      <c r="A45" s="752" t="s">
        <v>73</v>
      </c>
      <c r="B45" s="753"/>
      <c r="C45" s="754"/>
      <c r="D45" s="489"/>
      <c r="E45" s="490">
        <f>E38+E28+E20+E13+E4</f>
        <v>0</v>
      </c>
    </row>
  </sheetData>
  <sheetProtection algorithmName="SHA-512" hashValue="DXg1lrQ75jXxXEu54yCwVG4TV+isKLyxyj1TLEsUF1x19CMxk34MjjZpBkRguqAiTI/nOwFUVOZo9Urjj1JPDw==" saltValue="cxbmzeJhV+ycG75uB44e9g==" spinCount="100000" sheet="1" objects="1" scenarios="1" selectLockedCells="1"/>
  <mergeCells count="2">
    <mergeCell ref="A1:E1"/>
    <mergeCell ref="A45:C45"/>
  </mergeCells>
  <pageMargins left="0.7" right="0.7" top="0.78740157499999996" bottom="0.78740157499999996" header="0.3" footer="0.3"/>
  <ignoredErrors>
    <ignoredError sqref="E13 E20 E38" formula="1"/>
    <ignoredError sqref="E4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5DF819E7A1B54787D285B71D3A5FFE" ma:contentTypeVersion="10" ma:contentTypeDescription="Vytvoří nový dokument" ma:contentTypeScope="" ma:versionID="65b7939c60e3d403eb7045cc4dd3c41b">
  <xsd:schema xmlns:xsd="http://www.w3.org/2001/XMLSchema" xmlns:xs="http://www.w3.org/2001/XMLSchema" xmlns:p="http://schemas.microsoft.com/office/2006/metadata/properties" xmlns:ns2="391a8ea9-160c-41d9-9b29-a21f5cb99e81" xmlns:ns3="adabcdd2-4bac-48a1-8d51-b7d12859669e" targetNamespace="http://schemas.microsoft.com/office/2006/metadata/properties" ma:root="true" ma:fieldsID="c585275743ef9664d5c7483b103b39d8" ns2:_="" ns3:_="">
    <xsd:import namespace="391a8ea9-160c-41d9-9b29-a21f5cb99e81"/>
    <xsd:import namespace="adabcdd2-4bac-48a1-8d51-b7d1285966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a8ea9-160c-41d9-9b29-a21f5cb99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a908a0da-de9f-4507-b785-2fc21866d0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bcdd2-4bac-48a1-8d51-b7d1285966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4705c6c-8cdc-4ec8-b19f-4c491f17e9b1}" ma:internalName="TaxCatchAll" ma:showField="CatchAllData" ma:web="adabcdd2-4bac-48a1-8d51-b7d1285966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abcdd2-4bac-48a1-8d51-b7d12859669e" xsi:nil="true"/>
    <lcf76f155ced4ddcb4097134ff3c332f xmlns="391a8ea9-160c-41d9-9b29-a21f5cb99e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DF8360-DFD0-4F61-8181-54FECF2B3AF9}"/>
</file>

<file path=customXml/itemProps2.xml><?xml version="1.0" encoding="utf-8"?>
<ds:datastoreItem xmlns:ds="http://schemas.openxmlformats.org/officeDocument/2006/customXml" ds:itemID="{8EA718A5-CA73-4CE5-A48C-4B0D0E46EF3D}"/>
</file>

<file path=customXml/itemProps3.xml><?xml version="1.0" encoding="utf-8"?>
<ds:datastoreItem xmlns:ds="http://schemas.openxmlformats.org/officeDocument/2006/customXml" ds:itemID="{2B58B87B-E2AB-4E26-9876-11E1697AC3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11</vt:i4>
      </vt:variant>
    </vt:vector>
  </HeadingPairs>
  <TitlesOfParts>
    <vt:vector size="24" baseType="lpstr">
      <vt:lpstr>Pokyny pro vyplnění</vt:lpstr>
      <vt:lpstr>Stavba</vt:lpstr>
      <vt:lpstr>00 Vedlejší ostatní náklady</vt:lpstr>
      <vt:lpstr>SO 01_D.1.1 Arch.stav řešení</vt:lpstr>
      <vt:lpstr>SO 01_D.1.4.1 Plynoinstalace</vt:lpstr>
      <vt:lpstr>SO 01_D.1.4.2 Strojní tech.</vt:lpstr>
      <vt:lpstr>SO 01_D.1.4.3.1 VZT</vt:lpstr>
      <vt:lpstr>SO 01_D.1.4.3.2 Odvod spalin</vt:lpstr>
      <vt:lpstr>SO 01_D.1.4.4 Vyvedení el. výk.</vt:lpstr>
      <vt:lpstr>SO 01_D.1.4.5 Elektroinstal. NN</vt:lpstr>
      <vt:lpstr>SO 01_D.1.4.6 MaR</vt:lpstr>
      <vt:lpstr>SO 02_D.1.4.4 Technologie TS</vt:lpstr>
      <vt:lpstr>SO 02_D.1.4.5 Elektroinstal. NN</vt:lpstr>
      <vt:lpstr>CenaCelkemBezDPH</vt:lpstr>
      <vt:lpstr>Stavba!CenaCelkemVypocet</vt:lpstr>
      <vt:lpstr>DPHSni</vt:lpstr>
      <vt:lpstr>DPHZakl</vt:lpstr>
      <vt:lpstr>Mena</vt:lpstr>
      <vt:lpstr>Stavba!SazbaDPH1</vt:lpstr>
      <vt:lpstr>Stavba!SazbaDPH2</vt:lpstr>
      <vt:lpstr>ZakladDPHSni</vt:lpstr>
      <vt:lpstr>ZakladDPHZakl</vt:lpstr>
      <vt:lpstr>Stavba!ZakladDPHZaklVypocet</vt:lpstr>
      <vt:lpstr>Zaokrouhleni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Svoboda Marek</dc:creator>
  <cp:lastModifiedBy>Uzivatel</cp:lastModifiedBy>
  <dcterms:created xsi:type="dcterms:W3CDTF">2025-01-22T10:09:46Z</dcterms:created>
  <dcterms:modified xsi:type="dcterms:W3CDTF">2025-04-16T09:35:33Z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0x0101000D5DF819E7A1B54787D285B71D3A5FFE</vt:lpwstr>
  </property>
</Properties>
</file>