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DEMONTÁŽ VYHLÍDKO..." sheetId="2" r:id="rId2"/>
    <sheet name="SO-02 - VIKLAN " sheetId="3" r:id="rId3"/>
    <sheet name="SO-03 - OČIŠTĚNÍ A OPRAVA..." sheetId="4" r:id="rId4"/>
    <sheet name="SO-04 - NOVÉ SCHODIŠTĚ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'SO-01 - DEMONTÁŽ VYHLÍDKO...'!$C$94:$K$188</definedName>
    <definedName name="_xlnm.Print_Area" localSheetId="1">'SO-01 - DEMONTÁŽ VYHLÍDKO...'!$C$4:$J$41,'SO-01 - DEMONTÁŽ VYHLÍDKO...'!$C$47:$J$74,'SO-01 - DEMONTÁŽ VYHLÍDKO...'!$C$80:$K$188</definedName>
    <definedName name="_xlnm.Print_Titles" localSheetId="1">'SO-01 - DEMONTÁŽ VYHLÍDKO...'!$94:$94</definedName>
    <definedName name="_xlnm._FilterDatabase" localSheetId="2" hidden="1">'SO-02 - VIKLAN '!$C$93:$K$192</definedName>
    <definedName name="_xlnm.Print_Area" localSheetId="2">'SO-02 - VIKLAN '!$C$4:$J$41,'SO-02 - VIKLAN '!$C$47:$J$73,'SO-02 - VIKLAN '!$C$79:$K$192</definedName>
    <definedName name="_xlnm.Print_Titles" localSheetId="2">'SO-02 - VIKLAN '!$93:$93</definedName>
    <definedName name="_xlnm._FilterDatabase" localSheetId="3" hidden="1">'SO-03 - OČIŠTĚNÍ A OPRAVA...'!$C$101:$K$329</definedName>
    <definedName name="_xlnm.Print_Area" localSheetId="3">'SO-03 - OČIŠTĚNÍ A OPRAVA...'!$C$4:$J$41,'SO-03 - OČIŠTĚNÍ A OPRAVA...'!$C$47:$J$81,'SO-03 - OČIŠTĚNÍ A OPRAVA...'!$C$87:$K$329</definedName>
    <definedName name="_xlnm.Print_Titles" localSheetId="3">'SO-03 - OČIŠTĚNÍ A OPRAVA...'!$101:$101</definedName>
    <definedName name="_xlnm._FilterDatabase" localSheetId="4" hidden="1">'SO-04 - NOVÉ SCHODIŠTĚ'!$C$97:$K$159</definedName>
    <definedName name="_xlnm.Print_Area" localSheetId="4">'SO-04 - NOVÉ SCHODIŠTĚ'!$C$4:$J$41,'SO-04 - NOVÉ SCHODIŠTĚ'!$C$47:$J$77,'SO-04 - NOVÉ SCHODIŠTĚ'!$C$83:$K$159</definedName>
    <definedName name="_xlnm.Print_Titles" localSheetId="4">'SO-04 - NOVÉ SCHODIŠTĚ'!$97:$97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9"/>
  <c r="J38"/>
  <c i="1" r="AY59"/>
  <c i="5" r="J37"/>
  <c i="1" r="AX59"/>
  <c i="5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56"/>
  <c r="E7"/>
  <c r="E86"/>
  <c i="4" r="J39"/>
  <c r="J38"/>
  <c i="1" r="AY58"/>
  <c i="4" r="J37"/>
  <c i="1" r="AX58"/>
  <c i="4"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5"/>
  <c r="BH135"/>
  <c r="BG135"/>
  <c r="BF135"/>
  <c r="T135"/>
  <c r="T134"/>
  <c r="R135"/>
  <c r="R134"/>
  <c r="P135"/>
  <c r="P134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96"/>
  <c r="E7"/>
  <c r="E90"/>
  <c i="3" r="J39"/>
  <c r="J38"/>
  <c i="1" r="AY57"/>
  <c i="3" r="J37"/>
  <c i="1" r="AX57"/>
  <c i="3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6"/>
  <c r="BH126"/>
  <c r="BG126"/>
  <c r="BF126"/>
  <c r="T126"/>
  <c r="T125"/>
  <c r="R126"/>
  <c r="R125"/>
  <c r="P126"/>
  <c r="P125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2" r="J39"/>
  <c r="J38"/>
  <c i="1" r="AY56"/>
  <c i="2" r="J37"/>
  <c i="1" r="AX56"/>
  <c i="2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1" r="L50"/>
  <c r="AM50"/>
  <c r="AM49"/>
  <c r="L49"/>
  <c r="AM47"/>
  <c r="L47"/>
  <c r="L45"/>
  <c r="L44"/>
  <c i="2" r="BK167"/>
  <c r="BK151"/>
  <c r="BK181"/>
  <c r="BK126"/>
  <c r="J102"/>
  <c i="3" r="J103"/>
  <c r="BK142"/>
  <c r="J174"/>
  <c i="4" r="BK310"/>
  <c r="BK247"/>
  <c r="J119"/>
  <c r="J122"/>
  <c r="BK250"/>
  <c r="J179"/>
  <c r="BK308"/>
  <c r="BK213"/>
  <c r="BK128"/>
  <c i="5" r="BK112"/>
  <c r="BK135"/>
  <c r="J127"/>
  <c i="2" r="BK165"/>
  <c r="J104"/>
  <c r="BK185"/>
  <c r="J123"/>
  <c i="3" r="J189"/>
  <c r="BK189"/>
  <c r="BK126"/>
  <c r="J168"/>
  <c i="4" r="BK314"/>
  <c r="BK245"/>
  <c r="J324"/>
  <c r="BK227"/>
  <c r="BK282"/>
  <c r="BK197"/>
  <c r="BK319"/>
  <c r="BK236"/>
  <c r="J143"/>
  <c i="5" r="J137"/>
  <c r="BK101"/>
  <c r="BK122"/>
  <c i="2" r="BK169"/>
  <c r="BK108"/>
  <c r="J100"/>
  <c r="J151"/>
  <c r="J133"/>
  <c i="3" r="BK149"/>
  <c r="J187"/>
  <c r="J180"/>
  <c i="4" r="J322"/>
  <c r="BK259"/>
  <c r="BK220"/>
  <c r="J302"/>
  <c r="BK229"/>
  <c r="J292"/>
  <c r="J227"/>
  <c r="BK158"/>
  <c r="BK264"/>
  <c r="J189"/>
  <c r="BK107"/>
  <c i="5" r="J107"/>
  <c r="BK129"/>
  <c r="J129"/>
  <c i="2" r="J179"/>
  <c r="J115"/>
  <c i="1" r="AS55"/>
  <c i="3" r="J118"/>
  <c r="BK111"/>
  <c r="J149"/>
  <c i="4" r="BK305"/>
  <c r="J250"/>
  <c r="BK109"/>
  <c r="J236"/>
  <c r="J149"/>
  <c r="BK254"/>
  <c r="J168"/>
  <c r="BK302"/>
  <c r="BK194"/>
  <c r="J109"/>
  <c i="5" r="BK145"/>
  <c r="J122"/>
  <c i="2" r="J146"/>
  <c r="J110"/>
  <c r="J108"/>
  <c r="J167"/>
  <c r="J139"/>
  <c i="3" r="J155"/>
  <c r="BK97"/>
  <c r="J114"/>
  <c r="J161"/>
  <c i="4" r="BK324"/>
  <c r="J269"/>
  <c r="J319"/>
  <c r="J233"/>
  <c r="J107"/>
  <c r="J240"/>
  <c r="J163"/>
  <c r="J266"/>
  <c r="J197"/>
  <c i="5" r="BK158"/>
  <c r="J150"/>
  <c r="J113"/>
  <c r="J115"/>
  <c i="2" r="J142"/>
  <c r="BK179"/>
  <c r="BK146"/>
  <c r="BK104"/>
  <c i="3" r="J99"/>
  <c r="J144"/>
  <c r="J183"/>
  <c i="4" r="J326"/>
  <c r="J271"/>
  <c r="BK143"/>
  <c r="J257"/>
  <c r="J166"/>
  <c r="J264"/>
  <c r="J186"/>
  <c r="J273"/>
  <c r="BK182"/>
  <c i="5" r="J145"/>
  <c r="BK119"/>
  <c r="J111"/>
  <c i="2" r="J183"/>
  <c r="J130"/>
  <c r="J118"/>
  <c r="J169"/>
  <c r="BK149"/>
  <c i="3" r="J178"/>
  <c r="BK178"/>
  <c r="BK118"/>
  <c r="J167"/>
  <c i="4" r="J308"/>
  <c r="BK234"/>
  <c r="BK166"/>
  <c r="J276"/>
  <c r="BK173"/>
  <c r="BK287"/>
  <c r="J194"/>
  <c r="BK111"/>
  <c r="J254"/>
  <c r="J159"/>
  <c i="5" r="J140"/>
  <c r="J104"/>
  <c r="J158"/>
  <c r="BK107"/>
  <c i="2" r="BK157"/>
  <c r="J136"/>
  <c r="BK130"/>
  <c r="BK124"/>
  <c i="3" r="BK108"/>
  <c r="J148"/>
  <c r="J170"/>
  <c i="4" r="J316"/>
  <c r="BK207"/>
  <c r="J310"/>
  <c r="J220"/>
  <c r="BK289"/>
  <c r="J205"/>
  <c r="BK316"/>
  <c r="BK231"/>
  <c r="BK125"/>
  <c i="5" r="J156"/>
  <c r="J142"/>
  <c r="BK104"/>
  <c i="2" r="J181"/>
  <c r="J122"/>
  <c r="J187"/>
  <c r="BK133"/>
  <c r="BK120"/>
  <c i="3" r="BK114"/>
  <c r="BK161"/>
  <c r="BK187"/>
  <c i="4" r="BK328"/>
  <c r="J284"/>
  <c r="J158"/>
  <c r="BK269"/>
  <c r="BK163"/>
  <c r="J213"/>
  <c r="J154"/>
  <c r="BK257"/>
  <c r="J173"/>
  <c r="J111"/>
  <c i="5" r="J148"/>
  <c r="BK140"/>
  <c i="2" r="BK175"/>
  <c r="BK113"/>
  <c r="J106"/>
  <c r="J165"/>
  <c r="J128"/>
  <c i="3" r="J126"/>
  <c r="BK168"/>
  <c r="BK191"/>
  <c r="J133"/>
  <c i="4" r="J287"/>
  <c r="BK168"/>
  <c r="BK301"/>
  <c r="J299"/>
  <c r="J231"/>
  <c r="J128"/>
  <c r="J259"/>
  <c r="J193"/>
  <c r="BK116"/>
  <c i="5" r="BK148"/>
  <c r="BK154"/>
  <c r="BK111"/>
  <c i="2" r="J149"/>
  <c r="BK100"/>
  <c r="BK177"/>
  <c r="BK118"/>
  <c r="J98"/>
  <c i="3" r="J101"/>
  <c r="BK155"/>
  <c r="BK103"/>
  <c r="BK144"/>
  <c i="4" r="BK276"/>
  <c r="J229"/>
  <c r="BK122"/>
  <c r="BK262"/>
  <c r="J152"/>
  <c r="BK266"/>
  <c r="J176"/>
  <c r="BK284"/>
  <c r="BK202"/>
  <c r="J114"/>
  <c i="5" r="BK152"/>
  <c r="BK137"/>
  <c r="J152"/>
  <c i="2" r="BK187"/>
  <c r="BK139"/>
  <c r="BK110"/>
  <c r="J157"/>
  <c r="BK142"/>
  <c i="3" r="BK167"/>
  <c r="BK174"/>
  <c r="BK99"/>
  <c i="4" r="J328"/>
  <c r="BK274"/>
  <c r="BK154"/>
  <c r="BK271"/>
  <c r="J172"/>
  <c r="J274"/>
  <c r="BK189"/>
  <c r="BK105"/>
  <c r="BK243"/>
  <c r="BK149"/>
  <c i="5" r="J131"/>
  <c r="BK125"/>
  <c i="2" r="BK174"/>
  <c r="BK136"/>
  <c r="BK122"/>
  <c r="J175"/>
  <c r="J113"/>
  <c i="3" r="BK183"/>
  <c r="BK180"/>
  <c r="BK101"/>
  <c r="J139"/>
  <c i="4" r="BK292"/>
  <c r="BK205"/>
  <c r="J279"/>
  <c r="J202"/>
  <c r="BK279"/>
  <c r="BK193"/>
  <c r="BK114"/>
  <c r="BK240"/>
  <c r="BK152"/>
  <c i="5" r="BK142"/>
  <c r="J125"/>
  <c r="BK156"/>
  <c i="2" r="J185"/>
  <c r="BK123"/>
  <c r="J126"/>
  <c r="J174"/>
  <c r="BK98"/>
  <c i="3" r="BK170"/>
  <c r="BK185"/>
  <c r="J108"/>
  <c r="BK148"/>
  <c i="4" r="J301"/>
  <c r="BK179"/>
  <c r="BK273"/>
  <c r="J125"/>
  <c r="J245"/>
  <c r="BK159"/>
  <c r="J305"/>
  <c r="J207"/>
  <c r="J105"/>
  <c i="5" r="J101"/>
  <c r="BK127"/>
  <c r="J135"/>
  <c i="2" r="J177"/>
  <c r="J120"/>
  <c r="BK183"/>
  <c r="BK128"/>
  <c r="BK115"/>
  <c i="3" r="J111"/>
  <c r="BK139"/>
  <c r="J97"/>
  <c i="4" r="BK326"/>
  <c r="BK299"/>
  <c r="BK233"/>
  <c r="BK176"/>
  <c r="BK322"/>
  <c r="BK119"/>
  <c r="J247"/>
  <c r="J182"/>
  <c r="J314"/>
  <c r="J234"/>
  <c r="J135"/>
  <c i="5" r="BK150"/>
  <c r="BK131"/>
  <c r="J112"/>
  <c r="J119"/>
  <c i="2" r="J172"/>
  <c r="BK102"/>
  <c r="BK172"/>
  <c r="J124"/>
  <c r="BK106"/>
  <c i="3" r="J191"/>
  <c r="BK133"/>
  <c r="J185"/>
  <c r="J142"/>
  <c i="4" r="J289"/>
  <c r="BK172"/>
  <c r="J282"/>
  <c r="J116"/>
  <c r="J243"/>
  <c r="BK135"/>
  <c r="J262"/>
  <c r="BK186"/>
  <c i="5" r="J154"/>
  <c r="BK115"/>
  <c r="BK113"/>
  <c i="2" l="1" r="P97"/>
  <c r="R112"/>
  <c r="P125"/>
  <c r="BK138"/>
  <c r="J138"/>
  <c r="J69"/>
  <c r="R164"/>
  <c r="R171"/>
  <c r="R176"/>
  <c i="3" r="BK96"/>
  <c r="J96"/>
  <c r="J65"/>
  <c r="P132"/>
  <c r="BK177"/>
  <c r="J177"/>
  <c r="J71"/>
  <c r="P182"/>
  <c i="4" r="P104"/>
  <c r="P118"/>
  <c r="T142"/>
  <c r="R242"/>
  <c r="T253"/>
  <c r="BK268"/>
  <c r="J268"/>
  <c r="J74"/>
  <c r="BK291"/>
  <c r="J291"/>
  <c r="J75"/>
  <c r="BK304"/>
  <c r="J304"/>
  <c r="J76"/>
  <c r="P313"/>
  <c r="P321"/>
  <c i="5" r="T100"/>
  <c r="BK110"/>
  <c r="J110"/>
  <c r="J67"/>
  <c r="T110"/>
  <c r="BK118"/>
  <c r="BK117"/>
  <c r="J117"/>
  <c r="J69"/>
  <c r="BK134"/>
  <c r="J134"/>
  <c r="J72"/>
  <c i="2" r="R97"/>
  <c r="P112"/>
  <c r="R125"/>
  <c r="R138"/>
  <c r="BK164"/>
  <c r="J164"/>
  <c r="J71"/>
  <c r="BK171"/>
  <c r="J171"/>
  <c r="J72"/>
  <c r="P176"/>
  <c i="3" r="T96"/>
  <c r="T132"/>
  <c r="P177"/>
  <c r="P176"/>
  <c r="R182"/>
  <c i="4" r="R104"/>
  <c r="T118"/>
  <c r="BK142"/>
  <c r="J142"/>
  <c r="J69"/>
  <c r="BK242"/>
  <c r="J242"/>
  <c r="J70"/>
  <c r="P253"/>
  <c r="T268"/>
  <c r="R291"/>
  <c r="R304"/>
  <c r="R313"/>
  <c r="R321"/>
  <c i="5" r="P100"/>
  <c r="R110"/>
  <c r="T118"/>
  <c r="T117"/>
  <c r="P134"/>
  <c r="P133"/>
  <c i="2" r="BK97"/>
  <c r="J97"/>
  <c r="J65"/>
  <c r="BK112"/>
  <c r="J112"/>
  <c r="J66"/>
  <c r="BK125"/>
  <c r="J125"/>
  <c r="J67"/>
  <c r="T138"/>
  <c r="T164"/>
  <c r="T171"/>
  <c r="T176"/>
  <c i="3" r="R96"/>
  <c r="BK132"/>
  <c r="J132"/>
  <c r="J68"/>
  <c r="R177"/>
  <c r="R176"/>
  <c r="T182"/>
  <c i="4" r="T104"/>
  <c r="R118"/>
  <c r="R142"/>
  <c r="T242"/>
  <c r="R253"/>
  <c r="P268"/>
  <c r="T291"/>
  <c r="T304"/>
  <c r="BK313"/>
  <c r="J313"/>
  <c r="J78"/>
  <c r="BK321"/>
  <c r="J321"/>
  <c r="J80"/>
  <c i="5" r="R100"/>
  <c r="R99"/>
  <c r="P118"/>
  <c r="P117"/>
  <c r="R134"/>
  <c r="R133"/>
  <c r="R139"/>
  <c r="BK147"/>
  <c r="J147"/>
  <c r="J76"/>
  <c i="2" r="T97"/>
  <c r="T112"/>
  <c r="T125"/>
  <c r="P138"/>
  <c r="P164"/>
  <c r="P171"/>
  <c r="BK176"/>
  <c r="J176"/>
  <c r="J73"/>
  <c i="3" r="P96"/>
  <c r="P95"/>
  <c r="P94"/>
  <c i="1" r="AU57"/>
  <c i="3" r="R132"/>
  <c r="T177"/>
  <c r="T176"/>
  <c r="BK182"/>
  <c r="J182"/>
  <c r="J72"/>
  <c i="4" r="BK104"/>
  <c r="J104"/>
  <c r="J65"/>
  <c r="BK118"/>
  <c r="J118"/>
  <c r="J66"/>
  <c r="P142"/>
  <c r="P242"/>
  <c r="BK253"/>
  <c r="BK252"/>
  <c r="R268"/>
  <c r="P291"/>
  <c r="P304"/>
  <c r="T313"/>
  <c r="T312"/>
  <c r="T321"/>
  <c i="5" r="BK100"/>
  <c r="J100"/>
  <c r="J65"/>
  <c r="P110"/>
  <c r="R118"/>
  <c r="R117"/>
  <c r="T134"/>
  <c r="T133"/>
  <c r="BK139"/>
  <c r="J139"/>
  <c r="J74"/>
  <c r="P139"/>
  <c r="T139"/>
  <c r="P147"/>
  <c r="R147"/>
  <c r="T147"/>
  <c i="4" r="BK127"/>
  <c r="J127"/>
  <c r="J67"/>
  <c i="5" r="BK114"/>
  <c r="J114"/>
  <c r="J68"/>
  <c i="2" r="BK135"/>
  <c r="J135"/>
  <c r="J68"/>
  <c i="3" r="BK125"/>
  <c r="J125"/>
  <c r="J67"/>
  <c r="BK173"/>
  <c r="J173"/>
  <c r="J69"/>
  <c i="4" r="BK318"/>
  <c r="J318"/>
  <c r="J79"/>
  <c i="3" r="BK117"/>
  <c r="J117"/>
  <c r="J66"/>
  <c i="4" r="BK134"/>
  <c r="J134"/>
  <c r="J68"/>
  <c r="BK249"/>
  <c r="J249"/>
  <c r="J71"/>
  <c i="5" r="BK106"/>
  <c r="J106"/>
  <c r="J66"/>
  <c r="BK144"/>
  <c r="J144"/>
  <c r="J75"/>
  <c i="4" r="J253"/>
  <c r="J73"/>
  <c i="5" r="E50"/>
  <c r="J92"/>
  <c r="BE122"/>
  <c r="BE129"/>
  <c r="BE145"/>
  <c i="4" r="J252"/>
  <c r="J72"/>
  <c i="5" r="F59"/>
  <c r="BE101"/>
  <c r="BE104"/>
  <c r="BE111"/>
  <c r="BE119"/>
  <c r="BE131"/>
  <c r="BE148"/>
  <c r="BE150"/>
  <c r="BE152"/>
  <c r="BE112"/>
  <c r="BE113"/>
  <c r="BE125"/>
  <c r="BE135"/>
  <c r="BE137"/>
  <c r="BE140"/>
  <c r="BE142"/>
  <c r="BE154"/>
  <c r="BE158"/>
  <c r="BE107"/>
  <c r="BE115"/>
  <c r="BE127"/>
  <c r="BE156"/>
  <c i="4" r="E50"/>
  <c r="F59"/>
  <c r="BE105"/>
  <c r="BE107"/>
  <c r="BE119"/>
  <c r="BE135"/>
  <c r="BE143"/>
  <c r="BE154"/>
  <c r="BE159"/>
  <c r="BE163"/>
  <c r="BE176"/>
  <c r="BE202"/>
  <c r="BE220"/>
  <c r="BE245"/>
  <c r="BE250"/>
  <c r="BE269"/>
  <c r="BE273"/>
  <c r="BE274"/>
  <c r="BE276"/>
  <c r="BE279"/>
  <c r="BE282"/>
  <c r="BE289"/>
  <c r="BE310"/>
  <c r="J56"/>
  <c r="BE116"/>
  <c r="BE149"/>
  <c r="BE168"/>
  <c r="BE172"/>
  <c r="BE207"/>
  <c r="BE213"/>
  <c r="BE231"/>
  <c r="BE234"/>
  <c r="BE259"/>
  <c r="BE271"/>
  <c r="BE292"/>
  <c r="BE299"/>
  <c r="BE302"/>
  <c r="BE305"/>
  <c r="BE308"/>
  <c r="BE316"/>
  <c r="BE319"/>
  <c r="BE322"/>
  <c i="3" r="BK176"/>
  <c r="J176"/>
  <c r="J70"/>
  <c i="4" r="BE109"/>
  <c r="BE128"/>
  <c r="BE152"/>
  <c r="BE158"/>
  <c r="BE166"/>
  <c r="BE173"/>
  <c r="BE179"/>
  <c r="BE182"/>
  <c r="BE186"/>
  <c r="BE189"/>
  <c r="BE193"/>
  <c r="BE197"/>
  <c r="BE205"/>
  <c r="BE233"/>
  <c r="BE236"/>
  <c r="BE243"/>
  <c r="BE247"/>
  <c r="BE264"/>
  <c r="BE266"/>
  <c r="BE284"/>
  <c r="BE287"/>
  <c r="BE314"/>
  <c r="BE324"/>
  <c r="BE111"/>
  <c r="BE114"/>
  <c r="BE122"/>
  <c r="BE125"/>
  <c r="BE194"/>
  <c r="BE227"/>
  <c r="BE229"/>
  <c r="BE240"/>
  <c r="BE254"/>
  <c r="BE257"/>
  <c r="BE262"/>
  <c r="BE301"/>
  <c r="BE326"/>
  <c r="BE328"/>
  <c i="3" r="BE126"/>
  <c r="BE133"/>
  <c r="BE144"/>
  <c r="BE148"/>
  <c r="BE168"/>
  <c r="BE178"/>
  <c r="J56"/>
  <c r="E82"/>
  <c r="F91"/>
  <c r="BE97"/>
  <c r="BE101"/>
  <c r="BE103"/>
  <c r="BE114"/>
  <c r="BE142"/>
  <c r="BE149"/>
  <c r="BE155"/>
  <c r="BE167"/>
  <c r="BE170"/>
  <c r="BE174"/>
  <c r="BE183"/>
  <c r="BE189"/>
  <c r="BE191"/>
  <c r="BE99"/>
  <c r="BE108"/>
  <c r="BE111"/>
  <c r="BE118"/>
  <c r="BE139"/>
  <c r="BE161"/>
  <c r="BE180"/>
  <c r="BE185"/>
  <c r="BE187"/>
  <c i="2" r="BE98"/>
  <c r="BE108"/>
  <c r="BE110"/>
  <c r="BE122"/>
  <c r="J56"/>
  <c r="F59"/>
  <c r="BE106"/>
  <c r="BE113"/>
  <c r="BE120"/>
  <c r="BE136"/>
  <c r="BE139"/>
  <c r="BE146"/>
  <c r="BE157"/>
  <c r="BE169"/>
  <c r="BE172"/>
  <c r="BE177"/>
  <c r="BE179"/>
  <c r="BE181"/>
  <c r="BE100"/>
  <c r="BE102"/>
  <c r="BE104"/>
  <c r="BE115"/>
  <c r="BE123"/>
  <c r="BE128"/>
  <c r="BE142"/>
  <c r="BE149"/>
  <c r="E50"/>
  <c r="BE118"/>
  <c r="BE124"/>
  <c r="BE126"/>
  <c r="BE130"/>
  <c r="BE133"/>
  <c r="BE151"/>
  <c r="BE165"/>
  <c r="BE167"/>
  <c r="BE174"/>
  <c r="BE175"/>
  <c r="BE183"/>
  <c r="BE185"/>
  <c r="BE187"/>
  <c i="4" r="F39"/>
  <c i="1" r="BD58"/>
  <c r="AS54"/>
  <c i="3" r="F37"/>
  <c i="1" r="BB57"/>
  <c i="2" r="J36"/>
  <c i="1" r="AW56"/>
  <c i="3" r="F36"/>
  <c i="1" r="BA57"/>
  <c i="4" r="J36"/>
  <c i="1" r="AW58"/>
  <c i="2" r="F36"/>
  <c i="1" r="BA56"/>
  <c i="3" r="J36"/>
  <c i="1" r="AW57"/>
  <c i="4" r="F37"/>
  <c i="1" r="BB58"/>
  <c i="5" r="F38"/>
  <c i="1" r="BC59"/>
  <c i="5" r="F37"/>
  <c i="1" r="BB59"/>
  <c i="3" r="F39"/>
  <c i="1" r="BD57"/>
  <c i="2" r="F39"/>
  <c i="1" r="BD56"/>
  <c i="2" r="F37"/>
  <c i="1" r="BB56"/>
  <c i="5" r="J36"/>
  <c i="1" r="AW59"/>
  <c i="5" r="F39"/>
  <c i="1" r="BD59"/>
  <c i="4" r="F36"/>
  <c i="1" r="BA58"/>
  <c i="2" r="F38"/>
  <c i="1" r="BC56"/>
  <c i="5" r="F36"/>
  <c i="1" r="BA59"/>
  <c i="3" r="F38"/>
  <c i="1" r="BC57"/>
  <c i="4" r="F38"/>
  <c i="1" r="BC58"/>
  <c i="2" l="1" r="R163"/>
  <c i="5" r="T138"/>
  <c i="2" r="P163"/>
  <c i="5" r="R138"/>
  <c r="R98"/>
  <c i="2" r="T96"/>
  <c i="4" r="R252"/>
  <c i="5" r="P99"/>
  <c i="4" r="P252"/>
  <c r="R103"/>
  <c i="2" r="R96"/>
  <c r="R95"/>
  <c i="5" r="P138"/>
  <c i="4" r="T103"/>
  <c i="2" r="T163"/>
  <c i="4" r="R312"/>
  <c i="5" r="T99"/>
  <c r="T98"/>
  <c i="4" r="T252"/>
  <c i="2" r="P96"/>
  <c r="P95"/>
  <c i="1" r="AU56"/>
  <c i="3" r="R95"/>
  <c r="R94"/>
  <c r="T95"/>
  <c r="T94"/>
  <c i="4" r="P312"/>
  <c r="P103"/>
  <c r="P102"/>
  <c i="1" r="AU58"/>
  <c i="2" r="BK96"/>
  <c r="J96"/>
  <c r="J64"/>
  <c r="BK163"/>
  <c r="J163"/>
  <c r="J70"/>
  <c i="4" r="BK312"/>
  <c r="J312"/>
  <c r="J77"/>
  <c i="5" r="J118"/>
  <c r="J70"/>
  <c r="BK138"/>
  <c r="J138"/>
  <c r="J73"/>
  <c i="3" r="BK95"/>
  <c r="J95"/>
  <c r="J64"/>
  <c i="5" r="BK99"/>
  <c r="BK98"/>
  <c r="J98"/>
  <c r="BK133"/>
  <c r="J133"/>
  <c r="J71"/>
  <c i="4" r="BK103"/>
  <c r="J103"/>
  <c r="J64"/>
  <c i="3" r="BK94"/>
  <c r="J94"/>
  <c i="2" r="J35"/>
  <c i="1" r="AV56"/>
  <c r="AT56"/>
  <c i="3" r="F35"/>
  <c i="1" r="AZ57"/>
  <c r="BC55"/>
  <c r="AY55"/>
  <c r="BD55"/>
  <c r="BD54"/>
  <c r="W33"/>
  <c i="4" r="F35"/>
  <c i="1" r="AZ58"/>
  <c i="5" r="J32"/>
  <c i="1" r="AG59"/>
  <c i="5" r="J35"/>
  <c i="1" r="AV59"/>
  <c r="AT59"/>
  <c r="AN59"/>
  <c r="BA55"/>
  <c r="AW55"/>
  <c i="4" r="J35"/>
  <c i="1" r="AV58"/>
  <c r="AT58"/>
  <c i="3" r="J32"/>
  <c i="1" r="AG57"/>
  <c i="3" r="J35"/>
  <c i="1" r="AV57"/>
  <c r="AT57"/>
  <c i="2" r="F35"/>
  <c i="1" r="AZ56"/>
  <c i="5" r="F35"/>
  <c i="1" r="AZ59"/>
  <c r="BB55"/>
  <c r="AX55"/>
  <c i="4" l="1" r="T102"/>
  <c i="5" r="P98"/>
  <c i="1" r="AU59"/>
  <c i="4" r="R102"/>
  <c i="2" r="T95"/>
  <c i="5" r="J63"/>
  <c r="J99"/>
  <c r="J64"/>
  <c i="2" r="BK95"/>
  <c r="J95"/>
  <c i="4" r="BK102"/>
  <c r="J102"/>
  <c r="J63"/>
  <c i="5" r="J41"/>
  <c i="1" r="AN57"/>
  <c i="3" r="J63"/>
  <c r="J41"/>
  <c i="1" r="BB54"/>
  <c r="AX54"/>
  <c r="AZ55"/>
  <c r="AV55"/>
  <c r="AT55"/>
  <c r="BC54"/>
  <c r="W32"/>
  <c i="2" r="J32"/>
  <c i="1" r="AG56"/>
  <c r="BA54"/>
  <c r="W30"/>
  <c r="AU55"/>
  <c r="AU54"/>
  <c i="2" l="1" r="J41"/>
  <c r="J63"/>
  <c i="1" r="AN56"/>
  <c r="AY54"/>
  <c i="4" r="J32"/>
  <c i="1" r="AG58"/>
  <c r="AG55"/>
  <c r="AG54"/>
  <c r="AK26"/>
  <c r="AZ54"/>
  <c r="AV54"/>
  <c r="AK29"/>
  <c r="AW54"/>
  <c r="AK30"/>
  <c r="W31"/>
  <c i="4" l="1" r="J41"/>
  <c i="1" r="AK35"/>
  <c r="AN58"/>
  <c r="AN5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<sst xmlns="http://schemas.openxmlformats.org/spreadsheetml/2006/main">
  <si>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</si>
  <si>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</si>
  <si>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</si>
  <si>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</si>
  <si>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</si>
  <si>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{c140cb96-c4f5-4f63-a8d8-2084c32244f7}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</si>
  <si>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</si>
  <si>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</si>
  <si>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</si>
  <si>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</si>
  <si>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</si>
  <si>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</si>
  <si>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</si>
  <si>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</si>
  <si>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HLAVATICE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</si>
  <si>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</si>
  <si>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</si>
  <si>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ROZHLEDNA HLAVATICE</t>
  </si>
  <si>
    <t>KSO:</t>
  </si>
  <si>
    <t/>
  </si>
  <si>
    <t>CC-CZ:</t>
  </si>
  <si>
    <t>Místo:</t>
  </si>
  <si>
    <t>MAŠOV U TURNOVA</t>
  </si>
  <si>
    <t>Datum:</t>
  </si>
  <si>
    <t>29. 8. 2024</t>
  </si>
  <si>
    <t>Zadavatel:</t>
  </si>
  <si>
    <t>IČ:</t>
  </si>
  <si>
    <t>MĚSTO TURNOV, Antonína Dvořáka 335, Turnov</t>
  </si>
  <si>
    <t>DIČ:</t>
  </si>
  <si>
    <t>Uchazeč:</t>
  </si>
  <si>
    <t>Vyplň údaj</t>
  </si>
  <si>
    <t>Projektant:</t>
  </si>
  <si>
    <t>AGRAL PLAST spol. s r.o., Chrastavská 46, Liberec</t>
  </si>
  <si>
    <t>True</t>
  </si>
  <si>
    <t>Zpracovatel:</t>
  </si>
  <si>
    <t>Zuzana Morávková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</si>
  <si>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</si>
  <si>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</si>
  <si>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</si>
  <si>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</si>
  <si>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</si>
  <si>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</si>
  <si>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</si>
  <si>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</si>
  <si>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</si>
  <si>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</si>
  <si>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</si>
  <si>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</si>
  <si>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</si>
  <si>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</si>
  <si>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</si>
  <si>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</si>
  <si>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</si>
  <si>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</si>
  <si>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</si>
  <si>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</si>
  <si>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</si>
  <si>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</si>
  <si>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</si>
  <si>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</si>
  <si>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</si>
  <si>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</si>
  <si>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</si>
  <si>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</si>
  <si>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</si>
  <si>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</si>
  <si>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</si>
  <si>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</si>
  <si>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</si>
  <si>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</si>
  <si>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</si>
  <si>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</si>
  <si>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</si>
  <si>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</si>
  <si>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</si>
  <si>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</si>
  <si>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</si>
  <si>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Rozhledna</t>
  </si>
  <si>
    <t>STA</t>
  </si>
  <si>
    <t>1</t>
  </si>
  <si>
    <t>{ce8593df-83d6-4a2e-9517-1d628d91a145}</t>
  </si>
  <si>
    <t>2</t>
  </si>
  <si>
    <t>/</t>
  </si>
  <si>
    <t>SO-01</t>
  </si>
  <si>
    <t>DEMONTÁŽ VYHLÍDKOVÉ PLOŠINY A PŘÍSTUPOVÉHO SCHODIŠTĚ</t>
  </si>
  <si>
    <t>Soupis</t>
  </si>
  <si>
    <t>{a14553ce-f763-4844-9609-95cabf383ddc}</t>
  </si>
  <si>
    <t>SO-02</t>
  </si>
  <si>
    <t xml:space="preserve">VIKLAN </t>
  </si>
  <si>
    <t>{84f5d0c7-4ecc-49f5-98b4-0210a4aacd84}</t>
  </si>
  <si>
    <t>SO-03</t>
  </si>
  <si>
    <t>OČIŠTĚNÍ A OPRAVA STÁVAJÍCÍCH OPĚRNÝCH STĚN V OKOLÍ VIKLANU</t>
  </si>
  <si>
    <t>{5e56ddec-55f0-46b7-be40-1555c853b74d}</t>
  </si>
  <si>
    <t>SO-04</t>
  </si>
  <si>
    <t>NOVÉ SCHODIŠTĚ</t>
  </si>
  <si>
    <t>{3a99f2b2-8133-45d8-85c1-31a2b4533acd}</t>
  </si>
  <si>
    <t>KRYCÍ LIST SOUPISU PRACÍ</t>
  </si>
  <si>
    <t>Objekt:</t>
  </si>
  <si>
    <t>01 - Rozhledna</t>
  </si>
  <si>
    <t>Soupis:</t>
  </si>
  <si>
    <t>SO-01 - DEMONTÁŽ VYHLÍDKOVÉ PLOŠINY A PŘÍSTUPOVÉHO SCHODIŠTĚ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</si>
  <si>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</si>
  <si>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</si>
  <si>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</si>
  <si>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</si>
  <si>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</si>
  <si>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</si>
  <si>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</si>
  <si>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</si>
  <si>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</si>
  <si>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</si>
  <si>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</si>
  <si>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</si>
  <si>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</si>
  <si>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</si>
  <si>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</si>
  <si>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</si>
  <si>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</si>
  <si>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</si>
  <si>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</si>
  <si>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</si>
  <si>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</si>
  <si>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</si>
  <si>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</si>
  <si>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</si>
  <si>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</si>
  <si>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</si>
  <si>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</si>
  <si>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</si>
  <si>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</si>
  <si>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</si>
  <si>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</si>
  <si>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</si>
  <si>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111211222</t>
  </si>
  <si>
    <t>Snesení větví stromů na hromady nebo naložení na dopravní prostředek jehličnatých v rovině nebo ve svahu přes 1:3, průměru kmene přes 30 cm</t>
  </si>
  <si>
    <t>kus</t>
  </si>
  <si>
    <t>CS ÚRS 2024 02</t>
  </si>
  <si>
    <t>4</t>
  </si>
  <si>
    <t>2002488892</t>
  </si>
  <si>
    <t>Online PSC</t>
  </si>
  <si>
    <t>https://podminky.urs.cz/item/CS_URS_2024_02/111211222</t>
  </si>
  <si>
    <t>112101123</t>
  </si>
  <si>
    <t>Odstranění stromů s odřezáním kmene a s odvětvením jehličnatých bez odkornění, průměru kmene přes 500 do 700 mm</t>
  </si>
  <si>
    <t>117961348</t>
  </si>
  <si>
    <t>https://podminky.urs.cz/item/CS_URS_2024_02/112101123</t>
  </si>
  <si>
    <t>3</t>
  </si>
  <si>
    <t>112251103</t>
  </si>
  <si>
    <t>Odstranění pařezů strojně s jejich vykopáním nebo vytrháním průměru přes 500 do 700 mm</t>
  </si>
  <si>
    <t>-99826307</t>
  </si>
  <si>
    <t>https://podminky.urs.cz/item/CS_URS_2024_02/112251103</t>
  </si>
  <si>
    <t>162201417</t>
  </si>
  <si>
    <t>Vodorovné přemístění větví, kmenů nebo pařezů s naložením, složením a dopravou do 1000 m kmenů stromů jehličnatých, průměru přes 500 do 700 mm</t>
  </si>
  <si>
    <t>1580662216</t>
  </si>
  <si>
    <t>https://podminky.urs.cz/item/CS_URS_2024_02/162201417</t>
  </si>
  <si>
    <t>5</t>
  </si>
  <si>
    <t>162201423</t>
  </si>
  <si>
    <t>Vodorovné přemístění větví, kmenů nebo pařezů s naložením, složením a dopravou do 1000 m pařezů kmenů, průměru přes 500 do 700 mm</t>
  </si>
  <si>
    <t>-1381127522</t>
  </si>
  <si>
    <t>https://podminky.urs.cz/item/CS_URS_2024_02/162201423</t>
  </si>
  <si>
    <t>6</t>
  </si>
  <si>
    <t>162301963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</si>
  <si>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</si>
  <si>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926941060</t>
  </si>
  <si>
    <t>https://podminky.urs.cz/item/CS_URS_2024_02/162301963</t>
  </si>
  <si>
    <t>7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</si>
  <si>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</si>
  <si>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</si>
  <si>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-1107937111</t>
  </si>
  <si>
    <t>https://podminky.urs.cz/item/CS_URS_2024_02/162301973</t>
  </si>
  <si>
    <t>9</t>
  </si>
  <si>
    <t>Ostatní konstrukce a práce, bourání</t>
  </si>
  <si>
    <t>8</t>
  </si>
  <si>
    <t>919726125</t>
  </si>
  <si>
    <t>Geotextilie netkaná pro ochranu, separaci nebo filtraci měrná hmotnost přes 800 do 1 000 g/m2</t>
  </si>
  <si>
    <t>m2</t>
  </si>
  <si>
    <t>-489195714</t>
  </si>
  <si>
    <t>https://podminky.urs.cz/item/CS_URS_2024_02/919726125</t>
  </si>
  <si>
    <t>963051113</t>
  </si>
  <si>
    <t>Bourání železobetonových stropů deskových, tl. přes 80 mm</t>
  </si>
  <si>
    <t>m3</t>
  </si>
  <si>
    <t>-1847096791</t>
  </si>
  <si>
    <t>https://podminky.urs.cz/item/CS_URS_2024_02/963051113</t>
  </si>
  <si>
    <t>VV</t>
  </si>
  <si>
    <t xml:space="preserve">"podesta plošiny"    2,00*0,15</t>
  </si>
  <si>
    <t>10</t>
  </si>
  <si>
    <t>9772711-R11</t>
  </si>
  <si>
    <t>Řezání ocelových profilů na staveništi úhlovou bruskou - sloupky zábradlí + sloupky informační tabule + KOTVENÍ SCHODIŠTĚ</t>
  </si>
  <si>
    <t>1354281018</t>
  </si>
  <si>
    <t xml:space="preserve">   7,00+2,00+7,00</t>
  </si>
  <si>
    <t>11</t>
  </si>
  <si>
    <t>9772711-R12</t>
  </si>
  <si>
    <t>Řezání ocelových profilů na staveništi úhlovou bruskou - konzola vyhlídkové plošiny z kolejnic</t>
  </si>
  <si>
    <t>2044042863</t>
  </si>
  <si>
    <t>6,00</t>
  </si>
  <si>
    <t>988-01</t>
  </si>
  <si>
    <t>Demontáž informační tabule</t>
  </si>
  <si>
    <t>kpl</t>
  </si>
  <si>
    <t>-2086116235</t>
  </si>
  <si>
    <t>13</t>
  </si>
  <si>
    <t>988-11</t>
  </si>
  <si>
    <t>Začištění odříznutých drobných kotevních míst pískovcovou kamannou výplní</t>
  </si>
  <si>
    <t>1804404710</t>
  </si>
  <si>
    <t>14</t>
  </si>
  <si>
    <t>988-12</t>
  </si>
  <si>
    <t>Začištění odříznutých velkých kotevních míst pískovcovou kamannou výplní</t>
  </si>
  <si>
    <t>-1804845285</t>
  </si>
  <si>
    <t>997</t>
  </si>
  <si>
    <t>Přesun sutě</t>
  </si>
  <si>
    <t>15</t>
  </si>
  <si>
    <t>997013212</t>
  </si>
  <si>
    <t>Vnitrostaveništní doprava suti a vybouraných hmot vodorovně do 50 m s naložením ručně pro budovy a haly výšky přes 6 do 9 m</t>
  </si>
  <si>
    <t>t</t>
  </si>
  <si>
    <t>874431891</t>
  </si>
  <si>
    <t>https://podminky.urs.cz/item/CS_URS_2024_02/997013212</t>
  </si>
  <si>
    <t>16</t>
  </si>
  <si>
    <t>997013501</t>
  </si>
  <si>
    <t>Odvoz suti a vybouraných hmot na skládku nebo meziskládku se složením, na vzdálenost do 1 km</t>
  </si>
  <si>
    <t>-398338669</t>
  </si>
  <si>
    <t>https://podminky.urs.cz/item/CS_URS_2024_02/997013501</t>
  </si>
  <si>
    <t>17</t>
  </si>
  <si>
    <t>997013509</t>
  </si>
  <si>
    <t>Odvoz suti a vybouraných hmot na skládku nebo meziskládku se složením, na vzdálenost Příplatek k ceně za každý další započatý 1 km přes 1 km</t>
  </si>
  <si>
    <t>-580453696</t>
  </si>
  <si>
    <t>https://podminky.urs.cz/item/CS_URS_2024_02/997013509</t>
  </si>
  <si>
    <t xml:space="preserve">  2,234*19</t>
  </si>
  <si>
    <t>18</t>
  </si>
  <si>
    <t>997013601</t>
  </si>
  <si>
    <t>Poplatek za uložení stavebního odpadu na skládce (skládkovné) z prostého betonu zatříděného do Katalogu odpadů pod kódem 17 01 01</t>
  </si>
  <si>
    <t>1389275390</t>
  </si>
  <si>
    <t>https://podminky.urs.cz/item/CS_URS_2024_02/997013601</t>
  </si>
  <si>
    <t>998</t>
  </si>
  <si>
    <t>Přesun hmot</t>
  </si>
  <si>
    <t>19</t>
  </si>
  <si>
    <t>998001123</t>
  </si>
  <si>
    <t>Přesun hmot pro demolice objektů výšky do 21 m</t>
  </si>
  <si>
    <t>882011618</t>
  </si>
  <si>
    <t>https://podminky.urs.cz/item/CS_URS_2024_02/998001123</t>
  </si>
  <si>
    <t>767</t>
  </si>
  <si>
    <t>Konstrukce zámečnické</t>
  </si>
  <si>
    <t>20</t>
  </si>
  <si>
    <t>767161813</t>
  </si>
  <si>
    <t>Demontáž zábradlí do suti rovného nerozebíratelný spoj hmotnosti 1 m zábradlí do 20 kg</t>
  </si>
  <si>
    <t>m</t>
  </si>
  <si>
    <t>-1930727726</t>
  </si>
  <si>
    <t>https://podminky.urs.cz/item/CS_URS_2024_02/767161813</t>
  </si>
  <si>
    <t xml:space="preserve">"TZ bod 1"  3,00+1,15+1,60+0,50+1,00</t>
  </si>
  <si>
    <t>767211801</t>
  </si>
  <si>
    <t>Demontáž výrobků z kompozitů schodišťových stupňů</t>
  </si>
  <si>
    <t>952913127</t>
  </si>
  <si>
    <t>https://podminky.urs.cz/item/CS_URS_2024_02/767211801</t>
  </si>
  <si>
    <t>P</t>
  </si>
  <si>
    <t>Poznámka k položce:_x000d_
VČETNĚ PODSTUPNIC</t>
  </si>
  <si>
    <t xml:space="preserve">"stupně + podstupnice"   40,00*2</t>
  </si>
  <si>
    <t>22</t>
  </si>
  <si>
    <t>767221801</t>
  </si>
  <si>
    <t>Demontáž výrobků z kompozitů zábradlí</t>
  </si>
  <si>
    <t>1735752082</t>
  </si>
  <si>
    <t>https://podminky.urs.cz/item/CS_URS_2024_02/767221801</t>
  </si>
  <si>
    <t>PI*1,40*1,41*7</t>
  </si>
  <si>
    <t>23</t>
  </si>
  <si>
    <t>767591801</t>
  </si>
  <si>
    <t>Demontáž výrobků z kompozitů podlah nebo podest</t>
  </si>
  <si>
    <t>-1749311938</t>
  </si>
  <si>
    <t>https://podminky.urs.cz/item/CS_URS_2024_02/767591801</t>
  </si>
  <si>
    <t>24</t>
  </si>
  <si>
    <t>767991801</t>
  </si>
  <si>
    <t>Demontáž výrobků z kompozitů pomocné nebo nosné konstrukce z profilů</t>
  </si>
  <si>
    <t>kg</t>
  </si>
  <si>
    <t>-423887377</t>
  </si>
  <si>
    <t>https://podminky.urs.cz/item/CS_URS_2024_02/767991801</t>
  </si>
  <si>
    <t>"ODHAD"</t>
  </si>
  <si>
    <t xml:space="preserve">"kolejnice"   24,40*2</t>
  </si>
  <si>
    <t xml:space="preserve">"I nosník"      14,00*5</t>
  </si>
  <si>
    <t>Součet</t>
  </si>
  <si>
    <t>25</t>
  </si>
  <si>
    <t>1237356343</t>
  </si>
  <si>
    <t xml:space="preserve">" schodiště "     300,00</t>
  </si>
  <si>
    <t>VRN</t>
  </si>
  <si>
    <t>Vedlejší rozpočtové náklady</t>
  </si>
  <si>
    <t>VRN3</t>
  </si>
  <si>
    <t>Zařízení staveniště</t>
  </si>
  <si>
    <t>26</t>
  </si>
  <si>
    <t>030001000</t>
  </si>
  <si>
    <t>Kč</t>
  </si>
  <si>
    <t>1024</t>
  </si>
  <si>
    <t>-1503104461</t>
  </si>
  <si>
    <t>https://podminky.urs.cz/item/CS_URS_2024_02/030001000</t>
  </si>
  <si>
    <t>27</t>
  </si>
  <si>
    <t>034002000</t>
  </si>
  <si>
    <t>Zabezpečení staveniště</t>
  </si>
  <si>
    <t>-1229699662</t>
  </si>
  <si>
    <t>https://podminky.urs.cz/item/CS_URS_2024_02/034002000</t>
  </si>
  <si>
    <t>28</t>
  </si>
  <si>
    <t>034103000</t>
  </si>
  <si>
    <t>Oplocení staveniště</t>
  </si>
  <si>
    <t>1502333586</t>
  </si>
  <si>
    <t>https://podminky.urs.cz/item/CS_URS_2024_02/034103000</t>
  </si>
  <si>
    <t>VRN4</t>
  </si>
  <si>
    <t>Inženýrská činnost</t>
  </si>
  <si>
    <t>29</t>
  </si>
  <si>
    <t>041002000</t>
  </si>
  <si>
    <t>Dozory - POŽÁRNÍ DOZOR při svářecích pracech, řezání ocelových konstrukcí</t>
  </si>
  <si>
    <t>hod</t>
  </si>
  <si>
    <t>1054796925</t>
  </si>
  <si>
    <t>https://podminky.urs.cz/item/CS_URS_2024_02/041002000</t>
  </si>
  <si>
    <t>30</t>
  </si>
  <si>
    <t>04100-01</t>
  </si>
  <si>
    <t>Přeložka turistické červené trasy cca 0,5km zábrany, cedule vstup zakázán</t>
  </si>
  <si>
    <t>21904614</t>
  </si>
  <si>
    <t>31</t>
  </si>
  <si>
    <t>04100-02</t>
  </si>
  <si>
    <t>Obnovení turistické červené trasy po ukončení oprav</t>
  </si>
  <si>
    <t>-1191783760</t>
  </si>
  <si>
    <t>VRN6</t>
  </si>
  <si>
    <t>Územní vlivy</t>
  </si>
  <si>
    <t>32</t>
  </si>
  <si>
    <t>062002000</t>
  </si>
  <si>
    <t>Ztížené dopravní podmínky</t>
  </si>
  <si>
    <t>-2030142399</t>
  </si>
  <si>
    <t>https://podminky.urs.cz/item/CS_URS_2024_02/062002000</t>
  </si>
  <si>
    <t>33</t>
  </si>
  <si>
    <t>062303000</t>
  </si>
  <si>
    <t>Použití nezvyklých dopravních prostředků</t>
  </si>
  <si>
    <t>1112517284</t>
  </si>
  <si>
    <t>https://podminky.urs.cz/item/CS_URS_2024_02/062303000</t>
  </si>
  <si>
    <t>34</t>
  </si>
  <si>
    <t>062503000</t>
  </si>
  <si>
    <t>Složitý terén staveniště</t>
  </si>
  <si>
    <t>-355453628</t>
  </si>
  <si>
    <t>https://podminky.urs.cz/item/CS_URS_2024_02/062503000</t>
  </si>
  <si>
    <t>35</t>
  </si>
  <si>
    <t>063002000</t>
  </si>
  <si>
    <t>Práce na těžce přístupných místech</t>
  </si>
  <si>
    <t>-886719713</t>
  </si>
  <si>
    <t>https://podminky.urs.cz/item/CS_URS_2024_02/063002000</t>
  </si>
  <si>
    <t>36</t>
  </si>
  <si>
    <t>063603000</t>
  </si>
  <si>
    <t>Omezený přístup těžké techniky</t>
  </si>
  <si>
    <t>1919773325</t>
  </si>
  <si>
    <t>https://podminky.urs.cz/item/CS_URS_2024_02/063603000</t>
  </si>
  <si>
    <t>37</t>
  </si>
  <si>
    <t>065203000</t>
  </si>
  <si>
    <t>Mimostaveništní doprava strojů</t>
  </si>
  <si>
    <t>32606216</t>
  </si>
  <si>
    <t>https://podminky.urs.cz/item/CS_URS_2024_02/065203000</t>
  </si>
  <si>
    <t xml:space="preserve">SO-02 - VIKLAN </t>
  </si>
  <si>
    <t xml:space="preserve">    3 - Svislé a kompletní konstrukce</t>
  </si>
  <si>
    <t xml:space="preserve">    6 - Úpravy povrchů, podlahy a osazování výplní</t>
  </si>
  <si>
    <t>111211201</t>
  </si>
  <si>
    <t>Odstranění křovin a stromů s odstraněním kořenů ručně průměru kmene do 100 mm jakékoliv plochy v rovině nebo ve svahu o sklonu přes 1:5</t>
  </si>
  <si>
    <t>730258730</t>
  </si>
  <si>
    <t>https://podminky.urs.cz/item/CS_URS_2024_02/111211201</t>
  </si>
  <si>
    <t>112155311</t>
  </si>
  <si>
    <t>Štěpkování s naložením na dopravní prostředek a odvozem do 20 km keřového porostu středně hustého</t>
  </si>
  <si>
    <t>1415887850</t>
  </si>
  <si>
    <t>https://podminky.urs.cz/item/CS_URS_2024_02/112155311</t>
  </si>
  <si>
    <t>121111201</t>
  </si>
  <si>
    <t>Odstranění lesní hrabanky pro jakoukoliv tloušťku vrstvy</t>
  </si>
  <si>
    <t>616286399</t>
  </si>
  <si>
    <t>https://podminky.urs.cz/item/CS_URS_2024_02/121111201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</si>
  <si>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</si>
  <si>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</si>
  <si>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-306810769</t>
  </si>
  <si>
    <t>https://podminky.urs.cz/item/CS_URS_2024_02/155211112</t>
  </si>
  <si>
    <t xml:space="preserve">"místo č.7"   20,00</t>
  </si>
  <si>
    <t xml:space="preserve">"místo č.9"   2,10</t>
  </si>
  <si>
    <t>155211232</t>
  </si>
  <si>
    <t>Vyčištění trhlin nebo dutin ve skalní stěně prováděné horolezeckou technikou při šířce dutin do 100 mm, hloubky přes 500 do 1000 mm</t>
  </si>
  <si>
    <t>1562413808</t>
  </si>
  <si>
    <t>https://podminky.urs.cz/item/CS_URS_2024_02/155211232</t>
  </si>
  <si>
    <t xml:space="preserve">"místo č.8"   0,185</t>
  </si>
  <si>
    <t>155211411</t>
  </si>
  <si>
    <t>Doplnění skalní stěny kamenem prováděné horolezeckou technikou do aktivované cementové malty</t>
  </si>
  <si>
    <t>-1341053602</t>
  </si>
  <si>
    <t>https://podminky.urs.cz/item/CS_URS_2024_02/155211411</t>
  </si>
  <si>
    <t>182311123</t>
  </si>
  <si>
    <t>Rozprostření a urovnání ornice ve svahu sklonu přes 1:5 ručně při souvislé ploše, tl. vrstvy do 200 mm</t>
  </si>
  <si>
    <t>2122937459</t>
  </si>
  <si>
    <t>https://podminky.urs.cz/item/CS_URS_2024_02/182311123</t>
  </si>
  <si>
    <t xml:space="preserve">" zpětné rozprostření hrabanky "   40,00</t>
  </si>
  <si>
    <t>Svislé a kompletní konstrukce</t>
  </si>
  <si>
    <t>327211114</t>
  </si>
  <si>
    <t>Zdivo nadzákladové opěrných zdí a valů z lomového kamene štípaného nebo ručně vybíraného na maltu z nepravidelných kamenů objemu 1 kusu kamene do 0,02 m3, šířka spáry přes 20 do 50 mm</t>
  </si>
  <si>
    <t>915737331</t>
  </si>
  <si>
    <t>https://podminky.urs.cz/item/CS_URS_2024_02/327211114</t>
  </si>
  <si>
    <t xml:space="preserve">Poznámka k položce:_x000d_
 Použít stávající pískovcové bloky, doplněné o  nové kameny menších rozměrů</t>
  </si>
  <si>
    <t xml:space="preserve">"místo č. 4"      1,00</t>
  </si>
  <si>
    <t xml:space="preserve">"místo č. 5"     0,495</t>
  </si>
  <si>
    <t xml:space="preserve">"místo č. 6"     4,136</t>
  </si>
  <si>
    <t>Úpravy povrchů, podlahy a osazování výplní</t>
  </si>
  <si>
    <t>628631211</t>
  </si>
  <si>
    <t>Spárování zdiva opěrných zdí a valů cementovou maltou hloubky spárování do 30 mm, zdiva z lomového kamene</t>
  </si>
  <si>
    <t>469712818</t>
  </si>
  <si>
    <t>https://podminky.urs.cz/item/CS_URS_2024_02/628631211</t>
  </si>
  <si>
    <t xml:space="preserve">"místo č. 4"     3,00</t>
  </si>
  <si>
    <t xml:space="preserve">"místo č. 5"    2,00</t>
  </si>
  <si>
    <t xml:space="preserve">"místo č. 6"    12,00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</si>
  <si>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</si>
  <si>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</si>
  <si>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1059529725</t>
  </si>
  <si>
    <t>https://podminky.urs.cz/item/CS_URS_2024_02/941121111</t>
  </si>
  <si>
    <t>Poznámka k položce:_x000d_
PRÁCE SE PROVÁDÍ V ZALESNĚNÉ SRMÉ STRÁNI, TĚŽKO PŘÍSTUPNÉ !!</t>
  </si>
  <si>
    <t xml:space="preserve">"místo č.6"   6,00*10,00</t>
  </si>
  <si>
    <t xml:space="preserve">"místo č.4+5"  6,00*4,00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</si>
  <si>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</si>
  <si>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</si>
  <si>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-523007234</t>
  </si>
  <si>
    <t>https://podminky.urs.cz/item/CS_URS_2024_02/941121211</t>
  </si>
  <si>
    <t xml:space="preserve">"místo č.4,5,6"    84*90</t>
  </si>
  <si>
    <t>941121311</t>
  </si>
  <si>
    <t>Odborná prohlídka lešení řadového trubkového těžkého pracovního s podlahami s provozním zatížením tř. 4 do 300 kg/m2 šířky tř. W15 od 1,5 do 1,8 m výšky do 25 m, celkové plochy do 500 m2 nezakrytého</t>
  </si>
  <si>
    <t>-217106498</t>
  </si>
  <si>
    <t>https://podminky.urs.cz/item/CS_URS_2024_02/941121311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</si>
  <si>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</si>
  <si>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</si>
  <si>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1110928214</t>
  </si>
  <si>
    <t>https://podminky.urs.cz/item/CS_URS_2024_02/941121811</t>
  </si>
  <si>
    <t xml:space="preserve">"místo č.4,5,6"    84,00</t>
  </si>
  <si>
    <t>94199-01</t>
  </si>
  <si>
    <t>Příplatek za stabilizování lešení vzpěrami ve stráni a lesním porostu</t>
  </si>
  <si>
    <t>1293112259</t>
  </si>
  <si>
    <t>962022490</t>
  </si>
  <si>
    <t>Bourání zdiva nadzákladového kamenného na maltu cementovou, objemu do 1 m3</t>
  </si>
  <si>
    <t>-696997987</t>
  </si>
  <si>
    <t>https://podminky.urs.cz/item/CS_URS_2024_02/962022490</t>
  </si>
  <si>
    <t xml:space="preserve">"místo č. 4"     1,00*0,50</t>
  </si>
  <si>
    <t xml:space="preserve">"místo č. 6"     2,00</t>
  </si>
  <si>
    <t>985231112</t>
  </si>
  <si>
    <t>Spárování zdiva hloubky do 40 mm aktivovanou maltou délky spáry na 1 m2 upravované plochy přes 6 do 12 m</t>
  </si>
  <si>
    <t>-859002435</t>
  </si>
  <si>
    <t>https://podminky.urs.cz/item/CS_URS_2024_02/985231112</t>
  </si>
  <si>
    <t xml:space="preserve">"místo č. 4"   2,00</t>
  </si>
  <si>
    <t xml:space="preserve">"místo č. 5"   1,43*0,59</t>
  </si>
  <si>
    <t xml:space="preserve">"místo č. 6"   6,00</t>
  </si>
  <si>
    <t>985233121</t>
  </si>
  <si>
    <t>Úprava spár po spárování zdiva kamenného nebo cihelného délky spáry na 1 m2 upravované plochy přes 6 do 12 m uhlazením</t>
  </si>
  <si>
    <t>-431496953</t>
  </si>
  <si>
    <t>https://podminky.urs.cz/item/CS_URS_2024_02/985233121</t>
  </si>
  <si>
    <t>988-10-11</t>
  </si>
  <si>
    <t>Vyčištění a úprava vodorovné zakládající spáry pro opětovné zdění z boku</t>
  </si>
  <si>
    <t>-183688364</t>
  </si>
  <si>
    <t>993111111</t>
  </si>
  <si>
    <t>Dovoz a odvoz lešení včetně naložení a složení řadového, na vzdálenost do 10 km</t>
  </si>
  <si>
    <t>1760334737</t>
  </si>
  <si>
    <t>https://podminky.urs.cz/item/CS_URS_2024_02/993111111</t>
  </si>
  <si>
    <t>993111119</t>
  </si>
  <si>
    <t>Dovoz a odvoz lešení včetně naložení a složení řadového, na vzdálenost Příplatek k ceně za každých dalších i započatých 10 km přes 10 km</t>
  </si>
  <si>
    <t>-1484712854</t>
  </si>
  <si>
    <t>https://podminky.urs.cz/item/CS_URS_2024_02/993111119</t>
  </si>
  <si>
    <t xml:space="preserve">    81,00*9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</si>
  <si>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</si>
  <si>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</si>
  <si>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269353510</t>
  </si>
  <si>
    <t>https://podminky.urs.cz/item/CS_URS_2024_02/998018002</t>
  </si>
  <si>
    <t>-423189143</t>
  </si>
  <si>
    <t>-1225554663</t>
  </si>
  <si>
    <t>359733239</t>
  </si>
  <si>
    <t>494961206</t>
  </si>
  <si>
    <t>1023718503</t>
  </si>
  <si>
    <t>2081476583</t>
  </si>
  <si>
    <t>953773516</t>
  </si>
  <si>
    <t>SO-03 - OČIŠTĚNÍ A OPRAVA STÁVAJÍCÍCH OPĚRNÝCH STĚN V OKOLÍ VIKLANU</t>
  </si>
  <si>
    <t xml:space="preserve">    2 - Zakládání</t>
  </si>
  <si>
    <t>PSV - Práce a dodávky PSV</t>
  </si>
  <si>
    <t xml:space="preserve">    712 - Povlakové krytiny</t>
  </si>
  <si>
    <t xml:space="preserve">    762 - Konstrukce tesařské</t>
  </si>
  <si>
    <t xml:space="preserve">    783 - Dokončovací práce - nátěry</t>
  </si>
  <si>
    <t>787773125</t>
  </si>
  <si>
    <t>-456145894</t>
  </si>
  <si>
    <t>-241063347</t>
  </si>
  <si>
    <t>132412131</t>
  </si>
  <si>
    <t>Hloubení nezapažených rýh šířky do 800 mm ručně s urovnáním dna do předepsaného profilu a spádu v hornině třídy těžitelnosti II skupiny 5 soudržných</t>
  </si>
  <si>
    <t>-1320026700</t>
  </si>
  <si>
    <t>https://podminky.urs.cz/item/CS_URS_2024_02/132412131</t>
  </si>
  <si>
    <t xml:space="preserve">"pod opěrnou zeď"   1,00*8,00*0,30</t>
  </si>
  <si>
    <t>174111101-P</t>
  </si>
  <si>
    <t>Zásyp jam, šachet rýh nebo kolem objektů sypaninou se zhutněním ručně - Rezervní materiál - Předpoklad pískovcová drť se zeminou – propustná zemina.</t>
  </si>
  <si>
    <t>2007827284</t>
  </si>
  <si>
    <t xml:space="preserve">"za opěrnou zeď  viz. TZ"  2,00</t>
  </si>
  <si>
    <t>406330713</t>
  </si>
  <si>
    <t>Zakládání</t>
  </si>
  <si>
    <t>274313611</t>
  </si>
  <si>
    <t>Základy z betonu prostého pasy betonu kamenem neprokládaného tř. C 16/20</t>
  </si>
  <si>
    <t>784156642</t>
  </si>
  <si>
    <t>https://podminky.urs.cz/item/CS_URS_2024_02/274313611</t>
  </si>
  <si>
    <t xml:space="preserve">   1,00*8,00*0,30</t>
  </si>
  <si>
    <t>274351121</t>
  </si>
  <si>
    <t>Bednění základů pasů rovné zřízení</t>
  </si>
  <si>
    <t>717482247</t>
  </si>
  <si>
    <t>https://podminky.urs.cz/item/CS_URS_2024_02/274351121</t>
  </si>
  <si>
    <t xml:space="preserve">   8,00*0,30</t>
  </si>
  <si>
    <t>274351122</t>
  </si>
  <si>
    <t>Bednění základů pasů rovné odstranění</t>
  </si>
  <si>
    <t>647609891</t>
  </si>
  <si>
    <t>https://podminky.urs.cz/item/CS_URS_2024_02/274351122</t>
  </si>
  <si>
    <t>327211214</t>
  </si>
  <si>
    <t>Zdivo nadzákladové opěrných zdí a valů z lomového kamene štípaného nebo ručně vybíraného na maltu z pravidelných kamenů (na vazbu) objemu 1 kusu kamene do 0,02 m3, šířka spáry přes 20 do 50 mm</t>
  </si>
  <si>
    <t>455081631</t>
  </si>
  <si>
    <t>https://podminky.urs.cz/item/CS_URS_2024_02/327211214</t>
  </si>
  <si>
    <t>Poznámka k položce:_x000d_
Použít očištěné bloky z původní zdi včetně doplnění novými</t>
  </si>
  <si>
    <t xml:space="preserve">"A"    10,00*0,80</t>
  </si>
  <si>
    <t xml:space="preserve">"D"     4,00*0,60</t>
  </si>
  <si>
    <t>628195001</t>
  </si>
  <si>
    <t>Očištění zdiva nebo betonu zdí a valů před započetím oprav ručně</t>
  </si>
  <si>
    <t>742693390</t>
  </si>
  <si>
    <t>https://podminky.urs.cz/item/CS_URS_2024_02/628195001</t>
  </si>
  <si>
    <t xml:space="preserve">"A"   10,00</t>
  </si>
  <si>
    <t xml:space="preserve">"B"   10,00</t>
  </si>
  <si>
    <t xml:space="preserve">"C"   50,00</t>
  </si>
  <si>
    <t xml:space="preserve">"D"   5,50*0,50</t>
  </si>
  <si>
    <t>941111111</t>
  </si>
  <si>
    <t>Lešení řadové trubkové lehké pracovní s podlahami s provozním zatížením tř. 3 do 200 kg/m2 šířky tř. W06 od 0,6 do 0,9 m výšky do 10 m montáž</t>
  </si>
  <si>
    <t>-1615959484</t>
  </si>
  <si>
    <t>https://podminky.urs.cz/item/CS_URS_2024_02/941111111</t>
  </si>
  <si>
    <t xml:space="preserve">"C"   4,00*4,00</t>
  </si>
  <si>
    <t xml:space="preserve">"D"   10,00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</si>
  <si>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</si>
  <si>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</si>
  <si>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996121839</t>
  </si>
  <si>
    <t>https://podminky.urs.cz/item/CS_URS_2024_02/941111211</t>
  </si>
  <si>
    <t xml:space="preserve"> "C+D"  26,00*90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</si>
  <si>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</si>
  <si>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</si>
  <si>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-419394716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</si>
  <si>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</si>
  <si>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</si>
  <si>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</si>
  <si>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-587382987</t>
  </si>
  <si>
    <t>https://podminky.urs.cz/item/CS_URS_2024_02/941111811</t>
  </si>
  <si>
    <t xml:space="preserve">"C+D"  26,00</t>
  </si>
  <si>
    <t>94199-02</t>
  </si>
  <si>
    <t>Příplatek za stabilizování lešení vzpěrami se srtáni a lesnímporostu</t>
  </si>
  <si>
    <t>1977128673</t>
  </si>
  <si>
    <t>943121121</t>
  </si>
  <si>
    <t>Lešení prostorové trubkové těžké pracovní nebo podpěrné bez podlah s provozním zatížením tř. 5 přes 300 do 450 kg/m2 výšky do 20 m montáž</t>
  </si>
  <si>
    <t>-1696606888</t>
  </si>
  <si>
    <t>https://podminky.urs.cz/item/CS_URS_2024_02/943121121</t>
  </si>
  <si>
    <t xml:space="preserve"> "A"    8,00*4,00*3,00</t>
  </si>
  <si>
    <t>943121221</t>
  </si>
  <si>
    <t>Lešení prostorové trubkové těžké pracovní nebo podpěrné bez podlah s provozním zatížením tř. 5 přes 300 do 450 kg/m2 výšky do 20 m příplatek k ceně za každý den použití</t>
  </si>
  <si>
    <t>-667377453</t>
  </si>
  <si>
    <t>https://podminky.urs.cz/item/CS_URS_2024_02/943121221</t>
  </si>
  <si>
    <t xml:space="preserve">"A"   96,00*90</t>
  </si>
  <si>
    <t>943121311</t>
  </si>
  <si>
    <t>Odborná prohlídka lešení prostorového trubkového těžkého pracovního s podlahami výšky do 30 m s provozním zatížením tř. 4 a 5 přes 200 do 450 kg/m2, celkového objemu do 1 000 m3 nezakrytého</t>
  </si>
  <si>
    <t>75314668</t>
  </si>
  <si>
    <t>https://podminky.urs.cz/item/CS_URS_2024_02/943121311</t>
  </si>
  <si>
    <t>943121821</t>
  </si>
  <si>
    <t>Lešení prostorové trubkové těžké pracovní nebo podpěrné bez podlah s provozním zatížením tř. 5 přes 300 do 450 kg/m2 výšky do 20 m demontáž</t>
  </si>
  <si>
    <t>-1139026022</t>
  </si>
  <si>
    <t>https://podminky.urs.cz/item/CS_URS_2024_02/943121821</t>
  </si>
  <si>
    <t xml:space="preserve">"A"   96,00</t>
  </si>
  <si>
    <t>94399-03</t>
  </si>
  <si>
    <t>1928476497</t>
  </si>
  <si>
    <t>944111122</t>
  </si>
  <si>
    <t>Zábradlí ochranné trubkové vnitřní na lešeňových konstrukcích dvoutyčové montáž</t>
  </si>
  <si>
    <t>-390423644</t>
  </si>
  <si>
    <t>https://podminky.urs.cz/item/CS_URS_2024_02/944111122</t>
  </si>
  <si>
    <t xml:space="preserve">"A"   14,00</t>
  </si>
  <si>
    <t>944111222</t>
  </si>
  <si>
    <t>Zábradlí ochranné trubkové vnitřní na lešeňových konstrukcích dvoutyčové příplatek k ceně za každý den použití</t>
  </si>
  <si>
    <t>-373110911</t>
  </si>
  <si>
    <t>https://podminky.urs.cz/item/CS_URS_2024_02/944111222</t>
  </si>
  <si>
    <t xml:space="preserve"> "A"   14,00*90</t>
  </si>
  <si>
    <t>944111822</t>
  </si>
  <si>
    <t>Zábradlí ochranné trubkové vnitřní na lešeňových konstrukcích dvoutyčové demontáž</t>
  </si>
  <si>
    <t>1809317008</t>
  </si>
  <si>
    <t>https://podminky.urs.cz/item/CS_URS_2024_02/944111822</t>
  </si>
  <si>
    <t>949211111</t>
  </si>
  <si>
    <t>Lešeňová podlaha pro trubková lešení z fošen, prken nebo dřevěných sbíjených lešeňových dílců s příčníky nebo podélníky, ve výšce do 10 m montáž</t>
  </si>
  <si>
    <t>-259044415</t>
  </si>
  <si>
    <t>https://podminky.urs.cz/item/CS_URS_2024_02/949211111</t>
  </si>
  <si>
    <t xml:space="preserve">"A"    8,00*4,00</t>
  </si>
  <si>
    <t>949211211</t>
  </si>
  <si>
    <t>Lešeňová podlaha pro trubková lešení z fošen, prken nebo dřevěných sbíjených lešeňových dílců s příčníky nebo podélníky, ve výšce do 10 m příplatek k ceně za každý den použití</t>
  </si>
  <si>
    <t>-1725305303</t>
  </si>
  <si>
    <t>https://podminky.urs.cz/item/CS_URS_2024_02/949211211</t>
  </si>
  <si>
    <t xml:space="preserve">"A"   32,00*90</t>
  </si>
  <si>
    <t>949211811</t>
  </si>
  <si>
    <t>Lešeňová podlaha pro trubková lešení z fošen, prken nebo dřevěných sbíjených lešeňových dílců s příčníky nebo podélníky, ve výšce do 10 m demontáž</t>
  </si>
  <si>
    <t>722376113</t>
  </si>
  <si>
    <t>https://podminky.urs.cz/item/CS_URS_2024_02/949211811</t>
  </si>
  <si>
    <t xml:space="preserve">"A"   32,00</t>
  </si>
  <si>
    <t>94988-01</t>
  </si>
  <si>
    <t xml:space="preserve">D + M Dočasné kotvení lešení do skály </t>
  </si>
  <si>
    <t>938092914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</si>
  <si>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</si>
  <si>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</si>
  <si>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-479060592</t>
  </si>
  <si>
    <t>https://podminky.urs.cz/item/CS_URS_2024_02/953941211</t>
  </si>
  <si>
    <t xml:space="preserve">"zalití sloupků zábradlí"    5,00</t>
  </si>
  <si>
    <t>962022490-R</t>
  </si>
  <si>
    <t>Bourání zdiva nadzákladového kamenného na MC postupným rozebíráním - rozebrání opěrné stěny pro opětovné použití</t>
  </si>
  <si>
    <t>1959932670</t>
  </si>
  <si>
    <t>Poznámka k položce:_x000d_
Jednotlivé kamenné bloky budou očištěny uloženy na vhodném místě k opětovnému použití.</t>
  </si>
  <si>
    <t xml:space="preserve">"A"      10,00*0,80</t>
  </si>
  <si>
    <t xml:space="preserve">"D"      4,00*0,60</t>
  </si>
  <si>
    <t>977151125</t>
  </si>
  <si>
    <t>Jádrové vrty diamantovými korunkami do stavebních materiálů (železobetonu, betonu, cihel, obkladů, dlažeb, kamene) průměru přes 180 do 200 mm</t>
  </si>
  <si>
    <t>694910197</t>
  </si>
  <si>
    <t>https://podminky.urs.cz/item/CS_URS_2024_02/977151125</t>
  </si>
  <si>
    <t xml:space="preserve">   0,50*5</t>
  </si>
  <si>
    <t>Řezání ocelových profilů na staveništi úhlovou bruskou - sloupky zábradlí + sloupky informační tabule</t>
  </si>
  <si>
    <t>-1809693413</t>
  </si>
  <si>
    <t xml:space="preserve">   7,00+2,00</t>
  </si>
  <si>
    <t>978023251</t>
  </si>
  <si>
    <t>Vyškrabání cementové malty ze spár zdiva kamenného režného z lomového kamene</t>
  </si>
  <si>
    <t>1692965726</t>
  </si>
  <si>
    <t>https://podminky.urs.cz/item/CS_URS_2024_02/978023251</t>
  </si>
  <si>
    <t xml:space="preserve">"B"    10,00</t>
  </si>
  <si>
    <t xml:space="preserve">"C"    50,00</t>
  </si>
  <si>
    <t xml:space="preserve">"D"    20,00</t>
  </si>
  <si>
    <t>985231111</t>
  </si>
  <si>
    <t>Spárování zdiva hloubky do 40 mm aktivovanou maltou délky spáry na 1 m2 upravované plochy do 6 m</t>
  </si>
  <si>
    <t>345115120</t>
  </si>
  <si>
    <t>https://podminky.urs.cz/item/CS_URS_2024_02/985231111</t>
  </si>
  <si>
    <t xml:space="preserve">"D"   20,00</t>
  </si>
  <si>
    <t>985233111</t>
  </si>
  <si>
    <t>Úprava spár po spárování zdiva kamenného nebo cihelného délky spáry na 1 m2 upravované plochy do 6 m uhlazením</t>
  </si>
  <si>
    <t>1956495703</t>
  </si>
  <si>
    <t>https://podminky.urs.cz/item/CS_URS_2024_02/985233111</t>
  </si>
  <si>
    <t>1106055310</t>
  </si>
  <si>
    <t xml:space="preserve">"kotvení informační tabule"   2,00</t>
  </si>
  <si>
    <t>988-5-01</t>
  </si>
  <si>
    <t>Odstranění stávajících náletů</t>
  </si>
  <si>
    <t>-205098158</t>
  </si>
  <si>
    <t xml:space="preserve">"B+C+D"   1,00</t>
  </si>
  <si>
    <t>38</t>
  </si>
  <si>
    <t>988-5-11</t>
  </si>
  <si>
    <t>Příplatek za montáž lešení v těžko přístupném terénu</t>
  </si>
  <si>
    <t>-383018821</t>
  </si>
  <si>
    <t xml:space="preserve">"B+C"   1,00</t>
  </si>
  <si>
    <t>39</t>
  </si>
  <si>
    <t>993111111-R</t>
  </si>
  <si>
    <t>Dovoz a odvoz lešení řadového do 10 km včetně naložení a složení - Jedná se o odvoz po lesních cestách, technika nemůže být vytížená</t>
  </si>
  <si>
    <t>-373820797</t>
  </si>
  <si>
    <t>40</t>
  </si>
  <si>
    <t>993111119-R</t>
  </si>
  <si>
    <t>Příplatek k ceně dovozu a odvozu lešení řadového ZKD 10 km přes 10 km -Jedná se o odvoz po lesních cestách, technika nemůže být vytížená</t>
  </si>
  <si>
    <t>-1696045149</t>
  </si>
  <si>
    <t xml:space="preserve">    26,00*9</t>
  </si>
  <si>
    <t>41</t>
  </si>
  <si>
    <t>993121211-R</t>
  </si>
  <si>
    <t>Dovoz a odvoz lešení prostorového těžkého do 10 km včetně naložení a složení - Jedná se o odvoz po lesních cestách, technika nemůže být vytížená</t>
  </si>
  <si>
    <t>-952623735</t>
  </si>
  <si>
    <t xml:space="preserve">"A - lešení"        96,00</t>
  </si>
  <si>
    <t xml:space="preserve">"A - podlahy"    32,00</t>
  </si>
  <si>
    <t>42</t>
  </si>
  <si>
    <t>993121219-R</t>
  </si>
  <si>
    <t>Příplatek k ceně dovozu a odvozu lešení prostorového těžkého ZKD 10 km přes 10 km - Jedná se o odvoz po lesních cestách, technika nemůže být vytížená</t>
  </si>
  <si>
    <t>2126611387</t>
  </si>
  <si>
    <t xml:space="preserve">   128,00*9</t>
  </si>
  <si>
    <t>43</t>
  </si>
  <si>
    <t>997013211</t>
  </si>
  <si>
    <t>Vnitrostaveništní doprava suti a vybouraných hmot vodorovně do 50 m s naložením ručně pro budovy a haly výšky do 6 m</t>
  </si>
  <si>
    <t>-749069057</t>
  </si>
  <si>
    <t>https://podminky.urs.cz/item/CS_URS_2024_02/997013211</t>
  </si>
  <si>
    <t>44</t>
  </si>
  <si>
    <t>884994461</t>
  </si>
  <si>
    <t>45</t>
  </si>
  <si>
    <t>997013509-R</t>
  </si>
  <si>
    <t>Příplatek k odvozu suti a vybouraných hmot na skládku ZKD 1 km přes 1 km - Jedná se o odvoz po lesních cestách, technika nemůže být vytížená</t>
  </si>
  <si>
    <t>-368776368</t>
  </si>
  <si>
    <t xml:space="preserve">   2,129*19</t>
  </si>
  <si>
    <t>46</t>
  </si>
  <si>
    <t>-784637719</t>
  </si>
  <si>
    <t>PSV</t>
  </si>
  <si>
    <t>Práce a dodávky PSV</t>
  </si>
  <si>
    <t>712</t>
  </si>
  <si>
    <t>Povlakové krytiny</t>
  </si>
  <si>
    <t>47</t>
  </si>
  <si>
    <t>712331111</t>
  </si>
  <si>
    <t>Provedení povlakové krytiny střech plochých do 10° pásy na sucho podkladní samolepící asfaltový pás</t>
  </si>
  <si>
    <t>615320804</t>
  </si>
  <si>
    <t>https://podminky.urs.cz/item/CS_URS_2024_02/712331111</t>
  </si>
  <si>
    <t xml:space="preserve">"C"    5,00*4,00</t>
  </si>
  <si>
    <t>48</t>
  </si>
  <si>
    <t>M</t>
  </si>
  <si>
    <t>62852010</t>
  </si>
  <si>
    <t>pás asfaltový samolepicí modifikovaný SBS s vložkou ze skleněné rohože se spalitelnou fólií nebo jemnozrnným minerálním posypem nebo textilií na horním povrchu tl 2,5mm</t>
  </si>
  <si>
    <t>-1388842256</t>
  </si>
  <si>
    <t>20*1,1655 'Přepočtené koeficientem množství</t>
  </si>
  <si>
    <t>49</t>
  </si>
  <si>
    <t>712340832</t>
  </si>
  <si>
    <t>Odstranění povlakové krytiny střech plochých do 10° z přitavených pásů NAIP v plné ploše dvouvrstvé</t>
  </si>
  <si>
    <t>-1432252468</t>
  </si>
  <si>
    <t>https://podminky.urs.cz/item/CS_URS_2024_02/712340832</t>
  </si>
  <si>
    <t>50</t>
  </si>
  <si>
    <t>712341559</t>
  </si>
  <si>
    <t>Provedení povlakové krytiny střech plochých do 10° pásy přitavením NAIP v plné ploše</t>
  </si>
  <si>
    <t>-1833603687</t>
  </si>
  <si>
    <t>https://podminky.urs.cz/item/CS_URS_2024_02/712341559</t>
  </si>
  <si>
    <t>51</t>
  </si>
  <si>
    <t>62832001</t>
  </si>
  <si>
    <t>pás asfaltový natavitelný oxidovaný s vložkou ze skleněné rohože typu V60 s jemnozrnným minerálním posypem tl 3,5mm</t>
  </si>
  <si>
    <t>1521318515</t>
  </si>
  <si>
    <t>52</t>
  </si>
  <si>
    <t>998712121</t>
  </si>
  <si>
    <t>Přesun hmot pro povlakové krytiny stanovený z hmotnosti přesunovaného materiálu vodorovná dopravní vzdálenost do 50 m ruční (bez užití mechanizace) v objektech výšky do 6 m</t>
  </si>
  <si>
    <t>-950539401</t>
  </si>
  <si>
    <t>https://podminky.urs.cz/item/CS_URS_2024_02/998712121</t>
  </si>
  <si>
    <t>762</t>
  </si>
  <si>
    <t>Konstrukce tesařské</t>
  </si>
  <si>
    <t>53</t>
  </si>
  <si>
    <t>762083122</t>
  </si>
  <si>
    <t>Impregnace řeziva máčením proti dřevokaznému hmyzu, houbám a plísním, třída ohrožení 3 a 4 (dřevo v exteriéru)</t>
  </si>
  <si>
    <t>945469306</t>
  </si>
  <si>
    <t>https://podminky.urs.cz/item/CS_URS_2024_02/762083122</t>
  </si>
  <si>
    <t>54</t>
  </si>
  <si>
    <t>762085103</t>
  </si>
  <si>
    <t>Montáž ocelových spojovacích prostředků (materiál ve specifikaci) kotevních želez příložek, patek, táhel</t>
  </si>
  <si>
    <t>1702020427</t>
  </si>
  <si>
    <t>https://podminky.urs.cz/item/CS_URS_2024_02/762085103</t>
  </si>
  <si>
    <t>55</t>
  </si>
  <si>
    <t>553-01</t>
  </si>
  <si>
    <t>Kotvení pozednice</t>
  </si>
  <si>
    <t>-531313662</t>
  </si>
  <si>
    <t>56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</si>
  <si>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</si>
  <si>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</si>
  <si>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-2140110450</t>
  </si>
  <si>
    <t>https://podminky.urs.cz/item/CS_URS_2024_02/762332131</t>
  </si>
  <si>
    <t>57</t>
  </si>
  <si>
    <t>60512125</t>
  </si>
  <si>
    <t>hranol stavební řezivo průřezu do 120cm2 do dl 6m</t>
  </si>
  <si>
    <t>-1412665871</t>
  </si>
  <si>
    <t xml:space="preserve">"C"   ( 6,00*4,20   +2,00*5)*0,12*1,10</t>
  </si>
  <si>
    <t>4,646*0,12 'Přepočtené koeficientem množství</t>
  </si>
  <si>
    <t>58</t>
  </si>
  <si>
    <t>762335811</t>
  </si>
  <si>
    <t>Demontáž vázaných konstrukcí krovů sklonu do 60° krokví rovnoběžných s okapem (vlašských) na dřevěný podklad, průřezové plochy do 120 cm2</t>
  </si>
  <si>
    <t>-1442999889</t>
  </si>
  <si>
    <t>https://podminky.urs.cz/item/CS_URS_2024_02/762335811</t>
  </si>
  <si>
    <t xml:space="preserve">"C"    6,00*4,20   +2,00*5</t>
  </si>
  <si>
    <t>59</t>
  </si>
  <si>
    <t>762341016</t>
  </si>
  <si>
    <t>Bednění střech střech rovných sklonu do 60° s vyřezáním otvorů z dřevoštěpkových desek OSB šroubovaných na krokve na sraz, tloušťky desky 22 mm</t>
  </si>
  <si>
    <t>1954652322</t>
  </si>
  <si>
    <t>https://podminky.urs.cz/item/CS_URS_2024_02/762341016</t>
  </si>
  <si>
    <t>60</t>
  </si>
  <si>
    <t>762341811</t>
  </si>
  <si>
    <t>Demontáž bednění a laťování bednění střech rovných, obloukových, sklonu do 60° se všemi nadstřešními konstrukcemi z prken hrubých, hoblovaných tl. do 32 mm</t>
  </si>
  <si>
    <t>1440538989</t>
  </si>
  <si>
    <t>https://podminky.urs.cz/item/CS_URS_2024_02/762341811</t>
  </si>
  <si>
    <t>61</t>
  </si>
  <si>
    <t>762395000</t>
  </si>
  <si>
    <t>Spojovací prostředky krovů, bednění a laťování, nadstřešních konstrukcí svorníky, prkna, hřebíky, pásová ocel, vruty</t>
  </si>
  <si>
    <t>-1882264279</t>
  </si>
  <si>
    <t>https://podminky.urs.cz/item/CS_URS_2024_02/762395000</t>
  </si>
  <si>
    <t>62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</si>
  <si>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</si>
  <si>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</si>
  <si>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-821521150</t>
  </si>
  <si>
    <t>https://podminky.urs.cz/item/CS_URS_2024_02/998762121</t>
  </si>
  <si>
    <t>63</t>
  </si>
  <si>
    <t>767-01</t>
  </si>
  <si>
    <t xml:space="preserve">D + M Nové zábradlí na tížní stěně </t>
  </si>
  <si>
    <t>-1274415853</t>
  </si>
  <si>
    <t xml:space="preserve">"D.1.3"     </t>
  </si>
  <si>
    <t xml:space="preserve">"1   TR.51x4"      4,64*1,60*5</t>
  </si>
  <si>
    <t xml:space="preserve">"2   TR.51x4"      4,64*6,35</t>
  </si>
  <si>
    <t xml:space="preserve">"3   TR.38x2,5"  2,19*6,35*2</t>
  </si>
  <si>
    <t xml:space="preserve">"4   deska  4x51x51 "      0,18</t>
  </si>
  <si>
    <t>64</t>
  </si>
  <si>
    <t>918697598</t>
  </si>
  <si>
    <t>65</t>
  </si>
  <si>
    <t>767-02</t>
  </si>
  <si>
    <t>D + M Nerezová síť 50x50, drát 2mm, - výplň zábradlí</t>
  </si>
  <si>
    <t>625718360</t>
  </si>
  <si>
    <t>66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</si>
  <si>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</si>
  <si>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</si>
  <si>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-1482967135</t>
  </si>
  <si>
    <t>https://podminky.urs.cz/item/CS_URS_2024_02/998767122</t>
  </si>
  <si>
    <t>783</t>
  </si>
  <si>
    <t>Dokončovací práce - nátěry</t>
  </si>
  <si>
    <t>67</t>
  </si>
  <si>
    <t>783314201</t>
  </si>
  <si>
    <t>Základní antikorozní nátěr zámečnických konstrukcí jednonásobný syntetický standardní</t>
  </si>
  <si>
    <t>-2084808425</t>
  </si>
  <si>
    <t>https://podminky.urs.cz/item/CS_URS_2024_02/783314201</t>
  </si>
  <si>
    <t xml:space="preserve">   6,40*1,10</t>
  </si>
  <si>
    <t>68</t>
  </si>
  <si>
    <t>783315101</t>
  </si>
  <si>
    <t>Mezinátěr zámečnických konstrukcí jednonásobný syntetický standardní</t>
  </si>
  <si>
    <t>-917707146</t>
  </si>
  <si>
    <t>https://podminky.urs.cz/item/CS_URS_2024_02/783315101</t>
  </si>
  <si>
    <t>69</t>
  </si>
  <si>
    <t>783317101</t>
  </si>
  <si>
    <t>Krycí nátěr (email) zámečnických konstrukcí jednonásobný syntetický standardní</t>
  </si>
  <si>
    <t>-1703423708</t>
  </si>
  <si>
    <t>https://podminky.urs.cz/item/CS_URS_2024_02/783317101</t>
  </si>
  <si>
    <t>70</t>
  </si>
  <si>
    <t>1170919435</t>
  </si>
  <si>
    <t>71</t>
  </si>
  <si>
    <t>-267539046</t>
  </si>
  <si>
    <t>72</t>
  </si>
  <si>
    <t>1164513695</t>
  </si>
  <si>
    <t>73</t>
  </si>
  <si>
    <t>-1305293958</t>
  </si>
  <si>
    <t>74</t>
  </si>
  <si>
    <t>-1448166541</t>
  </si>
  <si>
    <t>75</t>
  </si>
  <si>
    <t>456083200</t>
  </si>
  <si>
    <t>76</t>
  </si>
  <si>
    <t>2002875648</t>
  </si>
  <si>
    <t>SO-04 - NOVÉ SCHODIŠTĚ</t>
  </si>
  <si>
    <t xml:space="preserve">    789 - Povrchové úpravy ocelových konstrukcí a technologických zařízení</t>
  </si>
  <si>
    <t>M - Práce a dodávky M</t>
  </si>
  <si>
    <t xml:space="preserve">    43-M - Montáž ocelových konstrukcí</t>
  </si>
  <si>
    <t>133412811</t>
  </si>
  <si>
    <t>Hloubení nezapažených šachet ručně v horninách třídy těžitelnosti II skupiny 5, půdorysná plocha výkopu do 4 m2</t>
  </si>
  <si>
    <t>-1931411211</t>
  </si>
  <si>
    <t>https://podminky.urs.cz/item/CS_URS_2024_02/133412811</t>
  </si>
  <si>
    <t xml:space="preserve">   0,60*0,60*0,80</t>
  </si>
  <si>
    <t>155212216</t>
  </si>
  <si>
    <t>Vrty do skalních stěn prováděné horolezeckou technikou hloubky do 5 m jádrové diamantovými korunkami průměru do 56 mm, v hornině tř. V a VI</t>
  </si>
  <si>
    <t>-1783362060</t>
  </si>
  <si>
    <t>https://podminky.urs.cz/item/CS_URS_2024_02/155212216</t>
  </si>
  <si>
    <t>213311142</t>
  </si>
  <si>
    <t>Polštáře zhutněné pod základy ze štěrkopísku netříděného</t>
  </si>
  <si>
    <t>1602123968</t>
  </si>
  <si>
    <t>https://podminky.urs.cz/item/CS_URS_2024_02/213311142</t>
  </si>
  <si>
    <t xml:space="preserve">   0,60*0,60*0,20</t>
  </si>
  <si>
    <t>953-20</t>
  </si>
  <si>
    <t>Kotva chemická M 20 hl 220 mm do betonu, ŽB nebo kamene s vyvrtáním otvoru, nerezová</t>
  </si>
  <si>
    <t>425012831</t>
  </si>
  <si>
    <t>980-01</t>
  </si>
  <si>
    <t>D + M Kotva 1-3 - stavební úprava kotvení do skály</t>
  </si>
  <si>
    <t>-1659726419</t>
  </si>
  <si>
    <t>980-21</t>
  </si>
  <si>
    <t>D + M Kotvení nožiček vyhlídkové plošiny</t>
  </si>
  <si>
    <t>-1246802442</t>
  </si>
  <si>
    <t>-836211177</t>
  </si>
  <si>
    <t>789</t>
  </si>
  <si>
    <t>Povrchové úpravy ocelových konstrukcí a technologických zařízení</t>
  </si>
  <si>
    <t>789321210</t>
  </si>
  <si>
    <t>Zhotovení nátěru ocelových konstrukcí třídy I dvousložkového základního, tloušťky do 40 μm</t>
  </si>
  <si>
    <t>-1956860026</t>
  </si>
  <si>
    <t>https://podminky.urs.cz/item/CS_URS_2024_02/789321210</t>
  </si>
  <si>
    <t xml:space="preserve">   "třída I - 84m2/t"    1349,23*0,001*84,00</t>
  </si>
  <si>
    <t>24629068</t>
  </si>
  <si>
    <t>hmota nátěrová epoxidová základní antikorozní na ocelové konstrukce RAL 7035</t>
  </si>
  <si>
    <t>-1628277064</t>
  </si>
  <si>
    <t>113,335*0,356 'Přepočtené koeficientem množství</t>
  </si>
  <si>
    <t>789321215</t>
  </si>
  <si>
    <t>Zhotovení nátěru ocelových konstrukcí třídy I dvousložkového mezivrstvy, tloušťky do 40 μm</t>
  </si>
  <si>
    <t>-1129813201</t>
  </si>
  <si>
    <t>https://podminky.urs.cz/item/CS_URS_2024_02/789321215</t>
  </si>
  <si>
    <t>24629089</t>
  </si>
  <si>
    <t>hmota nátěrová epoxidová samozákladující na ocelové konstrukce RAL 7035</t>
  </si>
  <si>
    <t>-1785483488</t>
  </si>
  <si>
    <t>113,335*0,171 'Přepočtené koeficientem množství</t>
  </si>
  <si>
    <t>789321220</t>
  </si>
  <si>
    <t>Zhotovení nátěru ocelových konstrukcí třídy I dvousložkového krycího (vrchního), tloušťky do 40 μm</t>
  </si>
  <si>
    <t>-1326801297</t>
  </si>
  <si>
    <t>https://podminky.urs.cz/item/CS_URS_2024_02/789321220</t>
  </si>
  <si>
    <t>24629097</t>
  </si>
  <si>
    <t>hmota nátěrová epoxidová krycí (email) na ocelové konstrukce RAL 7035</t>
  </si>
  <si>
    <t>1237261987</t>
  </si>
  <si>
    <t>113,335*0,176 'Přepočtené koeficientem množství</t>
  </si>
  <si>
    <t>Práce a dodávky M</t>
  </si>
  <si>
    <t>43-M</t>
  </si>
  <si>
    <t>Montáž ocelových konstrukcí</t>
  </si>
  <si>
    <t>430-01</t>
  </si>
  <si>
    <t>D + M Ocelová konstrukce schodiště s plošinou- žárově zinkováno - montáž na místě</t>
  </si>
  <si>
    <t>-1565635656</t>
  </si>
  <si>
    <t xml:space="preserve">"Výpisy-materiál"   1349,23</t>
  </si>
  <si>
    <t>430-02</t>
  </si>
  <si>
    <t>-405279833</t>
  </si>
  <si>
    <t>-1589702717</t>
  </si>
  <si>
    <t>907765280</t>
  </si>
  <si>
    <t>1259455242</t>
  </si>
  <si>
    <t>-1400598603</t>
  </si>
  <si>
    <t>-965720274</t>
  </si>
  <si>
    <t>-803681306</t>
  </si>
  <si>
    <t>-708345767</t>
  </si>
  <si>
    <t>493557084</t>
  </si>
  <si>
    <t>539933371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</si>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</sst>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22" TargetMode="External" /><Relationship Id="rId2" Type="http://schemas.openxmlformats.org/officeDocument/2006/relationships/hyperlink" Target="https://podminky.urs.cz/item/CS_URS_2024_02/112101123" TargetMode="External" /><Relationship Id="rId3" Type="http://schemas.openxmlformats.org/officeDocument/2006/relationships/hyperlink" Target="https://podminky.urs.cz/item/CS_URS_2024_02/112251103" TargetMode="External" /><Relationship Id="rId4" Type="http://schemas.openxmlformats.org/officeDocument/2006/relationships/hyperlink" Target="https://podminky.urs.cz/item/CS_URS_2024_02/162201417" TargetMode="External" /><Relationship Id="rId5" Type="http://schemas.openxmlformats.org/officeDocument/2006/relationships/hyperlink" Target="https://podminky.urs.cz/item/CS_URS_2024_02/162201423" TargetMode="External" /><Relationship Id="rId6" Type="http://schemas.openxmlformats.org/officeDocument/2006/relationships/hyperlink" Target="https://podminky.urs.cz/item/CS_URS_2024_02/162301963" TargetMode="External" /><Relationship Id="rId7" Type="http://schemas.openxmlformats.org/officeDocument/2006/relationships/hyperlink" Target="https://podminky.urs.cz/item/CS_URS_2024_02/162301973" TargetMode="External" /><Relationship Id="rId8" Type="http://schemas.openxmlformats.org/officeDocument/2006/relationships/hyperlink" Target="https://podminky.urs.cz/item/CS_URS_2024_02/919726125" TargetMode="External" /><Relationship Id="rId9" Type="http://schemas.openxmlformats.org/officeDocument/2006/relationships/hyperlink" Target="https://podminky.urs.cz/item/CS_URS_2024_02/963051113" TargetMode="External" /><Relationship Id="rId10" Type="http://schemas.openxmlformats.org/officeDocument/2006/relationships/hyperlink" Target="https://podminky.urs.cz/item/CS_URS_2024_02/997013212" TargetMode="External" /><Relationship Id="rId11" Type="http://schemas.openxmlformats.org/officeDocument/2006/relationships/hyperlink" Target="https://podminky.urs.cz/item/CS_URS_2024_02/997013501" TargetMode="External" /><Relationship Id="rId12" Type="http://schemas.openxmlformats.org/officeDocument/2006/relationships/hyperlink" Target="https://podminky.urs.cz/item/CS_URS_2024_02/997013509" TargetMode="External" /><Relationship Id="rId13" Type="http://schemas.openxmlformats.org/officeDocument/2006/relationships/hyperlink" Target="https://podminky.urs.cz/item/CS_URS_2024_02/997013601" TargetMode="External" /><Relationship Id="rId14" Type="http://schemas.openxmlformats.org/officeDocument/2006/relationships/hyperlink" Target="https://podminky.urs.cz/item/CS_URS_2024_02/998001123" TargetMode="External" /><Relationship Id="rId15" Type="http://schemas.openxmlformats.org/officeDocument/2006/relationships/hyperlink" Target="https://podminky.urs.cz/item/CS_URS_2024_02/767161813" TargetMode="External" /><Relationship Id="rId16" Type="http://schemas.openxmlformats.org/officeDocument/2006/relationships/hyperlink" Target="https://podminky.urs.cz/item/CS_URS_2024_02/767211801" TargetMode="External" /><Relationship Id="rId17" Type="http://schemas.openxmlformats.org/officeDocument/2006/relationships/hyperlink" Target="https://podminky.urs.cz/item/CS_URS_2024_02/767221801" TargetMode="External" /><Relationship Id="rId18" Type="http://schemas.openxmlformats.org/officeDocument/2006/relationships/hyperlink" Target="https://podminky.urs.cz/item/CS_URS_2024_02/767591801" TargetMode="External" /><Relationship Id="rId19" Type="http://schemas.openxmlformats.org/officeDocument/2006/relationships/hyperlink" Target="https://podminky.urs.cz/item/CS_URS_2024_02/767991801" TargetMode="External" /><Relationship Id="rId20" Type="http://schemas.openxmlformats.org/officeDocument/2006/relationships/hyperlink" Target="https://podminky.urs.cz/item/CS_URS_2024_02/767991801" TargetMode="External" /><Relationship Id="rId21" Type="http://schemas.openxmlformats.org/officeDocument/2006/relationships/hyperlink" Target="https://podminky.urs.cz/item/CS_URS_2024_02/030001000" TargetMode="External" /><Relationship Id="rId22" Type="http://schemas.openxmlformats.org/officeDocument/2006/relationships/hyperlink" Target="https://podminky.urs.cz/item/CS_URS_2024_02/034002000" TargetMode="External" /><Relationship Id="rId23" Type="http://schemas.openxmlformats.org/officeDocument/2006/relationships/hyperlink" Target="https://podminky.urs.cz/item/CS_URS_2024_02/034103000" TargetMode="External" /><Relationship Id="rId24" Type="http://schemas.openxmlformats.org/officeDocument/2006/relationships/hyperlink" Target="https://podminky.urs.cz/item/CS_URS_2024_02/041002000" TargetMode="External" /><Relationship Id="rId25" Type="http://schemas.openxmlformats.org/officeDocument/2006/relationships/hyperlink" Target="https://podminky.urs.cz/item/CS_URS_2024_02/062002000" TargetMode="External" /><Relationship Id="rId26" Type="http://schemas.openxmlformats.org/officeDocument/2006/relationships/hyperlink" Target="https://podminky.urs.cz/item/CS_URS_2024_02/062303000" TargetMode="External" /><Relationship Id="rId27" Type="http://schemas.openxmlformats.org/officeDocument/2006/relationships/hyperlink" Target="https://podminky.urs.cz/item/CS_URS_2024_02/062503000" TargetMode="External" /><Relationship Id="rId28" Type="http://schemas.openxmlformats.org/officeDocument/2006/relationships/hyperlink" Target="https://podminky.urs.cz/item/CS_URS_2024_02/063002000" TargetMode="External" /><Relationship Id="rId29" Type="http://schemas.openxmlformats.org/officeDocument/2006/relationships/hyperlink" Target="https://podminky.urs.cz/item/CS_URS_2024_02/063603000" TargetMode="External" /><Relationship Id="rId30" Type="http://schemas.openxmlformats.org/officeDocument/2006/relationships/hyperlink" Target="https://podminky.urs.cz/item/CS_URS_2024_02/065203000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01" TargetMode="External" /><Relationship Id="rId2" Type="http://schemas.openxmlformats.org/officeDocument/2006/relationships/hyperlink" Target="https://podminky.urs.cz/item/CS_URS_2024_02/112155311" TargetMode="External" /><Relationship Id="rId3" Type="http://schemas.openxmlformats.org/officeDocument/2006/relationships/hyperlink" Target="https://podminky.urs.cz/item/CS_URS_2024_02/121111201" TargetMode="External" /><Relationship Id="rId4" Type="http://schemas.openxmlformats.org/officeDocument/2006/relationships/hyperlink" Target="https://podminky.urs.cz/item/CS_URS_2024_02/155211112" TargetMode="External" /><Relationship Id="rId5" Type="http://schemas.openxmlformats.org/officeDocument/2006/relationships/hyperlink" Target="https://podminky.urs.cz/item/CS_URS_2024_02/155211232" TargetMode="External" /><Relationship Id="rId6" Type="http://schemas.openxmlformats.org/officeDocument/2006/relationships/hyperlink" Target="https://podminky.urs.cz/item/CS_URS_2024_02/155211411" TargetMode="External" /><Relationship Id="rId7" Type="http://schemas.openxmlformats.org/officeDocument/2006/relationships/hyperlink" Target="https://podminky.urs.cz/item/CS_URS_2024_02/182311123" TargetMode="External" /><Relationship Id="rId8" Type="http://schemas.openxmlformats.org/officeDocument/2006/relationships/hyperlink" Target="https://podminky.urs.cz/item/CS_URS_2024_02/327211114" TargetMode="External" /><Relationship Id="rId9" Type="http://schemas.openxmlformats.org/officeDocument/2006/relationships/hyperlink" Target="https://podminky.urs.cz/item/CS_URS_2024_02/628631211" TargetMode="External" /><Relationship Id="rId10" Type="http://schemas.openxmlformats.org/officeDocument/2006/relationships/hyperlink" Target="https://podminky.urs.cz/item/CS_URS_2024_02/941121111" TargetMode="External" /><Relationship Id="rId11" Type="http://schemas.openxmlformats.org/officeDocument/2006/relationships/hyperlink" Target="https://podminky.urs.cz/item/CS_URS_2024_02/941121211" TargetMode="External" /><Relationship Id="rId12" Type="http://schemas.openxmlformats.org/officeDocument/2006/relationships/hyperlink" Target="https://podminky.urs.cz/item/CS_URS_2024_02/941121311" TargetMode="External" /><Relationship Id="rId13" Type="http://schemas.openxmlformats.org/officeDocument/2006/relationships/hyperlink" Target="https://podminky.urs.cz/item/CS_URS_2024_02/941121811" TargetMode="External" /><Relationship Id="rId14" Type="http://schemas.openxmlformats.org/officeDocument/2006/relationships/hyperlink" Target="https://podminky.urs.cz/item/CS_URS_2024_02/962022490" TargetMode="External" /><Relationship Id="rId15" Type="http://schemas.openxmlformats.org/officeDocument/2006/relationships/hyperlink" Target="https://podminky.urs.cz/item/CS_URS_2024_02/985231112" TargetMode="External" /><Relationship Id="rId16" Type="http://schemas.openxmlformats.org/officeDocument/2006/relationships/hyperlink" Target="https://podminky.urs.cz/item/CS_URS_2024_02/985233121" TargetMode="External" /><Relationship Id="rId17" Type="http://schemas.openxmlformats.org/officeDocument/2006/relationships/hyperlink" Target="https://podminky.urs.cz/item/CS_URS_2024_02/993111111" TargetMode="External" /><Relationship Id="rId18" Type="http://schemas.openxmlformats.org/officeDocument/2006/relationships/hyperlink" Target="https://podminky.urs.cz/item/CS_URS_2024_02/993111119" TargetMode="External" /><Relationship Id="rId19" Type="http://schemas.openxmlformats.org/officeDocument/2006/relationships/hyperlink" Target="https://podminky.urs.cz/item/CS_URS_2024_02/998018002" TargetMode="External" /><Relationship Id="rId20" Type="http://schemas.openxmlformats.org/officeDocument/2006/relationships/hyperlink" Target="https://podminky.urs.cz/item/CS_URS_2024_02/030001000" TargetMode="External" /><Relationship Id="rId21" Type="http://schemas.openxmlformats.org/officeDocument/2006/relationships/hyperlink" Target="https://podminky.urs.cz/item/CS_URS_2024_02/034002000" TargetMode="External" /><Relationship Id="rId22" Type="http://schemas.openxmlformats.org/officeDocument/2006/relationships/hyperlink" Target="https://podminky.urs.cz/item/CS_URS_2024_02/062002000" TargetMode="External" /><Relationship Id="rId23" Type="http://schemas.openxmlformats.org/officeDocument/2006/relationships/hyperlink" Target="https://podminky.urs.cz/item/CS_URS_2024_02/062303000" TargetMode="External" /><Relationship Id="rId24" Type="http://schemas.openxmlformats.org/officeDocument/2006/relationships/hyperlink" Target="https://podminky.urs.cz/item/CS_URS_2024_02/062503000" TargetMode="External" /><Relationship Id="rId25" Type="http://schemas.openxmlformats.org/officeDocument/2006/relationships/hyperlink" Target="https://podminky.urs.cz/item/CS_URS_2024_02/063002000" TargetMode="External" /><Relationship Id="rId26" Type="http://schemas.openxmlformats.org/officeDocument/2006/relationships/hyperlink" Target="https://podminky.urs.cz/item/CS_URS_2024_02/063603000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01" TargetMode="External" /><Relationship Id="rId2" Type="http://schemas.openxmlformats.org/officeDocument/2006/relationships/hyperlink" Target="https://podminky.urs.cz/item/CS_URS_2024_02/112155311" TargetMode="External" /><Relationship Id="rId3" Type="http://schemas.openxmlformats.org/officeDocument/2006/relationships/hyperlink" Target="https://podminky.urs.cz/item/CS_URS_2024_02/121111201" TargetMode="External" /><Relationship Id="rId4" Type="http://schemas.openxmlformats.org/officeDocument/2006/relationships/hyperlink" Target="https://podminky.urs.cz/item/CS_URS_2024_02/132412131" TargetMode="External" /><Relationship Id="rId5" Type="http://schemas.openxmlformats.org/officeDocument/2006/relationships/hyperlink" Target="https://podminky.urs.cz/item/CS_URS_2024_02/182311123" TargetMode="External" /><Relationship Id="rId6" Type="http://schemas.openxmlformats.org/officeDocument/2006/relationships/hyperlink" Target="https://podminky.urs.cz/item/CS_URS_2024_02/274313611" TargetMode="External" /><Relationship Id="rId7" Type="http://schemas.openxmlformats.org/officeDocument/2006/relationships/hyperlink" Target="https://podminky.urs.cz/item/CS_URS_2024_02/274351121" TargetMode="External" /><Relationship Id="rId8" Type="http://schemas.openxmlformats.org/officeDocument/2006/relationships/hyperlink" Target="https://podminky.urs.cz/item/CS_URS_2024_02/274351122" TargetMode="External" /><Relationship Id="rId9" Type="http://schemas.openxmlformats.org/officeDocument/2006/relationships/hyperlink" Target="https://podminky.urs.cz/item/CS_URS_2024_02/327211214" TargetMode="External" /><Relationship Id="rId10" Type="http://schemas.openxmlformats.org/officeDocument/2006/relationships/hyperlink" Target="https://podminky.urs.cz/item/CS_URS_2024_02/628195001" TargetMode="External" /><Relationship Id="rId11" Type="http://schemas.openxmlformats.org/officeDocument/2006/relationships/hyperlink" Target="https://podminky.urs.cz/item/CS_URS_2024_02/941111111" TargetMode="External" /><Relationship Id="rId12" Type="http://schemas.openxmlformats.org/officeDocument/2006/relationships/hyperlink" Target="https://podminky.urs.cz/item/CS_URS_2024_02/941111211" TargetMode="External" /><Relationship Id="rId13" Type="http://schemas.openxmlformats.org/officeDocument/2006/relationships/hyperlink" Target="https://podminky.urs.cz/item/CS_URS_2024_02/941111311" TargetMode="External" /><Relationship Id="rId14" Type="http://schemas.openxmlformats.org/officeDocument/2006/relationships/hyperlink" Target="https://podminky.urs.cz/item/CS_URS_2024_02/941111811" TargetMode="External" /><Relationship Id="rId15" Type="http://schemas.openxmlformats.org/officeDocument/2006/relationships/hyperlink" Target="https://podminky.urs.cz/item/CS_URS_2024_02/943121121" TargetMode="External" /><Relationship Id="rId16" Type="http://schemas.openxmlformats.org/officeDocument/2006/relationships/hyperlink" Target="https://podminky.urs.cz/item/CS_URS_2024_02/943121221" TargetMode="External" /><Relationship Id="rId17" Type="http://schemas.openxmlformats.org/officeDocument/2006/relationships/hyperlink" Target="https://podminky.urs.cz/item/CS_URS_2024_02/943121311" TargetMode="External" /><Relationship Id="rId18" Type="http://schemas.openxmlformats.org/officeDocument/2006/relationships/hyperlink" Target="https://podminky.urs.cz/item/CS_URS_2024_02/943121821" TargetMode="External" /><Relationship Id="rId19" Type="http://schemas.openxmlformats.org/officeDocument/2006/relationships/hyperlink" Target="https://podminky.urs.cz/item/CS_URS_2024_02/944111122" TargetMode="External" /><Relationship Id="rId20" Type="http://schemas.openxmlformats.org/officeDocument/2006/relationships/hyperlink" Target="https://podminky.urs.cz/item/CS_URS_2024_02/944111222" TargetMode="External" /><Relationship Id="rId21" Type="http://schemas.openxmlformats.org/officeDocument/2006/relationships/hyperlink" Target="https://podminky.urs.cz/item/CS_URS_2024_02/944111822" TargetMode="External" /><Relationship Id="rId22" Type="http://schemas.openxmlformats.org/officeDocument/2006/relationships/hyperlink" Target="https://podminky.urs.cz/item/CS_URS_2024_02/949211111" TargetMode="External" /><Relationship Id="rId23" Type="http://schemas.openxmlformats.org/officeDocument/2006/relationships/hyperlink" Target="https://podminky.urs.cz/item/CS_URS_2024_02/949211211" TargetMode="External" /><Relationship Id="rId24" Type="http://schemas.openxmlformats.org/officeDocument/2006/relationships/hyperlink" Target="https://podminky.urs.cz/item/CS_URS_2024_02/949211811" TargetMode="External" /><Relationship Id="rId25" Type="http://schemas.openxmlformats.org/officeDocument/2006/relationships/hyperlink" Target="https://podminky.urs.cz/item/CS_URS_2024_02/953941211" TargetMode="External" /><Relationship Id="rId26" Type="http://schemas.openxmlformats.org/officeDocument/2006/relationships/hyperlink" Target="https://podminky.urs.cz/item/CS_URS_2024_02/977151125" TargetMode="External" /><Relationship Id="rId27" Type="http://schemas.openxmlformats.org/officeDocument/2006/relationships/hyperlink" Target="https://podminky.urs.cz/item/CS_URS_2024_02/978023251" TargetMode="External" /><Relationship Id="rId28" Type="http://schemas.openxmlformats.org/officeDocument/2006/relationships/hyperlink" Target="https://podminky.urs.cz/item/CS_URS_2024_02/985231111" TargetMode="External" /><Relationship Id="rId29" Type="http://schemas.openxmlformats.org/officeDocument/2006/relationships/hyperlink" Target="https://podminky.urs.cz/item/CS_URS_2024_02/985233111" TargetMode="External" /><Relationship Id="rId30" Type="http://schemas.openxmlformats.org/officeDocument/2006/relationships/hyperlink" Target="https://podminky.urs.cz/item/CS_URS_2024_02/997013211" TargetMode="External" /><Relationship Id="rId31" Type="http://schemas.openxmlformats.org/officeDocument/2006/relationships/hyperlink" Target="https://podminky.urs.cz/item/CS_URS_2024_02/997013501" TargetMode="External" /><Relationship Id="rId32" Type="http://schemas.openxmlformats.org/officeDocument/2006/relationships/hyperlink" Target="https://podminky.urs.cz/item/CS_URS_2024_02/998018002" TargetMode="External" /><Relationship Id="rId33" Type="http://schemas.openxmlformats.org/officeDocument/2006/relationships/hyperlink" Target="https://podminky.urs.cz/item/CS_URS_2024_02/712331111" TargetMode="External" /><Relationship Id="rId34" Type="http://schemas.openxmlformats.org/officeDocument/2006/relationships/hyperlink" Target="https://podminky.urs.cz/item/CS_URS_2024_02/712340832" TargetMode="External" /><Relationship Id="rId35" Type="http://schemas.openxmlformats.org/officeDocument/2006/relationships/hyperlink" Target="https://podminky.urs.cz/item/CS_URS_2024_02/712341559" TargetMode="External" /><Relationship Id="rId36" Type="http://schemas.openxmlformats.org/officeDocument/2006/relationships/hyperlink" Target="https://podminky.urs.cz/item/CS_URS_2024_02/998712121" TargetMode="External" /><Relationship Id="rId37" Type="http://schemas.openxmlformats.org/officeDocument/2006/relationships/hyperlink" Target="https://podminky.urs.cz/item/CS_URS_2024_02/762083122" TargetMode="External" /><Relationship Id="rId38" Type="http://schemas.openxmlformats.org/officeDocument/2006/relationships/hyperlink" Target="https://podminky.urs.cz/item/CS_URS_2024_02/762085103" TargetMode="External" /><Relationship Id="rId39" Type="http://schemas.openxmlformats.org/officeDocument/2006/relationships/hyperlink" Target="https://podminky.urs.cz/item/CS_URS_2024_02/762332131" TargetMode="External" /><Relationship Id="rId40" Type="http://schemas.openxmlformats.org/officeDocument/2006/relationships/hyperlink" Target="https://podminky.urs.cz/item/CS_URS_2024_02/762335811" TargetMode="External" /><Relationship Id="rId41" Type="http://schemas.openxmlformats.org/officeDocument/2006/relationships/hyperlink" Target="https://podminky.urs.cz/item/CS_URS_2024_02/762341016" TargetMode="External" /><Relationship Id="rId42" Type="http://schemas.openxmlformats.org/officeDocument/2006/relationships/hyperlink" Target="https://podminky.urs.cz/item/CS_URS_2024_02/762341811" TargetMode="External" /><Relationship Id="rId43" Type="http://schemas.openxmlformats.org/officeDocument/2006/relationships/hyperlink" Target="https://podminky.urs.cz/item/CS_URS_2024_02/762395000" TargetMode="External" /><Relationship Id="rId44" Type="http://schemas.openxmlformats.org/officeDocument/2006/relationships/hyperlink" Target="https://podminky.urs.cz/item/CS_URS_2024_02/998762121" TargetMode="External" /><Relationship Id="rId45" Type="http://schemas.openxmlformats.org/officeDocument/2006/relationships/hyperlink" Target="https://podminky.urs.cz/item/CS_URS_2024_02/767161813" TargetMode="External" /><Relationship Id="rId46" Type="http://schemas.openxmlformats.org/officeDocument/2006/relationships/hyperlink" Target="https://podminky.urs.cz/item/CS_URS_2024_02/998767122" TargetMode="External" /><Relationship Id="rId47" Type="http://schemas.openxmlformats.org/officeDocument/2006/relationships/hyperlink" Target="https://podminky.urs.cz/item/CS_URS_2024_02/783314201" TargetMode="External" /><Relationship Id="rId48" Type="http://schemas.openxmlformats.org/officeDocument/2006/relationships/hyperlink" Target="https://podminky.urs.cz/item/CS_URS_2024_02/783315101" TargetMode="External" /><Relationship Id="rId49" Type="http://schemas.openxmlformats.org/officeDocument/2006/relationships/hyperlink" Target="https://podminky.urs.cz/item/CS_URS_2024_02/783317101" TargetMode="External" /><Relationship Id="rId50" Type="http://schemas.openxmlformats.org/officeDocument/2006/relationships/hyperlink" Target="https://podminky.urs.cz/item/CS_URS_2024_02/030001000" TargetMode="External" /><Relationship Id="rId51" Type="http://schemas.openxmlformats.org/officeDocument/2006/relationships/hyperlink" Target="https://podminky.urs.cz/item/CS_URS_2024_02/034002000" TargetMode="External" /><Relationship Id="rId52" Type="http://schemas.openxmlformats.org/officeDocument/2006/relationships/hyperlink" Target="https://podminky.urs.cz/item/CS_URS_2024_02/041002000" TargetMode="External" /><Relationship Id="rId53" Type="http://schemas.openxmlformats.org/officeDocument/2006/relationships/hyperlink" Target="https://podminky.urs.cz/item/CS_URS_2024_02/062002000" TargetMode="External" /><Relationship Id="rId54" Type="http://schemas.openxmlformats.org/officeDocument/2006/relationships/hyperlink" Target="https://podminky.urs.cz/item/CS_URS_2024_02/062303000" TargetMode="External" /><Relationship Id="rId55" Type="http://schemas.openxmlformats.org/officeDocument/2006/relationships/hyperlink" Target="https://podminky.urs.cz/item/CS_URS_2024_02/062503000" TargetMode="External" /><Relationship Id="rId56" Type="http://schemas.openxmlformats.org/officeDocument/2006/relationships/hyperlink" Target="https://podminky.urs.cz/item/CS_URS_2024_02/063002000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412811" TargetMode="External" /><Relationship Id="rId2" Type="http://schemas.openxmlformats.org/officeDocument/2006/relationships/hyperlink" Target="https://podminky.urs.cz/item/CS_URS_2024_02/155212216" TargetMode="External" /><Relationship Id="rId3" Type="http://schemas.openxmlformats.org/officeDocument/2006/relationships/hyperlink" Target="https://podminky.urs.cz/item/CS_URS_2024_02/213311142" TargetMode="External" /><Relationship Id="rId4" Type="http://schemas.openxmlformats.org/officeDocument/2006/relationships/hyperlink" Target="https://podminky.urs.cz/item/CS_URS_2024_02/998018002" TargetMode="External" /><Relationship Id="rId5" Type="http://schemas.openxmlformats.org/officeDocument/2006/relationships/hyperlink" Target="https://podminky.urs.cz/item/CS_URS_2024_02/789321210" TargetMode="External" /><Relationship Id="rId6" Type="http://schemas.openxmlformats.org/officeDocument/2006/relationships/hyperlink" Target="https://podminky.urs.cz/item/CS_URS_2024_02/789321215" TargetMode="External" /><Relationship Id="rId7" Type="http://schemas.openxmlformats.org/officeDocument/2006/relationships/hyperlink" Target="https://podminky.urs.cz/item/CS_URS_2024_02/789321220" TargetMode="External" /><Relationship Id="rId8" Type="http://schemas.openxmlformats.org/officeDocument/2006/relationships/hyperlink" Target="https://podminky.urs.cz/item/CS_URS_2024_02/030001000" TargetMode="External" /><Relationship Id="rId9" Type="http://schemas.openxmlformats.org/officeDocument/2006/relationships/hyperlink" Target="https://podminky.urs.cz/item/CS_URS_2024_02/034002000" TargetMode="External" /><Relationship Id="rId10" Type="http://schemas.openxmlformats.org/officeDocument/2006/relationships/hyperlink" Target="https://podminky.urs.cz/item/CS_URS_2024_02/041002000" TargetMode="External" /><Relationship Id="rId11" Type="http://schemas.openxmlformats.org/officeDocument/2006/relationships/hyperlink" Target="https://podminky.urs.cz/item/CS_URS_2024_02/062002000" TargetMode="External" /><Relationship Id="rId12" Type="http://schemas.openxmlformats.org/officeDocument/2006/relationships/hyperlink" Target="https://podminky.urs.cz/item/CS_URS_2024_02/062303000" TargetMode="External" /><Relationship Id="rId13" Type="http://schemas.openxmlformats.org/officeDocument/2006/relationships/hyperlink" Target="https://podminky.urs.cz/item/CS_URS_2024_02/062503000" TargetMode="External" /><Relationship Id="rId14" Type="http://schemas.openxmlformats.org/officeDocument/2006/relationships/hyperlink" Target="https://podminky.urs.cz/item/CS_URS_2024_02/063002000" TargetMode="External" /><Relationship Id="rId15" Type="http://schemas.openxmlformats.org/officeDocument/2006/relationships/hyperlink" Target="https://podminky.urs.cz/item/CS_URS_2024_02/063603000" TargetMode="External" /><Relationship Id="rId16" Type="http://schemas.openxmlformats.org/officeDocument/2006/relationships/hyperlink" Target="https://podminky.urs.cz/item/CS_URS_2024_02/065203000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HLAVATICE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ROZHLEDNA HLAVATICE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MAŠOV U TURNOVA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TURNOV, Antonína Dvořáka 335,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AGRAL PLAST spol. s r.o., Chrastavská 46, Liberec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Zuzana Morávková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ROUND(SUM(AG56:AG59),2)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ROUND(SUM(AS56:AS59),2)</f>
        <v>0</v>
      </c>
      <c r="AT55" s="122">
        <f>ROUND(SUM(AV55:AW55),2)</f>
        <v>0</v>
      </c>
      <c r="AU55" s="123">
        <f>ROUND(SUM(AU56:AU59),5)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ROUND(SUM(AZ56:AZ59),2)</f>
        <v>0</v>
      </c>
      <c r="BA55" s="122">
        <f>ROUND(SUM(BA56:BA59),2)</f>
        <v>0</v>
      </c>
      <c r="BB55" s="122">
        <f>ROUND(SUM(BB56:BB59),2)</f>
        <v>0</v>
      </c>
      <c r="BC55" s="122">
        <f>ROUND(SUM(BC56:BC59),2)</f>
        <v>0</v>
      </c>
      <c r="BD55" s="124">
        <f>ROUND(SUM(BD56:BD59),2)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'SO-01 - DEMONTÁŽ VYHLÍDKO...'!J32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'SO-01 - DEMONTÁŽ VYHLÍDKO...'!P95</f>
        <v>0</v>
      </c>
      <c r="AV56" s="132">
        <f>'SO-01 - DEMONTÁŽ VYHLÍDKO...'!J35</f>
        <v>0</v>
      </c>
      <c r="AW56" s="132">
        <f>'SO-01 - DEMONTÁŽ VYHLÍDKO...'!J36</f>
        <v>0</v>
      </c>
      <c r="AX56" s="132">
        <f>'SO-01 - DEMONTÁŽ VYHLÍDKO...'!J37</f>
        <v>0</v>
      </c>
      <c r="AY56" s="132">
        <f>'SO-01 - DEMONTÁŽ VYHLÍDKO...'!J38</f>
        <v>0</v>
      </c>
      <c r="AZ56" s="132">
        <f>'SO-01 - DEMONTÁŽ VYHLÍDKO...'!F35</f>
        <v>0</v>
      </c>
      <c r="BA56" s="132">
        <f>'SO-01 - DEMONTÁŽ VYHLÍDKO...'!F36</f>
        <v>0</v>
      </c>
      <c r="BB56" s="132">
        <f>'SO-01 - DEMONTÁŽ VYHLÍDKO...'!F37</f>
        <v>0</v>
      </c>
      <c r="BC56" s="132">
        <f>'SO-01 - DEMONTÁŽ VYHLÍDKO...'!F38</f>
        <v>0</v>
      </c>
      <c r="BD56" s="134">
        <f>'SO-01 - DEMONTÁŽ VYHLÍDKO...'!F39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'SO-02 - VIKLAN 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'SO-02 - VIKLAN '!P94</f>
        <v>0</v>
      </c>
      <c r="AV57" s="132">
        <f>'SO-02 - VIKLAN '!J35</f>
        <v>0</v>
      </c>
      <c r="AW57" s="132">
        <f>'SO-02 - VIKLAN '!J36</f>
        <v>0</v>
      </c>
      <c r="AX57" s="132">
        <f>'SO-02 - VIKLAN '!J37</f>
        <v>0</v>
      </c>
      <c r="AY57" s="132">
        <f>'SO-02 - VIKLAN '!J38</f>
        <v>0</v>
      </c>
      <c r="AZ57" s="132">
        <f>'SO-02 - VIKLAN '!F35</f>
        <v>0</v>
      </c>
      <c r="BA57" s="132">
        <f>'SO-02 - VIKLAN '!F36</f>
        <v>0</v>
      </c>
      <c r="BB57" s="132">
        <f>'SO-02 - VIKLAN '!F37</f>
        <v>0</v>
      </c>
      <c r="BC57" s="132">
        <f>'SO-02 - VIKLAN '!F38</f>
        <v>0</v>
      </c>
      <c r="BD57" s="134">
        <f>'SO-02 - VIKLAN 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23.2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'SO-03 - OČIŠTĚNÍ A OPRAVA...'!J32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'SO-03 - OČIŠTĚNÍ A OPRAVA...'!P102</f>
        <v>0</v>
      </c>
      <c r="AV58" s="132">
        <f>'SO-03 - OČIŠTĚNÍ A OPRAVA...'!J35</f>
        <v>0</v>
      </c>
      <c r="AW58" s="132">
        <f>'SO-03 - OČIŠTĚNÍ A OPRAVA...'!J36</f>
        <v>0</v>
      </c>
      <c r="AX58" s="132">
        <f>'SO-03 - OČIŠTĚNÍ A OPRAVA...'!J37</f>
        <v>0</v>
      </c>
      <c r="AY58" s="132">
        <f>'SO-03 - OČIŠTĚNÍ A OPRAVA...'!J38</f>
        <v>0</v>
      </c>
      <c r="AZ58" s="132">
        <f>'SO-03 - OČIŠTĚNÍ A OPRAVA...'!F35</f>
        <v>0</v>
      </c>
      <c r="BA58" s="132">
        <f>'SO-03 - OČIŠTĚNÍ A OPRAVA...'!F36</f>
        <v>0</v>
      </c>
      <c r="BB58" s="132">
        <f>'SO-03 - OČIŠTĚNÍ A OPRAVA...'!F37</f>
        <v>0</v>
      </c>
      <c r="BC58" s="132">
        <f>'SO-03 - OČIŠTĚNÍ A OPRAVA...'!F38</f>
        <v>0</v>
      </c>
      <c r="BD58" s="134">
        <f>'SO-03 - OČIŠTĚNÍ A OPRAVA...'!F39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4" customFormat="1" ht="16.5" customHeight="1">
      <c r="A59" s="126" t="s">
        <v>82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'SO-04 - NOVÉ SCHODIŠTĚ'!J32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6">
        <v>0</v>
      </c>
      <c r="AT59" s="137">
        <f>ROUND(SUM(AV59:AW59),2)</f>
        <v>0</v>
      </c>
      <c r="AU59" s="138">
        <f>'SO-04 - NOVÉ SCHODIŠTĚ'!P98</f>
        <v>0</v>
      </c>
      <c r="AV59" s="137">
        <f>'SO-04 - NOVÉ SCHODIŠTĚ'!J35</f>
        <v>0</v>
      </c>
      <c r="AW59" s="137">
        <f>'SO-04 - NOVÉ SCHODIŠTĚ'!J36</f>
        <v>0</v>
      </c>
      <c r="AX59" s="137">
        <f>'SO-04 - NOVÉ SCHODIŠTĚ'!J37</f>
        <v>0</v>
      </c>
      <c r="AY59" s="137">
        <f>'SO-04 - NOVÉ SCHODIŠTĚ'!J38</f>
        <v>0</v>
      </c>
      <c r="AZ59" s="137">
        <f>'SO-04 - NOVÉ SCHODIŠTĚ'!F35</f>
        <v>0</v>
      </c>
      <c r="BA59" s="137">
        <f>'SO-04 - NOVÉ SCHODIŠTĚ'!F36</f>
        <v>0</v>
      </c>
      <c r="BB59" s="137">
        <f>'SO-04 - NOVÉ SCHODIŠTĚ'!F37</f>
        <v>0</v>
      </c>
      <c r="BC59" s="137">
        <f>'SO-04 - NOVÉ SCHODIŠTĚ'!F38</f>
        <v>0</v>
      </c>
      <c r="BD59" s="139">
        <f>'SO-04 - NOVÉ SCHODIŠTĚ'!F39</f>
        <v>0</v>
      </c>
      <c r="BE59" s="4"/>
      <c r="BT59" s="135" t="s">
        <v>81</v>
      </c>
      <c r="BV59" s="135" t="s">
        <v>74</v>
      </c>
      <c r="BW59" s="135" t="s">
        <v>95</v>
      </c>
      <c r="BX59" s="135" t="s">
        <v>80</v>
      </c>
      <c r="CL59" s="135" t="s">
        <v>19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ldh/7svLGJBeqxJdNjvYXyF845b3ZDx8KGirpBzcnHxvsYD9Zv+o/+Kw8SxRkSeljZgHvX4vr1rYXHHGiRYv9Q==" hashValue="QuO322Vx2BMe/mSpvmpWjk7s9hE6bWnON1uF6fXfIP04q05FIw1Hc3XJXJX49lVzbxSnJw/d76c7q0QYla/VJw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-01 - DEMONTÁŽ VYHLÍDKO...'!C2" display="/"/>
    <hyperlink ref="A57" location="'SO-02 - VIKLAN '!C2" display="/"/>
    <hyperlink ref="A58" location="'SO-03 - OČIŠTĚNÍ A OPRAVA...'!C2" display="/"/>
    <hyperlink ref="A59" location="'SO-04 - NOVÉ SCHOD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ROZHLEDNA HLAVATICE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100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29. 8. 2024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ROUND((SUM(BE95:BE188)),  2)</f>
        <v>0</v>
      </c>
      <c r="G35" s="40"/>
      <c r="H35" s="40"/>
      <c r="I35" s="159">
        <v>0.20999999999999999</v>
      </c>
      <c r="J35" s="158">
        <f>ROUND(((SUM(BE95:BE188))*I35),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ROUND((SUM(BF95:BF188)),  2)</f>
        <v>0</v>
      </c>
      <c r="G36" s="40"/>
      <c r="H36" s="40"/>
      <c r="I36" s="159">
        <v>0.12</v>
      </c>
      <c r="J36" s="158">
        <f>ROUND(((SUM(BF95:BF188))*I36),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ROUND((SUM(BG95:BG188)),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ROUND((SUM(BH95:BH188)),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ROUND((SUM(BI95:BI188)),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ROZHLEDNA HLAVATICE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SO-01 - DEMONTÁŽ VYHLÍDKOVÉ PLOŠINY A PŘÍSTUPOVÉHO SCHODIŠTĚ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MAŠOV U TURNOVA</v>
      </c>
      <c r="G56" s="42"/>
      <c r="H56" s="42"/>
      <c r="I56" s="34" t="s">
        <v>23</v>
      </c>
      <c r="J56" s="74" t="str">
        <f>IF(J14="","",J14)</f>
        <v>29. 8. 2024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TURNOV, Antonína Dvořáka 335, Turnov</v>
      </c>
      <c r="G58" s="42"/>
      <c r="H58" s="42"/>
      <c r="I58" s="34" t="s">
        <v>31</v>
      </c>
      <c r="J58" s="38" t="str">
        <f>E23</f>
        <v>AGRAL PLAST spol. s r.o., Chrastavská 46, Liberec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Zuzana Morávková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105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106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107</v>
      </c>
      <c r="E66" s="184"/>
      <c r="F66" s="184"/>
      <c r="G66" s="184"/>
      <c r="H66" s="184"/>
      <c r="I66" s="184"/>
      <c r="J66" s="185">
        <f>J112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108</v>
      </c>
      <c r="E67" s="184"/>
      <c r="F67" s="184"/>
      <c r="G67" s="184"/>
      <c r="H67" s="184"/>
      <c r="I67" s="184"/>
      <c r="J67" s="185">
        <f>J125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109</v>
      </c>
      <c r="E68" s="184"/>
      <c r="F68" s="184"/>
      <c r="G68" s="184"/>
      <c r="H68" s="184"/>
      <c r="I68" s="184"/>
      <c r="J68" s="185">
        <f>J135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110</v>
      </c>
      <c r="E69" s="184"/>
      <c r="F69" s="184"/>
      <c r="G69" s="184"/>
      <c r="H69" s="184"/>
      <c r="I69" s="184"/>
      <c r="J69" s="185">
        <f>J138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111</v>
      </c>
      <c r="E70" s="179"/>
      <c r="F70" s="179"/>
      <c r="G70" s="179"/>
      <c r="H70" s="179"/>
      <c r="I70" s="179"/>
      <c r="J70" s="180">
        <f>J163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112</v>
      </c>
      <c r="E71" s="184"/>
      <c r="F71" s="184"/>
      <c r="G71" s="184"/>
      <c r="H71" s="184"/>
      <c r="I71" s="184"/>
      <c r="J71" s="185">
        <f>J164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113</v>
      </c>
      <c r="E72" s="184"/>
      <c r="F72" s="184"/>
      <c r="G72" s="184"/>
      <c r="H72" s="184"/>
      <c r="I72" s="184"/>
      <c r="J72" s="185">
        <f>J171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114</v>
      </c>
      <c r="E73" s="184"/>
      <c r="F73" s="184"/>
      <c r="G73" s="184"/>
      <c r="H73" s="184"/>
      <c r="I73" s="184"/>
      <c r="J73" s="185">
        <f>J176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ROZHLEDNA HLAVATICE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97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98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99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1" t="str">
        <f>E11</f>
        <v>SO-01 - DEMONTÁŽ VYHLÍDKOVÉ PLOŠINY A PŘÍSTUPOVÉHO SCHODIŠTĚ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MAŠOV U TURNOVA</v>
      </c>
      <c r="G89" s="42"/>
      <c r="H89" s="42"/>
      <c r="I89" s="34" t="s">
        <v>23</v>
      </c>
      <c r="J89" s="74" t="str">
        <f>IF(J14="","",J14)</f>
        <v>29. 8. 2024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E17</f>
        <v>MĚSTO TURNOV, Antonína Dvořáka 335, Turnov</v>
      </c>
      <c r="G91" s="42"/>
      <c r="H91" s="42"/>
      <c r="I91" s="34" t="s">
        <v>31</v>
      </c>
      <c r="J91" s="38" t="str">
        <f>E23</f>
        <v>AGRAL PLAST spol. s r.o., Chrastavská 46, Liberec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Zuzana Morávková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116</v>
      </c>
      <c r="D94" s="190" t="s">
        <v>57</v>
      </c>
      <c r="E94" s="190" t="s">
        <v>53</v>
      </c>
      <c r="F94" s="190" t="s">
        <v>54</v>
      </c>
      <c r="G94" s="190" t="s">
        <v>117</v>
      </c>
      <c r="H94" s="190" t="s">
        <v>118</v>
      </c>
      <c r="I94" s="190" t="s">
        <v>119</v>
      </c>
      <c r="J94" s="190" t="s">
        <v>103</v>
      </c>
      <c r="K94" s="191" t="s">
        <v>120</v>
      </c>
      <c r="L94" s="192"/>
      <c r="M94" s="94" t="s">
        <v>19</v>
      </c>
      <c r="N94" s="95" t="s">
        <v>42</v>
      </c>
      <c r="O94" s="95" t="s">
        <v>121</v>
      </c>
      <c r="P94" s="95" t="s">
        <v>122</v>
      </c>
      <c r="Q94" s="95" t="s">
        <v>123</v>
      </c>
      <c r="R94" s="95" t="s">
        <v>124</v>
      </c>
      <c r="S94" s="95" t="s">
        <v>125</v>
      </c>
      <c r="T94" s="96" t="s">
        <v>126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127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P96+P163</f>
        <v>0</v>
      </c>
      <c r="Q95" s="98"/>
      <c r="R95" s="195">
        <f>R96+R163</f>
        <v>0.17544000000000001</v>
      </c>
      <c r="S95" s="98"/>
      <c r="T95" s="196">
        <f>T96+T163</f>
        <v>2.2340660000000003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104</v>
      </c>
      <c r="BK95" s="197">
        <f>BK96+BK163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128</v>
      </c>
      <c r="F96" s="201" t="s">
        <v>129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P97+P112+P125+P135+P138</f>
        <v>0</v>
      </c>
      <c r="Q96" s="206"/>
      <c r="R96" s="207">
        <f>R97+R112+R125+R135+R138</f>
        <v>0.17544000000000001</v>
      </c>
      <c r="S96" s="206"/>
      <c r="T96" s="208">
        <f>T97+T112+T125+T135+T138</f>
        <v>2.2340660000000003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130</v>
      </c>
      <c r="BK96" s="211">
        <f>BK97+BK112+BK125+BK135+BK138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131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SUM(P98:P111)</f>
        <v>0</v>
      </c>
      <c r="Q97" s="206"/>
      <c r="R97" s="207">
        <f>SUM(R98:R111)</f>
        <v>0</v>
      </c>
      <c r="S97" s="206"/>
      <c r="T97" s="208">
        <f>SUM(T98:T111)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130</v>
      </c>
      <c r="BK97" s="211">
        <f>SUM(BK98:BK111)</f>
        <v>0</v>
      </c>
    </row>
    <row r="98" s="2" customFormat="1" ht="44.25" customHeight="1">
      <c r="A98" s="40"/>
      <c r="B98" s="41"/>
      <c r="C98" s="214" t="s">
        <v>79</v>
      </c>
      <c r="D98" s="214" t="s">
        <v>132</v>
      </c>
      <c r="E98" s="215" t="s">
        <v>133</v>
      </c>
      <c r="F98" s="216" t="s">
        <v>134</v>
      </c>
      <c r="G98" s="217" t="s">
        <v>135</v>
      </c>
      <c r="H98" s="218">
        <v>6</v>
      </c>
      <c r="I98" s="219"/>
      <c r="J98" s="220">
        <f>ROUND(I98*H98,2)</f>
        <v>0</v>
      </c>
      <c r="K98" s="216" t="s">
        <v>136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137</v>
      </c>
      <c r="AT98" s="225" t="s">
        <v>132</v>
      </c>
      <c r="AU98" s="225" t="s">
        <v>81</v>
      </c>
      <c r="AY98" s="19" t="s">
        <v>130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137</v>
      </c>
      <c r="BM98" s="225" t="s">
        <v>138</v>
      </c>
    </row>
    <row r="99" s="2" customFormat="1">
      <c r="A99" s="40"/>
      <c r="B99" s="41"/>
      <c r="C99" s="42"/>
      <c r="D99" s="227" t="s">
        <v>139</v>
      </c>
      <c r="E99" s="42"/>
      <c r="F99" s="228" t="s">
        <v>140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</v>
      </c>
      <c r="AU99" s="19" t="s">
        <v>81</v>
      </c>
    </row>
    <row r="100" s="2" customFormat="1" ht="37.8" customHeight="1">
      <c r="A100" s="40"/>
      <c r="B100" s="41"/>
      <c r="C100" s="214" t="s">
        <v>81</v>
      </c>
      <c r="D100" s="214" t="s">
        <v>132</v>
      </c>
      <c r="E100" s="215" t="s">
        <v>141</v>
      </c>
      <c r="F100" s="216" t="s">
        <v>142</v>
      </c>
      <c r="G100" s="217" t="s">
        <v>135</v>
      </c>
      <c r="H100" s="218">
        <v>6</v>
      </c>
      <c r="I100" s="219"/>
      <c r="J100" s="220">
        <f>ROUND(I100*H100,2)</f>
        <v>0</v>
      </c>
      <c r="K100" s="216" t="s">
        <v>136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137</v>
      </c>
      <c r="AT100" s="225" t="s">
        <v>132</v>
      </c>
      <c r="AU100" s="225" t="s">
        <v>81</v>
      </c>
      <c r="AY100" s="19" t="s">
        <v>130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137</v>
      </c>
      <c r="BM100" s="225" t="s">
        <v>143</v>
      </c>
    </row>
    <row r="101" s="2" customFormat="1">
      <c r="A101" s="40"/>
      <c r="B101" s="41"/>
      <c r="C101" s="42"/>
      <c r="D101" s="227" t="s">
        <v>139</v>
      </c>
      <c r="E101" s="42"/>
      <c r="F101" s="228" t="s">
        <v>144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139</v>
      </c>
      <c r="AU101" s="19" t="s">
        <v>81</v>
      </c>
    </row>
    <row r="102" s="2" customFormat="1" ht="24.15" customHeight="1">
      <c r="A102" s="40"/>
      <c r="B102" s="41"/>
      <c r="C102" s="214" t="s">
        <v>145</v>
      </c>
      <c r="D102" s="214" t="s">
        <v>132</v>
      </c>
      <c r="E102" s="215" t="s">
        <v>146</v>
      </c>
      <c r="F102" s="216" t="s">
        <v>147</v>
      </c>
      <c r="G102" s="217" t="s">
        <v>135</v>
      </c>
      <c r="H102" s="218">
        <v>6</v>
      </c>
      <c r="I102" s="219"/>
      <c r="J102" s="220">
        <f>ROUND(I102*H102,2)</f>
        <v>0</v>
      </c>
      <c r="K102" s="216" t="s">
        <v>136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137</v>
      </c>
      <c r="AT102" s="225" t="s">
        <v>132</v>
      </c>
      <c r="AU102" s="225" t="s">
        <v>81</v>
      </c>
      <c r="AY102" s="19" t="s">
        <v>130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137</v>
      </c>
      <c r="BM102" s="225" t="s">
        <v>148</v>
      </c>
    </row>
    <row r="103" s="2" customFormat="1">
      <c r="A103" s="40"/>
      <c r="B103" s="41"/>
      <c r="C103" s="42"/>
      <c r="D103" s="227" t="s">
        <v>139</v>
      </c>
      <c r="E103" s="42"/>
      <c r="F103" s="228" t="s">
        <v>149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139</v>
      </c>
      <c r="AU103" s="19" t="s">
        <v>81</v>
      </c>
    </row>
    <row r="104" s="2" customFormat="1" ht="44.25" customHeight="1">
      <c r="A104" s="40"/>
      <c r="B104" s="41"/>
      <c r="C104" s="214" t="s">
        <v>137</v>
      </c>
      <c r="D104" s="214" t="s">
        <v>132</v>
      </c>
      <c r="E104" s="215" t="s">
        <v>150</v>
      </c>
      <c r="F104" s="216" t="s">
        <v>151</v>
      </c>
      <c r="G104" s="217" t="s">
        <v>135</v>
      </c>
      <c r="H104" s="218">
        <v>6</v>
      </c>
      <c r="I104" s="219"/>
      <c r="J104" s="220">
        <f>ROUND(I104*H104,2)</f>
        <v>0</v>
      </c>
      <c r="K104" s="216" t="s">
        <v>136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137</v>
      </c>
      <c r="AT104" s="225" t="s">
        <v>132</v>
      </c>
      <c r="AU104" s="225" t="s">
        <v>81</v>
      </c>
      <c r="AY104" s="19" t="s">
        <v>130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137</v>
      </c>
      <c r="BM104" s="225" t="s">
        <v>152</v>
      </c>
    </row>
    <row r="105" s="2" customFormat="1">
      <c r="A105" s="40"/>
      <c r="B105" s="41"/>
      <c r="C105" s="42"/>
      <c r="D105" s="227" t="s">
        <v>139</v>
      </c>
      <c r="E105" s="42"/>
      <c r="F105" s="228" t="s">
        <v>153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139</v>
      </c>
      <c r="AU105" s="19" t="s">
        <v>81</v>
      </c>
    </row>
    <row r="106" s="2" customFormat="1" ht="37.8" customHeight="1">
      <c r="A106" s="40"/>
      <c r="B106" s="41"/>
      <c r="C106" s="214" t="s">
        <v>154</v>
      </c>
      <c r="D106" s="214" t="s">
        <v>132</v>
      </c>
      <c r="E106" s="215" t="s">
        <v>155</v>
      </c>
      <c r="F106" s="216" t="s">
        <v>156</v>
      </c>
      <c r="G106" s="217" t="s">
        <v>135</v>
      </c>
      <c r="H106" s="218">
        <v>6</v>
      </c>
      <c r="I106" s="219"/>
      <c r="J106" s="220">
        <f>ROUND(I106*H106,2)</f>
        <v>0</v>
      </c>
      <c r="K106" s="216" t="s">
        <v>136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137</v>
      </c>
      <c r="AT106" s="225" t="s">
        <v>132</v>
      </c>
      <c r="AU106" s="225" t="s">
        <v>81</v>
      </c>
      <c r="AY106" s="19" t="s">
        <v>130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137</v>
      </c>
      <c r="BM106" s="225" t="s">
        <v>157</v>
      </c>
    </row>
    <row r="107" s="2" customFormat="1">
      <c r="A107" s="40"/>
      <c r="B107" s="41"/>
      <c r="C107" s="42"/>
      <c r="D107" s="227" t="s">
        <v>139</v>
      </c>
      <c r="E107" s="42"/>
      <c r="F107" s="228" t="s">
        <v>158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139</v>
      </c>
      <c r="AU107" s="19" t="s">
        <v>81</v>
      </c>
    </row>
    <row r="108" s="2" customFormat="1" ht="62.7" customHeight="1">
      <c r="A108" s="40"/>
      <c r="B108" s="41"/>
      <c r="C108" s="214" t="s">
        <v>159</v>
      </c>
      <c r="D108" s="214" t="s">
        <v>132</v>
      </c>
      <c r="E108" s="215" t="s">
        <v>160</v>
      </c>
      <c r="F108" s="216" t="s">
        <v>161</v>
      </c>
      <c r="G108" s="217" t="s">
        <v>135</v>
      </c>
      <c r="H108" s="218">
        <v>6</v>
      </c>
      <c r="I108" s="219"/>
      <c r="J108" s="220">
        <f>ROUND(I108*H108,2)</f>
        <v>0</v>
      </c>
      <c r="K108" s="216" t="s">
        <v>136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137</v>
      </c>
      <c r="AT108" s="225" t="s">
        <v>132</v>
      </c>
      <c r="AU108" s="225" t="s">
        <v>81</v>
      </c>
      <c r="AY108" s="19" t="s">
        <v>130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137</v>
      </c>
      <c r="BM108" s="225" t="s">
        <v>162</v>
      </c>
    </row>
    <row r="109" s="2" customFormat="1">
      <c r="A109" s="40"/>
      <c r="B109" s="41"/>
      <c r="C109" s="42"/>
      <c r="D109" s="227" t="s">
        <v>139</v>
      </c>
      <c r="E109" s="42"/>
      <c r="F109" s="228" t="s">
        <v>163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139</v>
      </c>
      <c r="AU109" s="19" t="s">
        <v>81</v>
      </c>
    </row>
    <row r="110" s="2" customFormat="1" ht="55.5" customHeight="1">
      <c r="A110" s="40"/>
      <c r="B110" s="41"/>
      <c r="C110" s="214" t="s">
        <v>164</v>
      </c>
      <c r="D110" s="214" t="s">
        <v>132</v>
      </c>
      <c r="E110" s="215" t="s">
        <v>165</v>
      </c>
      <c r="F110" s="216" t="s">
        <v>166</v>
      </c>
      <c r="G110" s="217" t="s">
        <v>135</v>
      </c>
      <c r="H110" s="218">
        <v>6</v>
      </c>
      <c r="I110" s="219"/>
      <c r="J110" s="220">
        <f>ROUND(I110*H110,2)</f>
        <v>0</v>
      </c>
      <c r="K110" s="216" t="s">
        <v>136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137</v>
      </c>
      <c r="AT110" s="225" t="s">
        <v>132</v>
      </c>
      <c r="AU110" s="225" t="s">
        <v>81</v>
      </c>
      <c r="AY110" s="19" t="s">
        <v>130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137</v>
      </c>
      <c r="BM110" s="225" t="s">
        <v>167</v>
      </c>
    </row>
    <row r="111" s="2" customFormat="1">
      <c r="A111" s="40"/>
      <c r="B111" s="41"/>
      <c r="C111" s="42"/>
      <c r="D111" s="227" t="s">
        <v>139</v>
      </c>
      <c r="E111" s="42"/>
      <c r="F111" s="228" t="s">
        <v>168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139</v>
      </c>
      <c r="AU111" s="19" t="s">
        <v>81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169</v>
      </c>
      <c r="F112" s="212" t="s">
        <v>170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SUM(P113:P124)</f>
        <v>0</v>
      </c>
      <c r="Q112" s="206"/>
      <c r="R112" s="207">
        <f>SUM(R113:R124)</f>
        <v>0.17544000000000001</v>
      </c>
      <c r="S112" s="206"/>
      <c r="T112" s="208">
        <f>SUM(T113:T124)</f>
        <v>0.71999999999999997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79</v>
      </c>
      <c r="AY112" s="209" t="s">
        <v>130</v>
      </c>
      <c r="BK112" s="211">
        <f>SUM(BK113:BK124)</f>
        <v>0</v>
      </c>
    </row>
    <row r="113" s="2" customFormat="1" ht="33" customHeight="1">
      <c r="A113" s="40"/>
      <c r="B113" s="41"/>
      <c r="C113" s="214" t="s">
        <v>171</v>
      </c>
      <c r="D113" s="214" t="s">
        <v>132</v>
      </c>
      <c r="E113" s="215" t="s">
        <v>172</v>
      </c>
      <c r="F113" s="216" t="s">
        <v>173</v>
      </c>
      <c r="G113" s="217" t="s">
        <v>174</v>
      </c>
      <c r="H113" s="218">
        <v>20</v>
      </c>
      <c r="I113" s="219"/>
      <c r="J113" s="220">
        <f>ROUND(I113*H113,2)</f>
        <v>0</v>
      </c>
      <c r="K113" s="216" t="s">
        <v>136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0.00124</v>
      </c>
      <c r="R113" s="223">
        <f>Q113*H113</f>
        <v>0.024799999999999999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137</v>
      </c>
      <c r="AT113" s="225" t="s">
        <v>132</v>
      </c>
      <c r="AU113" s="225" t="s">
        <v>81</v>
      </c>
      <c r="AY113" s="19" t="s">
        <v>130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137</v>
      </c>
      <c r="BM113" s="225" t="s">
        <v>175</v>
      </c>
    </row>
    <row r="114" s="2" customFormat="1">
      <c r="A114" s="40"/>
      <c r="B114" s="41"/>
      <c r="C114" s="42"/>
      <c r="D114" s="227" t="s">
        <v>139</v>
      </c>
      <c r="E114" s="42"/>
      <c r="F114" s="228" t="s">
        <v>176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139</v>
      </c>
      <c r="AU114" s="19" t="s">
        <v>81</v>
      </c>
    </row>
    <row r="115" s="2" customFormat="1" ht="24.15" customHeight="1">
      <c r="A115" s="40"/>
      <c r="B115" s="41"/>
      <c r="C115" s="214" t="s">
        <v>169</v>
      </c>
      <c r="D115" s="214" t="s">
        <v>132</v>
      </c>
      <c r="E115" s="215" t="s">
        <v>177</v>
      </c>
      <c r="F115" s="216" t="s">
        <v>178</v>
      </c>
      <c r="G115" s="217" t="s">
        <v>179</v>
      </c>
      <c r="H115" s="218">
        <v>0.29999999999999999</v>
      </c>
      <c r="I115" s="219"/>
      <c r="J115" s="220">
        <f>ROUND(I115*H115,2)</f>
        <v>0</v>
      </c>
      <c r="K115" s="216" t="s">
        <v>136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2.3999999999999999</v>
      </c>
      <c r="T115" s="224">
        <f>S115*H115</f>
        <v>0.71999999999999997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137</v>
      </c>
      <c r="AT115" s="225" t="s">
        <v>132</v>
      </c>
      <c r="AU115" s="225" t="s">
        <v>81</v>
      </c>
      <c r="AY115" s="19" t="s">
        <v>130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137</v>
      </c>
      <c r="BM115" s="225" t="s">
        <v>180</v>
      </c>
    </row>
    <row r="116" s="2" customFormat="1">
      <c r="A116" s="40"/>
      <c r="B116" s="41"/>
      <c r="C116" s="42"/>
      <c r="D116" s="227" t="s">
        <v>139</v>
      </c>
      <c r="E116" s="42"/>
      <c r="F116" s="228" t="s">
        <v>181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139</v>
      </c>
      <c r="AU116" s="19" t="s">
        <v>81</v>
      </c>
    </row>
    <row r="117" s="13" customFormat="1">
      <c r="A117" s="13"/>
      <c r="B117" s="232"/>
      <c r="C117" s="233"/>
      <c r="D117" s="234" t="s">
        <v>182</v>
      </c>
      <c r="E117" s="235" t="s">
        <v>19</v>
      </c>
      <c r="F117" s="236" t="s">
        <v>183</v>
      </c>
      <c r="G117" s="233"/>
      <c r="H117" s="237">
        <v>0.29999999999999999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182</v>
      </c>
      <c r="AU117" s="243" t="s">
        <v>81</v>
      </c>
      <c r="AV117" s="13" t="s">
        <v>81</v>
      </c>
      <c r="AW117" s="13" t="s">
        <v>33</v>
      </c>
      <c r="AX117" s="13" t="s">
        <v>79</v>
      </c>
      <c r="AY117" s="243" t="s">
        <v>130</v>
      </c>
    </row>
    <row r="118" s="2" customFormat="1" ht="37.8" customHeight="1">
      <c r="A118" s="40"/>
      <c r="B118" s="41"/>
      <c r="C118" s="214" t="s">
        <v>184</v>
      </c>
      <c r="D118" s="214" t="s">
        <v>132</v>
      </c>
      <c r="E118" s="215" t="s">
        <v>185</v>
      </c>
      <c r="F118" s="216" t="s">
        <v>186</v>
      </c>
      <c r="G118" s="217" t="s">
        <v>135</v>
      </c>
      <c r="H118" s="218">
        <v>16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4.0000000000000003E-05</v>
      </c>
      <c r="R118" s="223">
        <f>Q118*H118</f>
        <v>0.00064000000000000005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137</v>
      </c>
      <c r="AT118" s="225" t="s">
        <v>132</v>
      </c>
      <c r="AU118" s="225" t="s">
        <v>81</v>
      </c>
      <c r="AY118" s="19" t="s">
        <v>130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137</v>
      </c>
      <c r="BM118" s="225" t="s">
        <v>187</v>
      </c>
    </row>
    <row r="119" s="13" customFormat="1">
      <c r="A119" s="13"/>
      <c r="B119" s="232"/>
      <c r="C119" s="233"/>
      <c r="D119" s="234" t="s">
        <v>182</v>
      </c>
      <c r="E119" s="235" t="s">
        <v>19</v>
      </c>
      <c r="F119" s="236" t="s">
        <v>188</v>
      </c>
      <c r="G119" s="233"/>
      <c r="H119" s="237">
        <v>16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182</v>
      </c>
      <c r="AU119" s="243" t="s">
        <v>81</v>
      </c>
      <c r="AV119" s="13" t="s">
        <v>81</v>
      </c>
      <c r="AW119" s="13" t="s">
        <v>33</v>
      </c>
      <c r="AX119" s="13" t="s">
        <v>79</v>
      </c>
      <c r="AY119" s="243" t="s">
        <v>130</v>
      </c>
    </row>
    <row r="120" s="2" customFormat="1" ht="24.15" customHeight="1">
      <c r="A120" s="40"/>
      <c r="B120" s="41"/>
      <c r="C120" s="214" t="s">
        <v>189</v>
      </c>
      <c r="D120" s="214" t="s">
        <v>132</v>
      </c>
      <c r="E120" s="215" t="s">
        <v>190</v>
      </c>
      <c r="F120" s="216" t="s">
        <v>191</v>
      </c>
      <c r="G120" s="217" t="s">
        <v>135</v>
      </c>
      <c r="H120" s="218">
        <v>6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137</v>
      </c>
      <c r="AT120" s="225" t="s">
        <v>132</v>
      </c>
      <c r="AU120" s="225" t="s">
        <v>81</v>
      </c>
      <c r="AY120" s="19" t="s">
        <v>130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137</v>
      </c>
      <c r="BM120" s="225" t="s">
        <v>192</v>
      </c>
    </row>
    <row r="121" s="13" customFormat="1">
      <c r="A121" s="13"/>
      <c r="B121" s="232"/>
      <c r="C121" s="233"/>
      <c r="D121" s="234" t="s">
        <v>182</v>
      </c>
      <c r="E121" s="235" t="s">
        <v>19</v>
      </c>
      <c r="F121" s="236" t="s">
        <v>193</v>
      </c>
      <c r="G121" s="233"/>
      <c r="H121" s="237">
        <v>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182</v>
      </c>
      <c r="AU121" s="243" t="s">
        <v>81</v>
      </c>
      <c r="AV121" s="13" t="s">
        <v>81</v>
      </c>
      <c r="AW121" s="13" t="s">
        <v>33</v>
      </c>
      <c r="AX121" s="13" t="s">
        <v>79</v>
      </c>
      <c r="AY121" s="243" t="s">
        <v>130</v>
      </c>
    </row>
    <row r="122" s="2" customFormat="1" ht="16.5" customHeight="1">
      <c r="A122" s="40"/>
      <c r="B122" s="41"/>
      <c r="C122" s="214" t="s">
        <v>8</v>
      </c>
      <c r="D122" s="214" t="s">
        <v>132</v>
      </c>
      <c r="E122" s="215" t="s">
        <v>194</v>
      </c>
      <c r="F122" s="216" t="s">
        <v>195</v>
      </c>
      <c r="G122" s="217" t="s">
        <v>196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137</v>
      </c>
      <c r="AT122" s="225" t="s">
        <v>132</v>
      </c>
      <c r="AU122" s="225" t="s">
        <v>81</v>
      </c>
      <c r="AY122" s="19" t="s">
        <v>130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137</v>
      </c>
      <c r="BM122" s="225" t="s">
        <v>197</v>
      </c>
    </row>
    <row r="123" s="2" customFormat="1" ht="24.15" customHeight="1">
      <c r="A123" s="40"/>
      <c r="B123" s="41"/>
      <c r="C123" s="214" t="s">
        <v>198</v>
      </c>
      <c r="D123" s="214" t="s">
        <v>132</v>
      </c>
      <c r="E123" s="215" t="s">
        <v>199</v>
      </c>
      <c r="F123" s="216" t="s">
        <v>200</v>
      </c>
      <c r="G123" s="217" t="s">
        <v>135</v>
      </c>
      <c r="H123" s="218">
        <v>16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0.0050000000000000001</v>
      </c>
      <c r="R123" s="223">
        <f>Q123*H123</f>
        <v>0.080000000000000002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137</v>
      </c>
      <c r="AT123" s="225" t="s">
        <v>132</v>
      </c>
      <c r="AU123" s="225" t="s">
        <v>81</v>
      </c>
      <c r="AY123" s="19" t="s">
        <v>130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137</v>
      </c>
      <c r="BM123" s="225" t="s">
        <v>201</v>
      </c>
    </row>
    <row r="124" s="2" customFormat="1" ht="24.15" customHeight="1">
      <c r="A124" s="40"/>
      <c r="B124" s="41"/>
      <c r="C124" s="214" t="s">
        <v>202</v>
      </c>
      <c r="D124" s="214" t="s">
        <v>132</v>
      </c>
      <c r="E124" s="215" t="s">
        <v>203</v>
      </c>
      <c r="F124" s="216" t="s">
        <v>204</v>
      </c>
      <c r="G124" s="217" t="s">
        <v>135</v>
      </c>
      <c r="H124" s="218">
        <v>7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0.01</v>
      </c>
      <c r="R124" s="223">
        <f>Q124*H124</f>
        <v>0.070000000000000007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137</v>
      </c>
      <c r="AT124" s="225" t="s">
        <v>132</v>
      </c>
      <c r="AU124" s="225" t="s">
        <v>81</v>
      </c>
      <c r="AY124" s="19" t="s">
        <v>130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137</v>
      </c>
      <c r="BM124" s="225" t="s">
        <v>205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206</v>
      </c>
      <c r="F125" s="212" t="s">
        <v>207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SUM(P126:P134)</f>
        <v>0</v>
      </c>
      <c r="Q125" s="206"/>
      <c r="R125" s="207">
        <f>SUM(R126:R134)</f>
        <v>0</v>
      </c>
      <c r="S125" s="206"/>
      <c r="T125" s="208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79</v>
      </c>
      <c r="AT125" s="210" t="s">
        <v>71</v>
      </c>
      <c r="AU125" s="210" t="s">
        <v>79</v>
      </c>
      <c r="AY125" s="209" t="s">
        <v>130</v>
      </c>
      <c r="BK125" s="211">
        <f>SUM(BK126:BK134)</f>
        <v>0</v>
      </c>
    </row>
    <row r="126" s="2" customFormat="1" ht="37.8" customHeight="1">
      <c r="A126" s="40"/>
      <c r="B126" s="41"/>
      <c r="C126" s="214" t="s">
        <v>208</v>
      </c>
      <c r="D126" s="214" t="s">
        <v>132</v>
      </c>
      <c r="E126" s="215" t="s">
        <v>209</v>
      </c>
      <c r="F126" s="216" t="s">
        <v>210</v>
      </c>
      <c r="G126" s="217" t="s">
        <v>211</v>
      </c>
      <c r="H126" s="218">
        <v>2.234</v>
      </c>
      <c r="I126" s="219"/>
      <c r="J126" s="220">
        <f>ROUND(I126*H126,2)</f>
        <v>0</v>
      </c>
      <c r="K126" s="216" t="s">
        <v>136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137</v>
      </c>
      <c r="AT126" s="225" t="s">
        <v>132</v>
      </c>
      <c r="AU126" s="225" t="s">
        <v>81</v>
      </c>
      <c r="AY126" s="19" t="s">
        <v>130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137</v>
      </c>
      <c r="BM126" s="225" t="s">
        <v>212</v>
      </c>
    </row>
    <row r="127" s="2" customFormat="1">
      <c r="A127" s="40"/>
      <c r="B127" s="41"/>
      <c r="C127" s="42"/>
      <c r="D127" s="227" t="s">
        <v>139</v>
      </c>
      <c r="E127" s="42"/>
      <c r="F127" s="228" t="s">
        <v>213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139</v>
      </c>
      <c r="AU127" s="19" t="s">
        <v>81</v>
      </c>
    </row>
    <row r="128" s="2" customFormat="1" ht="33" customHeight="1">
      <c r="A128" s="40"/>
      <c r="B128" s="41"/>
      <c r="C128" s="214" t="s">
        <v>214</v>
      </c>
      <c r="D128" s="214" t="s">
        <v>132</v>
      </c>
      <c r="E128" s="215" t="s">
        <v>215</v>
      </c>
      <c r="F128" s="216" t="s">
        <v>216</v>
      </c>
      <c r="G128" s="217" t="s">
        <v>211</v>
      </c>
      <c r="H128" s="218">
        <v>2.234</v>
      </c>
      <c r="I128" s="219"/>
      <c r="J128" s="220">
        <f>ROUND(I128*H128,2)</f>
        <v>0</v>
      </c>
      <c r="K128" s="216" t="s">
        <v>136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137</v>
      </c>
      <c r="AT128" s="225" t="s">
        <v>132</v>
      </c>
      <c r="AU128" s="225" t="s">
        <v>81</v>
      </c>
      <c r="AY128" s="19" t="s">
        <v>130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137</v>
      </c>
      <c r="BM128" s="225" t="s">
        <v>217</v>
      </c>
    </row>
    <row r="129" s="2" customFormat="1">
      <c r="A129" s="40"/>
      <c r="B129" s="41"/>
      <c r="C129" s="42"/>
      <c r="D129" s="227" t="s">
        <v>139</v>
      </c>
      <c r="E129" s="42"/>
      <c r="F129" s="228" t="s">
        <v>218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139</v>
      </c>
      <c r="AU129" s="19" t="s">
        <v>81</v>
      </c>
    </row>
    <row r="130" s="2" customFormat="1" ht="44.25" customHeight="1">
      <c r="A130" s="40"/>
      <c r="B130" s="41"/>
      <c r="C130" s="214" t="s">
        <v>219</v>
      </c>
      <c r="D130" s="214" t="s">
        <v>132</v>
      </c>
      <c r="E130" s="215" t="s">
        <v>220</v>
      </c>
      <c r="F130" s="216" t="s">
        <v>221</v>
      </c>
      <c r="G130" s="217" t="s">
        <v>211</v>
      </c>
      <c r="H130" s="218">
        <v>42.445999999999998</v>
      </c>
      <c r="I130" s="219"/>
      <c r="J130" s="220">
        <f>ROUND(I130*H130,2)</f>
        <v>0</v>
      </c>
      <c r="K130" s="216" t="s">
        <v>136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137</v>
      </c>
      <c r="AT130" s="225" t="s">
        <v>132</v>
      </c>
      <c r="AU130" s="225" t="s">
        <v>81</v>
      </c>
      <c r="AY130" s="19" t="s">
        <v>130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137</v>
      </c>
      <c r="BM130" s="225" t="s">
        <v>222</v>
      </c>
    </row>
    <row r="131" s="2" customFormat="1">
      <c r="A131" s="40"/>
      <c r="B131" s="41"/>
      <c r="C131" s="42"/>
      <c r="D131" s="227" t="s">
        <v>139</v>
      </c>
      <c r="E131" s="42"/>
      <c r="F131" s="228" t="s">
        <v>223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139</v>
      </c>
      <c r="AU131" s="19" t="s">
        <v>81</v>
      </c>
    </row>
    <row r="132" s="13" customFormat="1">
      <c r="A132" s="13"/>
      <c r="B132" s="232"/>
      <c r="C132" s="233"/>
      <c r="D132" s="234" t="s">
        <v>182</v>
      </c>
      <c r="E132" s="235" t="s">
        <v>19</v>
      </c>
      <c r="F132" s="236" t="s">
        <v>224</v>
      </c>
      <c r="G132" s="233"/>
      <c r="H132" s="237">
        <v>42.445999999999998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182</v>
      </c>
      <c r="AU132" s="243" t="s">
        <v>81</v>
      </c>
      <c r="AV132" s="13" t="s">
        <v>81</v>
      </c>
      <c r="AW132" s="13" t="s">
        <v>33</v>
      </c>
      <c r="AX132" s="13" t="s">
        <v>79</v>
      </c>
      <c r="AY132" s="243" t="s">
        <v>130</v>
      </c>
    </row>
    <row r="133" s="2" customFormat="1" ht="44.25" customHeight="1">
      <c r="A133" s="40"/>
      <c r="B133" s="41"/>
      <c r="C133" s="214" t="s">
        <v>225</v>
      </c>
      <c r="D133" s="214" t="s">
        <v>132</v>
      </c>
      <c r="E133" s="215" t="s">
        <v>226</v>
      </c>
      <c r="F133" s="216" t="s">
        <v>227</v>
      </c>
      <c r="G133" s="217" t="s">
        <v>211</v>
      </c>
      <c r="H133" s="218">
        <v>1</v>
      </c>
      <c r="I133" s="219"/>
      <c r="J133" s="220">
        <f>ROUND(I133*H133,2)</f>
        <v>0</v>
      </c>
      <c r="K133" s="216" t="s">
        <v>136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137</v>
      </c>
      <c r="AT133" s="225" t="s">
        <v>132</v>
      </c>
      <c r="AU133" s="225" t="s">
        <v>81</v>
      </c>
      <c r="AY133" s="19" t="s">
        <v>130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137</v>
      </c>
      <c r="BM133" s="225" t="s">
        <v>228</v>
      </c>
    </row>
    <row r="134" s="2" customFormat="1">
      <c r="A134" s="40"/>
      <c r="B134" s="41"/>
      <c r="C134" s="42"/>
      <c r="D134" s="227" t="s">
        <v>139</v>
      </c>
      <c r="E134" s="42"/>
      <c r="F134" s="228" t="s">
        <v>229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139</v>
      </c>
      <c r="AU134" s="19" t="s">
        <v>81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230</v>
      </c>
      <c r="F135" s="212" t="s">
        <v>231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SUM(P136:P137)</f>
        <v>0</v>
      </c>
      <c r="Q135" s="206"/>
      <c r="R135" s="207">
        <f>SUM(R136:R137)</f>
        <v>0</v>
      </c>
      <c r="S135" s="206"/>
      <c r="T135" s="20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71</v>
      </c>
      <c r="AU135" s="210" t="s">
        <v>79</v>
      </c>
      <c r="AY135" s="209" t="s">
        <v>130</v>
      </c>
      <c r="BK135" s="211">
        <f>SUM(BK136:BK137)</f>
        <v>0</v>
      </c>
    </row>
    <row r="136" s="2" customFormat="1" ht="21.75" customHeight="1">
      <c r="A136" s="40"/>
      <c r="B136" s="41"/>
      <c r="C136" s="214" t="s">
        <v>232</v>
      </c>
      <c r="D136" s="214" t="s">
        <v>132</v>
      </c>
      <c r="E136" s="215" t="s">
        <v>233</v>
      </c>
      <c r="F136" s="216" t="s">
        <v>234</v>
      </c>
      <c r="G136" s="217" t="s">
        <v>211</v>
      </c>
      <c r="H136" s="218">
        <v>0.17499999999999999</v>
      </c>
      <c r="I136" s="219"/>
      <c r="J136" s="220">
        <f>ROUND(I136*H136,2)</f>
        <v>0</v>
      </c>
      <c r="K136" s="216" t="s">
        <v>136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137</v>
      </c>
      <c r="AT136" s="225" t="s">
        <v>132</v>
      </c>
      <c r="AU136" s="225" t="s">
        <v>81</v>
      </c>
      <c r="AY136" s="19" t="s">
        <v>130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137</v>
      </c>
      <c r="BM136" s="225" t="s">
        <v>235</v>
      </c>
    </row>
    <row r="137" s="2" customFormat="1">
      <c r="A137" s="40"/>
      <c r="B137" s="41"/>
      <c r="C137" s="42"/>
      <c r="D137" s="227" t="s">
        <v>139</v>
      </c>
      <c r="E137" s="42"/>
      <c r="F137" s="228" t="s">
        <v>236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139</v>
      </c>
      <c r="AU137" s="19" t="s">
        <v>81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237</v>
      </c>
      <c r="F138" s="212" t="s">
        <v>238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SUM(P139:P162)</f>
        <v>0</v>
      </c>
      <c r="Q138" s="206"/>
      <c r="R138" s="207">
        <f>SUM(R139:R162)</f>
        <v>0</v>
      </c>
      <c r="S138" s="206"/>
      <c r="T138" s="208">
        <f>SUM(T139:T162)</f>
        <v>1.5140660000000001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81</v>
      </c>
      <c r="AT138" s="210" t="s">
        <v>71</v>
      </c>
      <c r="AU138" s="210" t="s">
        <v>79</v>
      </c>
      <c r="AY138" s="209" t="s">
        <v>130</v>
      </c>
      <c r="BK138" s="211">
        <f>SUM(BK139:BK162)</f>
        <v>0</v>
      </c>
    </row>
    <row r="139" s="2" customFormat="1" ht="33" customHeight="1">
      <c r="A139" s="40"/>
      <c r="B139" s="41"/>
      <c r="C139" s="214" t="s">
        <v>239</v>
      </c>
      <c r="D139" s="214" t="s">
        <v>132</v>
      </c>
      <c r="E139" s="215" t="s">
        <v>240</v>
      </c>
      <c r="F139" s="216" t="s">
        <v>241</v>
      </c>
      <c r="G139" s="217" t="s">
        <v>242</v>
      </c>
      <c r="H139" s="218">
        <v>7.25</v>
      </c>
      <c r="I139" s="219"/>
      <c r="J139" s="220">
        <f>ROUND(I139*H139,2)</f>
        <v>0</v>
      </c>
      <c r="K139" s="216" t="s">
        <v>136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0.016</v>
      </c>
      <c r="T139" s="224">
        <f>S139*H139</f>
        <v>0.11600000000000001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214</v>
      </c>
      <c r="AT139" s="225" t="s">
        <v>132</v>
      </c>
      <c r="AU139" s="225" t="s">
        <v>81</v>
      </c>
      <c r="AY139" s="19" t="s">
        <v>130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214</v>
      </c>
      <c r="BM139" s="225" t="s">
        <v>243</v>
      </c>
    </row>
    <row r="140" s="2" customFormat="1">
      <c r="A140" s="40"/>
      <c r="B140" s="41"/>
      <c r="C140" s="42"/>
      <c r="D140" s="227" t="s">
        <v>139</v>
      </c>
      <c r="E140" s="42"/>
      <c r="F140" s="228" t="s">
        <v>244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139</v>
      </c>
      <c r="AU140" s="19" t="s">
        <v>81</v>
      </c>
    </row>
    <row r="141" s="13" customFormat="1">
      <c r="A141" s="13"/>
      <c r="B141" s="232"/>
      <c r="C141" s="233"/>
      <c r="D141" s="234" t="s">
        <v>182</v>
      </c>
      <c r="E141" s="235" t="s">
        <v>19</v>
      </c>
      <c r="F141" s="236" t="s">
        <v>245</v>
      </c>
      <c r="G141" s="233"/>
      <c r="H141" s="237">
        <v>7.25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182</v>
      </c>
      <c r="AU141" s="243" t="s">
        <v>81</v>
      </c>
      <c r="AV141" s="13" t="s">
        <v>81</v>
      </c>
      <c r="AW141" s="13" t="s">
        <v>33</v>
      </c>
      <c r="AX141" s="13" t="s">
        <v>79</v>
      </c>
      <c r="AY141" s="243" t="s">
        <v>130</v>
      </c>
    </row>
    <row r="142" s="2" customFormat="1" ht="21.75" customHeight="1">
      <c r="A142" s="40"/>
      <c r="B142" s="41"/>
      <c r="C142" s="214" t="s">
        <v>7</v>
      </c>
      <c r="D142" s="214" t="s">
        <v>132</v>
      </c>
      <c r="E142" s="215" t="s">
        <v>246</v>
      </c>
      <c r="F142" s="216" t="s">
        <v>247</v>
      </c>
      <c r="G142" s="217" t="s">
        <v>135</v>
      </c>
      <c r="H142" s="218">
        <v>80</v>
      </c>
      <c r="I142" s="219"/>
      <c r="J142" s="220">
        <f>ROUND(I142*H142,2)</f>
        <v>0</v>
      </c>
      <c r="K142" s="216" t="s">
        <v>136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0.0060000000000000001</v>
      </c>
      <c r="T142" s="224">
        <f>S142*H142</f>
        <v>0.47999999999999998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214</v>
      </c>
      <c r="AT142" s="225" t="s">
        <v>132</v>
      </c>
      <c r="AU142" s="225" t="s">
        <v>81</v>
      </c>
      <c r="AY142" s="19" t="s">
        <v>130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214</v>
      </c>
      <c r="BM142" s="225" t="s">
        <v>248</v>
      </c>
    </row>
    <row r="143" s="2" customFormat="1">
      <c r="A143" s="40"/>
      <c r="B143" s="41"/>
      <c r="C143" s="42"/>
      <c r="D143" s="227" t="s">
        <v>139</v>
      </c>
      <c r="E143" s="42"/>
      <c r="F143" s="228" t="s">
        <v>249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139</v>
      </c>
      <c r="AU143" s="19" t="s">
        <v>81</v>
      </c>
    </row>
    <row r="144" s="2" customFormat="1">
      <c r="A144" s="40"/>
      <c r="B144" s="41"/>
      <c r="C144" s="42"/>
      <c r="D144" s="234" t="s">
        <v>250</v>
      </c>
      <c r="E144" s="42"/>
      <c r="F144" s="244" t="s">
        <v>251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250</v>
      </c>
      <c r="AU144" s="19" t="s">
        <v>81</v>
      </c>
    </row>
    <row r="145" s="13" customFormat="1">
      <c r="A145" s="13"/>
      <c r="B145" s="232"/>
      <c r="C145" s="233"/>
      <c r="D145" s="234" t="s">
        <v>182</v>
      </c>
      <c r="E145" s="235" t="s">
        <v>19</v>
      </c>
      <c r="F145" s="236" t="s">
        <v>252</v>
      </c>
      <c r="G145" s="233"/>
      <c r="H145" s="237">
        <v>80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182</v>
      </c>
      <c r="AU145" s="243" t="s">
        <v>81</v>
      </c>
      <c r="AV145" s="13" t="s">
        <v>81</v>
      </c>
      <c r="AW145" s="13" t="s">
        <v>33</v>
      </c>
      <c r="AX145" s="13" t="s">
        <v>79</v>
      </c>
      <c r="AY145" s="243" t="s">
        <v>130</v>
      </c>
    </row>
    <row r="146" s="2" customFormat="1" ht="16.5" customHeight="1">
      <c r="A146" s="40"/>
      <c r="B146" s="41"/>
      <c r="C146" s="214" t="s">
        <v>253</v>
      </c>
      <c r="D146" s="214" t="s">
        <v>132</v>
      </c>
      <c r="E146" s="215" t="s">
        <v>254</v>
      </c>
      <c r="F146" s="216" t="s">
        <v>255</v>
      </c>
      <c r="G146" s="217" t="s">
        <v>242</v>
      </c>
      <c r="H146" s="218">
        <v>43.411000000000001</v>
      </c>
      <c r="I146" s="219"/>
      <c r="J146" s="220">
        <f>ROUND(I146*H146,2)</f>
        <v>0</v>
      </c>
      <c r="K146" s="216" t="s">
        <v>136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0.0060000000000000001</v>
      </c>
      <c r="T146" s="224">
        <f>S146*H146</f>
        <v>0.26046600000000003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214</v>
      </c>
      <c r="AT146" s="225" t="s">
        <v>132</v>
      </c>
      <c r="AU146" s="225" t="s">
        <v>81</v>
      </c>
      <c r="AY146" s="19" t="s">
        <v>130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214</v>
      </c>
      <c r="BM146" s="225" t="s">
        <v>256</v>
      </c>
    </row>
    <row r="147" s="2" customFormat="1">
      <c r="A147" s="40"/>
      <c r="B147" s="41"/>
      <c r="C147" s="42"/>
      <c r="D147" s="227" t="s">
        <v>139</v>
      </c>
      <c r="E147" s="42"/>
      <c r="F147" s="228" t="s">
        <v>257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139</v>
      </c>
      <c r="AU147" s="19" t="s">
        <v>81</v>
      </c>
    </row>
    <row r="148" s="13" customFormat="1">
      <c r="A148" s="13"/>
      <c r="B148" s="232"/>
      <c r="C148" s="233"/>
      <c r="D148" s="234" t="s">
        <v>182</v>
      </c>
      <c r="E148" s="235" t="s">
        <v>19</v>
      </c>
      <c r="F148" s="236" t="s">
        <v>258</v>
      </c>
      <c r="G148" s="233"/>
      <c r="H148" s="237">
        <v>43.411000000000001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182</v>
      </c>
      <c r="AU148" s="243" t="s">
        <v>81</v>
      </c>
      <c r="AV148" s="13" t="s">
        <v>81</v>
      </c>
      <c r="AW148" s="13" t="s">
        <v>33</v>
      </c>
      <c r="AX148" s="13" t="s">
        <v>79</v>
      </c>
      <c r="AY148" s="243" t="s">
        <v>130</v>
      </c>
    </row>
    <row r="149" s="2" customFormat="1" ht="21.75" customHeight="1">
      <c r="A149" s="40"/>
      <c r="B149" s="41"/>
      <c r="C149" s="214" t="s">
        <v>259</v>
      </c>
      <c r="D149" s="214" t="s">
        <v>132</v>
      </c>
      <c r="E149" s="215" t="s">
        <v>260</v>
      </c>
      <c r="F149" s="216" t="s">
        <v>261</v>
      </c>
      <c r="G149" s="217" t="s">
        <v>174</v>
      </c>
      <c r="H149" s="218">
        <v>3</v>
      </c>
      <c r="I149" s="219"/>
      <c r="J149" s="220">
        <f>ROUND(I149*H149,2)</f>
        <v>0</v>
      </c>
      <c r="K149" s="216" t="s">
        <v>136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0.040000000000000001</v>
      </c>
      <c r="T149" s="224">
        <f>S149*H149</f>
        <v>0.12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214</v>
      </c>
      <c r="AT149" s="225" t="s">
        <v>132</v>
      </c>
      <c r="AU149" s="225" t="s">
        <v>81</v>
      </c>
      <c r="AY149" s="19" t="s">
        <v>130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214</v>
      </c>
      <c r="BM149" s="225" t="s">
        <v>262</v>
      </c>
    </row>
    <row r="150" s="2" customFormat="1">
      <c r="A150" s="40"/>
      <c r="B150" s="41"/>
      <c r="C150" s="42"/>
      <c r="D150" s="227" t="s">
        <v>139</v>
      </c>
      <c r="E150" s="42"/>
      <c r="F150" s="228" t="s">
        <v>263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139</v>
      </c>
      <c r="AU150" s="19" t="s">
        <v>81</v>
      </c>
    </row>
    <row r="151" s="2" customFormat="1" ht="24.15" customHeight="1">
      <c r="A151" s="40"/>
      <c r="B151" s="41"/>
      <c r="C151" s="214" t="s">
        <v>264</v>
      </c>
      <c r="D151" s="214" t="s">
        <v>132</v>
      </c>
      <c r="E151" s="215" t="s">
        <v>265</v>
      </c>
      <c r="F151" s="216" t="s">
        <v>266</v>
      </c>
      <c r="G151" s="217" t="s">
        <v>267</v>
      </c>
      <c r="H151" s="218">
        <v>118.8</v>
      </c>
      <c r="I151" s="219"/>
      <c r="J151" s="220">
        <f>ROUND(I151*H151,2)</f>
        <v>0</v>
      </c>
      <c r="K151" s="216" t="s">
        <v>136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0.001</v>
      </c>
      <c r="T151" s="224">
        <f>S151*H151</f>
        <v>0.1188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214</v>
      </c>
      <c r="AT151" s="225" t="s">
        <v>132</v>
      </c>
      <c r="AU151" s="225" t="s">
        <v>81</v>
      </c>
      <c r="AY151" s="19" t="s">
        <v>130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214</v>
      </c>
      <c r="BM151" s="225" t="s">
        <v>268</v>
      </c>
    </row>
    <row r="152" s="2" customFormat="1">
      <c r="A152" s="40"/>
      <c r="B152" s="41"/>
      <c r="C152" s="42"/>
      <c r="D152" s="227" t="s">
        <v>139</v>
      </c>
      <c r="E152" s="42"/>
      <c r="F152" s="228" t="s">
        <v>269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139</v>
      </c>
      <c r="AU152" s="19" t="s">
        <v>81</v>
      </c>
    </row>
    <row r="153" s="14" customFormat="1">
      <c r="A153" s="14"/>
      <c r="B153" s="245"/>
      <c r="C153" s="246"/>
      <c r="D153" s="234" t="s">
        <v>182</v>
      </c>
      <c r="E153" s="247" t="s">
        <v>19</v>
      </c>
      <c r="F153" s="248" t="s">
        <v>270</v>
      </c>
      <c r="G153" s="246"/>
      <c r="H153" s="247" t="s">
        <v>19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182</v>
      </c>
      <c r="AU153" s="254" t="s">
        <v>81</v>
      </c>
      <c r="AV153" s="14" t="s">
        <v>79</v>
      </c>
      <c r="AW153" s="14" t="s">
        <v>33</v>
      </c>
      <c r="AX153" s="14" t="s">
        <v>72</v>
      </c>
      <c r="AY153" s="254" t="s">
        <v>130</v>
      </c>
    </row>
    <row r="154" s="13" customFormat="1">
      <c r="A154" s="13"/>
      <c r="B154" s="232"/>
      <c r="C154" s="233"/>
      <c r="D154" s="234" t="s">
        <v>182</v>
      </c>
      <c r="E154" s="235" t="s">
        <v>19</v>
      </c>
      <c r="F154" s="236" t="s">
        <v>271</v>
      </c>
      <c r="G154" s="233"/>
      <c r="H154" s="237">
        <v>48.799999999999997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182</v>
      </c>
      <c r="AU154" s="243" t="s">
        <v>81</v>
      </c>
      <c r="AV154" s="13" t="s">
        <v>81</v>
      </c>
      <c r="AW154" s="13" t="s">
        <v>33</v>
      </c>
      <c r="AX154" s="13" t="s">
        <v>72</v>
      </c>
      <c r="AY154" s="243" t="s">
        <v>130</v>
      </c>
    </row>
    <row r="155" s="13" customFormat="1">
      <c r="A155" s="13"/>
      <c r="B155" s="232"/>
      <c r="C155" s="233"/>
      <c r="D155" s="234" t="s">
        <v>182</v>
      </c>
      <c r="E155" s="235" t="s">
        <v>19</v>
      </c>
      <c r="F155" s="236" t="s">
        <v>272</v>
      </c>
      <c r="G155" s="233"/>
      <c r="H155" s="237">
        <v>70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182</v>
      </c>
      <c r="AU155" s="243" t="s">
        <v>81</v>
      </c>
      <c r="AV155" s="13" t="s">
        <v>81</v>
      </c>
      <c r="AW155" s="13" t="s">
        <v>33</v>
      </c>
      <c r="AX155" s="13" t="s">
        <v>72</v>
      </c>
      <c r="AY155" s="243" t="s">
        <v>130</v>
      </c>
    </row>
    <row r="156" s="15" customFormat="1">
      <c r="A156" s="15"/>
      <c r="B156" s="255"/>
      <c r="C156" s="256"/>
      <c r="D156" s="234" t="s">
        <v>182</v>
      </c>
      <c r="E156" s="257" t="s">
        <v>19</v>
      </c>
      <c r="F156" s="258" t="s">
        <v>273</v>
      </c>
      <c r="G156" s="256"/>
      <c r="H156" s="259">
        <v>118.8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182</v>
      </c>
      <c r="AU156" s="265" t="s">
        <v>81</v>
      </c>
      <c r="AV156" s="15" t="s">
        <v>137</v>
      </c>
      <c r="AW156" s="15" t="s">
        <v>33</v>
      </c>
      <c r="AX156" s="15" t="s">
        <v>79</v>
      </c>
      <c r="AY156" s="265" t="s">
        <v>130</v>
      </c>
    </row>
    <row r="157" s="2" customFormat="1" ht="24.15" customHeight="1">
      <c r="A157" s="40"/>
      <c r="B157" s="41"/>
      <c r="C157" s="214" t="s">
        <v>274</v>
      </c>
      <c r="D157" s="214" t="s">
        <v>132</v>
      </c>
      <c r="E157" s="215" t="s">
        <v>265</v>
      </c>
      <c r="F157" s="216" t="s">
        <v>266</v>
      </c>
      <c r="G157" s="217" t="s">
        <v>267</v>
      </c>
      <c r="H157" s="218">
        <v>418.80000000000001</v>
      </c>
      <c r="I157" s="219"/>
      <c r="J157" s="220">
        <f>ROUND(I157*H157,2)</f>
        <v>0</v>
      </c>
      <c r="K157" s="216" t="s">
        <v>136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0.001</v>
      </c>
      <c r="T157" s="224">
        <f>S157*H157</f>
        <v>0.41880000000000001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214</v>
      </c>
      <c r="AT157" s="225" t="s">
        <v>132</v>
      </c>
      <c r="AU157" s="225" t="s">
        <v>81</v>
      </c>
      <c r="AY157" s="19" t="s">
        <v>130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214</v>
      </c>
      <c r="BM157" s="225" t="s">
        <v>275</v>
      </c>
    </row>
    <row r="158" s="2" customFormat="1">
      <c r="A158" s="40"/>
      <c r="B158" s="41"/>
      <c r="C158" s="42"/>
      <c r="D158" s="227" t="s">
        <v>139</v>
      </c>
      <c r="E158" s="42"/>
      <c r="F158" s="228" t="s">
        <v>269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139</v>
      </c>
      <c r="AU158" s="19" t="s">
        <v>81</v>
      </c>
    </row>
    <row r="159" s="13" customFormat="1">
      <c r="A159" s="13"/>
      <c r="B159" s="232"/>
      <c r="C159" s="233"/>
      <c r="D159" s="234" t="s">
        <v>182</v>
      </c>
      <c r="E159" s="235" t="s">
        <v>19</v>
      </c>
      <c r="F159" s="236" t="s">
        <v>276</v>
      </c>
      <c r="G159" s="233"/>
      <c r="H159" s="237">
        <v>300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182</v>
      </c>
      <c r="AU159" s="243" t="s">
        <v>81</v>
      </c>
      <c r="AV159" s="13" t="s">
        <v>81</v>
      </c>
      <c r="AW159" s="13" t="s">
        <v>33</v>
      </c>
      <c r="AX159" s="13" t="s">
        <v>72</v>
      </c>
      <c r="AY159" s="243" t="s">
        <v>130</v>
      </c>
    </row>
    <row r="160" s="13" customFormat="1">
      <c r="A160" s="13"/>
      <c r="B160" s="232"/>
      <c r="C160" s="233"/>
      <c r="D160" s="234" t="s">
        <v>182</v>
      </c>
      <c r="E160" s="235" t="s">
        <v>19</v>
      </c>
      <c r="F160" s="236" t="s">
        <v>271</v>
      </c>
      <c r="G160" s="233"/>
      <c r="H160" s="237">
        <v>48.799999999999997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182</v>
      </c>
      <c r="AU160" s="243" t="s">
        <v>81</v>
      </c>
      <c r="AV160" s="13" t="s">
        <v>81</v>
      </c>
      <c r="AW160" s="13" t="s">
        <v>33</v>
      </c>
      <c r="AX160" s="13" t="s">
        <v>72</v>
      </c>
      <c r="AY160" s="243" t="s">
        <v>130</v>
      </c>
    </row>
    <row r="161" s="13" customFormat="1">
      <c r="A161" s="13"/>
      <c r="B161" s="232"/>
      <c r="C161" s="233"/>
      <c r="D161" s="234" t="s">
        <v>182</v>
      </c>
      <c r="E161" s="235" t="s">
        <v>19</v>
      </c>
      <c r="F161" s="236" t="s">
        <v>272</v>
      </c>
      <c r="G161" s="233"/>
      <c r="H161" s="237">
        <v>70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182</v>
      </c>
      <c r="AU161" s="243" t="s">
        <v>81</v>
      </c>
      <c r="AV161" s="13" t="s">
        <v>81</v>
      </c>
      <c r="AW161" s="13" t="s">
        <v>33</v>
      </c>
      <c r="AX161" s="13" t="s">
        <v>72</v>
      </c>
      <c r="AY161" s="243" t="s">
        <v>130</v>
      </c>
    </row>
    <row r="162" s="15" customFormat="1">
      <c r="A162" s="15"/>
      <c r="B162" s="255"/>
      <c r="C162" s="256"/>
      <c r="D162" s="234" t="s">
        <v>182</v>
      </c>
      <c r="E162" s="257" t="s">
        <v>19</v>
      </c>
      <c r="F162" s="258" t="s">
        <v>273</v>
      </c>
      <c r="G162" s="256"/>
      <c r="H162" s="259">
        <v>418.80000000000001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182</v>
      </c>
      <c r="AU162" s="265" t="s">
        <v>81</v>
      </c>
      <c r="AV162" s="15" t="s">
        <v>137</v>
      </c>
      <c r="AW162" s="15" t="s">
        <v>33</v>
      </c>
      <c r="AX162" s="15" t="s">
        <v>79</v>
      </c>
      <c r="AY162" s="265" t="s">
        <v>130</v>
      </c>
    </row>
    <row r="163" s="12" customFormat="1" ht="25.92" customHeight="1">
      <c r="A163" s="12"/>
      <c r="B163" s="198"/>
      <c r="C163" s="199"/>
      <c r="D163" s="200" t="s">
        <v>71</v>
      </c>
      <c r="E163" s="201" t="s">
        <v>277</v>
      </c>
      <c r="F163" s="201" t="s">
        <v>278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P164+P171+P176</f>
        <v>0</v>
      </c>
      <c r="Q163" s="206"/>
      <c r="R163" s="207">
        <f>R164+R171+R176</f>
        <v>0</v>
      </c>
      <c r="S163" s="206"/>
      <c r="T163" s="208">
        <f>T164+T171+T176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154</v>
      </c>
      <c r="AT163" s="210" t="s">
        <v>71</v>
      </c>
      <c r="AU163" s="210" t="s">
        <v>72</v>
      </c>
      <c r="AY163" s="209" t="s">
        <v>130</v>
      </c>
      <c r="BK163" s="211">
        <f>BK164+BK171+BK176</f>
        <v>0</v>
      </c>
    </row>
    <row r="164" s="12" customFormat="1" ht="22.8" customHeight="1">
      <c r="A164" s="12"/>
      <c r="B164" s="198"/>
      <c r="C164" s="199"/>
      <c r="D164" s="200" t="s">
        <v>71</v>
      </c>
      <c r="E164" s="212" t="s">
        <v>279</v>
      </c>
      <c r="F164" s="212" t="s">
        <v>280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SUM(P165:P170)</f>
        <v>0</v>
      </c>
      <c r="Q164" s="206"/>
      <c r="R164" s="207">
        <f>SUM(R165:R170)</f>
        <v>0</v>
      </c>
      <c r="S164" s="206"/>
      <c r="T164" s="208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154</v>
      </c>
      <c r="AT164" s="210" t="s">
        <v>71</v>
      </c>
      <c r="AU164" s="210" t="s">
        <v>79</v>
      </c>
      <c r="AY164" s="209" t="s">
        <v>130</v>
      </c>
      <c r="BK164" s="211">
        <f>SUM(BK165:BK170)</f>
        <v>0</v>
      </c>
    </row>
    <row r="165" s="2" customFormat="1" ht="16.5" customHeight="1">
      <c r="A165" s="40"/>
      <c r="B165" s="41"/>
      <c r="C165" s="214" t="s">
        <v>281</v>
      </c>
      <c r="D165" s="214" t="s">
        <v>132</v>
      </c>
      <c r="E165" s="215" t="s">
        <v>282</v>
      </c>
      <c r="F165" s="216" t="s">
        <v>280</v>
      </c>
      <c r="G165" s="217" t="s">
        <v>283</v>
      </c>
      <c r="H165" s="218">
        <v>1</v>
      </c>
      <c r="I165" s="219"/>
      <c r="J165" s="220">
        <f>ROUND(I165*H165,2)</f>
        <v>0</v>
      </c>
      <c r="K165" s="216" t="s">
        <v>136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284</v>
      </c>
      <c r="AT165" s="225" t="s">
        <v>132</v>
      </c>
      <c r="AU165" s="225" t="s">
        <v>81</v>
      </c>
      <c r="AY165" s="19" t="s">
        <v>130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284</v>
      </c>
      <c r="BM165" s="225" t="s">
        <v>285</v>
      </c>
    </row>
    <row r="166" s="2" customFormat="1">
      <c r="A166" s="40"/>
      <c r="B166" s="41"/>
      <c r="C166" s="42"/>
      <c r="D166" s="227" t="s">
        <v>139</v>
      </c>
      <c r="E166" s="42"/>
      <c r="F166" s="228" t="s">
        <v>286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139</v>
      </c>
      <c r="AU166" s="19" t="s">
        <v>81</v>
      </c>
    </row>
    <row r="167" s="2" customFormat="1" ht="16.5" customHeight="1">
      <c r="A167" s="40"/>
      <c r="B167" s="41"/>
      <c r="C167" s="214" t="s">
        <v>287</v>
      </c>
      <c r="D167" s="214" t="s">
        <v>132</v>
      </c>
      <c r="E167" s="215" t="s">
        <v>288</v>
      </c>
      <c r="F167" s="216" t="s">
        <v>289</v>
      </c>
      <c r="G167" s="217" t="s">
        <v>283</v>
      </c>
      <c r="H167" s="218">
        <v>1</v>
      </c>
      <c r="I167" s="219"/>
      <c r="J167" s="220">
        <f>ROUND(I167*H167,2)</f>
        <v>0</v>
      </c>
      <c r="K167" s="216" t="s">
        <v>136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284</v>
      </c>
      <c r="AT167" s="225" t="s">
        <v>132</v>
      </c>
      <c r="AU167" s="225" t="s">
        <v>81</v>
      </c>
      <c r="AY167" s="19" t="s">
        <v>130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284</v>
      </c>
      <c r="BM167" s="225" t="s">
        <v>290</v>
      </c>
    </row>
    <row r="168" s="2" customFormat="1">
      <c r="A168" s="40"/>
      <c r="B168" s="41"/>
      <c r="C168" s="42"/>
      <c r="D168" s="227" t="s">
        <v>139</v>
      </c>
      <c r="E168" s="42"/>
      <c r="F168" s="228" t="s">
        <v>291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139</v>
      </c>
      <c r="AU168" s="19" t="s">
        <v>81</v>
      </c>
    </row>
    <row r="169" s="2" customFormat="1" ht="16.5" customHeight="1">
      <c r="A169" s="40"/>
      <c r="B169" s="41"/>
      <c r="C169" s="214" t="s">
        <v>292</v>
      </c>
      <c r="D169" s="214" t="s">
        <v>132</v>
      </c>
      <c r="E169" s="215" t="s">
        <v>293</v>
      </c>
      <c r="F169" s="216" t="s">
        <v>294</v>
      </c>
      <c r="G169" s="217" t="s">
        <v>196</v>
      </c>
      <c r="H169" s="218">
        <v>1</v>
      </c>
      <c r="I169" s="219"/>
      <c r="J169" s="220">
        <f>ROUND(I169*H169,2)</f>
        <v>0</v>
      </c>
      <c r="K169" s="216" t="s">
        <v>136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284</v>
      </c>
      <c r="AT169" s="225" t="s">
        <v>132</v>
      </c>
      <c r="AU169" s="225" t="s">
        <v>81</v>
      </c>
      <c r="AY169" s="19" t="s">
        <v>130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284</v>
      </c>
      <c r="BM169" s="225" t="s">
        <v>295</v>
      </c>
    </row>
    <row r="170" s="2" customFormat="1">
      <c r="A170" s="40"/>
      <c r="B170" s="41"/>
      <c r="C170" s="42"/>
      <c r="D170" s="227" t="s">
        <v>139</v>
      </c>
      <c r="E170" s="42"/>
      <c r="F170" s="228" t="s">
        <v>296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139</v>
      </c>
      <c r="AU170" s="19" t="s">
        <v>81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297</v>
      </c>
      <c r="F171" s="212" t="s">
        <v>298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SUM(P172:P175)</f>
        <v>0</v>
      </c>
      <c r="Q171" s="206"/>
      <c r="R171" s="207">
        <f>SUM(R172:R175)</f>
        <v>0</v>
      </c>
      <c r="S171" s="206"/>
      <c r="T171" s="208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154</v>
      </c>
      <c r="AT171" s="210" t="s">
        <v>71</v>
      </c>
      <c r="AU171" s="210" t="s">
        <v>79</v>
      </c>
      <c r="AY171" s="209" t="s">
        <v>130</v>
      </c>
      <c r="BK171" s="211">
        <f>SUM(BK172:BK175)</f>
        <v>0</v>
      </c>
    </row>
    <row r="172" s="2" customFormat="1" ht="24.15" customHeight="1">
      <c r="A172" s="40"/>
      <c r="B172" s="41"/>
      <c r="C172" s="214" t="s">
        <v>299</v>
      </c>
      <c r="D172" s="214" t="s">
        <v>132</v>
      </c>
      <c r="E172" s="215" t="s">
        <v>300</v>
      </c>
      <c r="F172" s="216" t="s">
        <v>301</v>
      </c>
      <c r="G172" s="217" t="s">
        <v>302</v>
      </c>
      <c r="H172" s="218">
        <v>40</v>
      </c>
      <c r="I172" s="219"/>
      <c r="J172" s="220">
        <f>ROUND(I172*H172,2)</f>
        <v>0</v>
      </c>
      <c r="K172" s="216" t="s">
        <v>136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284</v>
      </c>
      <c r="AT172" s="225" t="s">
        <v>132</v>
      </c>
      <c r="AU172" s="225" t="s">
        <v>81</v>
      </c>
      <c r="AY172" s="19" t="s">
        <v>130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284</v>
      </c>
      <c r="BM172" s="225" t="s">
        <v>303</v>
      </c>
    </row>
    <row r="173" s="2" customFormat="1">
      <c r="A173" s="40"/>
      <c r="B173" s="41"/>
      <c r="C173" s="42"/>
      <c r="D173" s="227" t="s">
        <v>139</v>
      </c>
      <c r="E173" s="42"/>
      <c r="F173" s="228" t="s">
        <v>304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81</v>
      </c>
    </row>
    <row r="174" s="2" customFormat="1" ht="24.15" customHeight="1">
      <c r="A174" s="40"/>
      <c r="B174" s="41"/>
      <c r="C174" s="214" t="s">
        <v>305</v>
      </c>
      <c r="D174" s="214" t="s">
        <v>132</v>
      </c>
      <c r="E174" s="215" t="s">
        <v>306</v>
      </c>
      <c r="F174" s="216" t="s">
        <v>307</v>
      </c>
      <c r="G174" s="217" t="s">
        <v>196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284</v>
      </c>
      <c r="AT174" s="225" t="s">
        <v>132</v>
      </c>
      <c r="AU174" s="225" t="s">
        <v>81</v>
      </c>
      <c r="AY174" s="19" t="s">
        <v>130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284</v>
      </c>
      <c r="BM174" s="225" t="s">
        <v>308</v>
      </c>
    </row>
    <row r="175" s="2" customFormat="1" ht="21.75" customHeight="1">
      <c r="A175" s="40"/>
      <c r="B175" s="41"/>
      <c r="C175" s="214" t="s">
        <v>309</v>
      </c>
      <c r="D175" s="214" t="s">
        <v>132</v>
      </c>
      <c r="E175" s="215" t="s">
        <v>310</v>
      </c>
      <c r="F175" s="216" t="s">
        <v>311</v>
      </c>
      <c r="G175" s="217" t="s">
        <v>196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284</v>
      </c>
      <c r="AT175" s="225" t="s">
        <v>132</v>
      </c>
      <c r="AU175" s="225" t="s">
        <v>81</v>
      </c>
      <c r="AY175" s="19" t="s">
        <v>130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284</v>
      </c>
      <c r="BM175" s="225" t="s">
        <v>312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313</v>
      </c>
      <c r="F176" s="212" t="s">
        <v>314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SUM(P177:P188)</f>
        <v>0</v>
      </c>
      <c r="Q176" s="206"/>
      <c r="R176" s="207">
        <f>SUM(R177:R188)</f>
        <v>0</v>
      </c>
      <c r="S176" s="206"/>
      <c r="T176" s="208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154</v>
      </c>
      <c r="AT176" s="210" t="s">
        <v>71</v>
      </c>
      <c r="AU176" s="210" t="s">
        <v>79</v>
      </c>
      <c r="AY176" s="209" t="s">
        <v>130</v>
      </c>
      <c r="BK176" s="211">
        <f>SUM(BK177:BK188)</f>
        <v>0</v>
      </c>
    </row>
    <row r="177" s="2" customFormat="1" ht="16.5" customHeight="1">
      <c r="A177" s="40"/>
      <c r="B177" s="41"/>
      <c r="C177" s="214" t="s">
        <v>315</v>
      </c>
      <c r="D177" s="214" t="s">
        <v>132</v>
      </c>
      <c r="E177" s="215" t="s">
        <v>316</v>
      </c>
      <c r="F177" s="216" t="s">
        <v>317</v>
      </c>
      <c r="G177" s="217" t="s">
        <v>283</v>
      </c>
      <c r="H177" s="218">
        <v>1</v>
      </c>
      <c r="I177" s="219"/>
      <c r="J177" s="220">
        <f>ROUND(I177*H177,2)</f>
        <v>0</v>
      </c>
      <c r="K177" s="216" t="s">
        <v>136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284</v>
      </c>
      <c r="AT177" s="225" t="s">
        <v>132</v>
      </c>
      <c r="AU177" s="225" t="s">
        <v>81</v>
      </c>
      <c r="AY177" s="19" t="s">
        <v>130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284</v>
      </c>
      <c r="BM177" s="225" t="s">
        <v>318</v>
      </c>
    </row>
    <row r="178" s="2" customFormat="1">
      <c r="A178" s="40"/>
      <c r="B178" s="41"/>
      <c r="C178" s="42"/>
      <c r="D178" s="227" t="s">
        <v>139</v>
      </c>
      <c r="E178" s="42"/>
      <c r="F178" s="228" t="s">
        <v>319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139</v>
      </c>
      <c r="AU178" s="19" t="s">
        <v>81</v>
      </c>
    </row>
    <row r="179" s="2" customFormat="1" ht="16.5" customHeight="1">
      <c r="A179" s="40"/>
      <c r="B179" s="41"/>
      <c r="C179" s="214" t="s">
        <v>320</v>
      </c>
      <c r="D179" s="214" t="s">
        <v>132</v>
      </c>
      <c r="E179" s="215" t="s">
        <v>321</v>
      </c>
      <c r="F179" s="216" t="s">
        <v>322</v>
      </c>
      <c r="G179" s="217" t="s">
        <v>283</v>
      </c>
      <c r="H179" s="218">
        <v>1</v>
      </c>
      <c r="I179" s="219"/>
      <c r="J179" s="220">
        <f>ROUND(I179*H179,2)</f>
        <v>0</v>
      </c>
      <c r="K179" s="216" t="s">
        <v>136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284</v>
      </c>
      <c r="AT179" s="225" t="s">
        <v>132</v>
      </c>
      <c r="AU179" s="225" t="s">
        <v>81</v>
      </c>
      <c r="AY179" s="19" t="s">
        <v>130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284</v>
      </c>
      <c r="BM179" s="225" t="s">
        <v>323</v>
      </c>
    </row>
    <row r="180" s="2" customFormat="1">
      <c r="A180" s="40"/>
      <c r="B180" s="41"/>
      <c r="C180" s="42"/>
      <c r="D180" s="227" t="s">
        <v>139</v>
      </c>
      <c r="E180" s="42"/>
      <c r="F180" s="228" t="s">
        <v>324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139</v>
      </c>
      <c r="AU180" s="19" t="s">
        <v>81</v>
      </c>
    </row>
    <row r="181" s="2" customFormat="1" ht="16.5" customHeight="1">
      <c r="A181" s="40"/>
      <c r="B181" s="41"/>
      <c r="C181" s="214" t="s">
        <v>325</v>
      </c>
      <c r="D181" s="214" t="s">
        <v>132</v>
      </c>
      <c r="E181" s="215" t="s">
        <v>326</v>
      </c>
      <c r="F181" s="216" t="s">
        <v>327</v>
      </c>
      <c r="G181" s="217" t="s">
        <v>283</v>
      </c>
      <c r="H181" s="218">
        <v>1</v>
      </c>
      <c r="I181" s="219"/>
      <c r="J181" s="220">
        <f>ROUND(I181*H181,2)</f>
        <v>0</v>
      </c>
      <c r="K181" s="216" t="s">
        <v>136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284</v>
      </c>
      <c r="AT181" s="225" t="s">
        <v>132</v>
      </c>
      <c r="AU181" s="225" t="s">
        <v>81</v>
      </c>
      <c r="AY181" s="19" t="s">
        <v>130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284</v>
      </c>
      <c r="BM181" s="225" t="s">
        <v>328</v>
      </c>
    </row>
    <row r="182" s="2" customFormat="1">
      <c r="A182" s="40"/>
      <c r="B182" s="41"/>
      <c r="C182" s="42"/>
      <c r="D182" s="227" t="s">
        <v>139</v>
      </c>
      <c r="E182" s="42"/>
      <c r="F182" s="228" t="s">
        <v>329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139</v>
      </c>
      <c r="AU182" s="19" t="s">
        <v>81</v>
      </c>
    </row>
    <row r="183" s="2" customFormat="1" ht="16.5" customHeight="1">
      <c r="A183" s="40"/>
      <c r="B183" s="41"/>
      <c r="C183" s="214" t="s">
        <v>330</v>
      </c>
      <c r="D183" s="214" t="s">
        <v>132</v>
      </c>
      <c r="E183" s="215" t="s">
        <v>331</v>
      </c>
      <c r="F183" s="216" t="s">
        <v>332</v>
      </c>
      <c r="G183" s="217" t="s">
        <v>283</v>
      </c>
      <c r="H183" s="218">
        <v>1</v>
      </c>
      <c r="I183" s="219"/>
      <c r="J183" s="220">
        <f>ROUND(I183*H183,2)</f>
        <v>0</v>
      </c>
      <c r="K183" s="216" t="s">
        <v>136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284</v>
      </c>
      <c r="AT183" s="225" t="s">
        <v>132</v>
      </c>
      <c r="AU183" s="225" t="s">
        <v>81</v>
      </c>
      <c r="AY183" s="19" t="s">
        <v>130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284</v>
      </c>
      <c r="BM183" s="225" t="s">
        <v>333</v>
      </c>
    </row>
    <row r="184" s="2" customFormat="1">
      <c r="A184" s="40"/>
      <c r="B184" s="41"/>
      <c r="C184" s="42"/>
      <c r="D184" s="227" t="s">
        <v>139</v>
      </c>
      <c r="E184" s="42"/>
      <c r="F184" s="228" t="s">
        <v>334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139</v>
      </c>
      <c r="AU184" s="19" t="s">
        <v>81</v>
      </c>
    </row>
    <row r="185" s="2" customFormat="1" ht="16.5" customHeight="1">
      <c r="A185" s="40"/>
      <c r="B185" s="41"/>
      <c r="C185" s="214" t="s">
        <v>335</v>
      </c>
      <c r="D185" s="214" t="s">
        <v>132</v>
      </c>
      <c r="E185" s="215" t="s">
        <v>336</v>
      </c>
      <c r="F185" s="216" t="s">
        <v>337</v>
      </c>
      <c r="G185" s="217" t="s">
        <v>283</v>
      </c>
      <c r="H185" s="218">
        <v>1</v>
      </c>
      <c r="I185" s="219"/>
      <c r="J185" s="220">
        <f>ROUND(I185*H185,2)</f>
        <v>0</v>
      </c>
      <c r="K185" s="216" t="s">
        <v>136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284</v>
      </c>
      <c r="AT185" s="225" t="s">
        <v>132</v>
      </c>
      <c r="AU185" s="225" t="s">
        <v>81</v>
      </c>
      <c r="AY185" s="19" t="s">
        <v>130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284</v>
      </c>
      <c r="BM185" s="225" t="s">
        <v>338</v>
      </c>
    </row>
    <row r="186" s="2" customFormat="1">
      <c r="A186" s="40"/>
      <c r="B186" s="41"/>
      <c r="C186" s="42"/>
      <c r="D186" s="227" t="s">
        <v>139</v>
      </c>
      <c r="E186" s="42"/>
      <c r="F186" s="228" t="s">
        <v>339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139</v>
      </c>
      <c r="AU186" s="19" t="s">
        <v>81</v>
      </c>
    </row>
    <row r="187" s="2" customFormat="1" ht="16.5" customHeight="1">
      <c r="A187" s="40"/>
      <c r="B187" s="41"/>
      <c r="C187" s="214" t="s">
        <v>340</v>
      </c>
      <c r="D187" s="214" t="s">
        <v>132</v>
      </c>
      <c r="E187" s="215" t="s">
        <v>341</v>
      </c>
      <c r="F187" s="216" t="s">
        <v>342</v>
      </c>
      <c r="G187" s="217" t="s">
        <v>283</v>
      </c>
      <c r="H187" s="218">
        <v>1</v>
      </c>
      <c r="I187" s="219"/>
      <c r="J187" s="220">
        <f>ROUND(I187*H187,2)</f>
        <v>0</v>
      </c>
      <c r="K187" s="216" t="s">
        <v>136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284</v>
      </c>
      <c r="AT187" s="225" t="s">
        <v>132</v>
      </c>
      <c r="AU187" s="225" t="s">
        <v>81</v>
      </c>
      <c r="AY187" s="19" t="s">
        <v>130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284</v>
      </c>
      <c r="BM187" s="225" t="s">
        <v>343</v>
      </c>
    </row>
    <row r="188" s="2" customFormat="1">
      <c r="A188" s="40"/>
      <c r="B188" s="41"/>
      <c r="C188" s="42"/>
      <c r="D188" s="227" t="s">
        <v>139</v>
      </c>
      <c r="E188" s="42"/>
      <c r="F188" s="228" t="s">
        <v>344</v>
      </c>
      <c r="G188" s="42"/>
      <c r="H188" s="42"/>
      <c r="I188" s="229"/>
      <c r="J188" s="42"/>
      <c r="K188" s="42"/>
      <c r="L188" s="46"/>
      <c r="M188" s="266"/>
      <c r="N188" s="267"/>
      <c r="O188" s="268"/>
      <c r="P188" s="268"/>
      <c r="Q188" s="268"/>
      <c r="R188" s="268"/>
      <c r="S188" s="268"/>
      <c r="T188" s="269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139</v>
      </c>
      <c r="AU188" s="19" t="s">
        <v>81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x6KEsUgkLK7+OY8tdsPBWQNyjTDJzlvLen2et4KVRJYSObZCqWrcdx8yQWulgJbiq10Sbml8FfjfhYpuzX/N+w==" hashValue="CDp74Fbj/Y28Jpr2OqQ06xVsMoLYDJ7uo/7a2449ivPpTcfo4f5cmNMEBn2bOZldQLJ0XQAlVetRUriSaEgOcw==" algorithmName="SHA-512" password="CC35"/>
  <autoFilter ref="C94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1211222"/>
    <hyperlink ref="F101" r:id="rId2" display="https://podminky.urs.cz/item/CS_URS_2024_02/112101123"/>
    <hyperlink ref="F103" r:id="rId3" display="https://podminky.urs.cz/item/CS_URS_2024_02/112251103"/>
    <hyperlink ref="F105" r:id="rId4" display="https://podminky.urs.cz/item/CS_URS_2024_02/162201417"/>
    <hyperlink ref="F107" r:id="rId5" display="https://podminky.urs.cz/item/CS_URS_2024_02/162201423"/>
    <hyperlink ref="F109" r:id="rId6" display="https://podminky.urs.cz/item/CS_URS_2024_02/162301963"/>
    <hyperlink ref="F111" r:id="rId7" display="https://podminky.urs.cz/item/CS_URS_2024_02/162301973"/>
    <hyperlink ref="F114" r:id="rId8" display="https://podminky.urs.cz/item/CS_URS_2024_02/919726125"/>
    <hyperlink ref="F116" r:id="rId9" display="https://podminky.urs.cz/item/CS_URS_2024_02/963051113"/>
    <hyperlink ref="F127" r:id="rId10" display="https://podminky.urs.cz/item/CS_URS_2024_02/997013212"/>
    <hyperlink ref="F129" r:id="rId11" display="https://podminky.urs.cz/item/CS_URS_2024_02/997013501"/>
    <hyperlink ref="F131" r:id="rId12" display="https://podminky.urs.cz/item/CS_URS_2024_02/997013509"/>
    <hyperlink ref="F134" r:id="rId13" display="https://podminky.urs.cz/item/CS_URS_2024_02/997013601"/>
    <hyperlink ref="F137" r:id="rId14" display="https://podminky.urs.cz/item/CS_URS_2024_02/998001123"/>
    <hyperlink ref="F140" r:id="rId15" display="https://podminky.urs.cz/item/CS_URS_2024_02/767161813"/>
    <hyperlink ref="F143" r:id="rId16" display="https://podminky.urs.cz/item/CS_URS_2024_02/767211801"/>
    <hyperlink ref="F147" r:id="rId17" display="https://podminky.urs.cz/item/CS_URS_2024_02/767221801"/>
    <hyperlink ref="F150" r:id="rId18" display="https://podminky.urs.cz/item/CS_URS_2024_02/767591801"/>
    <hyperlink ref="F152" r:id="rId19" display="https://podminky.urs.cz/item/CS_URS_2024_02/767991801"/>
    <hyperlink ref="F158" r:id="rId20" display="https://podminky.urs.cz/item/CS_URS_2024_02/767991801"/>
    <hyperlink ref="F166" r:id="rId21" display="https://podminky.urs.cz/item/CS_URS_2024_02/030001000"/>
    <hyperlink ref="F168" r:id="rId22" display="https://podminky.urs.cz/item/CS_URS_2024_02/034002000"/>
    <hyperlink ref="F170" r:id="rId23" display="https://podminky.urs.cz/item/CS_URS_2024_02/034103000"/>
    <hyperlink ref="F173" r:id="rId24" display="https://podminky.urs.cz/item/CS_URS_2024_02/041002000"/>
    <hyperlink ref="F178" r:id="rId25" display="https://podminky.urs.cz/item/CS_URS_2024_02/062002000"/>
    <hyperlink ref="F180" r:id="rId26" display="https://podminky.urs.cz/item/CS_URS_2024_02/062303000"/>
    <hyperlink ref="F182" r:id="rId27" display="https://podminky.urs.cz/item/CS_URS_2024_02/062503000"/>
    <hyperlink ref="F184" r:id="rId28" display="https://podminky.urs.cz/item/CS_URS_2024_02/063002000"/>
    <hyperlink ref="F186" r:id="rId29" display="https://podminky.urs.cz/item/CS_URS_2024_02/063603000"/>
    <hyperlink ref="F188" r:id="rId30" display="https://podminky.urs.cz/item/CS_URS_2024_02/065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ROZHLEDNA HLAVATICE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345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29. 8. 2024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ROUND((SUM(BE94:BE192)),  2)</f>
        <v>0</v>
      </c>
      <c r="G35" s="40"/>
      <c r="H35" s="40"/>
      <c r="I35" s="159">
        <v>0.20999999999999999</v>
      </c>
      <c r="J35" s="158">
        <f>ROUND(((SUM(BE94:BE192))*I35),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ROUND((SUM(BF94:BF192)),  2)</f>
        <v>0</v>
      </c>
      <c r="G36" s="40"/>
      <c r="H36" s="40"/>
      <c r="I36" s="159">
        <v>0.12</v>
      </c>
      <c r="J36" s="158">
        <f>ROUND(((SUM(BF94:BF192))*I36),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ROUND((SUM(BG94:BG192)),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ROUND((SUM(BH94:BH192)),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ROUND((SUM(BI94:BI192)),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ROZHLEDNA HLAVATICE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SO-02 - VIKLAN 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MAŠOV U TURNOVA</v>
      </c>
      <c r="G56" s="42"/>
      <c r="H56" s="42"/>
      <c r="I56" s="34" t="s">
        <v>23</v>
      </c>
      <c r="J56" s="74" t="str">
        <f>IF(J14="","",J14)</f>
        <v>29. 8. 2024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TURNOV, Antonína Dvořáka 335, Turnov</v>
      </c>
      <c r="G58" s="42"/>
      <c r="H58" s="42"/>
      <c r="I58" s="34" t="s">
        <v>31</v>
      </c>
      <c r="J58" s="38" t="str">
        <f>E23</f>
        <v>AGRAL PLAST spol. s r.o., Chrastavská 46, Liberec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Zuzana Morávková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105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106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346</v>
      </c>
      <c r="E66" s="184"/>
      <c r="F66" s="184"/>
      <c r="G66" s="184"/>
      <c r="H66" s="184"/>
      <c r="I66" s="184"/>
      <c r="J66" s="185">
        <f>J117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347</v>
      </c>
      <c r="E67" s="184"/>
      <c r="F67" s="184"/>
      <c r="G67" s="184"/>
      <c r="H67" s="184"/>
      <c r="I67" s="184"/>
      <c r="J67" s="185">
        <f>J125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107</v>
      </c>
      <c r="E68" s="184"/>
      <c r="F68" s="184"/>
      <c r="G68" s="184"/>
      <c r="H68" s="184"/>
      <c r="I68" s="184"/>
      <c r="J68" s="185">
        <f>J132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109</v>
      </c>
      <c r="E69" s="184"/>
      <c r="F69" s="184"/>
      <c r="G69" s="184"/>
      <c r="H69" s="184"/>
      <c r="I69" s="184"/>
      <c r="J69" s="185">
        <f>J173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111</v>
      </c>
      <c r="E70" s="179"/>
      <c r="F70" s="179"/>
      <c r="G70" s="179"/>
      <c r="H70" s="179"/>
      <c r="I70" s="179"/>
      <c r="J70" s="180">
        <f>J176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112</v>
      </c>
      <c r="E71" s="184"/>
      <c r="F71" s="184"/>
      <c r="G71" s="184"/>
      <c r="H71" s="184"/>
      <c r="I71" s="184"/>
      <c r="J71" s="185">
        <f>J177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114</v>
      </c>
      <c r="E72" s="184"/>
      <c r="F72" s="184"/>
      <c r="G72" s="184"/>
      <c r="H72" s="184"/>
      <c r="I72" s="184"/>
      <c r="J72" s="185">
        <f>J182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115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ROZHLEDNA HLAVATICE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98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 xml:space="preserve">SO-02 - VIKLAN 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MAŠOV U TURNOVA</v>
      </c>
      <c r="G88" s="42"/>
      <c r="H88" s="42"/>
      <c r="I88" s="34" t="s">
        <v>23</v>
      </c>
      <c r="J88" s="74" t="str">
        <f>IF(J14="","",J14)</f>
        <v>29. 8. 2024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MĚSTO TURNOV, Antonína Dvořáka 335, Turnov</v>
      </c>
      <c r="G90" s="42"/>
      <c r="H90" s="42"/>
      <c r="I90" s="34" t="s">
        <v>31</v>
      </c>
      <c r="J90" s="38" t="str">
        <f>E23</f>
        <v>AGRAL PLAST spol. s r.o., Chrastavská 46, Liberec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Zuzana Morávková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116</v>
      </c>
      <c r="D93" s="190" t="s">
        <v>57</v>
      </c>
      <c r="E93" s="190" t="s">
        <v>53</v>
      </c>
      <c r="F93" s="190" t="s">
        <v>54</v>
      </c>
      <c r="G93" s="190" t="s">
        <v>117</v>
      </c>
      <c r="H93" s="190" t="s">
        <v>118</v>
      </c>
      <c r="I93" s="190" t="s">
        <v>119</v>
      </c>
      <c r="J93" s="190" t="s">
        <v>103</v>
      </c>
      <c r="K93" s="191" t="s">
        <v>120</v>
      </c>
      <c r="L93" s="192"/>
      <c r="M93" s="94" t="s">
        <v>19</v>
      </c>
      <c r="N93" s="95" t="s">
        <v>42</v>
      </c>
      <c r="O93" s="95" t="s">
        <v>121</v>
      </c>
      <c r="P93" s="95" t="s">
        <v>122</v>
      </c>
      <c r="Q93" s="95" t="s">
        <v>123</v>
      </c>
      <c r="R93" s="95" t="s">
        <v>124</v>
      </c>
      <c r="S93" s="95" t="s">
        <v>125</v>
      </c>
      <c r="T93" s="96" t="s">
        <v>126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127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P95+P176</f>
        <v>0</v>
      </c>
      <c r="Q94" s="98"/>
      <c r="R94" s="195">
        <f>R95+R176</f>
        <v>15.580210360000001</v>
      </c>
      <c r="S94" s="98"/>
      <c r="T94" s="196">
        <f>T95+T176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104</v>
      </c>
      <c r="BK94" s="197">
        <f>BK95+BK176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128</v>
      </c>
      <c r="F95" s="201" t="s">
        <v>129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P96+P117+P125+P132+P173</f>
        <v>0</v>
      </c>
      <c r="Q95" s="206"/>
      <c r="R95" s="207">
        <f>R96+R117+R125+R132+R173</f>
        <v>15.580210360000001</v>
      </c>
      <c r="S95" s="206"/>
      <c r="T95" s="208">
        <f>T96+T117+T125+T132+T173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130</v>
      </c>
      <c r="BK95" s="211">
        <f>BK96+BK117+BK125+BK132+BK173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131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SUM(P97:P116)</f>
        <v>0</v>
      </c>
      <c r="Q96" s="206"/>
      <c r="R96" s="207">
        <f>SUM(R97:R116)</f>
        <v>0.094253800000000013</v>
      </c>
      <c r="S96" s="206"/>
      <c r="T96" s="208">
        <f>SUM(T97:T116)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130</v>
      </c>
      <c r="BK96" s="211">
        <f>SUM(BK97:BK116)</f>
        <v>0</v>
      </c>
    </row>
    <row r="97" s="2" customFormat="1" ht="44.25" customHeight="1">
      <c r="A97" s="40"/>
      <c r="B97" s="41"/>
      <c r="C97" s="214" t="s">
        <v>79</v>
      </c>
      <c r="D97" s="214" t="s">
        <v>132</v>
      </c>
      <c r="E97" s="215" t="s">
        <v>348</v>
      </c>
      <c r="F97" s="216" t="s">
        <v>349</v>
      </c>
      <c r="G97" s="217" t="s">
        <v>174</v>
      </c>
      <c r="H97" s="218">
        <v>20</v>
      </c>
      <c r="I97" s="219"/>
      <c r="J97" s="220">
        <f>ROUND(I97*H97,2)</f>
        <v>0</v>
      </c>
      <c r="K97" s="216" t="s">
        <v>136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137</v>
      </c>
      <c r="AT97" s="225" t="s">
        <v>132</v>
      </c>
      <c r="AU97" s="225" t="s">
        <v>81</v>
      </c>
      <c r="AY97" s="19" t="s">
        <v>130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137</v>
      </c>
      <c r="BM97" s="225" t="s">
        <v>350</v>
      </c>
    </row>
    <row r="98" s="2" customFormat="1">
      <c r="A98" s="40"/>
      <c r="B98" s="41"/>
      <c r="C98" s="42"/>
      <c r="D98" s="227" t="s">
        <v>139</v>
      </c>
      <c r="E98" s="42"/>
      <c r="F98" s="228" t="s">
        <v>351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139</v>
      </c>
      <c r="AU98" s="19" t="s">
        <v>81</v>
      </c>
    </row>
    <row r="99" s="2" customFormat="1" ht="33" customHeight="1">
      <c r="A99" s="40"/>
      <c r="B99" s="41"/>
      <c r="C99" s="214" t="s">
        <v>81</v>
      </c>
      <c r="D99" s="214" t="s">
        <v>132</v>
      </c>
      <c r="E99" s="215" t="s">
        <v>352</v>
      </c>
      <c r="F99" s="216" t="s">
        <v>353</v>
      </c>
      <c r="G99" s="217" t="s">
        <v>174</v>
      </c>
      <c r="H99" s="218">
        <v>20</v>
      </c>
      <c r="I99" s="219"/>
      <c r="J99" s="220">
        <f>ROUND(I99*H99,2)</f>
        <v>0</v>
      </c>
      <c r="K99" s="216" t="s">
        <v>136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137</v>
      </c>
      <c r="AT99" s="225" t="s">
        <v>132</v>
      </c>
      <c r="AU99" s="225" t="s">
        <v>81</v>
      </c>
      <c r="AY99" s="19" t="s">
        <v>130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137</v>
      </c>
      <c r="BM99" s="225" t="s">
        <v>354</v>
      </c>
    </row>
    <row r="100" s="2" customFormat="1">
      <c r="A100" s="40"/>
      <c r="B100" s="41"/>
      <c r="C100" s="42"/>
      <c r="D100" s="227" t="s">
        <v>139</v>
      </c>
      <c r="E100" s="42"/>
      <c r="F100" s="228" t="s">
        <v>355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81</v>
      </c>
    </row>
    <row r="101" s="2" customFormat="1" ht="21.75" customHeight="1">
      <c r="A101" s="40"/>
      <c r="B101" s="41"/>
      <c r="C101" s="214" t="s">
        <v>145</v>
      </c>
      <c r="D101" s="214" t="s">
        <v>132</v>
      </c>
      <c r="E101" s="215" t="s">
        <v>356</v>
      </c>
      <c r="F101" s="216" t="s">
        <v>357</v>
      </c>
      <c r="G101" s="217" t="s">
        <v>174</v>
      </c>
      <c r="H101" s="218">
        <v>40</v>
      </c>
      <c r="I101" s="219"/>
      <c r="J101" s="220">
        <f>ROUND(I101*H101,2)</f>
        <v>0</v>
      </c>
      <c r="K101" s="216" t="s">
        <v>136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137</v>
      </c>
      <c r="AT101" s="225" t="s">
        <v>132</v>
      </c>
      <c r="AU101" s="225" t="s">
        <v>81</v>
      </c>
      <c r="AY101" s="19" t="s">
        <v>130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137</v>
      </c>
      <c r="BM101" s="225" t="s">
        <v>358</v>
      </c>
    </row>
    <row r="102" s="2" customFormat="1">
      <c r="A102" s="40"/>
      <c r="B102" s="41"/>
      <c r="C102" s="42"/>
      <c r="D102" s="227" t="s">
        <v>139</v>
      </c>
      <c r="E102" s="42"/>
      <c r="F102" s="228" t="s">
        <v>359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81</v>
      </c>
    </row>
    <row r="103" s="2" customFormat="1" ht="55.5" customHeight="1">
      <c r="A103" s="40"/>
      <c r="B103" s="41"/>
      <c r="C103" s="214" t="s">
        <v>137</v>
      </c>
      <c r="D103" s="214" t="s">
        <v>132</v>
      </c>
      <c r="E103" s="215" t="s">
        <v>360</v>
      </c>
      <c r="F103" s="216" t="s">
        <v>361</v>
      </c>
      <c r="G103" s="217" t="s">
        <v>174</v>
      </c>
      <c r="H103" s="218">
        <v>22.100000000000001</v>
      </c>
      <c r="I103" s="219"/>
      <c r="J103" s="220">
        <f>ROUND(I103*H103,2)</f>
        <v>0</v>
      </c>
      <c r="K103" s="216" t="s">
        <v>136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137</v>
      </c>
      <c r="AT103" s="225" t="s">
        <v>132</v>
      </c>
      <c r="AU103" s="225" t="s">
        <v>81</v>
      </c>
      <c r="AY103" s="19" t="s">
        <v>130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137</v>
      </c>
      <c r="BM103" s="225" t="s">
        <v>362</v>
      </c>
    </row>
    <row r="104" s="2" customFormat="1">
      <c r="A104" s="40"/>
      <c r="B104" s="41"/>
      <c r="C104" s="42"/>
      <c r="D104" s="227" t="s">
        <v>139</v>
      </c>
      <c r="E104" s="42"/>
      <c r="F104" s="228" t="s">
        <v>363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139</v>
      </c>
      <c r="AU104" s="19" t="s">
        <v>81</v>
      </c>
    </row>
    <row r="105" s="13" customFormat="1">
      <c r="A105" s="13"/>
      <c r="B105" s="232"/>
      <c r="C105" s="233"/>
      <c r="D105" s="234" t="s">
        <v>182</v>
      </c>
      <c r="E105" s="235" t="s">
        <v>19</v>
      </c>
      <c r="F105" s="236" t="s">
        <v>364</v>
      </c>
      <c r="G105" s="233"/>
      <c r="H105" s="237">
        <v>20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182</v>
      </c>
      <c r="AU105" s="243" t="s">
        <v>81</v>
      </c>
      <c r="AV105" s="13" t="s">
        <v>81</v>
      </c>
      <c r="AW105" s="13" t="s">
        <v>33</v>
      </c>
      <c r="AX105" s="13" t="s">
        <v>72</v>
      </c>
      <c r="AY105" s="243" t="s">
        <v>130</v>
      </c>
    </row>
    <row r="106" s="13" customFormat="1">
      <c r="A106" s="13"/>
      <c r="B106" s="232"/>
      <c r="C106" s="233"/>
      <c r="D106" s="234" t="s">
        <v>182</v>
      </c>
      <c r="E106" s="235" t="s">
        <v>19</v>
      </c>
      <c r="F106" s="236" t="s">
        <v>365</v>
      </c>
      <c r="G106" s="233"/>
      <c r="H106" s="237">
        <v>2.1000000000000001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182</v>
      </c>
      <c r="AU106" s="243" t="s">
        <v>81</v>
      </c>
      <c r="AV106" s="13" t="s">
        <v>81</v>
      </c>
      <c r="AW106" s="13" t="s">
        <v>33</v>
      </c>
      <c r="AX106" s="13" t="s">
        <v>72</v>
      </c>
      <c r="AY106" s="243" t="s">
        <v>130</v>
      </c>
    </row>
    <row r="107" s="15" customFormat="1">
      <c r="A107" s="15"/>
      <c r="B107" s="255"/>
      <c r="C107" s="256"/>
      <c r="D107" s="234" t="s">
        <v>182</v>
      </c>
      <c r="E107" s="257" t="s">
        <v>19</v>
      </c>
      <c r="F107" s="258" t="s">
        <v>273</v>
      </c>
      <c r="G107" s="256"/>
      <c r="H107" s="259">
        <v>22.100000000000001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182</v>
      </c>
      <c r="AU107" s="265" t="s">
        <v>81</v>
      </c>
      <c r="AV107" s="15" t="s">
        <v>137</v>
      </c>
      <c r="AW107" s="15" t="s">
        <v>33</v>
      </c>
      <c r="AX107" s="15" t="s">
        <v>79</v>
      </c>
      <c r="AY107" s="265" t="s">
        <v>130</v>
      </c>
    </row>
    <row r="108" s="2" customFormat="1" ht="37.8" customHeight="1">
      <c r="A108" s="40"/>
      <c r="B108" s="41"/>
      <c r="C108" s="214" t="s">
        <v>154</v>
      </c>
      <c r="D108" s="214" t="s">
        <v>132</v>
      </c>
      <c r="E108" s="215" t="s">
        <v>366</v>
      </c>
      <c r="F108" s="216" t="s">
        <v>367</v>
      </c>
      <c r="G108" s="217" t="s">
        <v>179</v>
      </c>
      <c r="H108" s="218">
        <v>0.185</v>
      </c>
      <c r="I108" s="219"/>
      <c r="J108" s="220">
        <f>ROUND(I108*H108,2)</f>
        <v>0</v>
      </c>
      <c r="K108" s="216" t="s">
        <v>136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137</v>
      </c>
      <c r="AT108" s="225" t="s">
        <v>132</v>
      </c>
      <c r="AU108" s="225" t="s">
        <v>81</v>
      </c>
      <c r="AY108" s="19" t="s">
        <v>130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137</v>
      </c>
      <c r="BM108" s="225" t="s">
        <v>368</v>
      </c>
    </row>
    <row r="109" s="2" customFormat="1">
      <c r="A109" s="40"/>
      <c r="B109" s="41"/>
      <c r="C109" s="42"/>
      <c r="D109" s="227" t="s">
        <v>139</v>
      </c>
      <c r="E109" s="42"/>
      <c r="F109" s="228" t="s">
        <v>369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139</v>
      </c>
      <c r="AU109" s="19" t="s">
        <v>81</v>
      </c>
    </row>
    <row r="110" s="13" customFormat="1">
      <c r="A110" s="13"/>
      <c r="B110" s="232"/>
      <c r="C110" s="233"/>
      <c r="D110" s="234" t="s">
        <v>182</v>
      </c>
      <c r="E110" s="235" t="s">
        <v>19</v>
      </c>
      <c r="F110" s="236" t="s">
        <v>370</v>
      </c>
      <c r="G110" s="233"/>
      <c r="H110" s="237">
        <v>0.185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182</v>
      </c>
      <c r="AU110" s="243" t="s">
        <v>81</v>
      </c>
      <c r="AV110" s="13" t="s">
        <v>81</v>
      </c>
      <c r="AW110" s="13" t="s">
        <v>33</v>
      </c>
      <c r="AX110" s="13" t="s">
        <v>79</v>
      </c>
      <c r="AY110" s="243" t="s">
        <v>130</v>
      </c>
    </row>
    <row r="111" s="2" customFormat="1" ht="37.8" customHeight="1">
      <c r="A111" s="40"/>
      <c r="B111" s="41"/>
      <c r="C111" s="214" t="s">
        <v>159</v>
      </c>
      <c r="D111" s="214" t="s">
        <v>132</v>
      </c>
      <c r="E111" s="215" t="s">
        <v>371</v>
      </c>
      <c r="F111" s="216" t="s">
        <v>372</v>
      </c>
      <c r="G111" s="217" t="s">
        <v>179</v>
      </c>
      <c r="H111" s="218">
        <v>0.185</v>
      </c>
      <c r="I111" s="219"/>
      <c r="J111" s="220">
        <f>ROUND(I111*H111,2)</f>
        <v>0</v>
      </c>
      <c r="K111" s="216" t="s">
        <v>136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0.50948000000000004</v>
      </c>
      <c r="R111" s="223">
        <f>Q111*H111</f>
        <v>0.094253800000000013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137</v>
      </c>
      <c r="AT111" s="225" t="s">
        <v>132</v>
      </c>
      <c r="AU111" s="225" t="s">
        <v>81</v>
      </c>
      <c r="AY111" s="19" t="s">
        <v>130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137</v>
      </c>
      <c r="BM111" s="225" t="s">
        <v>373</v>
      </c>
    </row>
    <row r="112" s="2" customFormat="1">
      <c r="A112" s="40"/>
      <c r="B112" s="41"/>
      <c r="C112" s="42"/>
      <c r="D112" s="227" t="s">
        <v>139</v>
      </c>
      <c r="E112" s="42"/>
      <c r="F112" s="228" t="s">
        <v>374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</v>
      </c>
      <c r="AU112" s="19" t="s">
        <v>81</v>
      </c>
    </row>
    <row r="113" s="13" customFormat="1">
      <c r="A113" s="13"/>
      <c r="B113" s="232"/>
      <c r="C113" s="233"/>
      <c r="D113" s="234" t="s">
        <v>182</v>
      </c>
      <c r="E113" s="235" t="s">
        <v>19</v>
      </c>
      <c r="F113" s="236" t="s">
        <v>370</v>
      </c>
      <c r="G113" s="233"/>
      <c r="H113" s="237">
        <v>0.185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182</v>
      </c>
      <c r="AU113" s="243" t="s">
        <v>81</v>
      </c>
      <c r="AV113" s="13" t="s">
        <v>81</v>
      </c>
      <c r="AW113" s="13" t="s">
        <v>33</v>
      </c>
      <c r="AX113" s="13" t="s">
        <v>79</v>
      </c>
      <c r="AY113" s="243" t="s">
        <v>130</v>
      </c>
    </row>
    <row r="114" s="2" customFormat="1" ht="33" customHeight="1">
      <c r="A114" s="40"/>
      <c r="B114" s="41"/>
      <c r="C114" s="214" t="s">
        <v>164</v>
      </c>
      <c r="D114" s="214" t="s">
        <v>132</v>
      </c>
      <c r="E114" s="215" t="s">
        <v>375</v>
      </c>
      <c r="F114" s="216" t="s">
        <v>376</v>
      </c>
      <c r="G114" s="217" t="s">
        <v>174</v>
      </c>
      <c r="H114" s="218">
        <v>40</v>
      </c>
      <c r="I114" s="219"/>
      <c r="J114" s="220">
        <f>ROUND(I114*H114,2)</f>
        <v>0</v>
      </c>
      <c r="K114" s="216" t="s">
        <v>136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137</v>
      </c>
      <c r="AT114" s="225" t="s">
        <v>132</v>
      </c>
      <c r="AU114" s="225" t="s">
        <v>81</v>
      </c>
      <c r="AY114" s="19" t="s">
        <v>130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137</v>
      </c>
      <c r="BM114" s="225" t="s">
        <v>377</v>
      </c>
    </row>
    <row r="115" s="2" customFormat="1">
      <c r="A115" s="40"/>
      <c r="B115" s="41"/>
      <c r="C115" s="42"/>
      <c r="D115" s="227" t="s">
        <v>139</v>
      </c>
      <c r="E115" s="42"/>
      <c r="F115" s="228" t="s">
        <v>378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</v>
      </c>
      <c r="AU115" s="19" t="s">
        <v>81</v>
      </c>
    </row>
    <row r="116" s="13" customFormat="1">
      <c r="A116" s="13"/>
      <c r="B116" s="232"/>
      <c r="C116" s="233"/>
      <c r="D116" s="234" t="s">
        <v>182</v>
      </c>
      <c r="E116" s="235" t="s">
        <v>19</v>
      </c>
      <c r="F116" s="236" t="s">
        <v>379</v>
      </c>
      <c r="G116" s="233"/>
      <c r="H116" s="237">
        <v>40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182</v>
      </c>
      <c r="AU116" s="243" t="s">
        <v>81</v>
      </c>
      <c r="AV116" s="13" t="s">
        <v>81</v>
      </c>
      <c r="AW116" s="13" t="s">
        <v>33</v>
      </c>
      <c r="AX116" s="13" t="s">
        <v>79</v>
      </c>
      <c r="AY116" s="243" t="s">
        <v>130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145</v>
      </c>
      <c r="F117" s="212" t="s">
        <v>380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SUM(P118:P124)</f>
        <v>0</v>
      </c>
      <c r="Q117" s="206"/>
      <c r="R117" s="207">
        <f>SUM(R118:R124)</f>
        <v>14.989722</v>
      </c>
      <c r="S117" s="206"/>
      <c r="T117" s="208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79</v>
      </c>
      <c r="AT117" s="210" t="s">
        <v>71</v>
      </c>
      <c r="AU117" s="210" t="s">
        <v>79</v>
      </c>
      <c r="AY117" s="209" t="s">
        <v>130</v>
      </c>
      <c r="BK117" s="211">
        <f>SUM(BK118:BK124)</f>
        <v>0</v>
      </c>
    </row>
    <row r="118" s="2" customFormat="1" ht="55.5" customHeight="1">
      <c r="A118" s="40"/>
      <c r="B118" s="41"/>
      <c r="C118" s="214" t="s">
        <v>171</v>
      </c>
      <c r="D118" s="214" t="s">
        <v>132</v>
      </c>
      <c r="E118" s="215" t="s">
        <v>381</v>
      </c>
      <c r="F118" s="216" t="s">
        <v>382</v>
      </c>
      <c r="G118" s="217" t="s">
        <v>179</v>
      </c>
      <c r="H118" s="218">
        <v>5.6310000000000002</v>
      </c>
      <c r="I118" s="219"/>
      <c r="J118" s="220">
        <f>ROUND(I118*H118,2)</f>
        <v>0</v>
      </c>
      <c r="K118" s="216" t="s">
        <v>136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2.6619999999999999</v>
      </c>
      <c r="R118" s="223">
        <f>Q118*H118</f>
        <v>14.989722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137</v>
      </c>
      <c r="AT118" s="225" t="s">
        <v>132</v>
      </c>
      <c r="AU118" s="225" t="s">
        <v>81</v>
      </c>
      <c r="AY118" s="19" t="s">
        <v>130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137</v>
      </c>
      <c r="BM118" s="225" t="s">
        <v>383</v>
      </c>
    </row>
    <row r="119" s="2" customFormat="1">
      <c r="A119" s="40"/>
      <c r="B119" s="41"/>
      <c r="C119" s="42"/>
      <c r="D119" s="227" t="s">
        <v>139</v>
      </c>
      <c r="E119" s="42"/>
      <c r="F119" s="228" t="s">
        <v>384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139</v>
      </c>
      <c r="AU119" s="19" t="s">
        <v>81</v>
      </c>
    </row>
    <row r="120" s="2" customFormat="1">
      <c r="A120" s="40"/>
      <c r="B120" s="41"/>
      <c r="C120" s="42"/>
      <c r="D120" s="234" t="s">
        <v>250</v>
      </c>
      <c r="E120" s="42"/>
      <c r="F120" s="244" t="s">
        <v>385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250</v>
      </c>
      <c r="AU120" s="19" t="s">
        <v>81</v>
      </c>
    </row>
    <row r="121" s="13" customFormat="1">
      <c r="A121" s="13"/>
      <c r="B121" s="232"/>
      <c r="C121" s="233"/>
      <c r="D121" s="234" t="s">
        <v>182</v>
      </c>
      <c r="E121" s="235" t="s">
        <v>19</v>
      </c>
      <c r="F121" s="236" t="s">
        <v>386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182</v>
      </c>
      <c r="AU121" s="243" t="s">
        <v>81</v>
      </c>
      <c r="AV121" s="13" t="s">
        <v>81</v>
      </c>
      <c r="AW121" s="13" t="s">
        <v>33</v>
      </c>
      <c r="AX121" s="13" t="s">
        <v>72</v>
      </c>
      <c r="AY121" s="243" t="s">
        <v>130</v>
      </c>
    </row>
    <row r="122" s="13" customFormat="1">
      <c r="A122" s="13"/>
      <c r="B122" s="232"/>
      <c r="C122" s="233"/>
      <c r="D122" s="234" t="s">
        <v>182</v>
      </c>
      <c r="E122" s="235" t="s">
        <v>19</v>
      </c>
      <c r="F122" s="236" t="s">
        <v>387</v>
      </c>
      <c r="G122" s="233"/>
      <c r="H122" s="237">
        <v>0.495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182</v>
      </c>
      <c r="AU122" s="243" t="s">
        <v>81</v>
      </c>
      <c r="AV122" s="13" t="s">
        <v>81</v>
      </c>
      <c r="AW122" s="13" t="s">
        <v>33</v>
      </c>
      <c r="AX122" s="13" t="s">
        <v>72</v>
      </c>
      <c r="AY122" s="243" t="s">
        <v>130</v>
      </c>
    </row>
    <row r="123" s="13" customFormat="1">
      <c r="A123" s="13"/>
      <c r="B123" s="232"/>
      <c r="C123" s="233"/>
      <c r="D123" s="234" t="s">
        <v>182</v>
      </c>
      <c r="E123" s="235" t="s">
        <v>19</v>
      </c>
      <c r="F123" s="236" t="s">
        <v>388</v>
      </c>
      <c r="G123" s="233"/>
      <c r="H123" s="237">
        <v>4.1360000000000001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182</v>
      </c>
      <c r="AU123" s="243" t="s">
        <v>81</v>
      </c>
      <c r="AV123" s="13" t="s">
        <v>81</v>
      </c>
      <c r="AW123" s="13" t="s">
        <v>33</v>
      </c>
      <c r="AX123" s="13" t="s">
        <v>72</v>
      </c>
      <c r="AY123" s="243" t="s">
        <v>130</v>
      </c>
    </row>
    <row r="124" s="15" customFormat="1">
      <c r="A124" s="15"/>
      <c r="B124" s="255"/>
      <c r="C124" s="256"/>
      <c r="D124" s="234" t="s">
        <v>182</v>
      </c>
      <c r="E124" s="257" t="s">
        <v>19</v>
      </c>
      <c r="F124" s="258" t="s">
        <v>273</v>
      </c>
      <c r="G124" s="256"/>
      <c r="H124" s="259">
        <v>5.6310000000000002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182</v>
      </c>
      <c r="AU124" s="265" t="s">
        <v>81</v>
      </c>
      <c r="AV124" s="15" t="s">
        <v>137</v>
      </c>
      <c r="AW124" s="15" t="s">
        <v>33</v>
      </c>
      <c r="AX124" s="15" t="s">
        <v>79</v>
      </c>
      <c r="AY124" s="265" t="s">
        <v>130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159</v>
      </c>
      <c r="F125" s="212" t="s">
        <v>389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SUM(P126:P131)</f>
        <v>0</v>
      </c>
      <c r="Q125" s="206"/>
      <c r="R125" s="207">
        <f>SUM(R126:R131)</f>
        <v>0.29070000000000001</v>
      </c>
      <c r="S125" s="206"/>
      <c r="T125" s="208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79</v>
      </c>
      <c r="AT125" s="210" t="s">
        <v>71</v>
      </c>
      <c r="AU125" s="210" t="s">
        <v>79</v>
      </c>
      <c r="AY125" s="209" t="s">
        <v>130</v>
      </c>
      <c r="BK125" s="211">
        <f>SUM(BK126:BK131)</f>
        <v>0</v>
      </c>
    </row>
    <row r="126" s="2" customFormat="1" ht="37.8" customHeight="1">
      <c r="A126" s="40"/>
      <c r="B126" s="41"/>
      <c r="C126" s="214" t="s">
        <v>169</v>
      </c>
      <c r="D126" s="214" t="s">
        <v>132</v>
      </c>
      <c r="E126" s="215" t="s">
        <v>390</v>
      </c>
      <c r="F126" s="216" t="s">
        <v>391</v>
      </c>
      <c r="G126" s="217" t="s">
        <v>174</v>
      </c>
      <c r="H126" s="218">
        <v>17</v>
      </c>
      <c r="I126" s="219"/>
      <c r="J126" s="220">
        <f>ROUND(I126*H126,2)</f>
        <v>0</v>
      </c>
      <c r="K126" s="216" t="s">
        <v>136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0.017100000000000001</v>
      </c>
      <c r="R126" s="223">
        <f>Q126*H126</f>
        <v>0.29070000000000001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137</v>
      </c>
      <c r="AT126" s="225" t="s">
        <v>132</v>
      </c>
      <c r="AU126" s="225" t="s">
        <v>81</v>
      </c>
      <c r="AY126" s="19" t="s">
        <v>130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137</v>
      </c>
      <c r="BM126" s="225" t="s">
        <v>392</v>
      </c>
    </row>
    <row r="127" s="2" customFormat="1">
      <c r="A127" s="40"/>
      <c r="B127" s="41"/>
      <c r="C127" s="42"/>
      <c r="D127" s="227" t="s">
        <v>139</v>
      </c>
      <c r="E127" s="42"/>
      <c r="F127" s="228" t="s">
        <v>393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139</v>
      </c>
      <c r="AU127" s="19" t="s">
        <v>81</v>
      </c>
    </row>
    <row r="128" s="13" customFormat="1">
      <c r="A128" s="13"/>
      <c r="B128" s="232"/>
      <c r="C128" s="233"/>
      <c r="D128" s="234" t="s">
        <v>182</v>
      </c>
      <c r="E128" s="235" t="s">
        <v>19</v>
      </c>
      <c r="F128" s="236" t="s">
        <v>394</v>
      </c>
      <c r="G128" s="233"/>
      <c r="H128" s="237">
        <v>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182</v>
      </c>
      <c r="AU128" s="243" t="s">
        <v>81</v>
      </c>
      <c r="AV128" s="13" t="s">
        <v>81</v>
      </c>
      <c r="AW128" s="13" t="s">
        <v>33</v>
      </c>
      <c r="AX128" s="13" t="s">
        <v>72</v>
      </c>
      <c r="AY128" s="243" t="s">
        <v>130</v>
      </c>
    </row>
    <row r="129" s="13" customFormat="1">
      <c r="A129" s="13"/>
      <c r="B129" s="232"/>
      <c r="C129" s="233"/>
      <c r="D129" s="234" t="s">
        <v>182</v>
      </c>
      <c r="E129" s="235" t="s">
        <v>19</v>
      </c>
      <c r="F129" s="236" t="s">
        <v>395</v>
      </c>
      <c r="G129" s="233"/>
      <c r="H129" s="237">
        <v>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182</v>
      </c>
      <c r="AU129" s="243" t="s">
        <v>81</v>
      </c>
      <c r="AV129" s="13" t="s">
        <v>81</v>
      </c>
      <c r="AW129" s="13" t="s">
        <v>33</v>
      </c>
      <c r="AX129" s="13" t="s">
        <v>72</v>
      </c>
      <c r="AY129" s="243" t="s">
        <v>130</v>
      </c>
    </row>
    <row r="130" s="13" customFormat="1">
      <c r="A130" s="13"/>
      <c r="B130" s="232"/>
      <c r="C130" s="233"/>
      <c r="D130" s="234" t="s">
        <v>182</v>
      </c>
      <c r="E130" s="235" t="s">
        <v>19</v>
      </c>
      <c r="F130" s="236" t="s">
        <v>396</v>
      </c>
      <c r="G130" s="233"/>
      <c r="H130" s="237">
        <v>12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182</v>
      </c>
      <c r="AU130" s="243" t="s">
        <v>81</v>
      </c>
      <c r="AV130" s="13" t="s">
        <v>81</v>
      </c>
      <c r="AW130" s="13" t="s">
        <v>33</v>
      </c>
      <c r="AX130" s="13" t="s">
        <v>72</v>
      </c>
      <c r="AY130" s="243" t="s">
        <v>130</v>
      </c>
    </row>
    <row r="131" s="15" customFormat="1">
      <c r="A131" s="15"/>
      <c r="B131" s="255"/>
      <c r="C131" s="256"/>
      <c r="D131" s="234" t="s">
        <v>182</v>
      </c>
      <c r="E131" s="257" t="s">
        <v>19</v>
      </c>
      <c r="F131" s="258" t="s">
        <v>273</v>
      </c>
      <c r="G131" s="256"/>
      <c r="H131" s="259">
        <v>17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182</v>
      </c>
      <c r="AU131" s="265" t="s">
        <v>81</v>
      </c>
      <c r="AV131" s="15" t="s">
        <v>137</v>
      </c>
      <c r="AW131" s="15" t="s">
        <v>33</v>
      </c>
      <c r="AX131" s="15" t="s">
        <v>79</v>
      </c>
      <c r="AY131" s="265" t="s">
        <v>130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169</v>
      </c>
      <c r="F132" s="212" t="s">
        <v>170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SUM(P133:P172)</f>
        <v>0</v>
      </c>
      <c r="Q132" s="206"/>
      <c r="R132" s="207">
        <f>SUM(R133:R172)</f>
        <v>0.20553455999999998</v>
      </c>
      <c r="S132" s="206"/>
      <c r="T132" s="208">
        <f>SUM(T133:T172)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79</v>
      </c>
      <c r="AT132" s="210" t="s">
        <v>71</v>
      </c>
      <c r="AU132" s="210" t="s">
        <v>79</v>
      </c>
      <c r="AY132" s="209" t="s">
        <v>130</v>
      </c>
      <c r="BK132" s="211">
        <f>SUM(BK133:BK172)</f>
        <v>0</v>
      </c>
    </row>
    <row r="133" s="2" customFormat="1" ht="55.5" customHeight="1">
      <c r="A133" s="40"/>
      <c r="B133" s="41"/>
      <c r="C133" s="214" t="s">
        <v>184</v>
      </c>
      <c r="D133" s="214" t="s">
        <v>132</v>
      </c>
      <c r="E133" s="215" t="s">
        <v>397</v>
      </c>
      <c r="F133" s="216" t="s">
        <v>398</v>
      </c>
      <c r="G133" s="217" t="s">
        <v>174</v>
      </c>
      <c r="H133" s="218">
        <v>84</v>
      </c>
      <c r="I133" s="219"/>
      <c r="J133" s="220">
        <f>ROUND(I133*H133,2)</f>
        <v>0</v>
      </c>
      <c r="K133" s="216" t="s">
        <v>136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137</v>
      </c>
      <c r="AT133" s="225" t="s">
        <v>132</v>
      </c>
      <c r="AU133" s="225" t="s">
        <v>81</v>
      </c>
      <c r="AY133" s="19" t="s">
        <v>130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137</v>
      </c>
      <c r="BM133" s="225" t="s">
        <v>399</v>
      </c>
    </row>
    <row r="134" s="2" customFormat="1">
      <c r="A134" s="40"/>
      <c r="B134" s="41"/>
      <c r="C134" s="42"/>
      <c r="D134" s="227" t="s">
        <v>139</v>
      </c>
      <c r="E134" s="42"/>
      <c r="F134" s="228" t="s">
        <v>400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139</v>
      </c>
      <c r="AU134" s="19" t="s">
        <v>81</v>
      </c>
    </row>
    <row r="135" s="2" customFormat="1">
      <c r="A135" s="40"/>
      <c r="B135" s="41"/>
      <c r="C135" s="42"/>
      <c r="D135" s="234" t="s">
        <v>250</v>
      </c>
      <c r="E135" s="42"/>
      <c r="F135" s="244" t="s">
        <v>401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250</v>
      </c>
      <c r="AU135" s="19" t="s">
        <v>81</v>
      </c>
    </row>
    <row r="136" s="13" customFormat="1">
      <c r="A136" s="13"/>
      <c r="B136" s="232"/>
      <c r="C136" s="233"/>
      <c r="D136" s="234" t="s">
        <v>182</v>
      </c>
      <c r="E136" s="235" t="s">
        <v>19</v>
      </c>
      <c r="F136" s="236" t="s">
        <v>402</v>
      </c>
      <c r="G136" s="233"/>
      <c r="H136" s="237">
        <v>60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182</v>
      </c>
      <c r="AU136" s="243" t="s">
        <v>81</v>
      </c>
      <c r="AV136" s="13" t="s">
        <v>81</v>
      </c>
      <c r="AW136" s="13" t="s">
        <v>33</v>
      </c>
      <c r="AX136" s="13" t="s">
        <v>72</v>
      </c>
      <c r="AY136" s="243" t="s">
        <v>130</v>
      </c>
    </row>
    <row r="137" s="13" customFormat="1">
      <c r="A137" s="13"/>
      <c r="B137" s="232"/>
      <c r="C137" s="233"/>
      <c r="D137" s="234" t="s">
        <v>182</v>
      </c>
      <c r="E137" s="235" t="s">
        <v>19</v>
      </c>
      <c r="F137" s="236" t="s">
        <v>403</v>
      </c>
      <c r="G137" s="233"/>
      <c r="H137" s="237">
        <v>24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182</v>
      </c>
      <c r="AU137" s="243" t="s">
        <v>81</v>
      </c>
      <c r="AV137" s="13" t="s">
        <v>81</v>
      </c>
      <c r="AW137" s="13" t="s">
        <v>33</v>
      </c>
      <c r="AX137" s="13" t="s">
        <v>72</v>
      </c>
      <c r="AY137" s="243" t="s">
        <v>130</v>
      </c>
    </row>
    <row r="138" s="15" customFormat="1">
      <c r="A138" s="15"/>
      <c r="B138" s="255"/>
      <c r="C138" s="256"/>
      <c r="D138" s="234" t="s">
        <v>182</v>
      </c>
      <c r="E138" s="257" t="s">
        <v>19</v>
      </c>
      <c r="F138" s="258" t="s">
        <v>273</v>
      </c>
      <c r="G138" s="256"/>
      <c r="H138" s="259">
        <v>84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182</v>
      </c>
      <c r="AU138" s="265" t="s">
        <v>81</v>
      </c>
      <c r="AV138" s="15" t="s">
        <v>137</v>
      </c>
      <c r="AW138" s="15" t="s">
        <v>33</v>
      </c>
      <c r="AX138" s="15" t="s">
        <v>79</v>
      </c>
      <c r="AY138" s="265" t="s">
        <v>130</v>
      </c>
    </row>
    <row r="139" s="2" customFormat="1" ht="55.5" customHeight="1">
      <c r="A139" s="40"/>
      <c r="B139" s="41"/>
      <c r="C139" s="214" t="s">
        <v>189</v>
      </c>
      <c r="D139" s="214" t="s">
        <v>132</v>
      </c>
      <c r="E139" s="215" t="s">
        <v>404</v>
      </c>
      <c r="F139" s="216" t="s">
        <v>405</v>
      </c>
      <c r="G139" s="217" t="s">
        <v>174</v>
      </c>
      <c r="H139" s="218">
        <v>7560</v>
      </c>
      <c r="I139" s="219"/>
      <c r="J139" s="220">
        <f>ROUND(I139*H139,2)</f>
        <v>0</v>
      </c>
      <c r="K139" s="216" t="s">
        <v>136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137</v>
      </c>
      <c r="AT139" s="225" t="s">
        <v>132</v>
      </c>
      <c r="AU139" s="225" t="s">
        <v>81</v>
      </c>
      <c r="AY139" s="19" t="s">
        <v>130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137</v>
      </c>
      <c r="BM139" s="225" t="s">
        <v>406</v>
      </c>
    </row>
    <row r="140" s="2" customFormat="1">
      <c r="A140" s="40"/>
      <c r="B140" s="41"/>
      <c r="C140" s="42"/>
      <c r="D140" s="227" t="s">
        <v>139</v>
      </c>
      <c r="E140" s="42"/>
      <c r="F140" s="228" t="s">
        <v>407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139</v>
      </c>
      <c r="AU140" s="19" t="s">
        <v>81</v>
      </c>
    </row>
    <row r="141" s="13" customFormat="1">
      <c r="A141" s="13"/>
      <c r="B141" s="232"/>
      <c r="C141" s="233"/>
      <c r="D141" s="234" t="s">
        <v>182</v>
      </c>
      <c r="E141" s="235" t="s">
        <v>19</v>
      </c>
      <c r="F141" s="236" t="s">
        <v>408</v>
      </c>
      <c r="G141" s="233"/>
      <c r="H141" s="237">
        <v>7560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182</v>
      </c>
      <c r="AU141" s="243" t="s">
        <v>81</v>
      </c>
      <c r="AV141" s="13" t="s">
        <v>81</v>
      </c>
      <c r="AW141" s="13" t="s">
        <v>33</v>
      </c>
      <c r="AX141" s="13" t="s">
        <v>79</v>
      </c>
      <c r="AY141" s="243" t="s">
        <v>130</v>
      </c>
    </row>
    <row r="142" s="2" customFormat="1" ht="55.5" customHeight="1">
      <c r="A142" s="40"/>
      <c r="B142" s="41"/>
      <c r="C142" s="214" t="s">
        <v>8</v>
      </c>
      <c r="D142" s="214" t="s">
        <v>132</v>
      </c>
      <c r="E142" s="215" t="s">
        <v>409</v>
      </c>
      <c r="F142" s="216" t="s">
        <v>410</v>
      </c>
      <c r="G142" s="217" t="s">
        <v>135</v>
      </c>
      <c r="H142" s="218">
        <v>1</v>
      </c>
      <c r="I142" s="219"/>
      <c r="J142" s="220">
        <f>ROUND(I142*H142,2)</f>
        <v>0</v>
      </c>
      <c r="K142" s="216" t="s">
        <v>136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137</v>
      </c>
      <c r="AT142" s="225" t="s">
        <v>132</v>
      </c>
      <c r="AU142" s="225" t="s">
        <v>81</v>
      </c>
      <c r="AY142" s="19" t="s">
        <v>130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137</v>
      </c>
      <c r="BM142" s="225" t="s">
        <v>411</v>
      </c>
    </row>
    <row r="143" s="2" customFormat="1">
      <c r="A143" s="40"/>
      <c r="B143" s="41"/>
      <c r="C143" s="42"/>
      <c r="D143" s="227" t="s">
        <v>139</v>
      </c>
      <c r="E143" s="42"/>
      <c r="F143" s="228" t="s">
        <v>412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139</v>
      </c>
      <c r="AU143" s="19" t="s">
        <v>81</v>
      </c>
    </row>
    <row r="144" s="2" customFormat="1" ht="55.5" customHeight="1">
      <c r="A144" s="40"/>
      <c r="B144" s="41"/>
      <c r="C144" s="214" t="s">
        <v>198</v>
      </c>
      <c r="D144" s="214" t="s">
        <v>132</v>
      </c>
      <c r="E144" s="215" t="s">
        <v>413</v>
      </c>
      <c r="F144" s="216" t="s">
        <v>414</v>
      </c>
      <c r="G144" s="217" t="s">
        <v>174</v>
      </c>
      <c r="H144" s="218">
        <v>84</v>
      </c>
      <c r="I144" s="219"/>
      <c r="J144" s="220">
        <f>ROUND(I144*H144,2)</f>
        <v>0</v>
      </c>
      <c r="K144" s="216" t="s">
        <v>136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137</v>
      </c>
      <c r="AT144" s="225" t="s">
        <v>132</v>
      </c>
      <c r="AU144" s="225" t="s">
        <v>81</v>
      </c>
      <c r="AY144" s="19" t="s">
        <v>130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137</v>
      </c>
      <c r="BM144" s="225" t="s">
        <v>415</v>
      </c>
    </row>
    <row r="145" s="2" customFormat="1">
      <c r="A145" s="40"/>
      <c r="B145" s="41"/>
      <c r="C145" s="42"/>
      <c r="D145" s="227" t="s">
        <v>139</v>
      </c>
      <c r="E145" s="42"/>
      <c r="F145" s="228" t="s">
        <v>416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139</v>
      </c>
      <c r="AU145" s="19" t="s">
        <v>81</v>
      </c>
    </row>
    <row r="146" s="2" customFormat="1">
      <c r="A146" s="40"/>
      <c r="B146" s="41"/>
      <c r="C146" s="42"/>
      <c r="D146" s="234" t="s">
        <v>250</v>
      </c>
      <c r="E146" s="42"/>
      <c r="F146" s="244" t="s">
        <v>401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250</v>
      </c>
      <c r="AU146" s="19" t="s">
        <v>81</v>
      </c>
    </row>
    <row r="147" s="13" customFormat="1">
      <c r="A147" s="13"/>
      <c r="B147" s="232"/>
      <c r="C147" s="233"/>
      <c r="D147" s="234" t="s">
        <v>182</v>
      </c>
      <c r="E147" s="235" t="s">
        <v>19</v>
      </c>
      <c r="F147" s="236" t="s">
        <v>417</v>
      </c>
      <c r="G147" s="233"/>
      <c r="H147" s="237">
        <v>84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182</v>
      </c>
      <c r="AU147" s="243" t="s">
        <v>81</v>
      </c>
      <c r="AV147" s="13" t="s">
        <v>81</v>
      </c>
      <c r="AW147" s="13" t="s">
        <v>33</v>
      </c>
      <c r="AX147" s="13" t="s">
        <v>79</v>
      </c>
      <c r="AY147" s="243" t="s">
        <v>130</v>
      </c>
    </row>
    <row r="148" s="2" customFormat="1" ht="24.15" customHeight="1">
      <c r="A148" s="40"/>
      <c r="B148" s="41"/>
      <c r="C148" s="214" t="s">
        <v>202</v>
      </c>
      <c r="D148" s="214" t="s">
        <v>132</v>
      </c>
      <c r="E148" s="215" t="s">
        <v>418</v>
      </c>
      <c r="F148" s="216" t="s">
        <v>419</v>
      </c>
      <c r="G148" s="217" t="s">
        <v>196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137</v>
      </c>
      <c r="AT148" s="225" t="s">
        <v>132</v>
      </c>
      <c r="AU148" s="225" t="s">
        <v>81</v>
      </c>
      <c r="AY148" s="19" t="s">
        <v>130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137</v>
      </c>
      <c r="BM148" s="225" t="s">
        <v>420</v>
      </c>
    </row>
    <row r="149" s="2" customFormat="1" ht="24.15" customHeight="1">
      <c r="A149" s="40"/>
      <c r="B149" s="41"/>
      <c r="C149" s="214" t="s">
        <v>208</v>
      </c>
      <c r="D149" s="214" t="s">
        <v>132</v>
      </c>
      <c r="E149" s="215" t="s">
        <v>421</v>
      </c>
      <c r="F149" s="216" t="s">
        <v>422</v>
      </c>
      <c r="G149" s="217" t="s">
        <v>179</v>
      </c>
      <c r="H149" s="218">
        <v>2.9950000000000001</v>
      </c>
      <c r="I149" s="219"/>
      <c r="J149" s="220">
        <f>ROUND(I149*H149,2)</f>
        <v>0</v>
      </c>
      <c r="K149" s="216" t="s">
        <v>136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137</v>
      </c>
      <c r="AT149" s="225" t="s">
        <v>132</v>
      </c>
      <c r="AU149" s="225" t="s">
        <v>81</v>
      </c>
      <c r="AY149" s="19" t="s">
        <v>130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137</v>
      </c>
      <c r="BM149" s="225" t="s">
        <v>423</v>
      </c>
    </row>
    <row r="150" s="2" customFormat="1">
      <c r="A150" s="40"/>
      <c r="B150" s="41"/>
      <c r="C150" s="42"/>
      <c r="D150" s="227" t="s">
        <v>139</v>
      </c>
      <c r="E150" s="42"/>
      <c r="F150" s="228" t="s">
        <v>424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139</v>
      </c>
      <c r="AU150" s="19" t="s">
        <v>81</v>
      </c>
    </row>
    <row r="151" s="13" customFormat="1">
      <c r="A151" s="13"/>
      <c r="B151" s="232"/>
      <c r="C151" s="233"/>
      <c r="D151" s="234" t="s">
        <v>182</v>
      </c>
      <c r="E151" s="235" t="s">
        <v>19</v>
      </c>
      <c r="F151" s="236" t="s">
        <v>425</v>
      </c>
      <c r="G151" s="233"/>
      <c r="H151" s="237">
        <v>0.5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182</v>
      </c>
      <c r="AU151" s="243" t="s">
        <v>81</v>
      </c>
      <c r="AV151" s="13" t="s">
        <v>81</v>
      </c>
      <c r="AW151" s="13" t="s">
        <v>33</v>
      </c>
      <c r="AX151" s="13" t="s">
        <v>72</v>
      </c>
      <c r="AY151" s="243" t="s">
        <v>130</v>
      </c>
    </row>
    <row r="152" s="13" customFormat="1">
      <c r="A152" s="13"/>
      <c r="B152" s="232"/>
      <c r="C152" s="233"/>
      <c r="D152" s="234" t="s">
        <v>182</v>
      </c>
      <c r="E152" s="235" t="s">
        <v>19</v>
      </c>
      <c r="F152" s="236" t="s">
        <v>387</v>
      </c>
      <c r="G152" s="233"/>
      <c r="H152" s="237">
        <v>0.495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182</v>
      </c>
      <c r="AU152" s="243" t="s">
        <v>81</v>
      </c>
      <c r="AV152" s="13" t="s">
        <v>81</v>
      </c>
      <c r="AW152" s="13" t="s">
        <v>33</v>
      </c>
      <c r="AX152" s="13" t="s">
        <v>72</v>
      </c>
      <c r="AY152" s="243" t="s">
        <v>130</v>
      </c>
    </row>
    <row r="153" s="13" customFormat="1">
      <c r="A153" s="13"/>
      <c r="B153" s="232"/>
      <c r="C153" s="233"/>
      <c r="D153" s="234" t="s">
        <v>182</v>
      </c>
      <c r="E153" s="235" t="s">
        <v>19</v>
      </c>
      <c r="F153" s="236" t="s">
        <v>426</v>
      </c>
      <c r="G153" s="233"/>
      <c r="H153" s="237">
        <v>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182</v>
      </c>
      <c r="AU153" s="243" t="s">
        <v>81</v>
      </c>
      <c r="AV153" s="13" t="s">
        <v>81</v>
      </c>
      <c r="AW153" s="13" t="s">
        <v>33</v>
      </c>
      <c r="AX153" s="13" t="s">
        <v>72</v>
      </c>
      <c r="AY153" s="243" t="s">
        <v>130</v>
      </c>
    </row>
    <row r="154" s="15" customFormat="1">
      <c r="A154" s="15"/>
      <c r="B154" s="255"/>
      <c r="C154" s="256"/>
      <c r="D154" s="234" t="s">
        <v>182</v>
      </c>
      <c r="E154" s="257" t="s">
        <v>19</v>
      </c>
      <c r="F154" s="258" t="s">
        <v>273</v>
      </c>
      <c r="G154" s="256"/>
      <c r="H154" s="259">
        <v>2.9950000000000001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182</v>
      </c>
      <c r="AU154" s="265" t="s">
        <v>81</v>
      </c>
      <c r="AV154" s="15" t="s">
        <v>137</v>
      </c>
      <c r="AW154" s="15" t="s">
        <v>33</v>
      </c>
      <c r="AX154" s="15" t="s">
        <v>79</v>
      </c>
      <c r="AY154" s="265" t="s">
        <v>130</v>
      </c>
    </row>
    <row r="155" s="2" customFormat="1" ht="37.8" customHeight="1">
      <c r="A155" s="40"/>
      <c r="B155" s="41"/>
      <c r="C155" s="214" t="s">
        <v>214</v>
      </c>
      <c r="D155" s="214" t="s">
        <v>132</v>
      </c>
      <c r="E155" s="215" t="s">
        <v>427</v>
      </c>
      <c r="F155" s="216" t="s">
        <v>428</v>
      </c>
      <c r="G155" s="217" t="s">
        <v>174</v>
      </c>
      <c r="H155" s="218">
        <v>8.8439999999999994</v>
      </c>
      <c r="I155" s="219"/>
      <c r="J155" s="220">
        <f>ROUND(I155*H155,2)</f>
        <v>0</v>
      </c>
      <c r="K155" s="216" t="s">
        <v>136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0.02324</v>
      </c>
      <c r="R155" s="223">
        <f>Q155*H155</f>
        <v>0.20553455999999998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137</v>
      </c>
      <c r="AT155" s="225" t="s">
        <v>132</v>
      </c>
      <c r="AU155" s="225" t="s">
        <v>81</v>
      </c>
      <c r="AY155" s="19" t="s">
        <v>130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137</v>
      </c>
      <c r="BM155" s="225" t="s">
        <v>429</v>
      </c>
    </row>
    <row r="156" s="2" customFormat="1">
      <c r="A156" s="40"/>
      <c r="B156" s="41"/>
      <c r="C156" s="42"/>
      <c r="D156" s="227" t="s">
        <v>139</v>
      </c>
      <c r="E156" s="42"/>
      <c r="F156" s="228" t="s">
        <v>430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139</v>
      </c>
      <c r="AU156" s="19" t="s">
        <v>81</v>
      </c>
    </row>
    <row r="157" s="13" customFormat="1">
      <c r="A157" s="13"/>
      <c r="B157" s="232"/>
      <c r="C157" s="233"/>
      <c r="D157" s="234" t="s">
        <v>182</v>
      </c>
      <c r="E157" s="235" t="s">
        <v>19</v>
      </c>
      <c r="F157" s="236" t="s">
        <v>431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182</v>
      </c>
      <c r="AU157" s="243" t="s">
        <v>81</v>
      </c>
      <c r="AV157" s="13" t="s">
        <v>81</v>
      </c>
      <c r="AW157" s="13" t="s">
        <v>33</v>
      </c>
      <c r="AX157" s="13" t="s">
        <v>72</v>
      </c>
      <c r="AY157" s="243" t="s">
        <v>130</v>
      </c>
    </row>
    <row r="158" s="13" customFormat="1">
      <c r="A158" s="13"/>
      <c r="B158" s="232"/>
      <c r="C158" s="233"/>
      <c r="D158" s="234" t="s">
        <v>182</v>
      </c>
      <c r="E158" s="235" t="s">
        <v>19</v>
      </c>
      <c r="F158" s="236" t="s">
        <v>432</v>
      </c>
      <c r="G158" s="233"/>
      <c r="H158" s="237">
        <v>0.84399999999999997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182</v>
      </c>
      <c r="AU158" s="243" t="s">
        <v>81</v>
      </c>
      <c r="AV158" s="13" t="s">
        <v>81</v>
      </c>
      <c r="AW158" s="13" t="s">
        <v>33</v>
      </c>
      <c r="AX158" s="13" t="s">
        <v>72</v>
      </c>
      <c r="AY158" s="243" t="s">
        <v>130</v>
      </c>
    </row>
    <row r="159" s="13" customFormat="1">
      <c r="A159" s="13"/>
      <c r="B159" s="232"/>
      <c r="C159" s="233"/>
      <c r="D159" s="234" t="s">
        <v>182</v>
      </c>
      <c r="E159" s="235" t="s">
        <v>19</v>
      </c>
      <c r="F159" s="236" t="s">
        <v>433</v>
      </c>
      <c r="G159" s="233"/>
      <c r="H159" s="237">
        <v>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182</v>
      </c>
      <c r="AU159" s="243" t="s">
        <v>81</v>
      </c>
      <c r="AV159" s="13" t="s">
        <v>81</v>
      </c>
      <c r="AW159" s="13" t="s">
        <v>33</v>
      </c>
      <c r="AX159" s="13" t="s">
        <v>72</v>
      </c>
      <c r="AY159" s="243" t="s">
        <v>130</v>
      </c>
    </row>
    <row r="160" s="15" customFormat="1">
      <c r="A160" s="15"/>
      <c r="B160" s="255"/>
      <c r="C160" s="256"/>
      <c r="D160" s="234" t="s">
        <v>182</v>
      </c>
      <c r="E160" s="257" t="s">
        <v>19</v>
      </c>
      <c r="F160" s="258" t="s">
        <v>273</v>
      </c>
      <c r="G160" s="256"/>
      <c r="H160" s="259">
        <v>8.8439999999999994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182</v>
      </c>
      <c r="AU160" s="265" t="s">
        <v>81</v>
      </c>
      <c r="AV160" s="15" t="s">
        <v>137</v>
      </c>
      <c r="AW160" s="15" t="s">
        <v>33</v>
      </c>
      <c r="AX160" s="15" t="s">
        <v>79</v>
      </c>
      <c r="AY160" s="265" t="s">
        <v>130</v>
      </c>
    </row>
    <row r="161" s="2" customFormat="1" ht="37.8" customHeight="1">
      <c r="A161" s="40"/>
      <c r="B161" s="41"/>
      <c r="C161" s="214" t="s">
        <v>219</v>
      </c>
      <c r="D161" s="214" t="s">
        <v>132</v>
      </c>
      <c r="E161" s="215" t="s">
        <v>434</v>
      </c>
      <c r="F161" s="216" t="s">
        <v>435</v>
      </c>
      <c r="G161" s="217" t="s">
        <v>174</v>
      </c>
      <c r="H161" s="218">
        <v>8.8439999999999994</v>
      </c>
      <c r="I161" s="219"/>
      <c r="J161" s="220">
        <f>ROUND(I161*H161,2)</f>
        <v>0</v>
      </c>
      <c r="K161" s="216" t="s">
        <v>136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137</v>
      </c>
      <c r="AT161" s="225" t="s">
        <v>132</v>
      </c>
      <c r="AU161" s="225" t="s">
        <v>81</v>
      </c>
      <c r="AY161" s="19" t="s">
        <v>130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137</v>
      </c>
      <c r="BM161" s="225" t="s">
        <v>436</v>
      </c>
    </row>
    <row r="162" s="2" customFormat="1">
      <c r="A162" s="40"/>
      <c r="B162" s="41"/>
      <c r="C162" s="42"/>
      <c r="D162" s="227" t="s">
        <v>139</v>
      </c>
      <c r="E162" s="42"/>
      <c r="F162" s="228" t="s">
        <v>437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139</v>
      </c>
      <c r="AU162" s="19" t="s">
        <v>81</v>
      </c>
    </row>
    <row r="163" s="13" customFormat="1">
      <c r="A163" s="13"/>
      <c r="B163" s="232"/>
      <c r="C163" s="233"/>
      <c r="D163" s="234" t="s">
        <v>182</v>
      </c>
      <c r="E163" s="235" t="s">
        <v>19</v>
      </c>
      <c r="F163" s="236" t="s">
        <v>431</v>
      </c>
      <c r="G163" s="233"/>
      <c r="H163" s="237">
        <v>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182</v>
      </c>
      <c r="AU163" s="243" t="s">
        <v>81</v>
      </c>
      <c r="AV163" s="13" t="s">
        <v>81</v>
      </c>
      <c r="AW163" s="13" t="s">
        <v>33</v>
      </c>
      <c r="AX163" s="13" t="s">
        <v>72</v>
      </c>
      <c r="AY163" s="243" t="s">
        <v>130</v>
      </c>
    </row>
    <row r="164" s="13" customFormat="1">
      <c r="A164" s="13"/>
      <c r="B164" s="232"/>
      <c r="C164" s="233"/>
      <c r="D164" s="234" t="s">
        <v>182</v>
      </c>
      <c r="E164" s="235" t="s">
        <v>19</v>
      </c>
      <c r="F164" s="236" t="s">
        <v>432</v>
      </c>
      <c r="G164" s="233"/>
      <c r="H164" s="237">
        <v>0.84399999999999997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182</v>
      </c>
      <c r="AU164" s="243" t="s">
        <v>81</v>
      </c>
      <c r="AV164" s="13" t="s">
        <v>81</v>
      </c>
      <c r="AW164" s="13" t="s">
        <v>33</v>
      </c>
      <c r="AX164" s="13" t="s">
        <v>72</v>
      </c>
      <c r="AY164" s="243" t="s">
        <v>130</v>
      </c>
    </row>
    <row r="165" s="13" customFormat="1">
      <c r="A165" s="13"/>
      <c r="B165" s="232"/>
      <c r="C165" s="233"/>
      <c r="D165" s="234" t="s">
        <v>182</v>
      </c>
      <c r="E165" s="235" t="s">
        <v>19</v>
      </c>
      <c r="F165" s="236" t="s">
        <v>433</v>
      </c>
      <c r="G165" s="233"/>
      <c r="H165" s="237">
        <v>6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182</v>
      </c>
      <c r="AU165" s="243" t="s">
        <v>81</v>
      </c>
      <c r="AV165" s="13" t="s">
        <v>81</v>
      </c>
      <c r="AW165" s="13" t="s">
        <v>33</v>
      </c>
      <c r="AX165" s="13" t="s">
        <v>72</v>
      </c>
      <c r="AY165" s="243" t="s">
        <v>130</v>
      </c>
    </row>
    <row r="166" s="15" customFormat="1">
      <c r="A166" s="15"/>
      <c r="B166" s="255"/>
      <c r="C166" s="256"/>
      <c r="D166" s="234" t="s">
        <v>182</v>
      </c>
      <c r="E166" s="257" t="s">
        <v>19</v>
      </c>
      <c r="F166" s="258" t="s">
        <v>273</v>
      </c>
      <c r="G166" s="256"/>
      <c r="H166" s="259">
        <v>8.8439999999999994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182</v>
      </c>
      <c r="AU166" s="265" t="s">
        <v>81</v>
      </c>
      <c r="AV166" s="15" t="s">
        <v>137</v>
      </c>
      <c r="AW166" s="15" t="s">
        <v>33</v>
      </c>
      <c r="AX166" s="15" t="s">
        <v>79</v>
      </c>
      <c r="AY166" s="265" t="s">
        <v>130</v>
      </c>
    </row>
    <row r="167" s="2" customFormat="1" ht="24.15" customHeight="1">
      <c r="A167" s="40"/>
      <c r="B167" s="41"/>
      <c r="C167" s="214" t="s">
        <v>225</v>
      </c>
      <c r="D167" s="214" t="s">
        <v>132</v>
      </c>
      <c r="E167" s="215" t="s">
        <v>438</v>
      </c>
      <c r="F167" s="216" t="s">
        <v>439</v>
      </c>
      <c r="G167" s="217" t="s">
        <v>196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137</v>
      </c>
      <c r="AT167" s="225" t="s">
        <v>132</v>
      </c>
      <c r="AU167" s="225" t="s">
        <v>81</v>
      </c>
      <c r="AY167" s="19" t="s">
        <v>130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137</v>
      </c>
      <c r="BM167" s="225" t="s">
        <v>440</v>
      </c>
    </row>
    <row r="168" s="2" customFormat="1" ht="24.15" customHeight="1">
      <c r="A168" s="40"/>
      <c r="B168" s="41"/>
      <c r="C168" s="214" t="s">
        <v>232</v>
      </c>
      <c r="D168" s="214" t="s">
        <v>132</v>
      </c>
      <c r="E168" s="215" t="s">
        <v>441</v>
      </c>
      <c r="F168" s="216" t="s">
        <v>442</v>
      </c>
      <c r="G168" s="217" t="s">
        <v>174</v>
      </c>
      <c r="H168" s="218">
        <v>81</v>
      </c>
      <c r="I168" s="219"/>
      <c r="J168" s="220">
        <f>ROUND(I168*H168,2)</f>
        <v>0</v>
      </c>
      <c r="K168" s="216" t="s">
        <v>136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137</v>
      </c>
      <c r="AT168" s="225" t="s">
        <v>132</v>
      </c>
      <c r="AU168" s="225" t="s">
        <v>81</v>
      </c>
      <c r="AY168" s="19" t="s">
        <v>130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137</v>
      </c>
      <c r="BM168" s="225" t="s">
        <v>443</v>
      </c>
    </row>
    <row r="169" s="2" customFormat="1">
      <c r="A169" s="40"/>
      <c r="B169" s="41"/>
      <c r="C169" s="42"/>
      <c r="D169" s="227" t="s">
        <v>139</v>
      </c>
      <c r="E169" s="42"/>
      <c r="F169" s="228" t="s">
        <v>444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139</v>
      </c>
      <c r="AU169" s="19" t="s">
        <v>81</v>
      </c>
    </row>
    <row r="170" s="2" customFormat="1" ht="44.25" customHeight="1">
      <c r="A170" s="40"/>
      <c r="B170" s="41"/>
      <c r="C170" s="214" t="s">
        <v>239</v>
      </c>
      <c r="D170" s="214" t="s">
        <v>132</v>
      </c>
      <c r="E170" s="215" t="s">
        <v>445</v>
      </c>
      <c r="F170" s="216" t="s">
        <v>446</v>
      </c>
      <c r="G170" s="217" t="s">
        <v>174</v>
      </c>
      <c r="H170" s="218">
        <v>729</v>
      </c>
      <c r="I170" s="219"/>
      <c r="J170" s="220">
        <f>ROUND(I170*H170,2)</f>
        <v>0</v>
      </c>
      <c r="K170" s="216" t="s">
        <v>136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137</v>
      </c>
      <c r="AT170" s="225" t="s">
        <v>132</v>
      </c>
      <c r="AU170" s="225" t="s">
        <v>81</v>
      </c>
      <c r="AY170" s="19" t="s">
        <v>130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137</v>
      </c>
      <c r="BM170" s="225" t="s">
        <v>447</v>
      </c>
    </row>
    <row r="171" s="2" customFormat="1">
      <c r="A171" s="40"/>
      <c r="B171" s="41"/>
      <c r="C171" s="42"/>
      <c r="D171" s="227" t="s">
        <v>139</v>
      </c>
      <c r="E171" s="42"/>
      <c r="F171" s="228" t="s">
        <v>448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139</v>
      </c>
      <c r="AU171" s="19" t="s">
        <v>81</v>
      </c>
    </row>
    <row r="172" s="13" customFormat="1">
      <c r="A172" s="13"/>
      <c r="B172" s="232"/>
      <c r="C172" s="233"/>
      <c r="D172" s="234" t="s">
        <v>182</v>
      </c>
      <c r="E172" s="235" t="s">
        <v>19</v>
      </c>
      <c r="F172" s="236" t="s">
        <v>449</v>
      </c>
      <c r="G172" s="233"/>
      <c r="H172" s="237">
        <v>729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182</v>
      </c>
      <c r="AU172" s="243" t="s">
        <v>81</v>
      </c>
      <c r="AV172" s="13" t="s">
        <v>81</v>
      </c>
      <c r="AW172" s="13" t="s">
        <v>33</v>
      </c>
      <c r="AX172" s="13" t="s">
        <v>79</v>
      </c>
      <c r="AY172" s="243" t="s">
        <v>130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230</v>
      </c>
      <c r="F173" s="212" t="s">
        <v>231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SUM(P174:P175)</f>
        <v>0</v>
      </c>
      <c r="Q173" s="206"/>
      <c r="R173" s="207">
        <f>SUM(R174:R175)</f>
        <v>0</v>
      </c>
      <c r="S173" s="206"/>
      <c r="T173" s="20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79</v>
      </c>
      <c r="AT173" s="210" t="s">
        <v>71</v>
      </c>
      <c r="AU173" s="210" t="s">
        <v>79</v>
      </c>
      <c r="AY173" s="209" t="s">
        <v>130</v>
      </c>
      <c r="BK173" s="211">
        <f>SUM(BK174:BK175)</f>
        <v>0</v>
      </c>
    </row>
    <row r="174" s="2" customFormat="1" ht="55.5" customHeight="1">
      <c r="A174" s="40"/>
      <c r="B174" s="41"/>
      <c r="C174" s="214" t="s">
        <v>7</v>
      </c>
      <c r="D174" s="214" t="s">
        <v>132</v>
      </c>
      <c r="E174" s="215" t="s">
        <v>450</v>
      </c>
      <c r="F174" s="216" t="s">
        <v>451</v>
      </c>
      <c r="G174" s="217" t="s">
        <v>211</v>
      </c>
      <c r="H174" s="218">
        <v>15.58</v>
      </c>
      <c r="I174" s="219"/>
      <c r="J174" s="220">
        <f>ROUND(I174*H174,2)</f>
        <v>0</v>
      </c>
      <c r="K174" s="216" t="s">
        <v>136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137</v>
      </c>
      <c r="AT174" s="225" t="s">
        <v>132</v>
      </c>
      <c r="AU174" s="225" t="s">
        <v>81</v>
      </c>
      <c r="AY174" s="19" t="s">
        <v>130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137</v>
      </c>
      <c r="BM174" s="225" t="s">
        <v>452</v>
      </c>
    </row>
    <row r="175" s="2" customFormat="1">
      <c r="A175" s="40"/>
      <c r="B175" s="41"/>
      <c r="C175" s="42"/>
      <c r="D175" s="227" t="s">
        <v>139</v>
      </c>
      <c r="E175" s="42"/>
      <c r="F175" s="228" t="s">
        <v>453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139</v>
      </c>
      <c r="AU175" s="19" t="s">
        <v>81</v>
      </c>
    </row>
    <row r="176" s="12" customFormat="1" ht="25.92" customHeight="1">
      <c r="A176" s="12"/>
      <c r="B176" s="198"/>
      <c r="C176" s="199"/>
      <c r="D176" s="200" t="s">
        <v>71</v>
      </c>
      <c r="E176" s="201" t="s">
        <v>277</v>
      </c>
      <c r="F176" s="201" t="s">
        <v>278</v>
      </c>
      <c r="G176" s="199"/>
      <c r="H176" s="199"/>
      <c r="I176" s="202"/>
      <c r="J176" s="203">
        <f>BK176</f>
        <v>0</v>
      </c>
      <c r="K176" s="199"/>
      <c r="L176" s="204"/>
      <c r="M176" s="205"/>
      <c r="N176" s="206"/>
      <c r="O176" s="206"/>
      <c r="P176" s="207">
        <f>P177+P182</f>
        <v>0</v>
      </c>
      <c r="Q176" s="206"/>
      <c r="R176" s="207">
        <f>R177+R182</f>
        <v>0</v>
      </c>
      <c r="S176" s="206"/>
      <c r="T176" s="208">
        <f>T177+T182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154</v>
      </c>
      <c r="AT176" s="210" t="s">
        <v>71</v>
      </c>
      <c r="AU176" s="210" t="s">
        <v>72</v>
      </c>
      <c r="AY176" s="209" t="s">
        <v>130</v>
      </c>
      <c r="BK176" s="211">
        <f>BK177+BK182</f>
        <v>0</v>
      </c>
    </row>
    <row r="177" s="12" customFormat="1" ht="22.8" customHeight="1">
      <c r="A177" s="12"/>
      <c r="B177" s="198"/>
      <c r="C177" s="199"/>
      <c r="D177" s="200" t="s">
        <v>71</v>
      </c>
      <c r="E177" s="212" t="s">
        <v>279</v>
      </c>
      <c r="F177" s="212" t="s">
        <v>280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SUM(P178:P181)</f>
        <v>0</v>
      </c>
      <c r="Q177" s="206"/>
      <c r="R177" s="207">
        <f>SUM(R178:R181)</f>
        <v>0</v>
      </c>
      <c r="S177" s="206"/>
      <c r="T177" s="208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154</v>
      </c>
      <c r="AT177" s="210" t="s">
        <v>71</v>
      </c>
      <c r="AU177" s="210" t="s">
        <v>79</v>
      </c>
      <c r="AY177" s="209" t="s">
        <v>130</v>
      </c>
      <c r="BK177" s="211">
        <f>SUM(BK178:BK181)</f>
        <v>0</v>
      </c>
    </row>
    <row r="178" s="2" customFormat="1" ht="16.5" customHeight="1">
      <c r="A178" s="40"/>
      <c r="B178" s="41"/>
      <c r="C178" s="214" t="s">
        <v>253</v>
      </c>
      <c r="D178" s="214" t="s">
        <v>132</v>
      </c>
      <c r="E178" s="215" t="s">
        <v>282</v>
      </c>
      <c r="F178" s="216" t="s">
        <v>280</v>
      </c>
      <c r="G178" s="217" t="s">
        <v>283</v>
      </c>
      <c r="H178" s="218">
        <v>1</v>
      </c>
      <c r="I178" s="219"/>
      <c r="J178" s="220">
        <f>ROUND(I178*H178,2)</f>
        <v>0</v>
      </c>
      <c r="K178" s="216" t="s">
        <v>136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284</v>
      </c>
      <c r="AT178" s="225" t="s">
        <v>132</v>
      </c>
      <c r="AU178" s="225" t="s">
        <v>81</v>
      </c>
      <c r="AY178" s="19" t="s">
        <v>130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284</v>
      </c>
      <c r="BM178" s="225" t="s">
        <v>454</v>
      </c>
    </row>
    <row r="179" s="2" customFormat="1">
      <c r="A179" s="40"/>
      <c r="B179" s="41"/>
      <c r="C179" s="42"/>
      <c r="D179" s="227" t="s">
        <v>139</v>
      </c>
      <c r="E179" s="42"/>
      <c r="F179" s="228" t="s">
        <v>286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139</v>
      </c>
      <c r="AU179" s="19" t="s">
        <v>81</v>
      </c>
    </row>
    <row r="180" s="2" customFormat="1" ht="16.5" customHeight="1">
      <c r="A180" s="40"/>
      <c r="B180" s="41"/>
      <c r="C180" s="214" t="s">
        <v>259</v>
      </c>
      <c r="D180" s="214" t="s">
        <v>132</v>
      </c>
      <c r="E180" s="215" t="s">
        <v>288</v>
      </c>
      <c r="F180" s="216" t="s">
        <v>289</v>
      </c>
      <c r="G180" s="217" t="s">
        <v>283</v>
      </c>
      <c r="H180" s="218">
        <v>1</v>
      </c>
      <c r="I180" s="219"/>
      <c r="J180" s="220">
        <f>ROUND(I180*H180,2)</f>
        <v>0</v>
      </c>
      <c r="K180" s="216" t="s">
        <v>136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284</v>
      </c>
      <c r="AT180" s="225" t="s">
        <v>132</v>
      </c>
      <c r="AU180" s="225" t="s">
        <v>81</v>
      </c>
      <c r="AY180" s="19" t="s">
        <v>130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284</v>
      </c>
      <c r="BM180" s="225" t="s">
        <v>455</v>
      </c>
    </row>
    <row r="181" s="2" customFormat="1">
      <c r="A181" s="40"/>
      <c r="B181" s="41"/>
      <c r="C181" s="42"/>
      <c r="D181" s="227" t="s">
        <v>139</v>
      </c>
      <c r="E181" s="42"/>
      <c r="F181" s="228" t="s">
        <v>291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139</v>
      </c>
      <c r="AU181" s="19" t="s">
        <v>81</v>
      </c>
    </row>
    <row r="182" s="12" customFormat="1" ht="22.8" customHeight="1">
      <c r="A182" s="12"/>
      <c r="B182" s="198"/>
      <c r="C182" s="199"/>
      <c r="D182" s="200" t="s">
        <v>71</v>
      </c>
      <c r="E182" s="212" t="s">
        <v>313</v>
      </c>
      <c r="F182" s="212" t="s">
        <v>314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SUM(P183:P192)</f>
        <v>0</v>
      </c>
      <c r="Q182" s="206"/>
      <c r="R182" s="207">
        <f>SUM(R183:R192)</f>
        <v>0</v>
      </c>
      <c r="S182" s="206"/>
      <c r="T182" s="208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154</v>
      </c>
      <c r="AT182" s="210" t="s">
        <v>71</v>
      </c>
      <c r="AU182" s="210" t="s">
        <v>79</v>
      </c>
      <c r="AY182" s="209" t="s">
        <v>130</v>
      </c>
      <c r="BK182" s="211">
        <f>SUM(BK183:BK192)</f>
        <v>0</v>
      </c>
    </row>
    <row r="183" s="2" customFormat="1" ht="16.5" customHeight="1">
      <c r="A183" s="40"/>
      <c r="B183" s="41"/>
      <c r="C183" s="214" t="s">
        <v>264</v>
      </c>
      <c r="D183" s="214" t="s">
        <v>132</v>
      </c>
      <c r="E183" s="215" t="s">
        <v>316</v>
      </c>
      <c r="F183" s="216" t="s">
        <v>317</v>
      </c>
      <c r="G183" s="217" t="s">
        <v>283</v>
      </c>
      <c r="H183" s="218">
        <v>1</v>
      </c>
      <c r="I183" s="219"/>
      <c r="J183" s="220">
        <f>ROUND(I183*H183,2)</f>
        <v>0</v>
      </c>
      <c r="K183" s="216" t="s">
        <v>136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284</v>
      </c>
      <c r="AT183" s="225" t="s">
        <v>132</v>
      </c>
      <c r="AU183" s="225" t="s">
        <v>81</v>
      </c>
      <c r="AY183" s="19" t="s">
        <v>130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284</v>
      </c>
      <c r="BM183" s="225" t="s">
        <v>456</v>
      </c>
    </row>
    <row r="184" s="2" customFormat="1">
      <c r="A184" s="40"/>
      <c r="B184" s="41"/>
      <c r="C184" s="42"/>
      <c r="D184" s="227" t="s">
        <v>139</v>
      </c>
      <c r="E184" s="42"/>
      <c r="F184" s="228" t="s">
        <v>319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139</v>
      </c>
      <c r="AU184" s="19" t="s">
        <v>81</v>
      </c>
    </row>
    <row r="185" s="2" customFormat="1" ht="16.5" customHeight="1">
      <c r="A185" s="40"/>
      <c r="B185" s="41"/>
      <c r="C185" s="214" t="s">
        <v>274</v>
      </c>
      <c r="D185" s="214" t="s">
        <v>132</v>
      </c>
      <c r="E185" s="215" t="s">
        <v>321</v>
      </c>
      <c r="F185" s="216" t="s">
        <v>322</v>
      </c>
      <c r="G185" s="217" t="s">
        <v>283</v>
      </c>
      <c r="H185" s="218">
        <v>1</v>
      </c>
      <c r="I185" s="219"/>
      <c r="J185" s="220">
        <f>ROUND(I185*H185,2)</f>
        <v>0</v>
      </c>
      <c r="K185" s="216" t="s">
        <v>136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284</v>
      </c>
      <c r="AT185" s="225" t="s">
        <v>132</v>
      </c>
      <c r="AU185" s="225" t="s">
        <v>81</v>
      </c>
      <c r="AY185" s="19" t="s">
        <v>130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284</v>
      </c>
      <c r="BM185" s="225" t="s">
        <v>457</v>
      </c>
    </row>
    <row r="186" s="2" customFormat="1">
      <c r="A186" s="40"/>
      <c r="B186" s="41"/>
      <c r="C186" s="42"/>
      <c r="D186" s="227" t="s">
        <v>139</v>
      </c>
      <c r="E186" s="42"/>
      <c r="F186" s="228" t="s">
        <v>324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139</v>
      </c>
      <c r="AU186" s="19" t="s">
        <v>81</v>
      </c>
    </row>
    <row r="187" s="2" customFormat="1" ht="16.5" customHeight="1">
      <c r="A187" s="40"/>
      <c r="B187" s="41"/>
      <c r="C187" s="214" t="s">
        <v>281</v>
      </c>
      <c r="D187" s="214" t="s">
        <v>132</v>
      </c>
      <c r="E187" s="215" t="s">
        <v>326</v>
      </c>
      <c r="F187" s="216" t="s">
        <v>327</v>
      </c>
      <c r="G187" s="217" t="s">
        <v>283</v>
      </c>
      <c r="H187" s="218">
        <v>1</v>
      </c>
      <c r="I187" s="219"/>
      <c r="J187" s="220">
        <f>ROUND(I187*H187,2)</f>
        <v>0</v>
      </c>
      <c r="K187" s="216" t="s">
        <v>136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284</v>
      </c>
      <c r="AT187" s="225" t="s">
        <v>132</v>
      </c>
      <c r="AU187" s="225" t="s">
        <v>81</v>
      </c>
      <c r="AY187" s="19" t="s">
        <v>130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284</v>
      </c>
      <c r="BM187" s="225" t="s">
        <v>458</v>
      </c>
    </row>
    <row r="188" s="2" customFormat="1">
      <c r="A188" s="40"/>
      <c r="B188" s="41"/>
      <c r="C188" s="42"/>
      <c r="D188" s="227" t="s">
        <v>139</v>
      </c>
      <c r="E188" s="42"/>
      <c r="F188" s="228" t="s">
        <v>329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139</v>
      </c>
      <c r="AU188" s="19" t="s">
        <v>81</v>
      </c>
    </row>
    <row r="189" s="2" customFormat="1" ht="16.5" customHeight="1">
      <c r="A189" s="40"/>
      <c r="B189" s="41"/>
      <c r="C189" s="214" t="s">
        <v>287</v>
      </c>
      <c r="D189" s="214" t="s">
        <v>132</v>
      </c>
      <c r="E189" s="215" t="s">
        <v>331</v>
      </c>
      <c r="F189" s="216" t="s">
        <v>332</v>
      </c>
      <c r="G189" s="217" t="s">
        <v>283</v>
      </c>
      <c r="H189" s="218">
        <v>1</v>
      </c>
      <c r="I189" s="219"/>
      <c r="J189" s="220">
        <f>ROUND(I189*H189,2)</f>
        <v>0</v>
      </c>
      <c r="K189" s="216" t="s">
        <v>136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284</v>
      </c>
      <c r="AT189" s="225" t="s">
        <v>132</v>
      </c>
      <c r="AU189" s="225" t="s">
        <v>81</v>
      </c>
      <c r="AY189" s="19" t="s">
        <v>130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284</v>
      </c>
      <c r="BM189" s="225" t="s">
        <v>459</v>
      </c>
    </row>
    <row r="190" s="2" customFormat="1">
      <c r="A190" s="40"/>
      <c r="B190" s="41"/>
      <c r="C190" s="42"/>
      <c r="D190" s="227" t="s">
        <v>139</v>
      </c>
      <c r="E190" s="42"/>
      <c r="F190" s="228" t="s">
        <v>334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139</v>
      </c>
      <c r="AU190" s="19" t="s">
        <v>81</v>
      </c>
    </row>
    <row r="191" s="2" customFormat="1" ht="16.5" customHeight="1">
      <c r="A191" s="40"/>
      <c r="B191" s="41"/>
      <c r="C191" s="214" t="s">
        <v>292</v>
      </c>
      <c r="D191" s="214" t="s">
        <v>132</v>
      </c>
      <c r="E191" s="215" t="s">
        <v>336</v>
      </c>
      <c r="F191" s="216" t="s">
        <v>337</v>
      </c>
      <c r="G191" s="217" t="s">
        <v>283</v>
      </c>
      <c r="H191" s="218">
        <v>1</v>
      </c>
      <c r="I191" s="219"/>
      <c r="J191" s="220">
        <f>ROUND(I191*H191,2)</f>
        <v>0</v>
      </c>
      <c r="K191" s="216" t="s">
        <v>136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284</v>
      </c>
      <c r="AT191" s="225" t="s">
        <v>132</v>
      </c>
      <c r="AU191" s="225" t="s">
        <v>81</v>
      </c>
      <c r="AY191" s="19" t="s">
        <v>130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284</v>
      </c>
      <c r="BM191" s="225" t="s">
        <v>460</v>
      </c>
    </row>
    <row r="192" s="2" customFormat="1">
      <c r="A192" s="40"/>
      <c r="B192" s="41"/>
      <c r="C192" s="42"/>
      <c r="D192" s="227" t="s">
        <v>139</v>
      </c>
      <c r="E192" s="42"/>
      <c r="F192" s="228" t="s">
        <v>339</v>
      </c>
      <c r="G192" s="42"/>
      <c r="H192" s="42"/>
      <c r="I192" s="229"/>
      <c r="J192" s="42"/>
      <c r="K192" s="42"/>
      <c r="L192" s="46"/>
      <c r="M192" s="266"/>
      <c r="N192" s="267"/>
      <c r="O192" s="268"/>
      <c r="P192" s="268"/>
      <c r="Q192" s="268"/>
      <c r="R192" s="268"/>
      <c r="S192" s="268"/>
      <c r="T192" s="269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139</v>
      </c>
      <c r="AU192" s="19" t="s">
        <v>81</v>
      </c>
    </row>
    <row r="193" s="2" customFormat="1" ht="6.96" customHeight="1">
      <c r="A193" s="40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46"/>
      <c r="M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</sheetData>
  <sheetProtection sheet="1" autoFilter="0" formatColumns="0" formatRows="0" objects="1" scenarios="1" spinCount="100000" saltValue="cCcxYn6EAcNrIZN3RySbf/9g7Pvc08cVY98qmfPCo45ZD4WXSXY1QbEZK/qd5CLBioKF8iCjN5ZXJ77pZdm2nA==" hashValue="G6O1uXRyBoLaN4TmDPdSt49Qf62tx0xhaLQ9+Rny+MfpDeq/Hy6PzEd3HBsHCsXJEnINuAsDySe3cNr8U8qfVw==" algorithmName="SHA-512" password="CC35"/>
  <autoFilter ref="C93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11211201"/>
    <hyperlink ref="F100" r:id="rId2" display="https://podminky.urs.cz/item/CS_URS_2024_02/112155311"/>
    <hyperlink ref="F102" r:id="rId3" display="https://podminky.urs.cz/item/CS_URS_2024_02/121111201"/>
    <hyperlink ref="F104" r:id="rId4" display="https://podminky.urs.cz/item/CS_URS_2024_02/155211112"/>
    <hyperlink ref="F109" r:id="rId5" display="https://podminky.urs.cz/item/CS_URS_2024_02/155211232"/>
    <hyperlink ref="F112" r:id="rId6" display="https://podminky.urs.cz/item/CS_URS_2024_02/155211411"/>
    <hyperlink ref="F115" r:id="rId7" display="https://podminky.urs.cz/item/CS_URS_2024_02/182311123"/>
    <hyperlink ref="F119" r:id="rId8" display="https://podminky.urs.cz/item/CS_URS_2024_02/327211114"/>
    <hyperlink ref="F127" r:id="rId9" display="https://podminky.urs.cz/item/CS_URS_2024_02/628631211"/>
    <hyperlink ref="F134" r:id="rId10" display="https://podminky.urs.cz/item/CS_URS_2024_02/941121111"/>
    <hyperlink ref="F140" r:id="rId11" display="https://podminky.urs.cz/item/CS_URS_2024_02/941121211"/>
    <hyperlink ref="F143" r:id="rId12" display="https://podminky.urs.cz/item/CS_URS_2024_02/941121311"/>
    <hyperlink ref="F145" r:id="rId13" display="https://podminky.urs.cz/item/CS_URS_2024_02/941121811"/>
    <hyperlink ref="F150" r:id="rId14" display="https://podminky.urs.cz/item/CS_URS_2024_02/962022490"/>
    <hyperlink ref="F156" r:id="rId15" display="https://podminky.urs.cz/item/CS_URS_2024_02/985231112"/>
    <hyperlink ref="F162" r:id="rId16" display="https://podminky.urs.cz/item/CS_URS_2024_02/985233121"/>
    <hyperlink ref="F169" r:id="rId17" display="https://podminky.urs.cz/item/CS_URS_2024_02/993111111"/>
    <hyperlink ref="F171" r:id="rId18" display="https://podminky.urs.cz/item/CS_URS_2024_02/993111119"/>
    <hyperlink ref="F175" r:id="rId19" display="https://podminky.urs.cz/item/CS_URS_2024_02/998018002"/>
    <hyperlink ref="F179" r:id="rId20" display="https://podminky.urs.cz/item/CS_URS_2024_02/030001000"/>
    <hyperlink ref="F181" r:id="rId21" display="https://podminky.urs.cz/item/CS_URS_2024_02/034002000"/>
    <hyperlink ref="F184" r:id="rId22" display="https://podminky.urs.cz/item/CS_URS_2024_02/062002000"/>
    <hyperlink ref="F186" r:id="rId23" display="https://podminky.urs.cz/item/CS_URS_2024_02/062303000"/>
    <hyperlink ref="F188" r:id="rId24" display="https://podminky.urs.cz/item/CS_URS_2024_02/062503000"/>
    <hyperlink ref="F190" r:id="rId25" display="https://podminky.urs.cz/item/CS_URS_2024_02/063002000"/>
    <hyperlink ref="F192" r:id="rId26" display="https://podminky.urs.cz/item/CS_URS_2024_02/063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ROZHLEDNA HLAVATICE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461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29. 8. 2024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ROUND((SUM(BE102:BE329)),  2)</f>
        <v>0</v>
      </c>
      <c r="G35" s="40"/>
      <c r="H35" s="40"/>
      <c r="I35" s="159">
        <v>0.20999999999999999</v>
      </c>
      <c r="J35" s="158">
        <f>ROUND(((SUM(BE102:BE329))*I35),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ROUND((SUM(BF102:BF329)),  2)</f>
        <v>0</v>
      </c>
      <c r="G36" s="40"/>
      <c r="H36" s="40"/>
      <c r="I36" s="159">
        <v>0.12</v>
      </c>
      <c r="J36" s="158">
        <f>ROUND(((SUM(BF102:BF329))*I36),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ROUND((SUM(BG102:BG329)),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ROUND((SUM(BH102:BH329)),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ROUND((SUM(BI102:BI329)),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ROZHLEDNA HLAVATICE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SO-03 - OČIŠTĚNÍ A OPRAVA STÁVAJÍCÍCH OPĚRNÝCH STĚN V OKOLÍ VIKLANU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MAŠOV U TURNOVA</v>
      </c>
      <c r="G56" s="42"/>
      <c r="H56" s="42"/>
      <c r="I56" s="34" t="s">
        <v>23</v>
      </c>
      <c r="J56" s="74" t="str">
        <f>IF(J14="","",J14)</f>
        <v>29. 8. 2024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TURNOV, Antonína Dvořáka 335, Turnov</v>
      </c>
      <c r="G58" s="42"/>
      <c r="H58" s="42"/>
      <c r="I58" s="34" t="s">
        <v>31</v>
      </c>
      <c r="J58" s="38" t="str">
        <f>E23</f>
        <v>AGRAL PLAST spol. s r.o., Chrastavská 46, Liberec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Zuzana Morávková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105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106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462</v>
      </c>
      <c r="E66" s="184"/>
      <c r="F66" s="184"/>
      <c r="G66" s="184"/>
      <c r="H66" s="184"/>
      <c r="I66" s="184"/>
      <c r="J66" s="185">
        <f>J118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346</v>
      </c>
      <c r="E67" s="184"/>
      <c r="F67" s="184"/>
      <c r="G67" s="184"/>
      <c r="H67" s="184"/>
      <c r="I67" s="184"/>
      <c r="J67" s="185">
        <f>J127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347</v>
      </c>
      <c r="E68" s="184"/>
      <c r="F68" s="184"/>
      <c r="G68" s="184"/>
      <c r="H68" s="184"/>
      <c r="I68" s="184"/>
      <c r="J68" s="185">
        <f>J134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107</v>
      </c>
      <c r="E69" s="184"/>
      <c r="F69" s="184"/>
      <c r="G69" s="184"/>
      <c r="H69" s="184"/>
      <c r="I69" s="184"/>
      <c r="J69" s="185">
        <f>J142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108</v>
      </c>
      <c r="E70" s="184"/>
      <c r="F70" s="184"/>
      <c r="G70" s="184"/>
      <c r="H70" s="184"/>
      <c r="I70" s="184"/>
      <c r="J70" s="185">
        <f>J242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109</v>
      </c>
      <c r="E71" s="184"/>
      <c r="F71" s="184"/>
      <c r="G71" s="184"/>
      <c r="H71" s="184"/>
      <c r="I71" s="184"/>
      <c r="J71" s="185">
        <f>J249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463</v>
      </c>
      <c r="E72" s="179"/>
      <c r="F72" s="179"/>
      <c r="G72" s="179"/>
      <c r="H72" s="179"/>
      <c r="I72" s="179"/>
      <c r="J72" s="180">
        <f>J252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464</v>
      </c>
      <c r="E73" s="184"/>
      <c r="F73" s="184"/>
      <c r="G73" s="184"/>
      <c r="H73" s="184"/>
      <c r="I73" s="184"/>
      <c r="J73" s="185">
        <f>J253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465</v>
      </c>
      <c r="E74" s="184"/>
      <c r="F74" s="184"/>
      <c r="G74" s="184"/>
      <c r="H74" s="184"/>
      <c r="I74" s="184"/>
      <c r="J74" s="185">
        <f>J268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110</v>
      </c>
      <c r="E75" s="184"/>
      <c r="F75" s="184"/>
      <c r="G75" s="184"/>
      <c r="H75" s="184"/>
      <c r="I75" s="184"/>
      <c r="J75" s="185">
        <f>J291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466</v>
      </c>
      <c r="E76" s="184"/>
      <c r="F76" s="184"/>
      <c r="G76" s="184"/>
      <c r="H76" s="184"/>
      <c r="I76" s="184"/>
      <c r="J76" s="185">
        <f>J304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111</v>
      </c>
      <c r="E77" s="179"/>
      <c r="F77" s="179"/>
      <c r="G77" s="179"/>
      <c r="H77" s="179"/>
      <c r="I77" s="179"/>
      <c r="J77" s="180">
        <f>J312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112</v>
      </c>
      <c r="E78" s="184"/>
      <c r="F78" s="184"/>
      <c r="G78" s="184"/>
      <c r="H78" s="184"/>
      <c r="I78" s="184"/>
      <c r="J78" s="185">
        <f>J313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113</v>
      </c>
      <c r="E79" s="184"/>
      <c r="F79" s="184"/>
      <c r="G79" s="184"/>
      <c r="H79" s="184"/>
      <c r="I79" s="184"/>
      <c r="J79" s="185">
        <f>J318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114</v>
      </c>
      <c r="E80" s="184"/>
      <c r="F80" s="184"/>
      <c r="G80" s="184"/>
      <c r="H80" s="184"/>
      <c r="I80" s="184"/>
      <c r="J80" s="185">
        <f>J321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115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ROZHLEDNA HLAVATICE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97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98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99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30" customHeight="1">
      <c r="A94" s="40"/>
      <c r="B94" s="41"/>
      <c r="C94" s="42"/>
      <c r="D94" s="42"/>
      <c r="E94" s="71" t="str">
        <f>E11</f>
        <v>SO-03 - OČIŠTĚNÍ A OPRAVA STÁVAJÍCÍCH OPĚRNÝCH STĚN V OKOLÍ VIKLANU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MAŠOV U TURNOVA</v>
      </c>
      <c r="G96" s="42"/>
      <c r="H96" s="42"/>
      <c r="I96" s="34" t="s">
        <v>23</v>
      </c>
      <c r="J96" s="74" t="str">
        <f>IF(J14="","",J14)</f>
        <v>29. 8. 2024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E17</f>
        <v>MĚSTO TURNOV, Antonína Dvořáka 335, Turnov</v>
      </c>
      <c r="G98" s="42"/>
      <c r="H98" s="42"/>
      <c r="I98" s="34" t="s">
        <v>31</v>
      </c>
      <c r="J98" s="38" t="str">
        <f>E23</f>
        <v>AGRAL PLAST spol. s r.o., Chrastavská 46, Liberec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Zuzana Morávková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116</v>
      </c>
      <c r="D101" s="190" t="s">
        <v>57</v>
      </c>
      <c r="E101" s="190" t="s">
        <v>53</v>
      </c>
      <c r="F101" s="190" t="s">
        <v>54</v>
      </c>
      <c r="G101" s="190" t="s">
        <v>117</v>
      </c>
      <c r="H101" s="190" t="s">
        <v>118</v>
      </c>
      <c r="I101" s="190" t="s">
        <v>119</v>
      </c>
      <c r="J101" s="190" t="s">
        <v>103</v>
      </c>
      <c r="K101" s="191" t="s">
        <v>120</v>
      </c>
      <c r="L101" s="192"/>
      <c r="M101" s="94" t="s">
        <v>19</v>
      </c>
      <c r="N101" s="95" t="s">
        <v>42</v>
      </c>
      <c r="O101" s="95" t="s">
        <v>121</v>
      </c>
      <c r="P101" s="95" t="s">
        <v>122</v>
      </c>
      <c r="Q101" s="95" t="s">
        <v>123</v>
      </c>
      <c r="R101" s="95" t="s">
        <v>124</v>
      </c>
      <c r="S101" s="95" t="s">
        <v>125</v>
      </c>
      <c r="T101" s="96" t="s">
        <v>126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127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P103+P252+P312</f>
        <v>0</v>
      </c>
      <c r="Q102" s="98"/>
      <c r="R102" s="195">
        <f>R103+R252+R312</f>
        <v>37.327696400000001</v>
      </c>
      <c r="S102" s="98"/>
      <c r="T102" s="196">
        <f>T103+T252+T312</f>
        <v>2.1285000000000003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104</v>
      </c>
      <c r="BK102" s="197">
        <f>BK103+BK252+BK312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128</v>
      </c>
      <c r="F103" s="201" t="s">
        <v>129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P104+P118+P127+P134+P142+P242+P249</f>
        <v>0</v>
      </c>
      <c r="Q103" s="206"/>
      <c r="R103" s="207">
        <f>R104+R118+R127+R134+R142+R242+R249</f>
        <v>36.393132999999999</v>
      </c>
      <c r="S103" s="206"/>
      <c r="T103" s="208">
        <f>T104+T118+T127+T134+T142+T242+T249</f>
        <v>1.2925000000000002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130</v>
      </c>
      <c r="BK103" s="211">
        <f>BK104+BK118+BK127+BK134+BK142+BK242+BK249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79</v>
      </c>
      <c r="F104" s="212" t="s">
        <v>131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SUM(P105:P117)</f>
        <v>0</v>
      </c>
      <c r="Q104" s="206"/>
      <c r="R104" s="207">
        <f>SUM(R105:R117)</f>
        <v>0</v>
      </c>
      <c r="S104" s="206"/>
      <c r="T104" s="208">
        <f>SUM(T105:T117)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130</v>
      </c>
      <c r="BK104" s="211">
        <f>SUM(BK105:BK117)</f>
        <v>0</v>
      </c>
    </row>
    <row r="105" s="2" customFormat="1" ht="44.25" customHeight="1">
      <c r="A105" s="40"/>
      <c r="B105" s="41"/>
      <c r="C105" s="214" t="s">
        <v>79</v>
      </c>
      <c r="D105" s="214" t="s">
        <v>132</v>
      </c>
      <c r="E105" s="215" t="s">
        <v>348</v>
      </c>
      <c r="F105" s="216" t="s">
        <v>349</v>
      </c>
      <c r="G105" s="217" t="s">
        <v>174</v>
      </c>
      <c r="H105" s="218">
        <v>20</v>
      </c>
      <c r="I105" s="219"/>
      <c r="J105" s="220">
        <f>ROUND(I105*H105,2)</f>
        <v>0</v>
      </c>
      <c r="K105" s="216" t="s">
        <v>136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137</v>
      </c>
      <c r="AT105" s="225" t="s">
        <v>132</v>
      </c>
      <c r="AU105" s="225" t="s">
        <v>81</v>
      </c>
      <c r="AY105" s="19" t="s">
        <v>130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137</v>
      </c>
      <c r="BM105" s="225" t="s">
        <v>467</v>
      </c>
    </row>
    <row r="106" s="2" customFormat="1">
      <c r="A106" s="40"/>
      <c r="B106" s="41"/>
      <c r="C106" s="42"/>
      <c r="D106" s="227" t="s">
        <v>139</v>
      </c>
      <c r="E106" s="42"/>
      <c r="F106" s="228" t="s">
        <v>351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139</v>
      </c>
      <c r="AU106" s="19" t="s">
        <v>81</v>
      </c>
    </row>
    <row r="107" s="2" customFormat="1" ht="33" customHeight="1">
      <c r="A107" s="40"/>
      <c r="B107" s="41"/>
      <c r="C107" s="214" t="s">
        <v>81</v>
      </c>
      <c r="D107" s="214" t="s">
        <v>132</v>
      </c>
      <c r="E107" s="215" t="s">
        <v>352</v>
      </c>
      <c r="F107" s="216" t="s">
        <v>353</v>
      </c>
      <c r="G107" s="217" t="s">
        <v>174</v>
      </c>
      <c r="H107" s="218">
        <v>20</v>
      </c>
      <c r="I107" s="219"/>
      <c r="J107" s="220">
        <f>ROUND(I107*H107,2)</f>
        <v>0</v>
      </c>
      <c r="K107" s="216" t="s">
        <v>136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137</v>
      </c>
      <c r="AT107" s="225" t="s">
        <v>132</v>
      </c>
      <c r="AU107" s="225" t="s">
        <v>81</v>
      </c>
      <c r="AY107" s="19" t="s">
        <v>130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137</v>
      </c>
      <c r="BM107" s="225" t="s">
        <v>468</v>
      </c>
    </row>
    <row r="108" s="2" customFormat="1">
      <c r="A108" s="40"/>
      <c r="B108" s="41"/>
      <c r="C108" s="42"/>
      <c r="D108" s="227" t="s">
        <v>139</v>
      </c>
      <c r="E108" s="42"/>
      <c r="F108" s="228" t="s">
        <v>355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</v>
      </c>
      <c r="AU108" s="19" t="s">
        <v>81</v>
      </c>
    </row>
    <row r="109" s="2" customFormat="1" ht="21.75" customHeight="1">
      <c r="A109" s="40"/>
      <c r="B109" s="41"/>
      <c r="C109" s="214" t="s">
        <v>145</v>
      </c>
      <c r="D109" s="214" t="s">
        <v>132</v>
      </c>
      <c r="E109" s="215" t="s">
        <v>356</v>
      </c>
      <c r="F109" s="216" t="s">
        <v>357</v>
      </c>
      <c r="G109" s="217" t="s">
        <v>174</v>
      </c>
      <c r="H109" s="218">
        <v>60</v>
      </c>
      <c r="I109" s="219"/>
      <c r="J109" s="220">
        <f>ROUND(I109*H109,2)</f>
        <v>0</v>
      </c>
      <c r="K109" s="216" t="s">
        <v>136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137</v>
      </c>
      <c r="AT109" s="225" t="s">
        <v>132</v>
      </c>
      <c r="AU109" s="225" t="s">
        <v>81</v>
      </c>
      <c r="AY109" s="19" t="s">
        <v>130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137</v>
      </c>
      <c r="BM109" s="225" t="s">
        <v>469</v>
      </c>
    </row>
    <row r="110" s="2" customFormat="1">
      <c r="A110" s="40"/>
      <c r="B110" s="41"/>
      <c r="C110" s="42"/>
      <c r="D110" s="227" t="s">
        <v>139</v>
      </c>
      <c r="E110" s="42"/>
      <c r="F110" s="228" t="s">
        <v>359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139</v>
      </c>
      <c r="AU110" s="19" t="s">
        <v>81</v>
      </c>
    </row>
    <row r="111" s="2" customFormat="1" ht="44.25" customHeight="1">
      <c r="A111" s="40"/>
      <c r="B111" s="41"/>
      <c r="C111" s="214" t="s">
        <v>137</v>
      </c>
      <c r="D111" s="214" t="s">
        <v>132</v>
      </c>
      <c r="E111" s="215" t="s">
        <v>470</v>
      </c>
      <c r="F111" s="216" t="s">
        <v>471</v>
      </c>
      <c r="G111" s="217" t="s">
        <v>179</v>
      </c>
      <c r="H111" s="218">
        <v>2.3999999999999999</v>
      </c>
      <c r="I111" s="219"/>
      <c r="J111" s="220">
        <f>ROUND(I111*H111,2)</f>
        <v>0</v>
      </c>
      <c r="K111" s="216" t="s">
        <v>136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137</v>
      </c>
      <c r="AT111" s="225" t="s">
        <v>132</v>
      </c>
      <c r="AU111" s="225" t="s">
        <v>81</v>
      </c>
      <c r="AY111" s="19" t="s">
        <v>130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137</v>
      </c>
      <c r="BM111" s="225" t="s">
        <v>472</v>
      </c>
    </row>
    <row r="112" s="2" customFormat="1">
      <c r="A112" s="40"/>
      <c r="B112" s="41"/>
      <c r="C112" s="42"/>
      <c r="D112" s="227" t="s">
        <v>139</v>
      </c>
      <c r="E112" s="42"/>
      <c r="F112" s="228" t="s">
        <v>473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</v>
      </c>
      <c r="AU112" s="19" t="s">
        <v>81</v>
      </c>
    </row>
    <row r="113" s="13" customFormat="1">
      <c r="A113" s="13"/>
      <c r="B113" s="232"/>
      <c r="C113" s="233"/>
      <c r="D113" s="234" t="s">
        <v>182</v>
      </c>
      <c r="E113" s="235" t="s">
        <v>19</v>
      </c>
      <c r="F113" s="236" t="s">
        <v>474</v>
      </c>
      <c r="G113" s="233"/>
      <c r="H113" s="237">
        <v>2.3999999999999999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182</v>
      </c>
      <c r="AU113" s="243" t="s">
        <v>81</v>
      </c>
      <c r="AV113" s="13" t="s">
        <v>81</v>
      </c>
      <c r="AW113" s="13" t="s">
        <v>33</v>
      </c>
      <c r="AX113" s="13" t="s">
        <v>79</v>
      </c>
      <c r="AY113" s="243" t="s">
        <v>130</v>
      </c>
    </row>
    <row r="114" s="2" customFormat="1" ht="44.25" customHeight="1">
      <c r="A114" s="40"/>
      <c r="B114" s="41"/>
      <c r="C114" s="214" t="s">
        <v>154</v>
      </c>
      <c r="D114" s="214" t="s">
        <v>132</v>
      </c>
      <c r="E114" s="215" t="s">
        <v>475</v>
      </c>
      <c r="F114" s="216" t="s">
        <v>476</v>
      </c>
      <c r="G114" s="217" t="s">
        <v>179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137</v>
      </c>
      <c r="AT114" s="225" t="s">
        <v>132</v>
      </c>
      <c r="AU114" s="225" t="s">
        <v>81</v>
      </c>
      <c r="AY114" s="19" t="s">
        <v>130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137</v>
      </c>
      <c r="BM114" s="225" t="s">
        <v>477</v>
      </c>
    </row>
    <row r="115" s="13" customFormat="1">
      <c r="A115" s="13"/>
      <c r="B115" s="232"/>
      <c r="C115" s="233"/>
      <c r="D115" s="234" t="s">
        <v>182</v>
      </c>
      <c r="E115" s="235" t="s">
        <v>19</v>
      </c>
      <c r="F115" s="236" t="s">
        <v>478</v>
      </c>
      <c r="G115" s="233"/>
      <c r="H115" s="237">
        <v>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182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130</v>
      </c>
    </row>
    <row r="116" s="2" customFormat="1" ht="33" customHeight="1">
      <c r="A116" s="40"/>
      <c r="B116" s="41"/>
      <c r="C116" s="214" t="s">
        <v>159</v>
      </c>
      <c r="D116" s="214" t="s">
        <v>132</v>
      </c>
      <c r="E116" s="215" t="s">
        <v>375</v>
      </c>
      <c r="F116" s="216" t="s">
        <v>376</v>
      </c>
      <c r="G116" s="217" t="s">
        <v>174</v>
      </c>
      <c r="H116" s="218">
        <v>60</v>
      </c>
      <c r="I116" s="219"/>
      <c r="J116" s="220">
        <f>ROUND(I116*H116,2)</f>
        <v>0</v>
      </c>
      <c r="K116" s="216" t="s">
        <v>136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137</v>
      </c>
      <c r="AT116" s="225" t="s">
        <v>132</v>
      </c>
      <c r="AU116" s="225" t="s">
        <v>81</v>
      </c>
      <c r="AY116" s="19" t="s">
        <v>130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137</v>
      </c>
      <c r="BM116" s="225" t="s">
        <v>479</v>
      </c>
    </row>
    <row r="117" s="2" customFormat="1">
      <c r="A117" s="40"/>
      <c r="B117" s="41"/>
      <c r="C117" s="42"/>
      <c r="D117" s="227" t="s">
        <v>139</v>
      </c>
      <c r="E117" s="42"/>
      <c r="F117" s="228" t="s">
        <v>378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139</v>
      </c>
      <c r="AU117" s="19" t="s">
        <v>81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81</v>
      </c>
      <c r="F118" s="212" t="s">
        <v>480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SUM(P119:P126)</f>
        <v>0</v>
      </c>
      <c r="Q118" s="206"/>
      <c r="R118" s="207">
        <f>SUM(R119:R126)</f>
        <v>5.5289039999999998</v>
      </c>
      <c r="S118" s="206"/>
      <c r="T118" s="208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79</v>
      </c>
      <c r="AT118" s="210" t="s">
        <v>71</v>
      </c>
      <c r="AU118" s="210" t="s">
        <v>79</v>
      </c>
      <c r="AY118" s="209" t="s">
        <v>130</v>
      </c>
      <c r="BK118" s="211">
        <f>SUM(BK119:BK126)</f>
        <v>0</v>
      </c>
    </row>
    <row r="119" s="2" customFormat="1" ht="24.15" customHeight="1">
      <c r="A119" s="40"/>
      <c r="B119" s="41"/>
      <c r="C119" s="214" t="s">
        <v>164</v>
      </c>
      <c r="D119" s="214" t="s">
        <v>132</v>
      </c>
      <c r="E119" s="215" t="s">
        <v>481</v>
      </c>
      <c r="F119" s="216" t="s">
        <v>482</v>
      </c>
      <c r="G119" s="217" t="s">
        <v>179</v>
      </c>
      <c r="H119" s="218">
        <v>2.3999999999999999</v>
      </c>
      <c r="I119" s="219"/>
      <c r="J119" s="220">
        <f>ROUND(I119*H119,2)</f>
        <v>0</v>
      </c>
      <c r="K119" s="216" t="s">
        <v>136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2.3010199999999998</v>
      </c>
      <c r="R119" s="223">
        <f>Q119*H119</f>
        <v>5.5224479999999998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137</v>
      </c>
      <c r="AT119" s="225" t="s">
        <v>132</v>
      </c>
      <c r="AU119" s="225" t="s">
        <v>81</v>
      </c>
      <c r="AY119" s="19" t="s">
        <v>130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137</v>
      </c>
      <c r="BM119" s="225" t="s">
        <v>483</v>
      </c>
    </row>
    <row r="120" s="2" customFormat="1">
      <c r="A120" s="40"/>
      <c r="B120" s="41"/>
      <c r="C120" s="42"/>
      <c r="D120" s="227" t="s">
        <v>139</v>
      </c>
      <c r="E120" s="42"/>
      <c r="F120" s="228" t="s">
        <v>484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139</v>
      </c>
      <c r="AU120" s="19" t="s">
        <v>81</v>
      </c>
    </row>
    <row r="121" s="13" customFormat="1">
      <c r="A121" s="13"/>
      <c r="B121" s="232"/>
      <c r="C121" s="233"/>
      <c r="D121" s="234" t="s">
        <v>182</v>
      </c>
      <c r="E121" s="235" t="s">
        <v>19</v>
      </c>
      <c r="F121" s="236" t="s">
        <v>485</v>
      </c>
      <c r="G121" s="233"/>
      <c r="H121" s="237">
        <v>2.3999999999999999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182</v>
      </c>
      <c r="AU121" s="243" t="s">
        <v>81</v>
      </c>
      <c r="AV121" s="13" t="s">
        <v>81</v>
      </c>
      <c r="AW121" s="13" t="s">
        <v>33</v>
      </c>
      <c r="AX121" s="13" t="s">
        <v>79</v>
      </c>
      <c r="AY121" s="243" t="s">
        <v>130</v>
      </c>
    </row>
    <row r="122" s="2" customFormat="1" ht="16.5" customHeight="1">
      <c r="A122" s="40"/>
      <c r="B122" s="41"/>
      <c r="C122" s="214" t="s">
        <v>171</v>
      </c>
      <c r="D122" s="214" t="s">
        <v>132</v>
      </c>
      <c r="E122" s="215" t="s">
        <v>486</v>
      </c>
      <c r="F122" s="216" t="s">
        <v>487</v>
      </c>
      <c r="G122" s="217" t="s">
        <v>174</v>
      </c>
      <c r="H122" s="218">
        <v>2.3999999999999999</v>
      </c>
      <c r="I122" s="219"/>
      <c r="J122" s="220">
        <f>ROUND(I122*H122,2)</f>
        <v>0</v>
      </c>
      <c r="K122" s="216" t="s">
        <v>136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0.0026900000000000001</v>
      </c>
      <c r="R122" s="223">
        <f>Q122*H122</f>
        <v>0.0064559999999999999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137</v>
      </c>
      <c r="AT122" s="225" t="s">
        <v>132</v>
      </c>
      <c r="AU122" s="225" t="s">
        <v>81</v>
      </c>
      <c r="AY122" s="19" t="s">
        <v>130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137</v>
      </c>
      <c r="BM122" s="225" t="s">
        <v>488</v>
      </c>
    </row>
    <row r="123" s="2" customFormat="1">
      <c r="A123" s="40"/>
      <c r="B123" s="41"/>
      <c r="C123" s="42"/>
      <c r="D123" s="227" t="s">
        <v>139</v>
      </c>
      <c r="E123" s="42"/>
      <c r="F123" s="228" t="s">
        <v>489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139</v>
      </c>
      <c r="AU123" s="19" t="s">
        <v>81</v>
      </c>
    </row>
    <row r="124" s="13" customFormat="1">
      <c r="A124" s="13"/>
      <c r="B124" s="232"/>
      <c r="C124" s="233"/>
      <c r="D124" s="234" t="s">
        <v>182</v>
      </c>
      <c r="E124" s="235" t="s">
        <v>19</v>
      </c>
      <c r="F124" s="236" t="s">
        <v>490</v>
      </c>
      <c r="G124" s="233"/>
      <c r="H124" s="237">
        <v>2.3999999999999999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182</v>
      </c>
      <c r="AU124" s="243" t="s">
        <v>81</v>
      </c>
      <c r="AV124" s="13" t="s">
        <v>81</v>
      </c>
      <c r="AW124" s="13" t="s">
        <v>33</v>
      </c>
      <c r="AX124" s="13" t="s">
        <v>79</v>
      </c>
      <c r="AY124" s="243" t="s">
        <v>130</v>
      </c>
    </row>
    <row r="125" s="2" customFormat="1" ht="16.5" customHeight="1">
      <c r="A125" s="40"/>
      <c r="B125" s="41"/>
      <c r="C125" s="214" t="s">
        <v>169</v>
      </c>
      <c r="D125" s="214" t="s">
        <v>132</v>
      </c>
      <c r="E125" s="215" t="s">
        <v>491</v>
      </c>
      <c r="F125" s="216" t="s">
        <v>492</v>
      </c>
      <c r="G125" s="217" t="s">
        <v>174</v>
      </c>
      <c r="H125" s="218">
        <v>2.3999999999999999</v>
      </c>
      <c r="I125" s="219"/>
      <c r="J125" s="220">
        <f>ROUND(I125*H125,2)</f>
        <v>0</v>
      </c>
      <c r="K125" s="216" t="s">
        <v>136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137</v>
      </c>
      <c r="AT125" s="225" t="s">
        <v>132</v>
      </c>
      <c r="AU125" s="225" t="s">
        <v>81</v>
      </c>
      <c r="AY125" s="19" t="s">
        <v>130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137</v>
      </c>
      <c r="BM125" s="225" t="s">
        <v>493</v>
      </c>
    </row>
    <row r="126" s="2" customFormat="1">
      <c r="A126" s="40"/>
      <c r="B126" s="41"/>
      <c r="C126" s="42"/>
      <c r="D126" s="227" t="s">
        <v>139</v>
      </c>
      <c r="E126" s="42"/>
      <c r="F126" s="228" t="s">
        <v>494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139</v>
      </c>
      <c r="AU126" s="19" t="s">
        <v>81</v>
      </c>
    </row>
    <row r="127" s="12" customFormat="1" ht="22.8" customHeight="1">
      <c r="A127" s="12"/>
      <c r="B127" s="198"/>
      <c r="C127" s="199"/>
      <c r="D127" s="200" t="s">
        <v>71</v>
      </c>
      <c r="E127" s="212" t="s">
        <v>145</v>
      </c>
      <c r="F127" s="212" t="s">
        <v>380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SUM(P128:P133)</f>
        <v>0</v>
      </c>
      <c r="Q127" s="206"/>
      <c r="R127" s="207">
        <f>SUM(R128:R133)</f>
        <v>29.789344</v>
      </c>
      <c r="S127" s="206"/>
      <c r="T127" s="208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79</v>
      </c>
      <c r="AT127" s="210" t="s">
        <v>71</v>
      </c>
      <c r="AU127" s="210" t="s">
        <v>79</v>
      </c>
      <c r="AY127" s="209" t="s">
        <v>130</v>
      </c>
      <c r="BK127" s="211">
        <f>SUM(BK128:BK133)</f>
        <v>0</v>
      </c>
    </row>
    <row r="128" s="2" customFormat="1" ht="55.5" customHeight="1">
      <c r="A128" s="40"/>
      <c r="B128" s="41"/>
      <c r="C128" s="214" t="s">
        <v>184</v>
      </c>
      <c r="D128" s="214" t="s">
        <v>132</v>
      </c>
      <c r="E128" s="215" t="s">
        <v>495</v>
      </c>
      <c r="F128" s="216" t="s">
        <v>496</v>
      </c>
      <c r="G128" s="217" t="s">
        <v>179</v>
      </c>
      <c r="H128" s="218">
        <v>10.4</v>
      </c>
      <c r="I128" s="219"/>
      <c r="J128" s="220">
        <f>ROUND(I128*H128,2)</f>
        <v>0</v>
      </c>
      <c r="K128" s="216" t="s">
        <v>136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2.86436</v>
      </c>
      <c r="R128" s="223">
        <f>Q128*H128</f>
        <v>29.789344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137</v>
      </c>
      <c r="AT128" s="225" t="s">
        <v>132</v>
      </c>
      <c r="AU128" s="225" t="s">
        <v>81</v>
      </c>
      <c r="AY128" s="19" t="s">
        <v>130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137</v>
      </c>
      <c r="BM128" s="225" t="s">
        <v>497</v>
      </c>
    </row>
    <row r="129" s="2" customFormat="1">
      <c r="A129" s="40"/>
      <c r="B129" s="41"/>
      <c r="C129" s="42"/>
      <c r="D129" s="227" t="s">
        <v>139</v>
      </c>
      <c r="E129" s="42"/>
      <c r="F129" s="228" t="s">
        <v>498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139</v>
      </c>
      <c r="AU129" s="19" t="s">
        <v>81</v>
      </c>
    </row>
    <row r="130" s="2" customFormat="1">
      <c r="A130" s="40"/>
      <c r="B130" s="41"/>
      <c r="C130" s="42"/>
      <c r="D130" s="234" t="s">
        <v>250</v>
      </c>
      <c r="E130" s="42"/>
      <c r="F130" s="244" t="s">
        <v>499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250</v>
      </c>
      <c r="AU130" s="19" t="s">
        <v>81</v>
      </c>
    </row>
    <row r="131" s="13" customFormat="1">
      <c r="A131" s="13"/>
      <c r="B131" s="232"/>
      <c r="C131" s="233"/>
      <c r="D131" s="234" t="s">
        <v>182</v>
      </c>
      <c r="E131" s="235" t="s">
        <v>19</v>
      </c>
      <c r="F131" s="236" t="s">
        <v>500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182</v>
      </c>
      <c r="AU131" s="243" t="s">
        <v>81</v>
      </c>
      <c r="AV131" s="13" t="s">
        <v>81</v>
      </c>
      <c r="AW131" s="13" t="s">
        <v>33</v>
      </c>
      <c r="AX131" s="13" t="s">
        <v>72</v>
      </c>
      <c r="AY131" s="243" t="s">
        <v>130</v>
      </c>
    </row>
    <row r="132" s="13" customFormat="1">
      <c r="A132" s="13"/>
      <c r="B132" s="232"/>
      <c r="C132" s="233"/>
      <c r="D132" s="234" t="s">
        <v>182</v>
      </c>
      <c r="E132" s="235" t="s">
        <v>19</v>
      </c>
      <c r="F132" s="236" t="s">
        <v>501</v>
      </c>
      <c r="G132" s="233"/>
      <c r="H132" s="237">
        <v>2.3999999999999999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182</v>
      </c>
      <c r="AU132" s="243" t="s">
        <v>81</v>
      </c>
      <c r="AV132" s="13" t="s">
        <v>81</v>
      </c>
      <c r="AW132" s="13" t="s">
        <v>33</v>
      </c>
      <c r="AX132" s="13" t="s">
        <v>72</v>
      </c>
      <c r="AY132" s="243" t="s">
        <v>130</v>
      </c>
    </row>
    <row r="133" s="15" customFormat="1">
      <c r="A133" s="15"/>
      <c r="B133" s="255"/>
      <c r="C133" s="256"/>
      <c r="D133" s="234" t="s">
        <v>182</v>
      </c>
      <c r="E133" s="257" t="s">
        <v>19</v>
      </c>
      <c r="F133" s="258" t="s">
        <v>273</v>
      </c>
      <c r="G133" s="256"/>
      <c r="H133" s="259">
        <v>10.4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81</v>
      </c>
      <c r="AV133" s="15" t="s">
        <v>137</v>
      </c>
      <c r="AW133" s="15" t="s">
        <v>33</v>
      </c>
      <c r="AX133" s="15" t="s">
        <v>79</v>
      </c>
      <c r="AY133" s="265" t="s">
        <v>130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159</v>
      </c>
      <c r="F134" s="212" t="s">
        <v>389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SUM(P135:P141)</f>
        <v>0</v>
      </c>
      <c r="Q134" s="206"/>
      <c r="R134" s="207">
        <f>SUM(R135:R141)</f>
        <v>0</v>
      </c>
      <c r="S134" s="206"/>
      <c r="T134" s="208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130</v>
      </c>
      <c r="BK134" s="211">
        <f>SUM(BK135:BK141)</f>
        <v>0</v>
      </c>
    </row>
    <row r="135" s="2" customFormat="1" ht="24.15" customHeight="1">
      <c r="A135" s="40"/>
      <c r="B135" s="41"/>
      <c r="C135" s="214" t="s">
        <v>189</v>
      </c>
      <c r="D135" s="214" t="s">
        <v>132</v>
      </c>
      <c r="E135" s="215" t="s">
        <v>502</v>
      </c>
      <c r="F135" s="216" t="s">
        <v>503</v>
      </c>
      <c r="G135" s="217" t="s">
        <v>174</v>
      </c>
      <c r="H135" s="218">
        <v>72.75</v>
      </c>
      <c r="I135" s="219"/>
      <c r="J135" s="220">
        <f>ROUND(I135*H135,2)</f>
        <v>0</v>
      </c>
      <c r="K135" s="216" t="s">
        <v>136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137</v>
      </c>
      <c r="AT135" s="225" t="s">
        <v>132</v>
      </c>
      <c r="AU135" s="225" t="s">
        <v>81</v>
      </c>
      <c r="AY135" s="19" t="s">
        <v>130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137</v>
      </c>
      <c r="BM135" s="225" t="s">
        <v>504</v>
      </c>
    </row>
    <row r="136" s="2" customFormat="1">
      <c r="A136" s="40"/>
      <c r="B136" s="41"/>
      <c r="C136" s="42"/>
      <c r="D136" s="227" t="s">
        <v>139</v>
      </c>
      <c r="E136" s="42"/>
      <c r="F136" s="228" t="s">
        <v>505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139</v>
      </c>
      <c r="AU136" s="19" t="s">
        <v>81</v>
      </c>
    </row>
    <row r="137" s="13" customFormat="1">
      <c r="A137" s="13"/>
      <c r="B137" s="232"/>
      <c r="C137" s="233"/>
      <c r="D137" s="234" t="s">
        <v>182</v>
      </c>
      <c r="E137" s="235" t="s">
        <v>19</v>
      </c>
      <c r="F137" s="236" t="s">
        <v>506</v>
      </c>
      <c r="G137" s="233"/>
      <c r="H137" s="237">
        <v>10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182</v>
      </c>
      <c r="AU137" s="243" t="s">
        <v>81</v>
      </c>
      <c r="AV137" s="13" t="s">
        <v>81</v>
      </c>
      <c r="AW137" s="13" t="s">
        <v>33</v>
      </c>
      <c r="AX137" s="13" t="s">
        <v>72</v>
      </c>
      <c r="AY137" s="243" t="s">
        <v>130</v>
      </c>
    </row>
    <row r="138" s="13" customFormat="1">
      <c r="A138" s="13"/>
      <c r="B138" s="232"/>
      <c r="C138" s="233"/>
      <c r="D138" s="234" t="s">
        <v>182</v>
      </c>
      <c r="E138" s="235" t="s">
        <v>19</v>
      </c>
      <c r="F138" s="236" t="s">
        <v>507</v>
      </c>
      <c r="G138" s="233"/>
      <c r="H138" s="237">
        <v>10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182</v>
      </c>
      <c r="AU138" s="243" t="s">
        <v>81</v>
      </c>
      <c r="AV138" s="13" t="s">
        <v>81</v>
      </c>
      <c r="AW138" s="13" t="s">
        <v>33</v>
      </c>
      <c r="AX138" s="13" t="s">
        <v>72</v>
      </c>
      <c r="AY138" s="243" t="s">
        <v>130</v>
      </c>
    </row>
    <row r="139" s="13" customFormat="1">
      <c r="A139" s="13"/>
      <c r="B139" s="232"/>
      <c r="C139" s="233"/>
      <c r="D139" s="234" t="s">
        <v>182</v>
      </c>
      <c r="E139" s="235" t="s">
        <v>19</v>
      </c>
      <c r="F139" s="236" t="s">
        <v>508</v>
      </c>
      <c r="G139" s="233"/>
      <c r="H139" s="237">
        <v>50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182</v>
      </c>
      <c r="AU139" s="243" t="s">
        <v>81</v>
      </c>
      <c r="AV139" s="13" t="s">
        <v>81</v>
      </c>
      <c r="AW139" s="13" t="s">
        <v>33</v>
      </c>
      <c r="AX139" s="13" t="s">
        <v>72</v>
      </c>
      <c r="AY139" s="243" t="s">
        <v>130</v>
      </c>
    </row>
    <row r="140" s="13" customFormat="1">
      <c r="A140" s="13"/>
      <c r="B140" s="232"/>
      <c r="C140" s="233"/>
      <c r="D140" s="234" t="s">
        <v>182</v>
      </c>
      <c r="E140" s="235" t="s">
        <v>19</v>
      </c>
      <c r="F140" s="236" t="s">
        <v>509</v>
      </c>
      <c r="G140" s="233"/>
      <c r="H140" s="237">
        <v>2.75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182</v>
      </c>
      <c r="AU140" s="243" t="s">
        <v>81</v>
      </c>
      <c r="AV140" s="13" t="s">
        <v>81</v>
      </c>
      <c r="AW140" s="13" t="s">
        <v>33</v>
      </c>
      <c r="AX140" s="13" t="s">
        <v>72</v>
      </c>
      <c r="AY140" s="243" t="s">
        <v>130</v>
      </c>
    </row>
    <row r="141" s="15" customFormat="1">
      <c r="A141" s="15"/>
      <c r="B141" s="255"/>
      <c r="C141" s="256"/>
      <c r="D141" s="234" t="s">
        <v>182</v>
      </c>
      <c r="E141" s="257" t="s">
        <v>19</v>
      </c>
      <c r="F141" s="258" t="s">
        <v>273</v>
      </c>
      <c r="G141" s="256"/>
      <c r="H141" s="259">
        <v>72.75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182</v>
      </c>
      <c r="AU141" s="265" t="s">
        <v>81</v>
      </c>
      <c r="AV141" s="15" t="s">
        <v>137</v>
      </c>
      <c r="AW141" s="15" t="s">
        <v>33</v>
      </c>
      <c r="AX141" s="15" t="s">
        <v>79</v>
      </c>
      <c r="AY141" s="265" t="s">
        <v>130</v>
      </c>
    </row>
    <row r="142" s="12" customFormat="1" ht="22.8" customHeight="1">
      <c r="A142" s="12"/>
      <c r="B142" s="198"/>
      <c r="C142" s="199"/>
      <c r="D142" s="200" t="s">
        <v>71</v>
      </c>
      <c r="E142" s="212" t="s">
        <v>169</v>
      </c>
      <c r="F142" s="212" t="s">
        <v>170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SUM(P143:P241)</f>
        <v>0</v>
      </c>
      <c r="Q142" s="206"/>
      <c r="R142" s="207">
        <f>SUM(R143:R241)</f>
        <v>1.0748850000000001</v>
      </c>
      <c r="S142" s="206"/>
      <c r="T142" s="208">
        <f>SUM(T143:T241)</f>
        <v>1.2925000000000002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79</v>
      </c>
      <c r="AT142" s="210" t="s">
        <v>71</v>
      </c>
      <c r="AU142" s="210" t="s">
        <v>79</v>
      </c>
      <c r="AY142" s="209" t="s">
        <v>130</v>
      </c>
      <c r="BK142" s="211">
        <f>SUM(BK143:BK241)</f>
        <v>0</v>
      </c>
    </row>
    <row r="143" s="2" customFormat="1" ht="44.25" customHeight="1">
      <c r="A143" s="40"/>
      <c r="B143" s="41"/>
      <c r="C143" s="214" t="s">
        <v>8</v>
      </c>
      <c r="D143" s="214" t="s">
        <v>132</v>
      </c>
      <c r="E143" s="215" t="s">
        <v>510</v>
      </c>
      <c r="F143" s="216" t="s">
        <v>511</v>
      </c>
      <c r="G143" s="217" t="s">
        <v>174</v>
      </c>
      <c r="H143" s="218">
        <v>26</v>
      </c>
      <c r="I143" s="219"/>
      <c r="J143" s="220">
        <f>ROUND(I143*H143,2)</f>
        <v>0</v>
      </c>
      <c r="K143" s="216" t="s">
        <v>136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137</v>
      </c>
      <c r="AT143" s="225" t="s">
        <v>132</v>
      </c>
      <c r="AU143" s="225" t="s">
        <v>81</v>
      </c>
      <c r="AY143" s="19" t="s">
        <v>130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137</v>
      </c>
      <c r="BM143" s="225" t="s">
        <v>512</v>
      </c>
    </row>
    <row r="144" s="2" customFormat="1">
      <c r="A144" s="40"/>
      <c r="B144" s="41"/>
      <c r="C144" s="42"/>
      <c r="D144" s="227" t="s">
        <v>139</v>
      </c>
      <c r="E144" s="42"/>
      <c r="F144" s="228" t="s">
        <v>513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139</v>
      </c>
      <c r="AU144" s="19" t="s">
        <v>81</v>
      </c>
    </row>
    <row r="145" s="2" customFormat="1">
      <c r="A145" s="40"/>
      <c r="B145" s="41"/>
      <c r="C145" s="42"/>
      <c r="D145" s="234" t="s">
        <v>250</v>
      </c>
      <c r="E145" s="42"/>
      <c r="F145" s="244" t="s">
        <v>401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250</v>
      </c>
      <c r="AU145" s="19" t="s">
        <v>81</v>
      </c>
    </row>
    <row r="146" s="13" customFormat="1">
      <c r="A146" s="13"/>
      <c r="B146" s="232"/>
      <c r="C146" s="233"/>
      <c r="D146" s="234" t="s">
        <v>182</v>
      </c>
      <c r="E146" s="235" t="s">
        <v>19</v>
      </c>
      <c r="F146" s="236" t="s">
        <v>514</v>
      </c>
      <c r="G146" s="233"/>
      <c r="H146" s="237">
        <v>16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182</v>
      </c>
      <c r="AU146" s="243" t="s">
        <v>81</v>
      </c>
      <c r="AV146" s="13" t="s">
        <v>81</v>
      </c>
      <c r="AW146" s="13" t="s">
        <v>33</v>
      </c>
      <c r="AX146" s="13" t="s">
        <v>72</v>
      </c>
      <c r="AY146" s="243" t="s">
        <v>130</v>
      </c>
    </row>
    <row r="147" s="13" customFormat="1">
      <c r="A147" s="13"/>
      <c r="B147" s="232"/>
      <c r="C147" s="233"/>
      <c r="D147" s="234" t="s">
        <v>182</v>
      </c>
      <c r="E147" s="235" t="s">
        <v>19</v>
      </c>
      <c r="F147" s="236" t="s">
        <v>515</v>
      </c>
      <c r="G147" s="233"/>
      <c r="H147" s="237">
        <v>10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182</v>
      </c>
      <c r="AU147" s="243" t="s">
        <v>81</v>
      </c>
      <c r="AV147" s="13" t="s">
        <v>81</v>
      </c>
      <c r="AW147" s="13" t="s">
        <v>33</v>
      </c>
      <c r="AX147" s="13" t="s">
        <v>72</v>
      </c>
      <c r="AY147" s="243" t="s">
        <v>130</v>
      </c>
    </row>
    <row r="148" s="15" customFormat="1">
      <c r="A148" s="15"/>
      <c r="B148" s="255"/>
      <c r="C148" s="256"/>
      <c r="D148" s="234" t="s">
        <v>182</v>
      </c>
      <c r="E148" s="257" t="s">
        <v>19</v>
      </c>
      <c r="F148" s="258" t="s">
        <v>273</v>
      </c>
      <c r="G148" s="256"/>
      <c r="H148" s="259">
        <v>26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182</v>
      </c>
      <c r="AU148" s="265" t="s">
        <v>81</v>
      </c>
      <c r="AV148" s="15" t="s">
        <v>137</v>
      </c>
      <c r="AW148" s="15" t="s">
        <v>33</v>
      </c>
      <c r="AX148" s="15" t="s">
        <v>79</v>
      </c>
      <c r="AY148" s="265" t="s">
        <v>130</v>
      </c>
    </row>
    <row r="149" s="2" customFormat="1" ht="49.05" customHeight="1">
      <c r="A149" s="40"/>
      <c r="B149" s="41"/>
      <c r="C149" s="214" t="s">
        <v>198</v>
      </c>
      <c r="D149" s="214" t="s">
        <v>132</v>
      </c>
      <c r="E149" s="215" t="s">
        <v>516</v>
      </c>
      <c r="F149" s="216" t="s">
        <v>517</v>
      </c>
      <c r="G149" s="217" t="s">
        <v>174</v>
      </c>
      <c r="H149" s="218">
        <v>2340</v>
      </c>
      <c r="I149" s="219"/>
      <c r="J149" s="220">
        <f>ROUND(I149*H149,2)</f>
        <v>0</v>
      </c>
      <c r="K149" s="216" t="s">
        <v>136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137</v>
      </c>
      <c r="AT149" s="225" t="s">
        <v>132</v>
      </c>
      <c r="AU149" s="225" t="s">
        <v>81</v>
      </c>
      <c r="AY149" s="19" t="s">
        <v>130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137</v>
      </c>
      <c r="BM149" s="225" t="s">
        <v>518</v>
      </c>
    </row>
    <row r="150" s="2" customFormat="1">
      <c r="A150" s="40"/>
      <c r="B150" s="41"/>
      <c r="C150" s="42"/>
      <c r="D150" s="227" t="s">
        <v>139</v>
      </c>
      <c r="E150" s="42"/>
      <c r="F150" s="228" t="s">
        <v>519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139</v>
      </c>
      <c r="AU150" s="19" t="s">
        <v>81</v>
      </c>
    </row>
    <row r="151" s="13" customFormat="1">
      <c r="A151" s="13"/>
      <c r="B151" s="232"/>
      <c r="C151" s="233"/>
      <c r="D151" s="234" t="s">
        <v>182</v>
      </c>
      <c r="E151" s="235" t="s">
        <v>19</v>
      </c>
      <c r="F151" s="236" t="s">
        <v>520</v>
      </c>
      <c r="G151" s="233"/>
      <c r="H151" s="237">
        <v>2340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182</v>
      </c>
      <c r="AU151" s="243" t="s">
        <v>81</v>
      </c>
      <c r="AV151" s="13" t="s">
        <v>81</v>
      </c>
      <c r="AW151" s="13" t="s">
        <v>33</v>
      </c>
      <c r="AX151" s="13" t="s">
        <v>79</v>
      </c>
      <c r="AY151" s="243" t="s">
        <v>130</v>
      </c>
    </row>
    <row r="152" s="2" customFormat="1" ht="62.7" customHeight="1">
      <c r="A152" s="40"/>
      <c r="B152" s="41"/>
      <c r="C152" s="214" t="s">
        <v>202</v>
      </c>
      <c r="D152" s="214" t="s">
        <v>132</v>
      </c>
      <c r="E152" s="215" t="s">
        <v>521</v>
      </c>
      <c r="F152" s="216" t="s">
        <v>522</v>
      </c>
      <c r="G152" s="217" t="s">
        <v>135</v>
      </c>
      <c r="H152" s="218">
        <v>1</v>
      </c>
      <c r="I152" s="219"/>
      <c r="J152" s="220">
        <f>ROUND(I152*H152,2)</f>
        <v>0</v>
      </c>
      <c r="K152" s="216" t="s">
        <v>136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137</v>
      </c>
      <c r="AT152" s="225" t="s">
        <v>132</v>
      </c>
      <c r="AU152" s="225" t="s">
        <v>81</v>
      </c>
      <c r="AY152" s="19" t="s">
        <v>130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137</v>
      </c>
      <c r="BM152" s="225" t="s">
        <v>523</v>
      </c>
    </row>
    <row r="153" s="2" customFormat="1">
      <c r="A153" s="40"/>
      <c r="B153" s="41"/>
      <c r="C153" s="42"/>
      <c r="D153" s="227" t="s">
        <v>139</v>
      </c>
      <c r="E153" s="42"/>
      <c r="F153" s="228" t="s">
        <v>524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139</v>
      </c>
      <c r="AU153" s="19" t="s">
        <v>81</v>
      </c>
    </row>
    <row r="154" s="2" customFormat="1" ht="44.25" customHeight="1">
      <c r="A154" s="40"/>
      <c r="B154" s="41"/>
      <c r="C154" s="214" t="s">
        <v>208</v>
      </c>
      <c r="D154" s="214" t="s">
        <v>132</v>
      </c>
      <c r="E154" s="215" t="s">
        <v>525</v>
      </c>
      <c r="F154" s="216" t="s">
        <v>526</v>
      </c>
      <c r="G154" s="217" t="s">
        <v>174</v>
      </c>
      <c r="H154" s="218">
        <v>26</v>
      </c>
      <c r="I154" s="219"/>
      <c r="J154" s="220">
        <f>ROUND(I154*H154,2)</f>
        <v>0</v>
      </c>
      <c r="K154" s="216" t="s">
        <v>136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137</v>
      </c>
      <c r="AT154" s="225" t="s">
        <v>132</v>
      </c>
      <c r="AU154" s="225" t="s">
        <v>81</v>
      </c>
      <c r="AY154" s="19" t="s">
        <v>130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137</v>
      </c>
      <c r="BM154" s="225" t="s">
        <v>527</v>
      </c>
    </row>
    <row r="155" s="2" customFormat="1">
      <c r="A155" s="40"/>
      <c r="B155" s="41"/>
      <c r="C155" s="42"/>
      <c r="D155" s="227" t="s">
        <v>139</v>
      </c>
      <c r="E155" s="42"/>
      <c r="F155" s="228" t="s">
        <v>528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81</v>
      </c>
    </row>
    <row r="156" s="2" customFormat="1">
      <c r="A156" s="40"/>
      <c r="B156" s="41"/>
      <c r="C156" s="42"/>
      <c r="D156" s="234" t="s">
        <v>250</v>
      </c>
      <c r="E156" s="42"/>
      <c r="F156" s="244" t="s">
        <v>401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250</v>
      </c>
      <c r="AU156" s="19" t="s">
        <v>81</v>
      </c>
    </row>
    <row r="157" s="13" customFormat="1">
      <c r="A157" s="13"/>
      <c r="B157" s="232"/>
      <c r="C157" s="233"/>
      <c r="D157" s="234" t="s">
        <v>182</v>
      </c>
      <c r="E157" s="235" t="s">
        <v>19</v>
      </c>
      <c r="F157" s="236" t="s">
        <v>529</v>
      </c>
      <c r="G157" s="233"/>
      <c r="H157" s="237">
        <v>26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182</v>
      </c>
      <c r="AU157" s="243" t="s">
        <v>81</v>
      </c>
      <c r="AV157" s="13" t="s">
        <v>81</v>
      </c>
      <c r="AW157" s="13" t="s">
        <v>33</v>
      </c>
      <c r="AX157" s="13" t="s">
        <v>79</v>
      </c>
      <c r="AY157" s="243" t="s">
        <v>130</v>
      </c>
    </row>
    <row r="158" s="2" customFormat="1" ht="24.15" customHeight="1">
      <c r="A158" s="40"/>
      <c r="B158" s="41"/>
      <c r="C158" s="214" t="s">
        <v>214</v>
      </c>
      <c r="D158" s="214" t="s">
        <v>132</v>
      </c>
      <c r="E158" s="215" t="s">
        <v>530</v>
      </c>
      <c r="F158" s="216" t="s">
        <v>531</v>
      </c>
      <c r="G158" s="217" t="s">
        <v>196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137</v>
      </c>
      <c r="AT158" s="225" t="s">
        <v>132</v>
      </c>
      <c r="AU158" s="225" t="s">
        <v>81</v>
      </c>
      <c r="AY158" s="19" t="s">
        <v>130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137</v>
      </c>
      <c r="BM158" s="225" t="s">
        <v>532</v>
      </c>
    </row>
    <row r="159" s="2" customFormat="1" ht="44.25" customHeight="1">
      <c r="A159" s="40"/>
      <c r="B159" s="41"/>
      <c r="C159" s="214" t="s">
        <v>219</v>
      </c>
      <c r="D159" s="214" t="s">
        <v>132</v>
      </c>
      <c r="E159" s="215" t="s">
        <v>533</v>
      </c>
      <c r="F159" s="216" t="s">
        <v>534</v>
      </c>
      <c r="G159" s="217" t="s">
        <v>179</v>
      </c>
      <c r="H159" s="218">
        <v>96</v>
      </c>
      <c r="I159" s="219"/>
      <c r="J159" s="220">
        <f>ROUND(I159*H159,2)</f>
        <v>0</v>
      </c>
      <c r="K159" s="216" t="s">
        <v>136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137</v>
      </c>
      <c r="AT159" s="225" t="s">
        <v>132</v>
      </c>
      <c r="AU159" s="225" t="s">
        <v>81</v>
      </c>
      <c r="AY159" s="19" t="s">
        <v>130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137</v>
      </c>
      <c r="BM159" s="225" t="s">
        <v>535</v>
      </c>
    </row>
    <row r="160" s="2" customFormat="1">
      <c r="A160" s="40"/>
      <c r="B160" s="41"/>
      <c r="C160" s="42"/>
      <c r="D160" s="227" t="s">
        <v>139</v>
      </c>
      <c r="E160" s="42"/>
      <c r="F160" s="228" t="s">
        <v>536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139</v>
      </c>
      <c r="AU160" s="19" t="s">
        <v>81</v>
      </c>
    </row>
    <row r="161" s="2" customFormat="1">
      <c r="A161" s="40"/>
      <c r="B161" s="41"/>
      <c r="C161" s="42"/>
      <c r="D161" s="234" t="s">
        <v>250</v>
      </c>
      <c r="E161" s="42"/>
      <c r="F161" s="244" t="s">
        <v>401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250</v>
      </c>
      <c r="AU161" s="19" t="s">
        <v>81</v>
      </c>
    </row>
    <row r="162" s="13" customFormat="1">
      <c r="A162" s="13"/>
      <c r="B162" s="232"/>
      <c r="C162" s="233"/>
      <c r="D162" s="234" t="s">
        <v>182</v>
      </c>
      <c r="E162" s="235" t="s">
        <v>19</v>
      </c>
      <c r="F162" s="236" t="s">
        <v>537</v>
      </c>
      <c r="G162" s="233"/>
      <c r="H162" s="237">
        <v>96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182</v>
      </c>
      <c r="AU162" s="243" t="s">
        <v>81</v>
      </c>
      <c r="AV162" s="13" t="s">
        <v>81</v>
      </c>
      <c r="AW162" s="13" t="s">
        <v>33</v>
      </c>
      <c r="AX162" s="13" t="s">
        <v>79</v>
      </c>
      <c r="AY162" s="243" t="s">
        <v>130</v>
      </c>
    </row>
    <row r="163" s="2" customFormat="1" ht="49.05" customHeight="1">
      <c r="A163" s="40"/>
      <c r="B163" s="41"/>
      <c r="C163" s="214" t="s">
        <v>225</v>
      </c>
      <c r="D163" s="214" t="s">
        <v>132</v>
      </c>
      <c r="E163" s="215" t="s">
        <v>538</v>
      </c>
      <c r="F163" s="216" t="s">
        <v>539</v>
      </c>
      <c r="G163" s="217" t="s">
        <v>179</v>
      </c>
      <c r="H163" s="218">
        <v>8640</v>
      </c>
      <c r="I163" s="219"/>
      <c r="J163" s="220">
        <f>ROUND(I163*H163,2)</f>
        <v>0</v>
      </c>
      <c r="K163" s="216" t="s">
        <v>136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137</v>
      </c>
      <c r="AT163" s="225" t="s">
        <v>132</v>
      </c>
      <c r="AU163" s="225" t="s">
        <v>81</v>
      </c>
      <c r="AY163" s="19" t="s">
        <v>130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137</v>
      </c>
      <c r="BM163" s="225" t="s">
        <v>540</v>
      </c>
    </row>
    <row r="164" s="2" customFormat="1">
      <c r="A164" s="40"/>
      <c r="B164" s="41"/>
      <c r="C164" s="42"/>
      <c r="D164" s="227" t="s">
        <v>139</v>
      </c>
      <c r="E164" s="42"/>
      <c r="F164" s="228" t="s">
        <v>541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139</v>
      </c>
      <c r="AU164" s="19" t="s">
        <v>81</v>
      </c>
    </row>
    <row r="165" s="13" customFormat="1">
      <c r="A165" s="13"/>
      <c r="B165" s="232"/>
      <c r="C165" s="233"/>
      <c r="D165" s="234" t="s">
        <v>182</v>
      </c>
      <c r="E165" s="235" t="s">
        <v>19</v>
      </c>
      <c r="F165" s="236" t="s">
        <v>542</v>
      </c>
      <c r="G165" s="233"/>
      <c r="H165" s="237">
        <v>8640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182</v>
      </c>
      <c r="AU165" s="243" t="s">
        <v>81</v>
      </c>
      <c r="AV165" s="13" t="s">
        <v>81</v>
      </c>
      <c r="AW165" s="13" t="s">
        <v>33</v>
      </c>
      <c r="AX165" s="13" t="s">
        <v>79</v>
      </c>
      <c r="AY165" s="243" t="s">
        <v>130</v>
      </c>
    </row>
    <row r="166" s="2" customFormat="1" ht="55.5" customHeight="1">
      <c r="A166" s="40"/>
      <c r="B166" s="41"/>
      <c r="C166" s="214" t="s">
        <v>232</v>
      </c>
      <c r="D166" s="214" t="s">
        <v>132</v>
      </c>
      <c r="E166" s="215" t="s">
        <v>543</v>
      </c>
      <c r="F166" s="216" t="s">
        <v>544</v>
      </c>
      <c r="G166" s="217" t="s">
        <v>135</v>
      </c>
      <c r="H166" s="218">
        <v>1</v>
      </c>
      <c r="I166" s="219"/>
      <c r="J166" s="220">
        <f>ROUND(I166*H166,2)</f>
        <v>0</v>
      </c>
      <c r="K166" s="216" t="s">
        <v>136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137</v>
      </c>
      <c r="AT166" s="225" t="s">
        <v>132</v>
      </c>
      <c r="AU166" s="225" t="s">
        <v>81</v>
      </c>
      <c r="AY166" s="19" t="s">
        <v>130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137</v>
      </c>
      <c r="BM166" s="225" t="s">
        <v>545</v>
      </c>
    </row>
    <row r="167" s="2" customFormat="1">
      <c r="A167" s="40"/>
      <c r="B167" s="41"/>
      <c r="C167" s="42"/>
      <c r="D167" s="227" t="s">
        <v>139</v>
      </c>
      <c r="E167" s="42"/>
      <c r="F167" s="228" t="s">
        <v>546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139</v>
      </c>
      <c r="AU167" s="19" t="s">
        <v>81</v>
      </c>
    </row>
    <row r="168" s="2" customFormat="1" ht="44.25" customHeight="1">
      <c r="A168" s="40"/>
      <c r="B168" s="41"/>
      <c r="C168" s="214" t="s">
        <v>239</v>
      </c>
      <c r="D168" s="214" t="s">
        <v>132</v>
      </c>
      <c r="E168" s="215" t="s">
        <v>547</v>
      </c>
      <c r="F168" s="216" t="s">
        <v>548</v>
      </c>
      <c r="G168" s="217" t="s">
        <v>179</v>
      </c>
      <c r="H168" s="218">
        <v>96</v>
      </c>
      <c r="I168" s="219"/>
      <c r="J168" s="220">
        <f>ROUND(I168*H168,2)</f>
        <v>0</v>
      </c>
      <c r="K168" s="216" t="s">
        <v>136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137</v>
      </c>
      <c r="AT168" s="225" t="s">
        <v>132</v>
      </c>
      <c r="AU168" s="225" t="s">
        <v>81</v>
      </c>
      <c r="AY168" s="19" t="s">
        <v>130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137</v>
      </c>
      <c r="BM168" s="225" t="s">
        <v>549</v>
      </c>
    </row>
    <row r="169" s="2" customFormat="1">
      <c r="A169" s="40"/>
      <c r="B169" s="41"/>
      <c r="C169" s="42"/>
      <c r="D169" s="227" t="s">
        <v>139</v>
      </c>
      <c r="E169" s="42"/>
      <c r="F169" s="228" t="s">
        <v>550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139</v>
      </c>
      <c r="AU169" s="19" t="s">
        <v>81</v>
      </c>
    </row>
    <row r="170" s="2" customFormat="1">
      <c r="A170" s="40"/>
      <c r="B170" s="41"/>
      <c r="C170" s="42"/>
      <c r="D170" s="234" t="s">
        <v>250</v>
      </c>
      <c r="E170" s="42"/>
      <c r="F170" s="244" t="s">
        <v>401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250</v>
      </c>
      <c r="AU170" s="19" t="s">
        <v>81</v>
      </c>
    </row>
    <row r="171" s="13" customFormat="1">
      <c r="A171" s="13"/>
      <c r="B171" s="232"/>
      <c r="C171" s="233"/>
      <c r="D171" s="234" t="s">
        <v>182</v>
      </c>
      <c r="E171" s="235" t="s">
        <v>19</v>
      </c>
      <c r="F171" s="236" t="s">
        <v>551</v>
      </c>
      <c r="G171" s="233"/>
      <c r="H171" s="237">
        <v>96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182</v>
      </c>
      <c r="AU171" s="243" t="s">
        <v>81</v>
      </c>
      <c r="AV171" s="13" t="s">
        <v>81</v>
      </c>
      <c r="AW171" s="13" t="s">
        <v>33</v>
      </c>
      <c r="AX171" s="13" t="s">
        <v>79</v>
      </c>
      <c r="AY171" s="243" t="s">
        <v>130</v>
      </c>
    </row>
    <row r="172" s="2" customFormat="1" ht="24.15" customHeight="1">
      <c r="A172" s="40"/>
      <c r="B172" s="41"/>
      <c r="C172" s="214" t="s">
        <v>7</v>
      </c>
      <c r="D172" s="214" t="s">
        <v>132</v>
      </c>
      <c r="E172" s="215" t="s">
        <v>552</v>
      </c>
      <c r="F172" s="216" t="s">
        <v>419</v>
      </c>
      <c r="G172" s="217" t="s">
        <v>196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137</v>
      </c>
      <c r="AT172" s="225" t="s">
        <v>132</v>
      </c>
      <c r="AU172" s="225" t="s">
        <v>81</v>
      </c>
      <c r="AY172" s="19" t="s">
        <v>130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137</v>
      </c>
      <c r="BM172" s="225" t="s">
        <v>553</v>
      </c>
    </row>
    <row r="173" s="2" customFormat="1" ht="24.15" customHeight="1">
      <c r="A173" s="40"/>
      <c r="B173" s="41"/>
      <c r="C173" s="214" t="s">
        <v>253</v>
      </c>
      <c r="D173" s="214" t="s">
        <v>132</v>
      </c>
      <c r="E173" s="215" t="s">
        <v>554</v>
      </c>
      <c r="F173" s="216" t="s">
        <v>555</v>
      </c>
      <c r="G173" s="217" t="s">
        <v>242</v>
      </c>
      <c r="H173" s="218">
        <v>14</v>
      </c>
      <c r="I173" s="219"/>
      <c r="J173" s="220">
        <f>ROUND(I173*H173,2)</f>
        <v>0</v>
      </c>
      <c r="K173" s="216" t="s">
        <v>136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137</v>
      </c>
      <c r="AT173" s="225" t="s">
        <v>132</v>
      </c>
      <c r="AU173" s="225" t="s">
        <v>81</v>
      </c>
      <c r="AY173" s="19" t="s">
        <v>130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137</v>
      </c>
      <c r="BM173" s="225" t="s">
        <v>556</v>
      </c>
    </row>
    <row r="174" s="2" customFormat="1">
      <c r="A174" s="40"/>
      <c r="B174" s="41"/>
      <c r="C174" s="42"/>
      <c r="D174" s="227" t="s">
        <v>139</v>
      </c>
      <c r="E174" s="42"/>
      <c r="F174" s="228" t="s">
        <v>557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139</v>
      </c>
      <c r="AU174" s="19" t="s">
        <v>81</v>
      </c>
    </row>
    <row r="175" s="13" customFormat="1">
      <c r="A175" s="13"/>
      <c r="B175" s="232"/>
      <c r="C175" s="233"/>
      <c r="D175" s="234" t="s">
        <v>182</v>
      </c>
      <c r="E175" s="235" t="s">
        <v>19</v>
      </c>
      <c r="F175" s="236" t="s">
        <v>558</v>
      </c>
      <c r="G175" s="233"/>
      <c r="H175" s="237">
        <v>14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182</v>
      </c>
      <c r="AU175" s="243" t="s">
        <v>81</v>
      </c>
      <c r="AV175" s="13" t="s">
        <v>81</v>
      </c>
      <c r="AW175" s="13" t="s">
        <v>33</v>
      </c>
      <c r="AX175" s="13" t="s">
        <v>79</v>
      </c>
      <c r="AY175" s="243" t="s">
        <v>130</v>
      </c>
    </row>
    <row r="176" s="2" customFormat="1" ht="37.8" customHeight="1">
      <c r="A176" s="40"/>
      <c r="B176" s="41"/>
      <c r="C176" s="214" t="s">
        <v>259</v>
      </c>
      <c r="D176" s="214" t="s">
        <v>132</v>
      </c>
      <c r="E176" s="215" t="s">
        <v>559</v>
      </c>
      <c r="F176" s="216" t="s">
        <v>560</v>
      </c>
      <c r="G176" s="217" t="s">
        <v>242</v>
      </c>
      <c r="H176" s="218">
        <v>1260</v>
      </c>
      <c r="I176" s="219"/>
      <c r="J176" s="220">
        <f>ROUND(I176*H176,2)</f>
        <v>0</v>
      </c>
      <c r="K176" s="216" t="s">
        <v>136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137</v>
      </c>
      <c r="AT176" s="225" t="s">
        <v>132</v>
      </c>
      <c r="AU176" s="225" t="s">
        <v>81</v>
      </c>
      <c r="AY176" s="19" t="s">
        <v>130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137</v>
      </c>
      <c r="BM176" s="225" t="s">
        <v>561</v>
      </c>
    </row>
    <row r="177" s="2" customFormat="1">
      <c r="A177" s="40"/>
      <c r="B177" s="41"/>
      <c r="C177" s="42"/>
      <c r="D177" s="227" t="s">
        <v>139</v>
      </c>
      <c r="E177" s="42"/>
      <c r="F177" s="228" t="s">
        <v>562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139</v>
      </c>
      <c r="AU177" s="19" t="s">
        <v>81</v>
      </c>
    </row>
    <row r="178" s="13" customFormat="1">
      <c r="A178" s="13"/>
      <c r="B178" s="232"/>
      <c r="C178" s="233"/>
      <c r="D178" s="234" t="s">
        <v>182</v>
      </c>
      <c r="E178" s="235" t="s">
        <v>19</v>
      </c>
      <c r="F178" s="236" t="s">
        <v>563</v>
      </c>
      <c r="G178" s="233"/>
      <c r="H178" s="237">
        <v>1260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182</v>
      </c>
      <c r="AU178" s="243" t="s">
        <v>81</v>
      </c>
      <c r="AV178" s="13" t="s">
        <v>81</v>
      </c>
      <c r="AW178" s="13" t="s">
        <v>33</v>
      </c>
      <c r="AX178" s="13" t="s">
        <v>79</v>
      </c>
      <c r="AY178" s="243" t="s">
        <v>130</v>
      </c>
    </row>
    <row r="179" s="2" customFormat="1" ht="24.15" customHeight="1">
      <c r="A179" s="40"/>
      <c r="B179" s="41"/>
      <c r="C179" s="214" t="s">
        <v>264</v>
      </c>
      <c r="D179" s="214" t="s">
        <v>132</v>
      </c>
      <c r="E179" s="215" t="s">
        <v>564</v>
      </c>
      <c r="F179" s="216" t="s">
        <v>565</v>
      </c>
      <c r="G179" s="217" t="s">
        <v>242</v>
      </c>
      <c r="H179" s="218">
        <v>14</v>
      </c>
      <c r="I179" s="219"/>
      <c r="J179" s="220">
        <f>ROUND(I179*H179,2)</f>
        <v>0</v>
      </c>
      <c r="K179" s="216" t="s">
        <v>136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137</v>
      </c>
      <c r="AT179" s="225" t="s">
        <v>132</v>
      </c>
      <c r="AU179" s="225" t="s">
        <v>81</v>
      </c>
      <c r="AY179" s="19" t="s">
        <v>130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137</v>
      </c>
      <c r="BM179" s="225" t="s">
        <v>566</v>
      </c>
    </row>
    <row r="180" s="2" customFormat="1">
      <c r="A180" s="40"/>
      <c r="B180" s="41"/>
      <c r="C180" s="42"/>
      <c r="D180" s="227" t="s">
        <v>139</v>
      </c>
      <c r="E180" s="42"/>
      <c r="F180" s="228" t="s">
        <v>567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139</v>
      </c>
      <c r="AU180" s="19" t="s">
        <v>81</v>
      </c>
    </row>
    <row r="181" s="13" customFormat="1">
      <c r="A181" s="13"/>
      <c r="B181" s="232"/>
      <c r="C181" s="233"/>
      <c r="D181" s="234" t="s">
        <v>182</v>
      </c>
      <c r="E181" s="235" t="s">
        <v>19</v>
      </c>
      <c r="F181" s="236" t="s">
        <v>558</v>
      </c>
      <c r="G181" s="233"/>
      <c r="H181" s="237">
        <v>14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182</v>
      </c>
      <c r="AU181" s="243" t="s">
        <v>81</v>
      </c>
      <c r="AV181" s="13" t="s">
        <v>81</v>
      </c>
      <c r="AW181" s="13" t="s">
        <v>33</v>
      </c>
      <c r="AX181" s="13" t="s">
        <v>79</v>
      </c>
      <c r="AY181" s="243" t="s">
        <v>130</v>
      </c>
    </row>
    <row r="182" s="2" customFormat="1" ht="44.25" customHeight="1">
      <c r="A182" s="40"/>
      <c r="B182" s="41"/>
      <c r="C182" s="214" t="s">
        <v>274</v>
      </c>
      <c r="D182" s="214" t="s">
        <v>132</v>
      </c>
      <c r="E182" s="215" t="s">
        <v>568</v>
      </c>
      <c r="F182" s="216" t="s">
        <v>569</v>
      </c>
      <c r="G182" s="217" t="s">
        <v>174</v>
      </c>
      <c r="H182" s="218">
        <v>32</v>
      </c>
      <c r="I182" s="219"/>
      <c r="J182" s="220">
        <f>ROUND(I182*H182,2)</f>
        <v>0</v>
      </c>
      <c r="K182" s="216" t="s">
        <v>136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137</v>
      </c>
      <c r="AT182" s="225" t="s">
        <v>132</v>
      </c>
      <c r="AU182" s="225" t="s">
        <v>81</v>
      </c>
      <c r="AY182" s="19" t="s">
        <v>130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137</v>
      </c>
      <c r="BM182" s="225" t="s">
        <v>570</v>
      </c>
    </row>
    <row r="183" s="2" customFormat="1">
      <c r="A183" s="40"/>
      <c r="B183" s="41"/>
      <c r="C183" s="42"/>
      <c r="D183" s="227" t="s">
        <v>139</v>
      </c>
      <c r="E183" s="42"/>
      <c r="F183" s="228" t="s">
        <v>571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139</v>
      </c>
      <c r="AU183" s="19" t="s">
        <v>81</v>
      </c>
    </row>
    <row r="184" s="2" customFormat="1">
      <c r="A184" s="40"/>
      <c r="B184" s="41"/>
      <c r="C184" s="42"/>
      <c r="D184" s="234" t="s">
        <v>250</v>
      </c>
      <c r="E184" s="42"/>
      <c r="F184" s="244" t="s">
        <v>401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250</v>
      </c>
      <c r="AU184" s="19" t="s">
        <v>81</v>
      </c>
    </row>
    <row r="185" s="13" customFormat="1">
      <c r="A185" s="13"/>
      <c r="B185" s="232"/>
      <c r="C185" s="233"/>
      <c r="D185" s="234" t="s">
        <v>182</v>
      </c>
      <c r="E185" s="235" t="s">
        <v>19</v>
      </c>
      <c r="F185" s="236" t="s">
        <v>572</v>
      </c>
      <c r="G185" s="233"/>
      <c r="H185" s="237">
        <v>32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182</v>
      </c>
      <c r="AU185" s="243" t="s">
        <v>81</v>
      </c>
      <c r="AV185" s="13" t="s">
        <v>81</v>
      </c>
      <c r="AW185" s="13" t="s">
        <v>33</v>
      </c>
      <c r="AX185" s="13" t="s">
        <v>79</v>
      </c>
      <c r="AY185" s="243" t="s">
        <v>130</v>
      </c>
    </row>
    <row r="186" s="2" customFormat="1" ht="49.05" customHeight="1">
      <c r="A186" s="40"/>
      <c r="B186" s="41"/>
      <c r="C186" s="214" t="s">
        <v>281</v>
      </c>
      <c r="D186" s="214" t="s">
        <v>132</v>
      </c>
      <c r="E186" s="215" t="s">
        <v>573</v>
      </c>
      <c r="F186" s="216" t="s">
        <v>574</v>
      </c>
      <c r="G186" s="217" t="s">
        <v>174</v>
      </c>
      <c r="H186" s="218">
        <v>2880</v>
      </c>
      <c r="I186" s="219"/>
      <c r="J186" s="220">
        <f>ROUND(I186*H186,2)</f>
        <v>0</v>
      </c>
      <c r="K186" s="216" t="s">
        <v>136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137</v>
      </c>
      <c r="AT186" s="225" t="s">
        <v>132</v>
      </c>
      <c r="AU186" s="225" t="s">
        <v>81</v>
      </c>
      <c r="AY186" s="19" t="s">
        <v>130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137</v>
      </c>
      <c r="BM186" s="225" t="s">
        <v>575</v>
      </c>
    </row>
    <row r="187" s="2" customFormat="1">
      <c r="A187" s="40"/>
      <c r="B187" s="41"/>
      <c r="C187" s="42"/>
      <c r="D187" s="227" t="s">
        <v>139</v>
      </c>
      <c r="E187" s="42"/>
      <c r="F187" s="228" t="s">
        <v>576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139</v>
      </c>
      <c r="AU187" s="19" t="s">
        <v>81</v>
      </c>
    </row>
    <row r="188" s="13" customFormat="1">
      <c r="A188" s="13"/>
      <c r="B188" s="232"/>
      <c r="C188" s="233"/>
      <c r="D188" s="234" t="s">
        <v>182</v>
      </c>
      <c r="E188" s="235" t="s">
        <v>19</v>
      </c>
      <c r="F188" s="236" t="s">
        <v>577</v>
      </c>
      <c r="G188" s="233"/>
      <c r="H188" s="237">
        <v>2880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182</v>
      </c>
      <c r="AU188" s="243" t="s">
        <v>81</v>
      </c>
      <c r="AV188" s="13" t="s">
        <v>81</v>
      </c>
      <c r="AW188" s="13" t="s">
        <v>33</v>
      </c>
      <c r="AX188" s="13" t="s">
        <v>79</v>
      </c>
      <c r="AY188" s="243" t="s">
        <v>130</v>
      </c>
    </row>
    <row r="189" s="2" customFormat="1" ht="44.25" customHeight="1">
      <c r="A189" s="40"/>
      <c r="B189" s="41"/>
      <c r="C189" s="214" t="s">
        <v>287</v>
      </c>
      <c r="D189" s="214" t="s">
        <v>132</v>
      </c>
      <c r="E189" s="215" t="s">
        <v>578</v>
      </c>
      <c r="F189" s="216" t="s">
        <v>579</v>
      </c>
      <c r="G189" s="217" t="s">
        <v>174</v>
      </c>
      <c r="H189" s="218">
        <v>32</v>
      </c>
      <c r="I189" s="219"/>
      <c r="J189" s="220">
        <f>ROUND(I189*H189,2)</f>
        <v>0</v>
      </c>
      <c r="K189" s="216" t="s">
        <v>136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137</v>
      </c>
      <c r="AT189" s="225" t="s">
        <v>132</v>
      </c>
      <c r="AU189" s="225" t="s">
        <v>81</v>
      </c>
      <c r="AY189" s="19" t="s">
        <v>130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137</v>
      </c>
      <c r="BM189" s="225" t="s">
        <v>580</v>
      </c>
    </row>
    <row r="190" s="2" customFormat="1">
      <c r="A190" s="40"/>
      <c r="B190" s="41"/>
      <c r="C190" s="42"/>
      <c r="D190" s="227" t="s">
        <v>139</v>
      </c>
      <c r="E190" s="42"/>
      <c r="F190" s="228" t="s">
        <v>581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139</v>
      </c>
      <c r="AU190" s="19" t="s">
        <v>81</v>
      </c>
    </row>
    <row r="191" s="2" customFormat="1">
      <c r="A191" s="40"/>
      <c r="B191" s="41"/>
      <c r="C191" s="42"/>
      <c r="D191" s="234" t="s">
        <v>250</v>
      </c>
      <c r="E191" s="42"/>
      <c r="F191" s="244" t="s">
        <v>401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250</v>
      </c>
      <c r="AU191" s="19" t="s">
        <v>81</v>
      </c>
    </row>
    <row r="192" s="13" customFormat="1">
      <c r="A192" s="13"/>
      <c r="B192" s="232"/>
      <c r="C192" s="233"/>
      <c r="D192" s="234" t="s">
        <v>182</v>
      </c>
      <c r="E192" s="235" t="s">
        <v>19</v>
      </c>
      <c r="F192" s="236" t="s">
        <v>582</v>
      </c>
      <c r="G192" s="233"/>
      <c r="H192" s="237">
        <v>32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182</v>
      </c>
      <c r="AU192" s="243" t="s">
        <v>81</v>
      </c>
      <c r="AV192" s="13" t="s">
        <v>81</v>
      </c>
      <c r="AW192" s="13" t="s">
        <v>33</v>
      </c>
      <c r="AX192" s="13" t="s">
        <v>79</v>
      </c>
      <c r="AY192" s="243" t="s">
        <v>130</v>
      </c>
    </row>
    <row r="193" s="2" customFormat="1" ht="16.5" customHeight="1">
      <c r="A193" s="40"/>
      <c r="B193" s="41"/>
      <c r="C193" s="214" t="s">
        <v>292</v>
      </c>
      <c r="D193" s="214" t="s">
        <v>132</v>
      </c>
      <c r="E193" s="215" t="s">
        <v>583</v>
      </c>
      <c r="F193" s="216" t="s">
        <v>584</v>
      </c>
      <c r="G193" s="217" t="s">
        <v>135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137</v>
      </c>
      <c r="AT193" s="225" t="s">
        <v>132</v>
      </c>
      <c r="AU193" s="225" t="s">
        <v>81</v>
      </c>
      <c r="AY193" s="19" t="s">
        <v>130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137</v>
      </c>
      <c r="BM193" s="225" t="s">
        <v>585</v>
      </c>
    </row>
    <row r="194" s="2" customFormat="1" ht="55.5" customHeight="1">
      <c r="A194" s="40"/>
      <c r="B194" s="41"/>
      <c r="C194" s="214" t="s">
        <v>299</v>
      </c>
      <c r="D194" s="214" t="s">
        <v>132</v>
      </c>
      <c r="E194" s="215" t="s">
        <v>586</v>
      </c>
      <c r="F194" s="216" t="s">
        <v>587</v>
      </c>
      <c r="G194" s="217" t="s">
        <v>135</v>
      </c>
      <c r="H194" s="218">
        <v>5</v>
      </c>
      <c r="I194" s="219"/>
      <c r="J194" s="220">
        <f>ROUND(I194*H194,2)</f>
        <v>0</v>
      </c>
      <c r="K194" s="216" t="s">
        <v>136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0.0023400000000000001</v>
      </c>
      <c r="R194" s="223">
        <f>Q194*H194</f>
        <v>0.0117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137</v>
      </c>
      <c r="AT194" s="225" t="s">
        <v>132</v>
      </c>
      <c r="AU194" s="225" t="s">
        <v>81</v>
      </c>
      <c r="AY194" s="19" t="s">
        <v>130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137</v>
      </c>
      <c r="BM194" s="225" t="s">
        <v>588</v>
      </c>
    </row>
    <row r="195" s="2" customFormat="1">
      <c r="A195" s="40"/>
      <c r="B195" s="41"/>
      <c r="C195" s="42"/>
      <c r="D195" s="227" t="s">
        <v>139</v>
      </c>
      <c r="E195" s="42"/>
      <c r="F195" s="228" t="s">
        <v>589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139</v>
      </c>
      <c r="AU195" s="19" t="s">
        <v>81</v>
      </c>
    </row>
    <row r="196" s="13" customFormat="1">
      <c r="A196" s="13"/>
      <c r="B196" s="232"/>
      <c r="C196" s="233"/>
      <c r="D196" s="234" t="s">
        <v>182</v>
      </c>
      <c r="E196" s="235" t="s">
        <v>19</v>
      </c>
      <c r="F196" s="236" t="s">
        <v>590</v>
      </c>
      <c r="G196" s="233"/>
      <c r="H196" s="237">
        <v>5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182</v>
      </c>
      <c r="AU196" s="243" t="s">
        <v>81</v>
      </c>
      <c r="AV196" s="13" t="s">
        <v>81</v>
      </c>
      <c r="AW196" s="13" t="s">
        <v>33</v>
      </c>
      <c r="AX196" s="13" t="s">
        <v>79</v>
      </c>
      <c r="AY196" s="243" t="s">
        <v>130</v>
      </c>
    </row>
    <row r="197" s="2" customFormat="1" ht="37.8" customHeight="1">
      <c r="A197" s="40"/>
      <c r="B197" s="41"/>
      <c r="C197" s="214" t="s">
        <v>305</v>
      </c>
      <c r="D197" s="214" t="s">
        <v>132</v>
      </c>
      <c r="E197" s="215" t="s">
        <v>591</v>
      </c>
      <c r="F197" s="216" t="s">
        <v>592</v>
      </c>
      <c r="G197" s="217" t="s">
        <v>179</v>
      </c>
      <c r="H197" s="218">
        <v>10.4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137</v>
      </c>
      <c r="AT197" s="225" t="s">
        <v>132</v>
      </c>
      <c r="AU197" s="225" t="s">
        <v>81</v>
      </c>
      <c r="AY197" s="19" t="s">
        <v>130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137</v>
      </c>
      <c r="BM197" s="225" t="s">
        <v>593</v>
      </c>
    </row>
    <row r="198" s="2" customFormat="1">
      <c r="A198" s="40"/>
      <c r="B198" s="41"/>
      <c r="C198" s="42"/>
      <c r="D198" s="234" t="s">
        <v>250</v>
      </c>
      <c r="E198" s="42"/>
      <c r="F198" s="244" t="s">
        <v>594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250</v>
      </c>
      <c r="AU198" s="19" t="s">
        <v>81</v>
      </c>
    </row>
    <row r="199" s="13" customFormat="1">
      <c r="A199" s="13"/>
      <c r="B199" s="232"/>
      <c r="C199" s="233"/>
      <c r="D199" s="234" t="s">
        <v>182</v>
      </c>
      <c r="E199" s="235" t="s">
        <v>19</v>
      </c>
      <c r="F199" s="236" t="s">
        <v>595</v>
      </c>
      <c r="G199" s="233"/>
      <c r="H199" s="237">
        <v>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182</v>
      </c>
      <c r="AU199" s="243" t="s">
        <v>81</v>
      </c>
      <c r="AV199" s="13" t="s">
        <v>81</v>
      </c>
      <c r="AW199" s="13" t="s">
        <v>33</v>
      </c>
      <c r="AX199" s="13" t="s">
        <v>72</v>
      </c>
      <c r="AY199" s="243" t="s">
        <v>130</v>
      </c>
    </row>
    <row r="200" s="13" customFormat="1">
      <c r="A200" s="13"/>
      <c r="B200" s="232"/>
      <c r="C200" s="233"/>
      <c r="D200" s="234" t="s">
        <v>182</v>
      </c>
      <c r="E200" s="235" t="s">
        <v>19</v>
      </c>
      <c r="F200" s="236" t="s">
        <v>596</v>
      </c>
      <c r="G200" s="233"/>
      <c r="H200" s="237">
        <v>2.3999999999999999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182</v>
      </c>
      <c r="AU200" s="243" t="s">
        <v>81</v>
      </c>
      <c r="AV200" s="13" t="s">
        <v>81</v>
      </c>
      <c r="AW200" s="13" t="s">
        <v>33</v>
      </c>
      <c r="AX200" s="13" t="s">
        <v>72</v>
      </c>
      <c r="AY200" s="243" t="s">
        <v>130</v>
      </c>
    </row>
    <row r="201" s="15" customFormat="1">
      <c r="A201" s="15"/>
      <c r="B201" s="255"/>
      <c r="C201" s="256"/>
      <c r="D201" s="234" t="s">
        <v>182</v>
      </c>
      <c r="E201" s="257" t="s">
        <v>19</v>
      </c>
      <c r="F201" s="258" t="s">
        <v>273</v>
      </c>
      <c r="G201" s="256"/>
      <c r="H201" s="259">
        <v>10.4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182</v>
      </c>
      <c r="AU201" s="265" t="s">
        <v>81</v>
      </c>
      <c r="AV201" s="15" t="s">
        <v>137</v>
      </c>
      <c r="AW201" s="15" t="s">
        <v>33</v>
      </c>
      <c r="AX201" s="15" t="s">
        <v>79</v>
      </c>
      <c r="AY201" s="265" t="s">
        <v>130</v>
      </c>
    </row>
    <row r="202" s="2" customFormat="1" ht="44.25" customHeight="1">
      <c r="A202" s="40"/>
      <c r="B202" s="41"/>
      <c r="C202" s="214" t="s">
        <v>309</v>
      </c>
      <c r="D202" s="214" t="s">
        <v>132</v>
      </c>
      <c r="E202" s="215" t="s">
        <v>597</v>
      </c>
      <c r="F202" s="216" t="s">
        <v>598</v>
      </c>
      <c r="G202" s="217" t="s">
        <v>242</v>
      </c>
      <c r="H202" s="218">
        <v>2.5</v>
      </c>
      <c r="I202" s="219"/>
      <c r="J202" s="220">
        <f>ROUND(I202*H202,2)</f>
        <v>0</v>
      </c>
      <c r="K202" s="216" t="s">
        <v>136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0.00281</v>
      </c>
      <c r="R202" s="223">
        <f>Q202*H202</f>
        <v>0.007025</v>
      </c>
      <c r="S202" s="223">
        <v>0.069000000000000006</v>
      </c>
      <c r="T202" s="224">
        <f>S202*H202</f>
        <v>0.17250000000000001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137</v>
      </c>
      <c r="AT202" s="225" t="s">
        <v>132</v>
      </c>
      <c r="AU202" s="225" t="s">
        <v>81</v>
      </c>
      <c r="AY202" s="19" t="s">
        <v>130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137</v>
      </c>
      <c r="BM202" s="225" t="s">
        <v>599</v>
      </c>
    </row>
    <row r="203" s="2" customFormat="1">
      <c r="A203" s="40"/>
      <c r="B203" s="41"/>
      <c r="C203" s="42"/>
      <c r="D203" s="227" t="s">
        <v>139</v>
      </c>
      <c r="E203" s="42"/>
      <c r="F203" s="228" t="s">
        <v>600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139</v>
      </c>
      <c r="AU203" s="19" t="s">
        <v>81</v>
      </c>
    </row>
    <row r="204" s="13" customFormat="1">
      <c r="A204" s="13"/>
      <c r="B204" s="232"/>
      <c r="C204" s="233"/>
      <c r="D204" s="234" t="s">
        <v>182</v>
      </c>
      <c r="E204" s="235" t="s">
        <v>19</v>
      </c>
      <c r="F204" s="236" t="s">
        <v>601</v>
      </c>
      <c r="G204" s="233"/>
      <c r="H204" s="237">
        <v>2.5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182</v>
      </c>
      <c r="AU204" s="243" t="s">
        <v>81</v>
      </c>
      <c r="AV204" s="13" t="s">
        <v>81</v>
      </c>
      <c r="AW204" s="13" t="s">
        <v>33</v>
      </c>
      <c r="AX204" s="13" t="s">
        <v>79</v>
      </c>
      <c r="AY204" s="243" t="s">
        <v>130</v>
      </c>
    </row>
    <row r="205" s="2" customFormat="1" ht="33" customHeight="1">
      <c r="A205" s="40"/>
      <c r="B205" s="41"/>
      <c r="C205" s="214" t="s">
        <v>315</v>
      </c>
      <c r="D205" s="214" t="s">
        <v>132</v>
      </c>
      <c r="E205" s="215" t="s">
        <v>185</v>
      </c>
      <c r="F205" s="216" t="s">
        <v>602</v>
      </c>
      <c r="G205" s="217" t="s">
        <v>135</v>
      </c>
      <c r="H205" s="218">
        <v>9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4.0000000000000003E-05</v>
      </c>
      <c r="R205" s="223">
        <f>Q205*H205</f>
        <v>0.00036000000000000002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137</v>
      </c>
      <c r="AT205" s="225" t="s">
        <v>132</v>
      </c>
      <c r="AU205" s="225" t="s">
        <v>81</v>
      </c>
      <c r="AY205" s="19" t="s">
        <v>130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137</v>
      </c>
      <c r="BM205" s="225" t="s">
        <v>603</v>
      </c>
    </row>
    <row r="206" s="13" customFormat="1">
      <c r="A206" s="13"/>
      <c r="B206" s="232"/>
      <c r="C206" s="233"/>
      <c r="D206" s="234" t="s">
        <v>182</v>
      </c>
      <c r="E206" s="235" t="s">
        <v>19</v>
      </c>
      <c r="F206" s="236" t="s">
        <v>604</v>
      </c>
      <c r="G206" s="233"/>
      <c r="H206" s="237">
        <v>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182</v>
      </c>
      <c r="AU206" s="243" t="s">
        <v>81</v>
      </c>
      <c r="AV206" s="13" t="s">
        <v>81</v>
      </c>
      <c r="AW206" s="13" t="s">
        <v>33</v>
      </c>
      <c r="AX206" s="13" t="s">
        <v>79</v>
      </c>
      <c r="AY206" s="243" t="s">
        <v>130</v>
      </c>
    </row>
    <row r="207" s="2" customFormat="1" ht="24.15" customHeight="1">
      <c r="A207" s="40"/>
      <c r="B207" s="41"/>
      <c r="C207" s="214" t="s">
        <v>320</v>
      </c>
      <c r="D207" s="214" t="s">
        <v>132</v>
      </c>
      <c r="E207" s="215" t="s">
        <v>605</v>
      </c>
      <c r="F207" s="216" t="s">
        <v>606</v>
      </c>
      <c r="G207" s="217" t="s">
        <v>174</v>
      </c>
      <c r="H207" s="218">
        <v>80</v>
      </c>
      <c r="I207" s="219"/>
      <c r="J207" s="220">
        <f>ROUND(I207*H207,2)</f>
        <v>0</v>
      </c>
      <c r="K207" s="216" t="s">
        <v>136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0.014</v>
      </c>
      <c r="T207" s="224">
        <f>S207*H207</f>
        <v>1.1200000000000001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137</v>
      </c>
      <c r="AT207" s="225" t="s">
        <v>132</v>
      </c>
      <c r="AU207" s="225" t="s">
        <v>81</v>
      </c>
      <c r="AY207" s="19" t="s">
        <v>130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137</v>
      </c>
      <c r="BM207" s="225" t="s">
        <v>607</v>
      </c>
    </row>
    <row r="208" s="2" customFormat="1">
      <c r="A208" s="40"/>
      <c r="B208" s="41"/>
      <c r="C208" s="42"/>
      <c r="D208" s="227" t="s">
        <v>139</v>
      </c>
      <c r="E208" s="42"/>
      <c r="F208" s="228" t="s">
        <v>608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139</v>
      </c>
      <c r="AU208" s="19" t="s">
        <v>81</v>
      </c>
    </row>
    <row r="209" s="13" customFormat="1">
      <c r="A209" s="13"/>
      <c r="B209" s="232"/>
      <c r="C209" s="233"/>
      <c r="D209" s="234" t="s">
        <v>182</v>
      </c>
      <c r="E209" s="235" t="s">
        <v>19</v>
      </c>
      <c r="F209" s="236" t="s">
        <v>609</v>
      </c>
      <c r="G209" s="233"/>
      <c r="H209" s="237">
        <v>10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182</v>
      </c>
      <c r="AU209" s="243" t="s">
        <v>81</v>
      </c>
      <c r="AV209" s="13" t="s">
        <v>81</v>
      </c>
      <c r="AW209" s="13" t="s">
        <v>33</v>
      </c>
      <c r="AX209" s="13" t="s">
        <v>72</v>
      </c>
      <c r="AY209" s="243" t="s">
        <v>130</v>
      </c>
    </row>
    <row r="210" s="13" customFormat="1">
      <c r="A210" s="13"/>
      <c r="B210" s="232"/>
      <c r="C210" s="233"/>
      <c r="D210" s="234" t="s">
        <v>182</v>
      </c>
      <c r="E210" s="235" t="s">
        <v>19</v>
      </c>
      <c r="F210" s="236" t="s">
        <v>610</v>
      </c>
      <c r="G210" s="233"/>
      <c r="H210" s="237">
        <v>50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182</v>
      </c>
      <c r="AU210" s="243" t="s">
        <v>81</v>
      </c>
      <c r="AV210" s="13" t="s">
        <v>81</v>
      </c>
      <c r="AW210" s="13" t="s">
        <v>33</v>
      </c>
      <c r="AX210" s="13" t="s">
        <v>72</v>
      </c>
      <c r="AY210" s="243" t="s">
        <v>130</v>
      </c>
    </row>
    <row r="211" s="13" customFormat="1">
      <c r="A211" s="13"/>
      <c r="B211" s="232"/>
      <c r="C211" s="233"/>
      <c r="D211" s="234" t="s">
        <v>182</v>
      </c>
      <c r="E211" s="235" t="s">
        <v>19</v>
      </c>
      <c r="F211" s="236" t="s">
        <v>611</v>
      </c>
      <c r="G211" s="233"/>
      <c r="H211" s="237">
        <v>20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182</v>
      </c>
      <c r="AU211" s="243" t="s">
        <v>81</v>
      </c>
      <c r="AV211" s="13" t="s">
        <v>81</v>
      </c>
      <c r="AW211" s="13" t="s">
        <v>33</v>
      </c>
      <c r="AX211" s="13" t="s">
        <v>72</v>
      </c>
      <c r="AY211" s="243" t="s">
        <v>130</v>
      </c>
    </row>
    <row r="212" s="15" customFormat="1">
      <c r="A212" s="15"/>
      <c r="B212" s="255"/>
      <c r="C212" s="256"/>
      <c r="D212" s="234" t="s">
        <v>182</v>
      </c>
      <c r="E212" s="257" t="s">
        <v>19</v>
      </c>
      <c r="F212" s="258" t="s">
        <v>273</v>
      </c>
      <c r="G212" s="256"/>
      <c r="H212" s="259">
        <v>80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182</v>
      </c>
      <c r="AU212" s="265" t="s">
        <v>81</v>
      </c>
      <c r="AV212" s="15" t="s">
        <v>137</v>
      </c>
      <c r="AW212" s="15" t="s">
        <v>33</v>
      </c>
      <c r="AX212" s="15" t="s">
        <v>79</v>
      </c>
      <c r="AY212" s="265" t="s">
        <v>130</v>
      </c>
    </row>
    <row r="213" s="2" customFormat="1" ht="33" customHeight="1">
      <c r="A213" s="40"/>
      <c r="B213" s="41"/>
      <c r="C213" s="214" t="s">
        <v>325</v>
      </c>
      <c r="D213" s="214" t="s">
        <v>132</v>
      </c>
      <c r="E213" s="215" t="s">
        <v>612</v>
      </c>
      <c r="F213" s="216" t="s">
        <v>613</v>
      </c>
      <c r="G213" s="217" t="s">
        <v>174</v>
      </c>
      <c r="H213" s="218">
        <v>90</v>
      </c>
      <c r="I213" s="219"/>
      <c r="J213" s="220">
        <f>ROUND(I213*H213,2)</f>
        <v>0</v>
      </c>
      <c r="K213" s="216" t="s">
        <v>136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0.01162</v>
      </c>
      <c r="R213" s="223">
        <f>Q213*H213</f>
        <v>1.0458000000000001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137</v>
      </c>
      <c r="AT213" s="225" t="s">
        <v>132</v>
      </c>
      <c r="AU213" s="225" t="s">
        <v>81</v>
      </c>
      <c r="AY213" s="19" t="s">
        <v>130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137</v>
      </c>
      <c r="BM213" s="225" t="s">
        <v>614</v>
      </c>
    </row>
    <row r="214" s="2" customFormat="1">
      <c r="A214" s="40"/>
      <c r="B214" s="41"/>
      <c r="C214" s="42"/>
      <c r="D214" s="227" t="s">
        <v>139</v>
      </c>
      <c r="E214" s="42"/>
      <c r="F214" s="228" t="s">
        <v>615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139</v>
      </c>
      <c r="AU214" s="19" t="s">
        <v>81</v>
      </c>
    </row>
    <row r="215" s="13" customFormat="1">
      <c r="A215" s="13"/>
      <c r="B215" s="232"/>
      <c r="C215" s="233"/>
      <c r="D215" s="234" t="s">
        <v>182</v>
      </c>
      <c r="E215" s="235" t="s">
        <v>19</v>
      </c>
      <c r="F215" s="236" t="s">
        <v>506</v>
      </c>
      <c r="G215" s="233"/>
      <c r="H215" s="237">
        <v>10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182</v>
      </c>
      <c r="AU215" s="243" t="s">
        <v>81</v>
      </c>
      <c r="AV215" s="13" t="s">
        <v>81</v>
      </c>
      <c r="AW215" s="13" t="s">
        <v>33</v>
      </c>
      <c r="AX215" s="13" t="s">
        <v>72</v>
      </c>
      <c r="AY215" s="243" t="s">
        <v>130</v>
      </c>
    </row>
    <row r="216" s="13" customFormat="1">
      <c r="A216" s="13"/>
      <c r="B216" s="232"/>
      <c r="C216" s="233"/>
      <c r="D216" s="234" t="s">
        <v>182</v>
      </c>
      <c r="E216" s="235" t="s">
        <v>19</v>
      </c>
      <c r="F216" s="236" t="s">
        <v>507</v>
      </c>
      <c r="G216" s="233"/>
      <c r="H216" s="237">
        <v>10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182</v>
      </c>
      <c r="AU216" s="243" t="s">
        <v>81</v>
      </c>
      <c r="AV216" s="13" t="s">
        <v>81</v>
      </c>
      <c r="AW216" s="13" t="s">
        <v>33</v>
      </c>
      <c r="AX216" s="13" t="s">
        <v>72</v>
      </c>
      <c r="AY216" s="243" t="s">
        <v>130</v>
      </c>
    </row>
    <row r="217" s="13" customFormat="1">
      <c r="A217" s="13"/>
      <c r="B217" s="232"/>
      <c r="C217" s="233"/>
      <c r="D217" s="234" t="s">
        <v>182</v>
      </c>
      <c r="E217" s="235" t="s">
        <v>19</v>
      </c>
      <c r="F217" s="236" t="s">
        <v>508</v>
      </c>
      <c r="G217" s="233"/>
      <c r="H217" s="237">
        <v>50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182</v>
      </c>
      <c r="AU217" s="243" t="s">
        <v>81</v>
      </c>
      <c r="AV217" s="13" t="s">
        <v>81</v>
      </c>
      <c r="AW217" s="13" t="s">
        <v>33</v>
      </c>
      <c r="AX217" s="13" t="s">
        <v>72</v>
      </c>
      <c r="AY217" s="243" t="s">
        <v>130</v>
      </c>
    </row>
    <row r="218" s="13" customFormat="1">
      <c r="A218" s="13"/>
      <c r="B218" s="232"/>
      <c r="C218" s="233"/>
      <c r="D218" s="234" t="s">
        <v>182</v>
      </c>
      <c r="E218" s="235" t="s">
        <v>19</v>
      </c>
      <c r="F218" s="236" t="s">
        <v>616</v>
      </c>
      <c r="G218" s="233"/>
      <c r="H218" s="237">
        <v>20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182</v>
      </c>
      <c r="AU218" s="243" t="s">
        <v>81</v>
      </c>
      <c r="AV218" s="13" t="s">
        <v>81</v>
      </c>
      <c r="AW218" s="13" t="s">
        <v>33</v>
      </c>
      <c r="AX218" s="13" t="s">
        <v>72</v>
      </c>
      <c r="AY218" s="243" t="s">
        <v>130</v>
      </c>
    </row>
    <row r="219" s="15" customFormat="1">
      <c r="A219" s="15"/>
      <c r="B219" s="255"/>
      <c r="C219" s="256"/>
      <c r="D219" s="234" t="s">
        <v>182</v>
      </c>
      <c r="E219" s="257" t="s">
        <v>19</v>
      </c>
      <c r="F219" s="258" t="s">
        <v>273</v>
      </c>
      <c r="G219" s="256"/>
      <c r="H219" s="259">
        <v>90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182</v>
      </c>
      <c r="AU219" s="265" t="s">
        <v>81</v>
      </c>
      <c r="AV219" s="15" t="s">
        <v>137</v>
      </c>
      <c r="AW219" s="15" t="s">
        <v>33</v>
      </c>
      <c r="AX219" s="15" t="s">
        <v>79</v>
      </c>
      <c r="AY219" s="265" t="s">
        <v>130</v>
      </c>
    </row>
    <row r="220" s="2" customFormat="1" ht="37.8" customHeight="1">
      <c r="A220" s="40"/>
      <c r="B220" s="41"/>
      <c r="C220" s="214" t="s">
        <v>330</v>
      </c>
      <c r="D220" s="214" t="s">
        <v>132</v>
      </c>
      <c r="E220" s="215" t="s">
        <v>617</v>
      </c>
      <c r="F220" s="216" t="s">
        <v>618</v>
      </c>
      <c r="G220" s="217" t="s">
        <v>174</v>
      </c>
      <c r="H220" s="218">
        <v>90</v>
      </c>
      <c r="I220" s="219"/>
      <c r="J220" s="220">
        <f>ROUND(I220*H220,2)</f>
        <v>0</v>
      </c>
      <c r="K220" s="216" t="s">
        <v>136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137</v>
      </c>
      <c r="AT220" s="225" t="s">
        <v>132</v>
      </c>
      <c r="AU220" s="225" t="s">
        <v>81</v>
      </c>
      <c r="AY220" s="19" t="s">
        <v>130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137</v>
      </c>
      <c r="BM220" s="225" t="s">
        <v>619</v>
      </c>
    </row>
    <row r="221" s="2" customFormat="1">
      <c r="A221" s="40"/>
      <c r="B221" s="41"/>
      <c r="C221" s="42"/>
      <c r="D221" s="227" t="s">
        <v>139</v>
      </c>
      <c r="E221" s="42"/>
      <c r="F221" s="228" t="s">
        <v>620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139</v>
      </c>
      <c r="AU221" s="19" t="s">
        <v>81</v>
      </c>
    </row>
    <row r="222" s="13" customFormat="1">
      <c r="A222" s="13"/>
      <c r="B222" s="232"/>
      <c r="C222" s="233"/>
      <c r="D222" s="234" t="s">
        <v>182</v>
      </c>
      <c r="E222" s="235" t="s">
        <v>19</v>
      </c>
      <c r="F222" s="236" t="s">
        <v>506</v>
      </c>
      <c r="G222" s="233"/>
      <c r="H222" s="237">
        <v>10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182</v>
      </c>
      <c r="AU222" s="243" t="s">
        <v>81</v>
      </c>
      <c r="AV222" s="13" t="s">
        <v>81</v>
      </c>
      <c r="AW222" s="13" t="s">
        <v>33</v>
      </c>
      <c r="AX222" s="13" t="s">
        <v>72</v>
      </c>
      <c r="AY222" s="243" t="s">
        <v>130</v>
      </c>
    </row>
    <row r="223" s="13" customFormat="1">
      <c r="A223" s="13"/>
      <c r="B223" s="232"/>
      <c r="C223" s="233"/>
      <c r="D223" s="234" t="s">
        <v>182</v>
      </c>
      <c r="E223" s="235" t="s">
        <v>19</v>
      </c>
      <c r="F223" s="236" t="s">
        <v>507</v>
      </c>
      <c r="G223" s="233"/>
      <c r="H223" s="237">
        <v>10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182</v>
      </c>
      <c r="AU223" s="243" t="s">
        <v>81</v>
      </c>
      <c r="AV223" s="13" t="s">
        <v>81</v>
      </c>
      <c r="AW223" s="13" t="s">
        <v>33</v>
      </c>
      <c r="AX223" s="13" t="s">
        <v>72</v>
      </c>
      <c r="AY223" s="243" t="s">
        <v>130</v>
      </c>
    </row>
    <row r="224" s="13" customFormat="1">
      <c r="A224" s="13"/>
      <c r="B224" s="232"/>
      <c r="C224" s="233"/>
      <c r="D224" s="234" t="s">
        <v>182</v>
      </c>
      <c r="E224" s="235" t="s">
        <v>19</v>
      </c>
      <c r="F224" s="236" t="s">
        <v>508</v>
      </c>
      <c r="G224" s="233"/>
      <c r="H224" s="237">
        <v>50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182</v>
      </c>
      <c r="AU224" s="243" t="s">
        <v>81</v>
      </c>
      <c r="AV224" s="13" t="s">
        <v>81</v>
      </c>
      <c r="AW224" s="13" t="s">
        <v>33</v>
      </c>
      <c r="AX224" s="13" t="s">
        <v>72</v>
      </c>
      <c r="AY224" s="243" t="s">
        <v>130</v>
      </c>
    </row>
    <row r="225" s="13" customFormat="1">
      <c r="A225" s="13"/>
      <c r="B225" s="232"/>
      <c r="C225" s="233"/>
      <c r="D225" s="234" t="s">
        <v>182</v>
      </c>
      <c r="E225" s="235" t="s">
        <v>19</v>
      </c>
      <c r="F225" s="236" t="s">
        <v>616</v>
      </c>
      <c r="G225" s="233"/>
      <c r="H225" s="237">
        <v>20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182</v>
      </c>
      <c r="AU225" s="243" t="s">
        <v>81</v>
      </c>
      <c r="AV225" s="13" t="s">
        <v>81</v>
      </c>
      <c r="AW225" s="13" t="s">
        <v>33</v>
      </c>
      <c r="AX225" s="13" t="s">
        <v>72</v>
      </c>
      <c r="AY225" s="243" t="s">
        <v>130</v>
      </c>
    </row>
    <row r="226" s="15" customFormat="1">
      <c r="A226" s="15"/>
      <c r="B226" s="255"/>
      <c r="C226" s="256"/>
      <c r="D226" s="234" t="s">
        <v>182</v>
      </c>
      <c r="E226" s="257" t="s">
        <v>19</v>
      </c>
      <c r="F226" s="258" t="s">
        <v>273</v>
      </c>
      <c r="G226" s="256"/>
      <c r="H226" s="259">
        <v>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182</v>
      </c>
      <c r="AU226" s="265" t="s">
        <v>81</v>
      </c>
      <c r="AV226" s="15" t="s">
        <v>137</v>
      </c>
      <c r="AW226" s="15" t="s">
        <v>33</v>
      </c>
      <c r="AX226" s="15" t="s">
        <v>79</v>
      </c>
      <c r="AY226" s="265" t="s">
        <v>130</v>
      </c>
    </row>
    <row r="227" s="2" customFormat="1" ht="24.15" customHeight="1">
      <c r="A227" s="40"/>
      <c r="B227" s="41"/>
      <c r="C227" s="214" t="s">
        <v>335</v>
      </c>
      <c r="D227" s="214" t="s">
        <v>132</v>
      </c>
      <c r="E227" s="215" t="s">
        <v>199</v>
      </c>
      <c r="F227" s="216" t="s">
        <v>200</v>
      </c>
      <c r="G227" s="217" t="s">
        <v>135</v>
      </c>
      <c r="H227" s="218">
        <v>2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0.0050000000000000001</v>
      </c>
      <c r="R227" s="223">
        <f>Q227*H227</f>
        <v>0.01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137</v>
      </c>
      <c r="AT227" s="225" t="s">
        <v>132</v>
      </c>
      <c r="AU227" s="225" t="s">
        <v>81</v>
      </c>
      <c r="AY227" s="19" t="s">
        <v>130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137</v>
      </c>
      <c r="BM227" s="225" t="s">
        <v>621</v>
      </c>
    </row>
    <row r="228" s="13" customFormat="1">
      <c r="A228" s="13"/>
      <c r="B228" s="232"/>
      <c r="C228" s="233"/>
      <c r="D228" s="234" t="s">
        <v>182</v>
      </c>
      <c r="E228" s="235" t="s">
        <v>19</v>
      </c>
      <c r="F228" s="236" t="s">
        <v>622</v>
      </c>
      <c r="G228" s="233"/>
      <c r="H228" s="237">
        <v>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182</v>
      </c>
      <c r="AU228" s="243" t="s">
        <v>81</v>
      </c>
      <c r="AV228" s="13" t="s">
        <v>81</v>
      </c>
      <c r="AW228" s="13" t="s">
        <v>33</v>
      </c>
      <c r="AX228" s="13" t="s">
        <v>79</v>
      </c>
      <c r="AY228" s="243" t="s">
        <v>130</v>
      </c>
    </row>
    <row r="229" s="2" customFormat="1" ht="16.5" customHeight="1">
      <c r="A229" s="40"/>
      <c r="B229" s="41"/>
      <c r="C229" s="214" t="s">
        <v>340</v>
      </c>
      <c r="D229" s="214" t="s">
        <v>132</v>
      </c>
      <c r="E229" s="215" t="s">
        <v>623</v>
      </c>
      <c r="F229" s="216" t="s">
        <v>624</v>
      </c>
      <c r="G229" s="217" t="s">
        <v>196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137</v>
      </c>
      <c r="AT229" s="225" t="s">
        <v>132</v>
      </c>
      <c r="AU229" s="225" t="s">
        <v>81</v>
      </c>
      <c r="AY229" s="19" t="s">
        <v>130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137</v>
      </c>
      <c r="BM229" s="225" t="s">
        <v>625</v>
      </c>
    </row>
    <row r="230" s="13" customFormat="1">
      <c r="A230" s="13"/>
      <c r="B230" s="232"/>
      <c r="C230" s="233"/>
      <c r="D230" s="234" t="s">
        <v>182</v>
      </c>
      <c r="E230" s="235" t="s">
        <v>19</v>
      </c>
      <c r="F230" s="236" t="s">
        <v>626</v>
      </c>
      <c r="G230" s="233"/>
      <c r="H230" s="237">
        <v>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182</v>
      </c>
      <c r="AU230" s="243" t="s">
        <v>81</v>
      </c>
      <c r="AV230" s="13" t="s">
        <v>81</v>
      </c>
      <c r="AW230" s="13" t="s">
        <v>33</v>
      </c>
      <c r="AX230" s="13" t="s">
        <v>79</v>
      </c>
      <c r="AY230" s="243" t="s">
        <v>130</v>
      </c>
    </row>
    <row r="231" s="2" customFormat="1" ht="21.75" customHeight="1">
      <c r="A231" s="40"/>
      <c r="B231" s="41"/>
      <c r="C231" s="214" t="s">
        <v>627</v>
      </c>
      <c r="D231" s="214" t="s">
        <v>132</v>
      </c>
      <c r="E231" s="215" t="s">
        <v>628</v>
      </c>
      <c r="F231" s="216" t="s">
        <v>629</v>
      </c>
      <c r="G231" s="217" t="s">
        <v>196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137</v>
      </c>
      <c r="AT231" s="225" t="s">
        <v>132</v>
      </c>
      <c r="AU231" s="225" t="s">
        <v>81</v>
      </c>
      <c r="AY231" s="19" t="s">
        <v>130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137</v>
      </c>
      <c r="BM231" s="225" t="s">
        <v>630</v>
      </c>
    </row>
    <row r="232" s="13" customFormat="1">
      <c r="A232" s="13"/>
      <c r="B232" s="232"/>
      <c r="C232" s="233"/>
      <c r="D232" s="234" t="s">
        <v>182</v>
      </c>
      <c r="E232" s="235" t="s">
        <v>19</v>
      </c>
      <c r="F232" s="236" t="s">
        <v>631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182</v>
      </c>
      <c r="AU232" s="243" t="s">
        <v>81</v>
      </c>
      <c r="AV232" s="13" t="s">
        <v>81</v>
      </c>
      <c r="AW232" s="13" t="s">
        <v>33</v>
      </c>
      <c r="AX232" s="13" t="s">
        <v>79</v>
      </c>
      <c r="AY232" s="243" t="s">
        <v>130</v>
      </c>
    </row>
    <row r="233" s="2" customFormat="1" ht="37.8" customHeight="1">
      <c r="A233" s="40"/>
      <c r="B233" s="41"/>
      <c r="C233" s="214" t="s">
        <v>632</v>
      </c>
      <c r="D233" s="214" t="s">
        <v>132</v>
      </c>
      <c r="E233" s="215" t="s">
        <v>633</v>
      </c>
      <c r="F233" s="216" t="s">
        <v>634</v>
      </c>
      <c r="G233" s="217" t="s">
        <v>174</v>
      </c>
      <c r="H233" s="218">
        <v>26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137</v>
      </c>
      <c r="AT233" s="225" t="s">
        <v>132</v>
      </c>
      <c r="AU233" s="225" t="s">
        <v>81</v>
      </c>
      <c r="AY233" s="19" t="s">
        <v>130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137</v>
      </c>
      <c r="BM233" s="225" t="s">
        <v>635</v>
      </c>
    </row>
    <row r="234" s="2" customFormat="1" ht="44.25" customHeight="1">
      <c r="A234" s="40"/>
      <c r="B234" s="41"/>
      <c r="C234" s="214" t="s">
        <v>636</v>
      </c>
      <c r="D234" s="214" t="s">
        <v>132</v>
      </c>
      <c r="E234" s="215" t="s">
        <v>637</v>
      </c>
      <c r="F234" s="216" t="s">
        <v>638</v>
      </c>
      <c r="G234" s="217" t="s">
        <v>174</v>
      </c>
      <c r="H234" s="218">
        <v>234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137</v>
      </c>
      <c r="AT234" s="225" t="s">
        <v>132</v>
      </c>
      <c r="AU234" s="225" t="s">
        <v>81</v>
      </c>
      <c r="AY234" s="19" t="s">
        <v>130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137</v>
      </c>
      <c r="BM234" s="225" t="s">
        <v>639</v>
      </c>
    </row>
    <row r="235" s="13" customFormat="1">
      <c r="A235" s="13"/>
      <c r="B235" s="232"/>
      <c r="C235" s="233"/>
      <c r="D235" s="234" t="s">
        <v>182</v>
      </c>
      <c r="E235" s="235" t="s">
        <v>19</v>
      </c>
      <c r="F235" s="236" t="s">
        <v>640</v>
      </c>
      <c r="G235" s="233"/>
      <c r="H235" s="237">
        <v>234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182</v>
      </c>
      <c r="AU235" s="243" t="s">
        <v>81</v>
      </c>
      <c r="AV235" s="13" t="s">
        <v>81</v>
      </c>
      <c r="AW235" s="13" t="s">
        <v>33</v>
      </c>
      <c r="AX235" s="13" t="s">
        <v>79</v>
      </c>
      <c r="AY235" s="243" t="s">
        <v>130</v>
      </c>
    </row>
    <row r="236" s="2" customFormat="1" ht="44.25" customHeight="1">
      <c r="A236" s="40"/>
      <c r="B236" s="41"/>
      <c r="C236" s="214" t="s">
        <v>641</v>
      </c>
      <c r="D236" s="214" t="s">
        <v>132</v>
      </c>
      <c r="E236" s="215" t="s">
        <v>642</v>
      </c>
      <c r="F236" s="216" t="s">
        <v>643</v>
      </c>
      <c r="G236" s="217" t="s">
        <v>179</v>
      </c>
      <c r="H236" s="218">
        <v>128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137</v>
      </c>
      <c r="AT236" s="225" t="s">
        <v>132</v>
      </c>
      <c r="AU236" s="225" t="s">
        <v>81</v>
      </c>
      <c r="AY236" s="19" t="s">
        <v>130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137</v>
      </c>
      <c r="BM236" s="225" t="s">
        <v>644</v>
      </c>
    </row>
    <row r="237" s="13" customFormat="1">
      <c r="A237" s="13"/>
      <c r="B237" s="232"/>
      <c r="C237" s="233"/>
      <c r="D237" s="234" t="s">
        <v>182</v>
      </c>
      <c r="E237" s="235" t="s">
        <v>19</v>
      </c>
      <c r="F237" s="236" t="s">
        <v>645</v>
      </c>
      <c r="G237" s="233"/>
      <c r="H237" s="237">
        <v>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182</v>
      </c>
      <c r="AU237" s="243" t="s">
        <v>81</v>
      </c>
      <c r="AV237" s="13" t="s">
        <v>81</v>
      </c>
      <c r="AW237" s="13" t="s">
        <v>33</v>
      </c>
      <c r="AX237" s="13" t="s">
        <v>72</v>
      </c>
      <c r="AY237" s="243" t="s">
        <v>130</v>
      </c>
    </row>
    <row r="238" s="13" customFormat="1">
      <c r="A238" s="13"/>
      <c r="B238" s="232"/>
      <c r="C238" s="233"/>
      <c r="D238" s="234" t="s">
        <v>182</v>
      </c>
      <c r="E238" s="235" t="s">
        <v>19</v>
      </c>
      <c r="F238" s="236" t="s">
        <v>646</v>
      </c>
      <c r="G238" s="233"/>
      <c r="H238" s="237">
        <v>32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182</v>
      </c>
      <c r="AU238" s="243" t="s">
        <v>81</v>
      </c>
      <c r="AV238" s="13" t="s">
        <v>81</v>
      </c>
      <c r="AW238" s="13" t="s">
        <v>33</v>
      </c>
      <c r="AX238" s="13" t="s">
        <v>72</v>
      </c>
      <c r="AY238" s="243" t="s">
        <v>130</v>
      </c>
    </row>
    <row r="239" s="15" customFormat="1">
      <c r="A239" s="15"/>
      <c r="B239" s="255"/>
      <c r="C239" s="256"/>
      <c r="D239" s="234" t="s">
        <v>182</v>
      </c>
      <c r="E239" s="257" t="s">
        <v>19</v>
      </c>
      <c r="F239" s="258" t="s">
        <v>273</v>
      </c>
      <c r="G239" s="256"/>
      <c r="H239" s="259">
        <v>128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182</v>
      </c>
      <c r="AU239" s="265" t="s">
        <v>81</v>
      </c>
      <c r="AV239" s="15" t="s">
        <v>137</v>
      </c>
      <c r="AW239" s="15" t="s">
        <v>33</v>
      </c>
      <c r="AX239" s="15" t="s">
        <v>79</v>
      </c>
      <c r="AY239" s="265" t="s">
        <v>130</v>
      </c>
    </row>
    <row r="240" s="2" customFormat="1" ht="44.25" customHeight="1">
      <c r="A240" s="40"/>
      <c r="B240" s="41"/>
      <c r="C240" s="214" t="s">
        <v>647</v>
      </c>
      <c r="D240" s="214" t="s">
        <v>132</v>
      </c>
      <c r="E240" s="215" t="s">
        <v>648</v>
      </c>
      <c r="F240" s="216" t="s">
        <v>649</v>
      </c>
      <c r="G240" s="217" t="s">
        <v>179</v>
      </c>
      <c r="H240" s="218">
        <v>1152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137</v>
      </c>
      <c r="AT240" s="225" t="s">
        <v>132</v>
      </c>
      <c r="AU240" s="225" t="s">
        <v>81</v>
      </c>
      <c r="AY240" s="19" t="s">
        <v>130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137</v>
      </c>
      <c r="BM240" s="225" t="s">
        <v>650</v>
      </c>
    </row>
    <row r="241" s="13" customFormat="1">
      <c r="A241" s="13"/>
      <c r="B241" s="232"/>
      <c r="C241" s="233"/>
      <c r="D241" s="234" t="s">
        <v>182</v>
      </c>
      <c r="E241" s="235" t="s">
        <v>19</v>
      </c>
      <c r="F241" s="236" t="s">
        <v>651</v>
      </c>
      <c r="G241" s="233"/>
      <c r="H241" s="237">
        <v>1152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182</v>
      </c>
      <c r="AU241" s="243" t="s">
        <v>81</v>
      </c>
      <c r="AV241" s="13" t="s">
        <v>81</v>
      </c>
      <c r="AW241" s="13" t="s">
        <v>33</v>
      </c>
      <c r="AX241" s="13" t="s">
        <v>79</v>
      </c>
      <c r="AY241" s="243" t="s">
        <v>130</v>
      </c>
    </row>
    <row r="242" s="12" customFormat="1" ht="22.8" customHeight="1">
      <c r="A242" s="12"/>
      <c r="B242" s="198"/>
      <c r="C242" s="199"/>
      <c r="D242" s="200" t="s">
        <v>71</v>
      </c>
      <c r="E242" s="212" t="s">
        <v>206</v>
      </c>
      <c r="F242" s="212" t="s">
        <v>207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SUM(P243:P248)</f>
        <v>0</v>
      </c>
      <c r="Q242" s="206"/>
      <c r="R242" s="207">
        <f>SUM(R243:R248)</f>
        <v>0</v>
      </c>
      <c r="S242" s="206"/>
      <c r="T242" s="208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79</v>
      </c>
      <c r="AT242" s="210" t="s">
        <v>71</v>
      </c>
      <c r="AU242" s="210" t="s">
        <v>79</v>
      </c>
      <c r="AY242" s="209" t="s">
        <v>130</v>
      </c>
      <c r="BK242" s="211">
        <f>SUM(BK243:BK248)</f>
        <v>0</v>
      </c>
    </row>
    <row r="243" s="2" customFormat="1" ht="37.8" customHeight="1">
      <c r="A243" s="40"/>
      <c r="B243" s="41"/>
      <c r="C243" s="214" t="s">
        <v>652</v>
      </c>
      <c r="D243" s="214" t="s">
        <v>132</v>
      </c>
      <c r="E243" s="215" t="s">
        <v>653</v>
      </c>
      <c r="F243" s="216" t="s">
        <v>654</v>
      </c>
      <c r="G243" s="217" t="s">
        <v>211</v>
      </c>
      <c r="H243" s="218">
        <v>2.129</v>
      </c>
      <c r="I243" s="219"/>
      <c r="J243" s="220">
        <f>ROUND(I243*H243,2)</f>
        <v>0</v>
      </c>
      <c r="K243" s="216" t="s">
        <v>136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137</v>
      </c>
      <c r="AT243" s="225" t="s">
        <v>132</v>
      </c>
      <c r="AU243" s="225" t="s">
        <v>81</v>
      </c>
      <c r="AY243" s="19" t="s">
        <v>130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137</v>
      </c>
      <c r="BM243" s="225" t="s">
        <v>655</v>
      </c>
    </row>
    <row r="244" s="2" customFormat="1">
      <c r="A244" s="40"/>
      <c r="B244" s="41"/>
      <c r="C244" s="42"/>
      <c r="D244" s="227" t="s">
        <v>139</v>
      </c>
      <c r="E244" s="42"/>
      <c r="F244" s="228" t="s">
        <v>656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139</v>
      </c>
      <c r="AU244" s="19" t="s">
        <v>81</v>
      </c>
    </row>
    <row r="245" s="2" customFormat="1" ht="33" customHeight="1">
      <c r="A245" s="40"/>
      <c r="B245" s="41"/>
      <c r="C245" s="214" t="s">
        <v>657</v>
      </c>
      <c r="D245" s="214" t="s">
        <v>132</v>
      </c>
      <c r="E245" s="215" t="s">
        <v>215</v>
      </c>
      <c r="F245" s="216" t="s">
        <v>216</v>
      </c>
      <c r="G245" s="217" t="s">
        <v>211</v>
      </c>
      <c r="H245" s="218">
        <v>2.129</v>
      </c>
      <c r="I245" s="219"/>
      <c r="J245" s="220">
        <f>ROUND(I245*H245,2)</f>
        <v>0</v>
      </c>
      <c r="K245" s="216" t="s">
        <v>136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137</v>
      </c>
      <c r="AT245" s="225" t="s">
        <v>132</v>
      </c>
      <c r="AU245" s="225" t="s">
        <v>81</v>
      </c>
      <c r="AY245" s="19" t="s">
        <v>130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137</v>
      </c>
      <c r="BM245" s="225" t="s">
        <v>658</v>
      </c>
    </row>
    <row r="246" s="2" customFormat="1">
      <c r="A246" s="40"/>
      <c r="B246" s="41"/>
      <c r="C246" s="42"/>
      <c r="D246" s="227" t="s">
        <v>139</v>
      </c>
      <c r="E246" s="42"/>
      <c r="F246" s="228" t="s">
        <v>218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139</v>
      </c>
      <c r="AU246" s="19" t="s">
        <v>81</v>
      </c>
    </row>
    <row r="247" s="2" customFormat="1" ht="44.25" customHeight="1">
      <c r="A247" s="40"/>
      <c r="B247" s="41"/>
      <c r="C247" s="214" t="s">
        <v>659</v>
      </c>
      <c r="D247" s="214" t="s">
        <v>132</v>
      </c>
      <c r="E247" s="215" t="s">
        <v>660</v>
      </c>
      <c r="F247" s="216" t="s">
        <v>661</v>
      </c>
      <c r="G247" s="217" t="s">
        <v>211</v>
      </c>
      <c r="H247" s="218">
        <v>40.451000000000001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137</v>
      </c>
      <c r="AT247" s="225" t="s">
        <v>132</v>
      </c>
      <c r="AU247" s="225" t="s">
        <v>81</v>
      </c>
      <c r="AY247" s="19" t="s">
        <v>130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137</v>
      </c>
      <c r="BM247" s="225" t="s">
        <v>662</v>
      </c>
    </row>
    <row r="248" s="13" customFormat="1">
      <c r="A248" s="13"/>
      <c r="B248" s="232"/>
      <c r="C248" s="233"/>
      <c r="D248" s="234" t="s">
        <v>182</v>
      </c>
      <c r="E248" s="235" t="s">
        <v>19</v>
      </c>
      <c r="F248" s="236" t="s">
        <v>663</v>
      </c>
      <c r="G248" s="233"/>
      <c r="H248" s="237">
        <v>40.451000000000001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182</v>
      </c>
      <c r="AU248" s="243" t="s">
        <v>81</v>
      </c>
      <c r="AV248" s="13" t="s">
        <v>81</v>
      </c>
      <c r="AW248" s="13" t="s">
        <v>33</v>
      </c>
      <c r="AX248" s="13" t="s">
        <v>79</v>
      </c>
      <c r="AY248" s="243" t="s">
        <v>130</v>
      </c>
    </row>
    <row r="249" s="12" customFormat="1" ht="22.8" customHeight="1">
      <c r="A249" s="12"/>
      <c r="B249" s="198"/>
      <c r="C249" s="199"/>
      <c r="D249" s="200" t="s">
        <v>71</v>
      </c>
      <c r="E249" s="212" t="s">
        <v>230</v>
      </c>
      <c r="F249" s="212" t="s">
        <v>231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SUM(P250:P251)</f>
        <v>0</v>
      </c>
      <c r="Q249" s="206"/>
      <c r="R249" s="207">
        <f>SUM(R250:R251)</f>
        <v>0</v>
      </c>
      <c r="S249" s="206"/>
      <c r="T249" s="208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79</v>
      </c>
      <c r="AT249" s="210" t="s">
        <v>71</v>
      </c>
      <c r="AU249" s="210" t="s">
        <v>79</v>
      </c>
      <c r="AY249" s="209" t="s">
        <v>130</v>
      </c>
      <c r="BK249" s="211">
        <f>SUM(BK250:BK251)</f>
        <v>0</v>
      </c>
    </row>
    <row r="250" s="2" customFormat="1" ht="55.5" customHeight="1">
      <c r="A250" s="40"/>
      <c r="B250" s="41"/>
      <c r="C250" s="214" t="s">
        <v>664</v>
      </c>
      <c r="D250" s="214" t="s">
        <v>132</v>
      </c>
      <c r="E250" s="215" t="s">
        <v>450</v>
      </c>
      <c r="F250" s="216" t="s">
        <v>451</v>
      </c>
      <c r="G250" s="217" t="s">
        <v>211</v>
      </c>
      <c r="H250" s="218">
        <v>36.393000000000001</v>
      </c>
      <c r="I250" s="219"/>
      <c r="J250" s="220">
        <f>ROUND(I250*H250,2)</f>
        <v>0</v>
      </c>
      <c r="K250" s="216" t="s">
        <v>136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137</v>
      </c>
      <c r="AT250" s="225" t="s">
        <v>132</v>
      </c>
      <c r="AU250" s="225" t="s">
        <v>81</v>
      </c>
      <c r="AY250" s="19" t="s">
        <v>130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137</v>
      </c>
      <c r="BM250" s="225" t="s">
        <v>665</v>
      </c>
    </row>
    <row r="251" s="2" customFormat="1">
      <c r="A251" s="40"/>
      <c r="B251" s="41"/>
      <c r="C251" s="42"/>
      <c r="D251" s="227" t="s">
        <v>139</v>
      </c>
      <c r="E251" s="42"/>
      <c r="F251" s="228" t="s">
        <v>453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139</v>
      </c>
      <c r="AU251" s="19" t="s">
        <v>81</v>
      </c>
    </row>
    <row r="252" s="12" customFormat="1" ht="25.92" customHeight="1">
      <c r="A252" s="12"/>
      <c r="B252" s="198"/>
      <c r="C252" s="199"/>
      <c r="D252" s="200" t="s">
        <v>71</v>
      </c>
      <c r="E252" s="201" t="s">
        <v>666</v>
      </c>
      <c r="F252" s="201" t="s">
        <v>667</v>
      </c>
      <c r="G252" s="199"/>
      <c r="H252" s="199"/>
      <c r="I252" s="202"/>
      <c r="J252" s="203">
        <f>BK252</f>
        <v>0</v>
      </c>
      <c r="K252" s="199"/>
      <c r="L252" s="204"/>
      <c r="M252" s="205"/>
      <c r="N252" s="206"/>
      <c r="O252" s="206"/>
      <c r="P252" s="207">
        <f>P253+P268+P291+P304</f>
        <v>0</v>
      </c>
      <c r="Q252" s="206"/>
      <c r="R252" s="207">
        <f>R253+R268+R291+R304</f>
        <v>0.93456340000000004</v>
      </c>
      <c r="S252" s="206"/>
      <c r="T252" s="208">
        <f>T253+T268+T291+T304</f>
        <v>0.83599999999999997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81</v>
      </c>
      <c r="AT252" s="210" t="s">
        <v>71</v>
      </c>
      <c r="AU252" s="210" t="s">
        <v>72</v>
      </c>
      <c r="AY252" s="209" t="s">
        <v>130</v>
      </c>
      <c r="BK252" s="211">
        <f>BK253+BK268+BK291+BK304</f>
        <v>0</v>
      </c>
    </row>
    <row r="253" s="12" customFormat="1" ht="22.8" customHeight="1">
      <c r="A253" s="12"/>
      <c r="B253" s="198"/>
      <c r="C253" s="199"/>
      <c r="D253" s="200" t="s">
        <v>71</v>
      </c>
      <c r="E253" s="212" t="s">
        <v>668</v>
      </c>
      <c r="F253" s="212" t="s">
        <v>669</v>
      </c>
      <c r="G253" s="199"/>
      <c r="H253" s="199"/>
      <c r="I253" s="202"/>
      <c r="J253" s="213">
        <f>BK253</f>
        <v>0</v>
      </c>
      <c r="K253" s="199"/>
      <c r="L253" s="204"/>
      <c r="M253" s="205"/>
      <c r="N253" s="206"/>
      <c r="O253" s="206"/>
      <c r="P253" s="207">
        <f>SUM(P254:P267)</f>
        <v>0</v>
      </c>
      <c r="Q253" s="206"/>
      <c r="R253" s="207">
        <f>SUM(R254:R267)</f>
        <v>0.20874199999999998</v>
      </c>
      <c r="S253" s="206"/>
      <c r="T253" s="208">
        <f>SUM(T254:T267)</f>
        <v>0.21999999999999997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81</v>
      </c>
      <c r="AT253" s="210" t="s">
        <v>71</v>
      </c>
      <c r="AU253" s="210" t="s">
        <v>79</v>
      </c>
      <c r="AY253" s="209" t="s">
        <v>130</v>
      </c>
      <c r="BK253" s="211">
        <f>SUM(BK254:BK267)</f>
        <v>0</v>
      </c>
    </row>
    <row r="254" s="2" customFormat="1" ht="33" customHeight="1">
      <c r="A254" s="40"/>
      <c r="B254" s="41"/>
      <c r="C254" s="214" t="s">
        <v>670</v>
      </c>
      <c r="D254" s="214" t="s">
        <v>132</v>
      </c>
      <c r="E254" s="215" t="s">
        <v>671</v>
      </c>
      <c r="F254" s="216" t="s">
        <v>672</v>
      </c>
      <c r="G254" s="217" t="s">
        <v>174</v>
      </c>
      <c r="H254" s="218">
        <v>20</v>
      </c>
      <c r="I254" s="219"/>
      <c r="J254" s="220">
        <f>ROUND(I254*H254,2)</f>
        <v>0</v>
      </c>
      <c r="K254" s="216" t="s">
        <v>136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214</v>
      </c>
      <c r="AT254" s="225" t="s">
        <v>132</v>
      </c>
      <c r="AU254" s="225" t="s">
        <v>81</v>
      </c>
      <c r="AY254" s="19" t="s">
        <v>130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214</v>
      </c>
      <c r="BM254" s="225" t="s">
        <v>673</v>
      </c>
    </row>
    <row r="255" s="2" customFormat="1">
      <c r="A255" s="40"/>
      <c r="B255" s="41"/>
      <c r="C255" s="42"/>
      <c r="D255" s="227" t="s">
        <v>139</v>
      </c>
      <c r="E255" s="42"/>
      <c r="F255" s="228" t="s">
        <v>674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139</v>
      </c>
      <c r="AU255" s="19" t="s">
        <v>81</v>
      </c>
    </row>
    <row r="256" s="13" customFormat="1">
      <c r="A256" s="13"/>
      <c r="B256" s="232"/>
      <c r="C256" s="233"/>
      <c r="D256" s="234" t="s">
        <v>182</v>
      </c>
      <c r="E256" s="235" t="s">
        <v>19</v>
      </c>
      <c r="F256" s="236" t="s">
        <v>675</v>
      </c>
      <c r="G256" s="233"/>
      <c r="H256" s="237">
        <v>20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182</v>
      </c>
      <c r="AU256" s="243" t="s">
        <v>81</v>
      </c>
      <c r="AV256" s="13" t="s">
        <v>81</v>
      </c>
      <c r="AW256" s="13" t="s">
        <v>33</v>
      </c>
      <c r="AX256" s="13" t="s">
        <v>79</v>
      </c>
      <c r="AY256" s="243" t="s">
        <v>130</v>
      </c>
    </row>
    <row r="257" s="2" customFormat="1" ht="49.05" customHeight="1">
      <c r="A257" s="40"/>
      <c r="B257" s="41"/>
      <c r="C257" s="270" t="s">
        <v>676</v>
      </c>
      <c r="D257" s="270" t="s">
        <v>677</v>
      </c>
      <c r="E257" s="271" t="s">
        <v>678</v>
      </c>
      <c r="F257" s="272" t="s">
        <v>679</v>
      </c>
      <c r="G257" s="273" t="s">
        <v>174</v>
      </c>
      <c r="H257" s="274">
        <v>23.309999999999999</v>
      </c>
      <c r="I257" s="275"/>
      <c r="J257" s="276">
        <f>ROUND(I257*H257,2)</f>
        <v>0</v>
      </c>
      <c r="K257" s="272" t="s">
        <v>136</v>
      </c>
      <c r="L257" s="277"/>
      <c r="M257" s="278" t="s">
        <v>19</v>
      </c>
      <c r="N257" s="279" t="s">
        <v>43</v>
      </c>
      <c r="O257" s="86"/>
      <c r="P257" s="223">
        <f>O257*H257</f>
        <v>0</v>
      </c>
      <c r="Q257" s="223">
        <v>0.0033999999999999998</v>
      </c>
      <c r="R257" s="223">
        <f>Q257*H257</f>
        <v>0.079253999999999991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315</v>
      </c>
      <c r="AT257" s="225" t="s">
        <v>677</v>
      </c>
      <c r="AU257" s="225" t="s">
        <v>81</v>
      </c>
      <c r="AY257" s="19" t="s">
        <v>130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214</v>
      </c>
      <c r="BM257" s="225" t="s">
        <v>680</v>
      </c>
    </row>
    <row r="258" s="13" customFormat="1">
      <c r="A258" s="13"/>
      <c r="B258" s="232"/>
      <c r="C258" s="233"/>
      <c r="D258" s="234" t="s">
        <v>182</v>
      </c>
      <c r="E258" s="233"/>
      <c r="F258" s="236" t="s">
        <v>681</v>
      </c>
      <c r="G258" s="233"/>
      <c r="H258" s="237">
        <v>23.309999999999999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182</v>
      </c>
      <c r="AU258" s="243" t="s">
        <v>81</v>
      </c>
      <c r="AV258" s="13" t="s">
        <v>81</v>
      </c>
      <c r="AW258" s="13" t="s">
        <v>4</v>
      </c>
      <c r="AX258" s="13" t="s">
        <v>79</v>
      </c>
      <c r="AY258" s="243" t="s">
        <v>130</v>
      </c>
    </row>
    <row r="259" s="2" customFormat="1" ht="33" customHeight="1">
      <c r="A259" s="40"/>
      <c r="B259" s="41"/>
      <c r="C259" s="214" t="s">
        <v>682</v>
      </c>
      <c r="D259" s="214" t="s">
        <v>132</v>
      </c>
      <c r="E259" s="215" t="s">
        <v>683</v>
      </c>
      <c r="F259" s="216" t="s">
        <v>684</v>
      </c>
      <c r="G259" s="217" t="s">
        <v>174</v>
      </c>
      <c r="H259" s="218">
        <v>20</v>
      </c>
      <c r="I259" s="219"/>
      <c r="J259" s="220">
        <f>ROUND(I259*H259,2)</f>
        <v>0</v>
      </c>
      <c r="K259" s="216" t="s">
        <v>136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0.010999999999999999</v>
      </c>
      <c r="T259" s="224">
        <f>S259*H259</f>
        <v>0.21999999999999997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214</v>
      </c>
      <c r="AT259" s="225" t="s">
        <v>132</v>
      </c>
      <c r="AU259" s="225" t="s">
        <v>81</v>
      </c>
      <c r="AY259" s="19" t="s">
        <v>130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214</v>
      </c>
      <c r="BM259" s="225" t="s">
        <v>685</v>
      </c>
    </row>
    <row r="260" s="2" customFormat="1">
      <c r="A260" s="40"/>
      <c r="B260" s="41"/>
      <c r="C260" s="42"/>
      <c r="D260" s="227" t="s">
        <v>139</v>
      </c>
      <c r="E260" s="42"/>
      <c r="F260" s="228" t="s">
        <v>686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139</v>
      </c>
      <c r="AU260" s="19" t="s">
        <v>81</v>
      </c>
    </row>
    <row r="261" s="13" customFormat="1">
      <c r="A261" s="13"/>
      <c r="B261" s="232"/>
      <c r="C261" s="233"/>
      <c r="D261" s="234" t="s">
        <v>182</v>
      </c>
      <c r="E261" s="235" t="s">
        <v>19</v>
      </c>
      <c r="F261" s="236" t="s">
        <v>675</v>
      </c>
      <c r="G261" s="233"/>
      <c r="H261" s="237">
        <v>20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182</v>
      </c>
      <c r="AU261" s="243" t="s">
        <v>81</v>
      </c>
      <c r="AV261" s="13" t="s">
        <v>81</v>
      </c>
      <c r="AW261" s="13" t="s">
        <v>33</v>
      </c>
      <c r="AX261" s="13" t="s">
        <v>79</v>
      </c>
      <c r="AY261" s="243" t="s">
        <v>130</v>
      </c>
    </row>
    <row r="262" s="2" customFormat="1" ht="24.15" customHeight="1">
      <c r="A262" s="40"/>
      <c r="B262" s="41"/>
      <c r="C262" s="214" t="s">
        <v>687</v>
      </c>
      <c r="D262" s="214" t="s">
        <v>132</v>
      </c>
      <c r="E262" s="215" t="s">
        <v>688</v>
      </c>
      <c r="F262" s="216" t="s">
        <v>689</v>
      </c>
      <c r="G262" s="217" t="s">
        <v>174</v>
      </c>
      <c r="H262" s="218">
        <v>20</v>
      </c>
      <c r="I262" s="219"/>
      <c r="J262" s="220">
        <f>ROUND(I262*H262,2)</f>
        <v>0</v>
      </c>
      <c r="K262" s="216" t="s">
        <v>136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0.00088000000000000003</v>
      </c>
      <c r="R262" s="223">
        <f>Q262*H262</f>
        <v>0.017600000000000001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214</v>
      </c>
      <c r="AT262" s="225" t="s">
        <v>132</v>
      </c>
      <c r="AU262" s="225" t="s">
        <v>81</v>
      </c>
      <c r="AY262" s="19" t="s">
        <v>130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214</v>
      </c>
      <c r="BM262" s="225" t="s">
        <v>690</v>
      </c>
    </row>
    <row r="263" s="2" customFormat="1">
      <c r="A263" s="40"/>
      <c r="B263" s="41"/>
      <c r="C263" s="42"/>
      <c r="D263" s="227" t="s">
        <v>139</v>
      </c>
      <c r="E263" s="42"/>
      <c r="F263" s="228" t="s">
        <v>691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139</v>
      </c>
      <c r="AU263" s="19" t="s">
        <v>81</v>
      </c>
    </row>
    <row r="264" s="2" customFormat="1" ht="37.8" customHeight="1">
      <c r="A264" s="40"/>
      <c r="B264" s="41"/>
      <c r="C264" s="270" t="s">
        <v>692</v>
      </c>
      <c r="D264" s="270" t="s">
        <v>677</v>
      </c>
      <c r="E264" s="271" t="s">
        <v>693</v>
      </c>
      <c r="F264" s="272" t="s">
        <v>694</v>
      </c>
      <c r="G264" s="273" t="s">
        <v>174</v>
      </c>
      <c r="H264" s="274">
        <v>23.309999999999999</v>
      </c>
      <c r="I264" s="275"/>
      <c r="J264" s="276">
        <f>ROUND(I264*H264,2)</f>
        <v>0</v>
      </c>
      <c r="K264" s="272" t="s">
        <v>136</v>
      </c>
      <c r="L264" s="277"/>
      <c r="M264" s="278" t="s">
        <v>19</v>
      </c>
      <c r="N264" s="279" t="s">
        <v>43</v>
      </c>
      <c r="O264" s="86"/>
      <c r="P264" s="223">
        <f>O264*H264</f>
        <v>0</v>
      </c>
      <c r="Q264" s="223">
        <v>0.0047999999999999996</v>
      </c>
      <c r="R264" s="223">
        <f>Q264*H264</f>
        <v>0.11188799999999999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315</v>
      </c>
      <c r="AT264" s="225" t="s">
        <v>677</v>
      </c>
      <c r="AU264" s="225" t="s">
        <v>81</v>
      </c>
      <c r="AY264" s="19" t="s">
        <v>130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214</v>
      </c>
      <c r="BM264" s="225" t="s">
        <v>695</v>
      </c>
    </row>
    <row r="265" s="13" customFormat="1">
      <c r="A265" s="13"/>
      <c r="B265" s="232"/>
      <c r="C265" s="233"/>
      <c r="D265" s="234" t="s">
        <v>182</v>
      </c>
      <c r="E265" s="233"/>
      <c r="F265" s="236" t="s">
        <v>681</v>
      </c>
      <c r="G265" s="233"/>
      <c r="H265" s="237">
        <v>23.309999999999999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182</v>
      </c>
      <c r="AU265" s="243" t="s">
        <v>81</v>
      </c>
      <c r="AV265" s="13" t="s">
        <v>81</v>
      </c>
      <c r="AW265" s="13" t="s">
        <v>4</v>
      </c>
      <c r="AX265" s="13" t="s">
        <v>79</v>
      </c>
      <c r="AY265" s="243" t="s">
        <v>130</v>
      </c>
    </row>
    <row r="266" s="2" customFormat="1" ht="49.05" customHeight="1">
      <c r="A266" s="40"/>
      <c r="B266" s="41"/>
      <c r="C266" s="214" t="s">
        <v>696</v>
      </c>
      <c r="D266" s="214" t="s">
        <v>132</v>
      </c>
      <c r="E266" s="215" t="s">
        <v>697</v>
      </c>
      <c r="F266" s="216" t="s">
        <v>698</v>
      </c>
      <c r="G266" s="217" t="s">
        <v>211</v>
      </c>
      <c r="H266" s="218">
        <v>0.20899999999999999</v>
      </c>
      <c r="I266" s="219"/>
      <c r="J266" s="220">
        <f>ROUND(I266*H266,2)</f>
        <v>0</v>
      </c>
      <c r="K266" s="216" t="s">
        <v>136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214</v>
      </c>
      <c r="AT266" s="225" t="s">
        <v>132</v>
      </c>
      <c r="AU266" s="225" t="s">
        <v>81</v>
      </c>
      <c r="AY266" s="19" t="s">
        <v>130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214</v>
      </c>
      <c r="BM266" s="225" t="s">
        <v>699</v>
      </c>
    </row>
    <row r="267" s="2" customFormat="1">
      <c r="A267" s="40"/>
      <c r="B267" s="41"/>
      <c r="C267" s="42"/>
      <c r="D267" s="227" t="s">
        <v>139</v>
      </c>
      <c r="E267" s="42"/>
      <c r="F267" s="228" t="s">
        <v>700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139</v>
      </c>
      <c r="AU267" s="19" t="s">
        <v>81</v>
      </c>
    </row>
    <row r="268" s="12" customFormat="1" ht="22.8" customHeight="1">
      <c r="A268" s="12"/>
      <c r="B268" s="198"/>
      <c r="C268" s="199"/>
      <c r="D268" s="200" t="s">
        <v>71</v>
      </c>
      <c r="E268" s="212" t="s">
        <v>701</v>
      </c>
      <c r="F268" s="212" t="s">
        <v>702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SUM(P269:P290)</f>
        <v>0</v>
      </c>
      <c r="Q268" s="206"/>
      <c r="R268" s="207">
        <f>SUM(R269:R290)</f>
        <v>0.62235800000000008</v>
      </c>
      <c r="S268" s="206"/>
      <c r="T268" s="208">
        <f>SUM(T269:T290)</f>
        <v>0.51119999999999999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81</v>
      </c>
      <c r="AT268" s="210" t="s">
        <v>71</v>
      </c>
      <c r="AU268" s="210" t="s">
        <v>79</v>
      </c>
      <c r="AY268" s="209" t="s">
        <v>130</v>
      </c>
      <c r="BK268" s="211">
        <f>SUM(BK269:BK290)</f>
        <v>0</v>
      </c>
    </row>
    <row r="269" s="2" customFormat="1" ht="37.8" customHeight="1">
      <c r="A269" s="40"/>
      <c r="B269" s="41"/>
      <c r="C269" s="214" t="s">
        <v>703</v>
      </c>
      <c r="D269" s="214" t="s">
        <v>132</v>
      </c>
      <c r="E269" s="215" t="s">
        <v>704</v>
      </c>
      <c r="F269" s="216" t="s">
        <v>705</v>
      </c>
      <c r="G269" s="217" t="s">
        <v>179</v>
      </c>
      <c r="H269" s="218">
        <v>0.59999999999999998</v>
      </c>
      <c r="I269" s="219"/>
      <c r="J269" s="220">
        <f>ROUND(I269*H269,2)</f>
        <v>0</v>
      </c>
      <c r="K269" s="216" t="s">
        <v>136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0.00189</v>
      </c>
      <c r="R269" s="223">
        <f>Q269*H269</f>
        <v>0.001134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214</v>
      </c>
      <c r="AT269" s="225" t="s">
        <v>132</v>
      </c>
      <c r="AU269" s="225" t="s">
        <v>81</v>
      </c>
      <c r="AY269" s="19" t="s">
        <v>130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214</v>
      </c>
      <c r="BM269" s="225" t="s">
        <v>706</v>
      </c>
    </row>
    <row r="270" s="2" customFormat="1">
      <c r="A270" s="40"/>
      <c r="B270" s="41"/>
      <c r="C270" s="42"/>
      <c r="D270" s="227" t="s">
        <v>139</v>
      </c>
      <c r="E270" s="42"/>
      <c r="F270" s="228" t="s">
        <v>707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139</v>
      </c>
      <c r="AU270" s="19" t="s">
        <v>81</v>
      </c>
    </row>
    <row r="271" s="2" customFormat="1" ht="33" customHeight="1">
      <c r="A271" s="40"/>
      <c r="B271" s="41"/>
      <c r="C271" s="214" t="s">
        <v>708</v>
      </c>
      <c r="D271" s="214" t="s">
        <v>132</v>
      </c>
      <c r="E271" s="215" t="s">
        <v>709</v>
      </c>
      <c r="F271" s="216" t="s">
        <v>710</v>
      </c>
      <c r="G271" s="217" t="s">
        <v>135</v>
      </c>
      <c r="H271" s="218">
        <v>6</v>
      </c>
      <c r="I271" s="219"/>
      <c r="J271" s="220">
        <f>ROUND(I271*H271,2)</f>
        <v>0</v>
      </c>
      <c r="K271" s="216" t="s">
        <v>136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0.0026700000000000001</v>
      </c>
      <c r="R271" s="223">
        <f>Q271*H271</f>
        <v>0.01602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214</v>
      </c>
      <c r="AT271" s="225" t="s">
        <v>132</v>
      </c>
      <c r="AU271" s="225" t="s">
        <v>81</v>
      </c>
      <c r="AY271" s="19" t="s">
        <v>130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214</v>
      </c>
      <c r="BM271" s="225" t="s">
        <v>711</v>
      </c>
    </row>
    <row r="272" s="2" customFormat="1">
      <c r="A272" s="40"/>
      <c r="B272" s="41"/>
      <c r="C272" s="42"/>
      <c r="D272" s="227" t="s">
        <v>139</v>
      </c>
      <c r="E272" s="42"/>
      <c r="F272" s="228" t="s">
        <v>712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139</v>
      </c>
      <c r="AU272" s="19" t="s">
        <v>81</v>
      </c>
    </row>
    <row r="273" s="2" customFormat="1" ht="16.5" customHeight="1">
      <c r="A273" s="40"/>
      <c r="B273" s="41"/>
      <c r="C273" s="270" t="s">
        <v>713</v>
      </c>
      <c r="D273" s="270" t="s">
        <v>677</v>
      </c>
      <c r="E273" s="271" t="s">
        <v>714</v>
      </c>
      <c r="F273" s="272" t="s">
        <v>715</v>
      </c>
      <c r="G273" s="273" t="s">
        <v>135</v>
      </c>
      <c r="H273" s="274">
        <v>6</v>
      </c>
      <c r="I273" s="275"/>
      <c r="J273" s="276">
        <f>ROUND(I273*H273,2)</f>
        <v>0</v>
      </c>
      <c r="K273" s="272" t="s">
        <v>19</v>
      </c>
      <c r="L273" s="277"/>
      <c r="M273" s="278" t="s">
        <v>19</v>
      </c>
      <c r="N273" s="279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315</v>
      </c>
      <c r="AT273" s="225" t="s">
        <v>677</v>
      </c>
      <c r="AU273" s="225" t="s">
        <v>81</v>
      </c>
      <c r="AY273" s="19" t="s">
        <v>130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214</v>
      </c>
      <c r="BM273" s="225" t="s">
        <v>716</v>
      </c>
    </row>
    <row r="274" s="2" customFormat="1" ht="55.5" customHeight="1">
      <c r="A274" s="40"/>
      <c r="B274" s="41"/>
      <c r="C274" s="214" t="s">
        <v>717</v>
      </c>
      <c r="D274" s="214" t="s">
        <v>132</v>
      </c>
      <c r="E274" s="215" t="s">
        <v>718</v>
      </c>
      <c r="F274" s="216" t="s">
        <v>719</v>
      </c>
      <c r="G274" s="217" t="s">
        <v>242</v>
      </c>
      <c r="H274" s="218">
        <v>35.200000000000003</v>
      </c>
      <c r="I274" s="219"/>
      <c r="J274" s="220">
        <f>ROUND(I274*H274,2)</f>
        <v>0</v>
      </c>
      <c r="K274" s="216" t="s">
        <v>136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214</v>
      </c>
      <c r="AT274" s="225" t="s">
        <v>132</v>
      </c>
      <c r="AU274" s="225" t="s">
        <v>81</v>
      </c>
      <c r="AY274" s="19" t="s">
        <v>130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214</v>
      </c>
      <c r="BM274" s="225" t="s">
        <v>720</v>
      </c>
    </row>
    <row r="275" s="2" customFormat="1">
      <c r="A275" s="40"/>
      <c r="B275" s="41"/>
      <c r="C275" s="42"/>
      <c r="D275" s="227" t="s">
        <v>139</v>
      </c>
      <c r="E275" s="42"/>
      <c r="F275" s="228" t="s">
        <v>721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139</v>
      </c>
      <c r="AU275" s="19" t="s">
        <v>81</v>
      </c>
    </row>
    <row r="276" s="2" customFormat="1" ht="21.75" customHeight="1">
      <c r="A276" s="40"/>
      <c r="B276" s="41"/>
      <c r="C276" s="270" t="s">
        <v>722</v>
      </c>
      <c r="D276" s="270" t="s">
        <v>677</v>
      </c>
      <c r="E276" s="271" t="s">
        <v>723</v>
      </c>
      <c r="F276" s="272" t="s">
        <v>724</v>
      </c>
      <c r="G276" s="273" t="s">
        <v>179</v>
      </c>
      <c r="H276" s="274">
        <v>0.55800000000000005</v>
      </c>
      <c r="I276" s="275"/>
      <c r="J276" s="276">
        <f>ROUND(I276*H276,2)</f>
        <v>0</v>
      </c>
      <c r="K276" s="272" t="s">
        <v>136</v>
      </c>
      <c r="L276" s="277"/>
      <c r="M276" s="278" t="s">
        <v>19</v>
      </c>
      <c r="N276" s="279" t="s">
        <v>43</v>
      </c>
      <c r="O276" s="86"/>
      <c r="P276" s="223">
        <f>O276*H276</f>
        <v>0</v>
      </c>
      <c r="Q276" s="223">
        <v>0.55000000000000004</v>
      </c>
      <c r="R276" s="223">
        <f>Q276*H276</f>
        <v>0.30690000000000006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315</v>
      </c>
      <c r="AT276" s="225" t="s">
        <v>677</v>
      </c>
      <c r="AU276" s="225" t="s">
        <v>81</v>
      </c>
      <c r="AY276" s="19" t="s">
        <v>130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214</v>
      </c>
      <c r="BM276" s="225" t="s">
        <v>725</v>
      </c>
    </row>
    <row r="277" s="13" customFormat="1">
      <c r="A277" s="13"/>
      <c r="B277" s="232"/>
      <c r="C277" s="233"/>
      <c r="D277" s="234" t="s">
        <v>182</v>
      </c>
      <c r="E277" s="235" t="s">
        <v>19</v>
      </c>
      <c r="F277" s="236" t="s">
        <v>726</v>
      </c>
      <c r="G277" s="233"/>
      <c r="H277" s="237">
        <v>4.6459999999999999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182</v>
      </c>
      <c r="AU277" s="243" t="s">
        <v>81</v>
      </c>
      <c r="AV277" s="13" t="s">
        <v>81</v>
      </c>
      <c r="AW277" s="13" t="s">
        <v>33</v>
      </c>
      <c r="AX277" s="13" t="s">
        <v>79</v>
      </c>
      <c r="AY277" s="243" t="s">
        <v>130</v>
      </c>
    </row>
    <row r="278" s="13" customFormat="1">
      <c r="A278" s="13"/>
      <c r="B278" s="232"/>
      <c r="C278" s="233"/>
      <c r="D278" s="234" t="s">
        <v>182</v>
      </c>
      <c r="E278" s="233"/>
      <c r="F278" s="236" t="s">
        <v>727</v>
      </c>
      <c r="G278" s="233"/>
      <c r="H278" s="237">
        <v>0.55800000000000005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182</v>
      </c>
      <c r="AU278" s="243" t="s">
        <v>81</v>
      </c>
      <c r="AV278" s="13" t="s">
        <v>81</v>
      </c>
      <c r="AW278" s="13" t="s">
        <v>4</v>
      </c>
      <c r="AX278" s="13" t="s">
        <v>79</v>
      </c>
      <c r="AY278" s="243" t="s">
        <v>130</v>
      </c>
    </row>
    <row r="279" s="2" customFormat="1" ht="44.25" customHeight="1">
      <c r="A279" s="40"/>
      <c r="B279" s="41"/>
      <c r="C279" s="214" t="s">
        <v>728</v>
      </c>
      <c r="D279" s="214" t="s">
        <v>132</v>
      </c>
      <c r="E279" s="215" t="s">
        <v>729</v>
      </c>
      <c r="F279" s="216" t="s">
        <v>730</v>
      </c>
      <c r="G279" s="217" t="s">
        <v>242</v>
      </c>
      <c r="H279" s="218">
        <v>35.200000000000003</v>
      </c>
      <c r="I279" s="219"/>
      <c r="J279" s="220">
        <f>ROUND(I279*H279,2)</f>
        <v>0</v>
      </c>
      <c r="K279" s="216" t="s">
        <v>136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0.0060000000000000001</v>
      </c>
      <c r="T279" s="224">
        <f>S279*H279</f>
        <v>0.21120000000000003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214</v>
      </c>
      <c r="AT279" s="225" t="s">
        <v>132</v>
      </c>
      <c r="AU279" s="225" t="s">
        <v>81</v>
      </c>
      <c r="AY279" s="19" t="s">
        <v>130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214</v>
      </c>
      <c r="BM279" s="225" t="s">
        <v>731</v>
      </c>
    </row>
    <row r="280" s="2" customFormat="1">
      <c r="A280" s="40"/>
      <c r="B280" s="41"/>
      <c r="C280" s="42"/>
      <c r="D280" s="227" t="s">
        <v>139</v>
      </c>
      <c r="E280" s="42"/>
      <c r="F280" s="228" t="s">
        <v>732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139</v>
      </c>
      <c r="AU280" s="19" t="s">
        <v>81</v>
      </c>
    </row>
    <row r="281" s="13" customFormat="1">
      <c r="A281" s="13"/>
      <c r="B281" s="232"/>
      <c r="C281" s="233"/>
      <c r="D281" s="234" t="s">
        <v>182</v>
      </c>
      <c r="E281" s="235" t="s">
        <v>19</v>
      </c>
      <c r="F281" s="236" t="s">
        <v>733</v>
      </c>
      <c r="G281" s="233"/>
      <c r="H281" s="237">
        <v>35.200000000000003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182</v>
      </c>
      <c r="AU281" s="243" t="s">
        <v>81</v>
      </c>
      <c r="AV281" s="13" t="s">
        <v>81</v>
      </c>
      <c r="AW281" s="13" t="s">
        <v>33</v>
      </c>
      <c r="AX281" s="13" t="s">
        <v>79</v>
      </c>
      <c r="AY281" s="243" t="s">
        <v>130</v>
      </c>
    </row>
    <row r="282" s="2" customFormat="1" ht="44.25" customHeight="1">
      <c r="A282" s="40"/>
      <c r="B282" s="41"/>
      <c r="C282" s="214" t="s">
        <v>734</v>
      </c>
      <c r="D282" s="214" t="s">
        <v>132</v>
      </c>
      <c r="E282" s="215" t="s">
        <v>735</v>
      </c>
      <c r="F282" s="216" t="s">
        <v>736</v>
      </c>
      <c r="G282" s="217" t="s">
        <v>174</v>
      </c>
      <c r="H282" s="218">
        <v>20</v>
      </c>
      <c r="I282" s="219"/>
      <c r="J282" s="220">
        <f>ROUND(I282*H282,2)</f>
        <v>0</v>
      </c>
      <c r="K282" s="216" t="s">
        <v>136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0.01423</v>
      </c>
      <c r="R282" s="223">
        <f>Q282*H282</f>
        <v>0.28459999999999996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214</v>
      </c>
      <c r="AT282" s="225" t="s">
        <v>132</v>
      </c>
      <c r="AU282" s="225" t="s">
        <v>81</v>
      </c>
      <c r="AY282" s="19" t="s">
        <v>130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214</v>
      </c>
      <c r="BM282" s="225" t="s">
        <v>737</v>
      </c>
    </row>
    <row r="283" s="2" customFormat="1">
      <c r="A283" s="40"/>
      <c r="B283" s="41"/>
      <c r="C283" s="42"/>
      <c r="D283" s="227" t="s">
        <v>139</v>
      </c>
      <c r="E283" s="42"/>
      <c r="F283" s="228" t="s">
        <v>738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139</v>
      </c>
      <c r="AU283" s="19" t="s">
        <v>81</v>
      </c>
    </row>
    <row r="284" s="2" customFormat="1" ht="49.05" customHeight="1">
      <c r="A284" s="40"/>
      <c r="B284" s="41"/>
      <c r="C284" s="214" t="s">
        <v>739</v>
      </c>
      <c r="D284" s="214" t="s">
        <v>132</v>
      </c>
      <c r="E284" s="215" t="s">
        <v>740</v>
      </c>
      <c r="F284" s="216" t="s">
        <v>741</v>
      </c>
      <c r="G284" s="217" t="s">
        <v>174</v>
      </c>
      <c r="H284" s="218">
        <v>20</v>
      </c>
      <c r="I284" s="219"/>
      <c r="J284" s="220">
        <f>ROUND(I284*H284,2)</f>
        <v>0</v>
      </c>
      <c r="K284" s="216" t="s">
        <v>136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0.014999999999999999</v>
      </c>
      <c r="T284" s="224">
        <f>S284*H284</f>
        <v>0.29999999999999999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214</v>
      </c>
      <c r="AT284" s="225" t="s">
        <v>132</v>
      </c>
      <c r="AU284" s="225" t="s">
        <v>81</v>
      </c>
      <c r="AY284" s="19" t="s">
        <v>130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214</v>
      </c>
      <c r="BM284" s="225" t="s">
        <v>742</v>
      </c>
    </row>
    <row r="285" s="2" customFormat="1">
      <c r="A285" s="40"/>
      <c r="B285" s="41"/>
      <c r="C285" s="42"/>
      <c r="D285" s="227" t="s">
        <v>139</v>
      </c>
      <c r="E285" s="42"/>
      <c r="F285" s="228" t="s">
        <v>743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139</v>
      </c>
      <c r="AU285" s="19" t="s">
        <v>81</v>
      </c>
    </row>
    <row r="286" s="13" customFormat="1">
      <c r="A286" s="13"/>
      <c r="B286" s="232"/>
      <c r="C286" s="233"/>
      <c r="D286" s="234" t="s">
        <v>182</v>
      </c>
      <c r="E286" s="235" t="s">
        <v>19</v>
      </c>
      <c r="F286" s="236" t="s">
        <v>675</v>
      </c>
      <c r="G286" s="233"/>
      <c r="H286" s="237">
        <v>20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182</v>
      </c>
      <c r="AU286" s="243" t="s">
        <v>81</v>
      </c>
      <c r="AV286" s="13" t="s">
        <v>81</v>
      </c>
      <c r="AW286" s="13" t="s">
        <v>33</v>
      </c>
      <c r="AX286" s="13" t="s">
        <v>79</v>
      </c>
      <c r="AY286" s="243" t="s">
        <v>130</v>
      </c>
    </row>
    <row r="287" s="2" customFormat="1" ht="37.8" customHeight="1">
      <c r="A287" s="40"/>
      <c r="B287" s="41"/>
      <c r="C287" s="214" t="s">
        <v>744</v>
      </c>
      <c r="D287" s="214" t="s">
        <v>132</v>
      </c>
      <c r="E287" s="215" t="s">
        <v>745</v>
      </c>
      <c r="F287" s="216" t="s">
        <v>746</v>
      </c>
      <c r="G287" s="217" t="s">
        <v>179</v>
      </c>
      <c r="H287" s="218">
        <v>0.59999999999999998</v>
      </c>
      <c r="I287" s="219"/>
      <c r="J287" s="220">
        <f>ROUND(I287*H287,2)</f>
        <v>0</v>
      </c>
      <c r="K287" s="216" t="s">
        <v>136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0.022839999999999999</v>
      </c>
      <c r="R287" s="223">
        <f>Q287*H287</f>
        <v>0.013703999999999999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214</v>
      </c>
      <c r="AT287" s="225" t="s">
        <v>132</v>
      </c>
      <c r="AU287" s="225" t="s">
        <v>81</v>
      </c>
      <c r="AY287" s="19" t="s">
        <v>130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214</v>
      </c>
      <c r="BM287" s="225" t="s">
        <v>747</v>
      </c>
    </row>
    <row r="288" s="2" customFormat="1">
      <c r="A288" s="40"/>
      <c r="B288" s="41"/>
      <c r="C288" s="42"/>
      <c r="D288" s="227" t="s">
        <v>139</v>
      </c>
      <c r="E288" s="42"/>
      <c r="F288" s="228" t="s">
        <v>748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139</v>
      </c>
      <c r="AU288" s="19" t="s">
        <v>81</v>
      </c>
    </row>
    <row r="289" s="2" customFormat="1" ht="49.05" customHeight="1">
      <c r="A289" s="40"/>
      <c r="B289" s="41"/>
      <c r="C289" s="214" t="s">
        <v>749</v>
      </c>
      <c r="D289" s="214" t="s">
        <v>132</v>
      </c>
      <c r="E289" s="215" t="s">
        <v>750</v>
      </c>
      <c r="F289" s="216" t="s">
        <v>751</v>
      </c>
      <c r="G289" s="217" t="s">
        <v>211</v>
      </c>
      <c r="H289" s="218">
        <v>0.622</v>
      </c>
      <c r="I289" s="219"/>
      <c r="J289" s="220">
        <f>ROUND(I289*H289,2)</f>
        <v>0</v>
      </c>
      <c r="K289" s="216" t="s">
        <v>136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214</v>
      </c>
      <c r="AT289" s="225" t="s">
        <v>132</v>
      </c>
      <c r="AU289" s="225" t="s">
        <v>81</v>
      </c>
      <c r="AY289" s="19" t="s">
        <v>130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214</v>
      </c>
      <c r="BM289" s="225" t="s">
        <v>752</v>
      </c>
    </row>
    <row r="290" s="2" customFormat="1">
      <c r="A290" s="40"/>
      <c r="B290" s="41"/>
      <c r="C290" s="42"/>
      <c r="D290" s="227" t="s">
        <v>139</v>
      </c>
      <c r="E290" s="42"/>
      <c r="F290" s="228" t="s">
        <v>753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139</v>
      </c>
      <c r="AU290" s="19" t="s">
        <v>81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237</v>
      </c>
      <c r="F291" s="212" t="s">
        <v>238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SUM(P292:P303)</f>
        <v>0</v>
      </c>
      <c r="Q291" s="206"/>
      <c r="R291" s="207">
        <f>SUM(R292:R303)</f>
        <v>0.100577</v>
      </c>
      <c r="S291" s="206"/>
      <c r="T291" s="208">
        <f>SUM(T292:T303)</f>
        <v>0.1048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81</v>
      </c>
      <c r="AT291" s="210" t="s">
        <v>71</v>
      </c>
      <c r="AU291" s="210" t="s">
        <v>79</v>
      </c>
      <c r="AY291" s="209" t="s">
        <v>130</v>
      </c>
      <c r="BK291" s="211">
        <f>SUM(BK292:BK303)</f>
        <v>0</v>
      </c>
    </row>
    <row r="292" s="2" customFormat="1" ht="16.5" customHeight="1">
      <c r="A292" s="40"/>
      <c r="B292" s="41"/>
      <c r="C292" s="214" t="s">
        <v>754</v>
      </c>
      <c r="D292" s="214" t="s">
        <v>132</v>
      </c>
      <c r="E292" s="215" t="s">
        <v>755</v>
      </c>
      <c r="F292" s="216" t="s">
        <v>756</v>
      </c>
      <c r="G292" s="217" t="s">
        <v>267</v>
      </c>
      <c r="H292" s="218">
        <v>94.576999999999998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0.001</v>
      </c>
      <c r="R292" s="223">
        <f>Q292*H292</f>
        <v>0.094576999999999994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214</v>
      </c>
      <c r="AT292" s="225" t="s">
        <v>132</v>
      </c>
      <c r="AU292" s="225" t="s">
        <v>81</v>
      </c>
      <c r="AY292" s="19" t="s">
        <v>130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214</v>
      </c>
      <c r="BM292" s="225" t="s">
        <v>757</v>
      </c>
    </row>
    <row r="293" s="14" customFormat="1">
      <c r="A293" s="14"/>
      <c r="B293" s="245"/>
      <c r="C293" s="246"/>
      <c r="D293" s="234" t="s">
        <v>182</v>
      </c>
      <c r="E293" s="247" t="s">
        <v>19</v>
      </c>
      <c r="F293" s="248" t="s">
        <v>758</v>
      </c>
      <c r="G293" s="246"/>
      <c r="H293" s="247" t="s">
        <v>19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182</v>
      </c>
      <c r="AU293" s="254" t="s">
        <v>81</v>
      </c>
      <c r="AV293" s="14" t="s">
        <v>79</v>
      </c>
      <c r="AW293" s="14" t="s">
        <v>33</v>
      </c>
      <c r="AX293" s="14" t="s">
        <v>72</v>
      </c>
      <c r="AY293" s="254" t="s">
        <v>130</v>
      </c>
    </row>
    <row r="294" s="13" customFormat="1">
      <c r="A294" s="13"/>
      <c r="B294" s="232"/>
      <c r="C294" s="233"/>
      <c r="D294" s="234" t="s">
        <v>182</v>
      </c>
      <c r="E294" s="235" t="s">
        <v>19</v>
      </c>
      <c r="F294" s="236" t="s">
        <v>759</v>
      </c>
      <c r="G294" s="233"/>
      <c r="H294" s="237">
        <v>37.119999999999997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182</v>
      </c>
      <c r="AU294" s="243" t="s">
        <v>81</v>
      </c>
      <c r="AV294" s="13" t="s">
        <v>81</v>
      </c>
      <c r="AW294" s="13" t="s">
        <v>33</v>
      </c>
      <c r="AX294" s="13" t="s">
        <v>72</v>
      </c>
      <c r="AY294" s="243" t="s">
        <v>130</v>
      </c>
    </row>
    <row r="295" s="13" customFormat="1">
      <c r="A295" s="13"/>
      <c r="B295" s="232"/>
      <c r="C295" s="233"/>
      <c r="D295" s="234" t="s">
        <v>182</v>
      </c>
      <c r="E295" s="235" t="s">
        <v>19</v>
      </c>
      <c r="F295" s="236" t="s">
        <v>760</v>
      </c>
      <c r="G295" s="233"/>
      <c r="H295" s="237">
        <v>29.463999999999999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182</v>
      </c>
      <c r="AU295" s="243" t="s">
        <v>81</v>
      </c>
      <c r="AV295" s="13" t="s">
        <v>81</v>
      </c>
      <c r="AW295" s="13" t="s">
        <v>33</v>
      </c>
      <c r="AX295" s="13" t="s">
        <v>72</v>
      </c>
      <c r="AY295" s="243" t="s">
        <v>130</v>
      </c>
    </row>
    <row r="296" s="13" customFormat="1">
      <c r="A296" s="13"/>
      <c r="B296" s="232"/>
      <c r="C296" s="233"/>
      <c r="D296" s="234" t="s">
        <v>182</v>
      </c>
      <c r="E296" s="235" t="s">
        <v>19</v>
      </c>
      <c r="F296" s="236" t="s">
        <v>761</v>
      </c>
      <c r="G296" s="233"/>
      <c r="H296" s="237">
        <v>27.812999999999999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182</v>
      </c>
      <c r="AU296" s="243" t="s">
        <v>81</v>
      </c>
      <c r="AV296" s="13" t="s">
        <v>81</v>
      </c>
      <c r="AW296" s="13" t="s">
        <v>33</v>
      </c>
      <c r="AX296" s="13" t="s">
        <v>72</v>
      </c>
      <c r="AY296" s="243" t="s">
        <v>130</v>
      </c>
    </row>
    <row r="297" s="13" customFormat="1">
      <c r="A297" s="13"/>
      <c r="B297" s="232"/>
      <c r="C297" s="233"/>
      <c r="D297" s="234" t="s">
        <v>182</v>
      </c>
      <c r="E297" s="235" t="s">
        <v>19</v>
      </c>
      <c r="F297" s="236" t="s">
        <v>762</v>
      </c>
      <c r="G297" s="233"/>
      <c r="H297" s="237">
        <v>0.17999999999999999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182</v>
      </c>
      <c r="AU297" s="243" t="s">
        <v>81</v>
      </c>
      <c r="AV297" s="13" t="s">
        <v>81</v>
      </c>
      <c r="AW297" s="13" t="s">
        <v>33</v>
      </c>
      <c r="AX297" s="13" t="s">
        <v>72</v>
      </c>
      <c r="AY297" s="243" t="s">
        <v>130</v>
      </c>
    </row>
    <row r="298" s="15" customFormat="1">
      <c r="A298" s="15"/>
      <c r="B298" s="255"/>
      <c r="C298" s="256"/>
      <c r="D298" s="234" t="s">
        <v>182</v>
      </c>
      <c r="E298" s="257" t="s">
        <v>19</v>
      </c>
      <c r="F298" s="258" t="s">
        <v>273</v>
      </c>
      <c r="G298" s="256"/>
      <c r="H298" s="259">
        <v>94.577000000000012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182</v>
      </c>
      <c r="AU298" s="265" t="s">
        <v>81</v>
      </c>
      <c r="AV298" s="15" t="s">
        <v>137</v>
      </c>
      <c r="AW298" s="15" t="s">
        <v>33</v>
      </c>
      <c r="AX298" s="15" t="s">
        <v>79</v>
      </c>
      <c r="AY298" s="265" t="s">
        <v>130</v>
      </c>
    </row>
    <row r="299" s="2" customFormat="1" ht="33" customHeight="1">
      <c r="A299" s="40"/>
      <c r="B299" s="41"/>
      <c r="C299" s="214" t="s">
        <v>763</v>
      </c>
      <c r="D299" s="214" t="s">
        <v>132</v>
      </c>
      <c r="E299" s="215" t="s">
        <v>240</v>
      </c>
      <c r="F299" s="216" t="s">
        <v>241</v>
      </c>
      <c r="G299" s="217" t="s">
        <v>242</v>
      </c>
      <c r="H299" s="218">
        <v>6.5499999999999998</v>
      </c>
      <c r="I299" s="219"/>
      <c r="J299" s="220">
        <f>ROUND(I299*H299,2)</f>
        <v>0</v>
      </c>
      <c r="K299" s="216" t="s">
        <v>136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0.016</v>
      </c>
      <c r="T299" s="224">
        <f>S299*H299</f>
        <v>0.1048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214</v>
      </c>
      <c r="AT299" s="225" t="s">
        <v>132</v>
      </c>
      <c r="AU299" s="225" t="s">
        <v>81</v>
      </c>
      <c r="AY299" s="19" t="s">
        <v>130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214</v>
      </c>
      <c r="BM299" s="225" t="s">
        <v>764</v>
      </c>
    </row>
    <row r="300" s="2" customFormat="1">
      <c r="A300" s="40"/>
      <c r="B300" s="41"/>
      <c r="C300" s="42"/>
      <c r="D300" s="227" t="s">
        <v>139</v>
      </c>
      <c r="E300" s="42"/>
      <c r="F300" s="228" t="s">
        <v>244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139</v>
      </c>
      <c r="AU300" s="19" t="s">
        <v>81</v>
      </c>
    </row>
    <row r="301" s="2" customFormat="1" ht="21.75" customHeight="1">
      <c r="A301" s="40"/>
      <c r="B301" s="41"/>
      <c r="C301" s="214" t="s">
        <v>765</v>
      </c>
      <c r="D301" s="214" t="s">
        <v>132</v>
      </c>
      <c r="E301" s="215" t="s">
        <v>766</v>
      </c>
      <c r="F301" s="216" t="s">
        <v>767</v>
      </c>
      <c r="G301" s="217" t="s">
        <v>174</v>
      </c>
      <c r="H301" s="218">
        <v>6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0.001</v>
      </c>
      <c r="R301" s="223">
        <f>Q301*H301</f>
        <v>0.0060000000000000001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214</v>
      </c>
      <c r="AT301" s="225" t="s">
        <v>132</v>
      </c>
      <c r="AU301" s="225" t="s">
        <v>81</v>
      </c>
      <c r="AY301" s="19" t="s">
        <v>130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214</v>
      </c>
      <c r="BM301" s="225" t="s">
        <v>768</v>
      </c>
    </row>
    <row r="302" s="2" customFormat="1" ht="55.5" customHeight="1">
      <c r="A302" s="40"/>
      <c r="B302" s="41"/>
      <c r="C302" s="214" t="s">
        <v>769</v>
      </c>
      <c r="D302" s="214" t="s">
        <v>132</v>
      </c>
      <c r="E302" s="215" t="s">
        <v>770</v>
      </c>
      <c r="F302" s="216" t="s">
        <v>771</v>
      </c>
      <c r="G302" s="217" t="s">
        <v>211</v>
      </c>
      <c r="H302" s="218">
        <v>0.10100000000000001</v>
      </c>
      <c r="I302" s="219"/>
      <c r="J302" s="220">
        <f>ROUND(I302*H302,2)</f>
        <v>0</v>
      </c>
      <c r="K302" s="216" t="s">
        <v>136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214</v>
      </c>
      <c r="AT302" s="225" t="s">
        <v>132</v>
      </c>
      <c r="AU302" s="225" t="s">
        <v>81</v>
      </c>
      <c r="AY302" s="19" t="s">
        <v>130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214</v>
      </c>
      <c r="BM302" s="225" t="s">
        <v>772</v>
      </c>
    </row>
    <row r="303" s="2" customFormat="1">
      <c r="A303" s="40"/>
      <c r="B303" s="41"/>
      <c r="C303" s="42"/>
      <c r="D303" s="227" t="s">
        <v>139</v>
      </c>
      <c r="E303" s="42"/>
      <c r="F303" s="228" t="s">
        <v>773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139</v>
      </c>
      <c r="AU303" s="19" t="s">
        <v>81</v>
      </c>
    </row>
    <row r="304" s="12" customFormat="1" ht="22.8" customHeight="1">
      <c r="A304" s="12"/>
      <c r="B304" s="198"/>
      <c r="C304" s="199"/>
      <c r="D304" s="200" t="s">
        <v>71</v>
      </c>
      <c r="E304" s="212" t="s">
        <v>774</v>
      </c>
      <c r="F304" s="212" t="s">
        <v>775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SUM(P305:P311)</f>
        <v>0</v>
      </c>
      <c r="Q304" s="206"/>
      <c r="R304" s="207">
        <f>SUM(R305:R311)</f>
        <v>0.0028864000000000003</v>
      </c>
      <c r="S304" s="206"/>
      <c r="T304" s="208">
        <f>SUM(T305:T311)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81</v>
      </c>
      <c r="AT304" s="210" t="s">
        <v>71</v>
      </c>
      <c r="AU304" s="210" t="s">
        <v>79</v>
      </c>
      <c r="AY304" s="209" t="s">
        <v>130</v>
      </c>
      <c r="BK304" s="211">
        <f>SUM(BK305:BK311)</f>
        <v>0</v>
      </c>
    </row>
    <row r="305" s="2" customFormat="1" ht="24.15" customHeight="1">
      <c r="A305" s="40"/>
      <c r="B305" s="41"/>
      <c r="C305" s="214" t="s">
        <v>776</v>
      </c>
      <c r="D305" s="214" t="s">
        <v>132</v>
      </c>
      <c r="E305" s="215" t="s">
        <v>777</v>
      </c>
      <c r="F305" s="216" t="s">
        <v>778</v>
      </c>
      <c r="G305" s="217" t="s">
        <v>174</v>
      </c>
      <c r="H305" s="218">
        <v>7.04</v>
      </c>
      <c r="I305" s="219"/>
      <c r="J305" s="220">
        <f>ROUND(I305*H305,2)</f>
        <v>0</v>
      </c>
      <c r="K305" s="216" t="s">
        <v>136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0.00017000000000000001</v>
      </c>
      <c r="R305" s="223">
        <f>Q305*H305</f>
        <v>0.0011968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214</v>
      </c>
      <c r="AT305" s="225" t="s">
        <v>132</v>
      </c>
      <c r="AU305" s="225" t="s">
        <v>81</v>
      </c>
      <c r="AY305" s="19" t="s">
        <v>130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214</v>
      </c>
      <c r="BM305" s="225" t="s">
        <v>779</v>
      </c>
    </row>
    <row r="306" s="2" customFormat="1">
      <c r="A306" s="40"/>
      <c r="B306" s="41"/>
      <c r="C306" s="42"/>
      <c r="D306" s="227" t="s">
        <v>139</v>
      </c>
      <c r="E306" s="42"/>
      <c r="F306" s="228" t="s">
        <v>780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139</v>
      </c>
      <c r="AU306" s="19" t="s">
        <v>81</v>
      </c>
    </row>
    <row r="307" s="13" customFormat="1">
      <c r="A307" s="13"/>
      <c r="B307" s="232"/>
      <c r="C307" s="233"/>
      <c r="D307" s="234" t="s">
        <v>182</v>
      </c>
      <c r="E307" s="235" t="s">
        <v>19</v>
      </c>
      <c r="F307" s="236" t="s">
        <v>781</v>
      </c>
      <c r="G307" s="233"/>
      <c r="H307" s="237">
        <v>7.04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182</v>
      </c>
      <c r="AU307" s="243" t="s">
        <v>81</v>
      </c>
      <c r="AV307" s="13" t="s">
        <v>81</v>
      </c>
      <c r="AW307" s="13" t="s">
        <v>33</v>
      </c>
      <c r="AX307" s="13" t="s">
        <v>79</v>
      </c>
      <c r="AY307" s="243" t="s">
        <v>130</v>
      </c>
    </row>
    <row r="308" s="2" customFormat="1" ht="24.15" customHeight="1">
      <c r="A308" s="40"/>
      <c r="B308" s="41"/>
      <c r="C308" s="214" t="s">
        <v>782</v>
      </c>
      <c r="D308" s="214" t="s">
        <v>132</v>
      </c>
      <c r="E308" s="215" t="s">
        <v>783</v>
      </c>
      <c r="F308" s="216" t="s">
        <v>784</v>
      </c>
      <c r="G308" s="217" t="s">
        <v>174</v>
      </c>
      <c r="H308" s="218">
        <v>7.04</v>
      </c>
      <c r="I308" s="219"/>
      <c r="J308" s="220">
        <f>ROUND(I308*H308,2)</f>
        <v>0</v>
      </c>
      <c r="K308" s="216" t="s">
        <v>136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0.00012</v>
      </c>
      <c r="R308" s="223">
        <f>Q308*H308</f>
        <v>0.00084480000000000004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214</v>
      </c>
      <c r="AT308" s="225" t="s">
        <v>132</v>
      </c>
      <c r="AU308" s="225" t="s">
        <v>81</v>
      </c>
      <c r="AY308" s="19" t="s">
        <v>130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214</v>
      </c>
      <c r="BM308" s="225" t="s">
        <v>785</v>
      </c>
    </row>
    <row r="309" s="2" customFormat="1">
      <c r="A309" s="40"/>
      <c r="B309" s="41"/>
      <c r="C309" s="42"/>
      <c r="D309" s="227" t="s">
        <v>139</v>
      </c>
      <c r="E309" s="42"/>
      <c r="F309" s="228" t="s">
        <v>786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139</v>
      </c>
      <c r="AU309" s="19" t="s">
        <v>81</v>
      </c>
    </row>
    <row r="310" s="2" customFormat="1" ht="24.15" customHeight="1">
      <c r="A310" s="40"/>
      <c r="B310" s="41"/>
      <c r="C310" s="214" t="s">
        <v>787</v>
      </c>
      <c r="D310" s="214" t="s">
        <v>132</v>
      </c>
      <c r="E310" s="215" t="s">
        <v>788</v>
      </c>
      <c r="F310" s="216" t="s">
        <v>789</v>
      </c>
      <c r="G310" s="217" t="s">
        <v>174</v>
      </c>
      <c r="H310" s="218">
        <v>7.04</v>
      </c>
      <c r="I310" s="219"/>
      <c r="J310" s="220">
        <f>ROUND(I310*H310,2)</f>
        <v>0</v>
      </c>
      <c r="K310" s="216" t="s">
        <v>136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0.00012</v>
      </c>
      <c r="R310" s="223">
        <f>Q310*H310</f>
        <v>0.00084480000000000004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214</v>
      </c>
      <c r="AT310" s="225" t="s">
        <v>132</v>
      </c>
      <c r="AU310" s="225" t="s">
        <v>81</v>
      </c>
      <c r="AY310" s="19" t="s">
        <v>130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214</v>
      </c>
      <c r="BM310" s="225" t="s">
        <v>790</v>
      </c>
    </row>
    <row r="311" s="2" customFormat="1">
      <c r="A311" s="40"/>
      <c r="B311" s="41"/>
      <c r="C311" s="42"/>
      <c r="D311" s="227" t="s">
        <v>139</v>
      </c>
      <c r="E311" s="42"/>
      <c r="F311" s="228" t="s">
        <v>791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139</v>
      </c>
      <c r="AU311" s="19" t="s">
        <v>81</v>
      </c>
    </row>
    <row r="312" s="12" customFormat="1" ht="25.92" customHeight="1">
      <c r="A312" s="12"/>
      <c r="B312" s="198"/>
      <c r="C312" s="199"/>
      <c r="D312" s="200" t="s">
        <v>71</v>
      </c>
      <c r="E312" s="201" t="s">
        <v>277</v>
      </c>
      <c r="F312" s="201" t="s">
        <v>278</v>
      </c>
      <c r="G312" s="199"/>
      <c r="H312" s="199"/>
      <c r="I312" s="202"/>
      <c r="J312" s="203">
        <f>BK312</f>
        <v>0</v>
      </c>
      <c r="K312" s="199"/>
      <c r="L312" s="204"/>
      <c r="M312" s="205"/>
      <c r="N312" s="206"/>
      <c r="O312" s="206"/>
      <c r="P312" s="207">
        <f>P313+P318+P321</f>
        <v>0</v>
      </c>
      <c r="Q312" s="206"/>
      <c r="R312" s="207">
        <f>R313+R318+R321</f>
        <v>0</v>
      </c>
      <c r="S312" s="206"/>
      <c r="T312" s="208">
        <f>T313+T318+T321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154</v>
      </c>
      <c r="AT312" s="210" t="s">
        <v>71</v>
      </c>
      <c r="AU312" s="210" t="s">
        <v>72</v>
      </c>
      <c r="AY312" s="209" t="s">
        <v>130</v>
      </c>
      <c r="BK312" s="211">
        <f>BK313+BK318+BK321</f>
        <v>0</v>
      </c>
    </row>
    <row r="313" s="12" customFormat="1" ht="22.8" customHeight="1">
      <c r="A313" s="12"/>
      <c r="B313" s="198"/>
      <c r="C313" s="199"/>
      <c r="D313" s="200" t="s">
        <v>71</v>
      </c>
      <c r="E313" s="212" t="s">
        <v>279</v>
      </c>
      <c r="F313" s="212" t="s">
        <v>280</v>
      </c>
      <c r="G313" s="199"/>
      <c r="H313" s="199"/>
      <c r="I313" s="202"/>
      <c r="J313" s="213">
        <f>BK313</f>
        <v>0</v>
      </c>
      <c r="K313" s="199"/>
      <c r="L313" s="204"/>
      <c r="M313" s="205"/>
      <c r="N313" s="206"/>
      <c r="O313" s="206"/>
      <c r="P313" s="207">
        <f>SUM(P314:P317)</f>
        <v>0</v>
      </c>
      <c r="Q313" s="206"/>
      <c r="R313" s="207">
        <f>SUM(R314:R317)</f>
        <v>0</v>
      </c>
      <c r="S313" s="206"/>
      <c r="T313" s="208">
        <f>SUM(T314:T317)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9" t="s">
        <v>154</v>
      </c>
      <c r="AT313" s="210" t="s">
        <v>71</v>
      </c>
      <c r="AU313" s="210" t="s">
        <v>79</v>
      </c>
      <c r="AY313" s="209" t="s">
        <v>130</v>
      </c>
      <c r="BK313" s="211">
        <f>SUM(BK314:BK317)</f>
        <v>0</v>
      </c>
    </row>
    <row r="314" s="2" customFormat="1" ht="16.5" customHeight="1">
      <c r="A314" s="40"/>
      <c r="B314" s="41"/>
      <c r="C314" s="214" t="s">
        <v>792</v>
      </c>
      <c r="D314" s="214" t="s">
        <v>132</v>
      </c>
      <c r="E314" s="215" t="s">
        <v>282</v>
      </c>
      <c r="F314" s="216" t="s">
        <v>280</v>
      </c>
      <c r="G314" s="217" t="s">
        <v>283</v>
      </c>
      <c r="H314" s="218">
        <v>1</v>
      </c>
      <c r="I314" s="219"/>
      <c r="J314" s="220">
        <f>ROUND(I314*H314,2)</f>
        <v>0</v>
      </c>
      <c r="K314" s="216" t="s">
        <v>136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284</v>
      </c>
      <c r="AT314" s="225" t="s">
        <v>132</v>
      </c>
      <c r="AU314" s="225" t="s">
        <v>81</v>
      </c>
      <c r="AY314" s="19" t="s">
        <v>130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284</v>
      </c>
      <c r="BM314" s="225" t="s">
        <v>793</v>
      </c>
    </row>
    <row r="315" s="2" customFormat="1">
      <c r="A315" s="40"/>
      <c r="B315" s="41"/>
      <c r="C315" s="42"/>
      <c r="D315" s="227" t="s">
        <v>139</v>
      </c>
      <c r="E315" s="42"/>
      <c r="F315" s="228" t="s">
        <v>286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139</v>
      </c>
      <c r="AU315" s="19" t="s">
        <v>81</v>
      </c>
    </row>
    <row r="316" s="2" customFormat="1" ht="16.5" customHeight="1">
      <c r="A316" s="40"/>
      <c r="B316" s="41"/>
      <c r="C316" s="214" t="s">
        <v>794</v>
      </c>
      <c r="D316" s="214" t="s">
        <v>132</v>
      </c>
      <c r="E316" s="215" t="s">
        <v>288</v>
      </c>
      <c r="F316" s="216" t="s">
        <v>289</v>
      </c>
      <c r="G316" s="217" t="s">
        <v>283</v>
      </c>
      <c r="H316" s="218">
        <v>1</v>
      </c>
      <c r="I316" s="219"/>
      <c r="J316" s="220">
        <f>ROUND(I316*H316,2)</f>
        <v>0</v>
      </c>
      <c r="K316" s="216" t="s">
        <v>136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284</v>
      </c>
      <c r="AT316" s="225" t="s">
        <v>132</v>
      </c>
      <c r="AU316" s="225" t="s">
        <v>81</v>
      </c>
      <c r="AY316" s="19" t="s">
        <v>130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284</v>
      </c>
      <c r="BM316" s="225" t="s">
        <v>795</v>
      </c>
    </row>
    <row r="317" s="2" customFormat="1">
      <c r="A317" s="40"/>
      <c r="B317" s="41"/>
      <c r="C317" s="42"/>
      <c r="D317" s="227" t="s">
        <v>139</v>
      </c>
      <c r="E317" s="42"/>
      <c r="F317" s="228" t="s">
        <v>291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139</v>
      </c>
      <c r="AU317" s="19" t="s">
        <v>81</v>
      </c>
    </row>
    <row r="318" s="12" customFormat="1" ht="22.8" customHeight="1">
      <c r="A318" s="12"/>
      <c r="B318" s="198"/>
      <c r="C318" s="199"/>
      <c r="D318" s="200" t="s">
        <v>71</v>
      </c>
      <c r="E318" s="212" t="s">
        <v>297</v>
      </c>
      <c r="F318" s="212" t="s">
        <v>298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SUM(P319:P320)</f>
        <v>0</v>
      </c>
      <c r="Q318" s="206"/>
      <c r="R318" s="207">
        <f>SUM(R319:R320)</f>
        <v>0</v>
      </c>
      <c r="S318" s="206"/>
      <c r="T318" s="208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154</v>
      </c>
      <c r="AT318" s="210" t="s">
        <v>71</v>
      </c>
      <c r="AU318" s="210" t="s">
        <v>79</v>
      </c>
      <c r="AY318" s="209" t="s">
        <v>130</v>
      </c>
      <c r="BK318" s="211">
        <f>SUM(BK319:BK320)</f>
        <v>0</v>
      </c>
    </row>
    <row r="319" s="2" customFormat="1" ht="24.15" customHeight="1">
      <c r="A319" s="40"/>
      <c r="B319" s="41"/>
      <c r="C319" s="214" t="s">
        <v>796</v>
      </c>
      <c r="D319" s="214" t="s">
        <v>132</v>
      </c>
      <c r="E319" s="215" t="s">
        <v>300</v>
      </c>
      <c r="F319" s="216" t="s">
        <v>301</v>
      </c>
      <c r="G319" s="217" t="s">
        <v>302</v>
      </c>
      <c r="H319" s="218">
        <v>16</v>
      </c>
      <c r="I319" s="219"/>
      <c r="J319" s="220">
        <f>ROUND(I319*H319,2)</f>
        <v>0</v>
      </c>
      <c r="K319" s="216" t="s">
        <v>136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284</v>
      </c>
      <c r="AT319" s="225" t="s">
        <v>132</v>
      </c>
      <c r="AU319" s="225" t="s">
        <v>81</v>
      </c>
      <c r="AY319" s="19" t="s">
        <v>130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284</v>
      </c>
      <c r="BM319" s="225" t="s">
        <v>797</v>
      </c>
    </row>
    <row r="320" s="2" customFormat="1">
      <c r="A320" s="40"/>
      <c r="B320" s="41"/>
      <c r="C320" s="42"/>
      <c r="D320" s="227" t="s">
        <v>139</v>
      </c>
      <c r="E320" s="42"/>
      <c r="F320" s="228" t="s">
        <v>304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139</v>
      </c>
      <c r="AU320" s="19" t="s">
        <v>81</v>
      </c>
    </row>
    <row r="321" s="12" customFormat="1" ht="22.8" customHeight="1">
      <c r="A321" s="12"/>
      <c r="B321" s="198"/>
      <c r="C321" s="199"/>
      <c r="D321" s="200" t="s">
        <v>71</v>
      </c>
      <c r="E321" s="212" t="s">
        <v>313</v>
      </c>
      <c r="F321" s="212" t="s">
        <v>314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SUM(P322:P329)</f>
        <v>0</v>
      </c>
      <c r="Q321" s="206"/>
      <c r="R321" s="207">
        <f>SUM(R322:R329)</f>
        <v>0</v>
      </c>
      <c r="S321" s="206"/>
      <c r="T321" s="208">
        <f>SUM(T322:T329)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154</v>
      </c>
      <c r="AT321" s="210" t="s">
        <v>71</v>
      </c>
      <c r="AU321" s="210" t="s">
        <v>79</v>
      </c>
      <c r="AY321" s="209" t="s">
        <v>130</v>
      </c>
      <c r="BK321" s="211">
        <f>SUM(BK322:BK329)</f>
        <v>0</v>
      </c>
    </row>
    <row r="322" s="2" customFormat="1" ht="16.5" customHeight="1">
      <c r="A322" s="40"/>
      <c r="B322" s="41"/>
      <c r="C322" s="214" t="s">
        <v>798</v>
      </c>
      <c r="D322" s="214" t="s">
        <v>132</v>
      </c>
      <c r="E322" s="215" t="s">
        <v>316</v>
      </c>
      <c r="F322" s="216" t="s">
        <v>317</v>
      </c>
      <c r="G322" s="217" t="s">
        <v>283</v>
      </c>
      <c r="H322" s="218">
        <v>1</v>
      </c>
      <c r="I322" s="219"/>
      <c r="J322" s="220">
        <f>ROUND(I322*H322,2)</f>
        <v>0</v>
      </c>
      <c r="K322" s="216" t="s">
        <v>136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284</v>
      </c>
      <c r="AT322" s="225" t="s">
        <v>132</v>
      </c>
      <c r="AU322" s="225" t="s">
        <v>81</v>
      </c>
      <c r="AY322" s="19" t="s">
        <v>130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284</v>
      </c>
      <c r="BM322" s="225" t="s">
        <v>799</v>
      </c>
    </row>
    <row r="323" s="2" customFormat="1">
      <c r="A323" s="40"/>
      <c r="B323" s="41"/>
      <c r="C323" s="42"/>
      <c r="D323" s="227" t="s">
        <v>139</v>
      </c>
      <c r="E323" s="42"/>
      <c r="F323" s="228" t="s">
        <v>319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139</v>
      </c>
      <c r="AU323" s="19" t="s">
        <v>81</v>
      </c>
    </row>
    <row r="324" s="2" customFormat="1" ht="16.5" customHeight="1">
      <c r="A324" s="40"/>
      <c r="B324" s="41"/>
      <c r="C324" s="214" t="s">
        <v>800</v>
      </c>
      <c r="D324" s="214" t="s">
        <v>132</v>
      </c>
      <c r="E324" s="215" t="s">
        <v>321</v>
      </c>
      <c r="F324" s="216" t="s">
        <v>322</v>
      </c>
      <c r="G324" s="217" t="s">
        <v>283</v>
      </c>
      <c r="H324" s="218">
        <v>1</v>
      </c>
      <c r="I324" s="219"/>
      <c r="J324" s="220">
        <f>ROUND(I324*H324,2)</f>
        <v>0</v>
      </c>
      <c r="K324" s="216" t="s">
        <v>136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284</v>
      </c>
      <c r="AT324" s="225" t="s">
        <v>132</v>
      </c>
      <c r="AU324" s="225" t="s">
        <v>81</v>
      </c>
      <c r="AY324" s="19" t="s">
        <v>130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284</v>
      </c>
      <c r="BM324" s="225" t="s">
        <v>801</v>
      </c>
    </row>
    <row r="325" s="2" customFormat="1">
      <c r="A325" s="40"/>
      <c r="B325" s="41"/>
      <c r="C325" s="42"/>
      <c r="D325" s="227" t="s">
        <v>139</v>
      </c>
      <c r="E325" s="42"/>
      <c r="F325" s="228" t="s">
        <v>324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139</v>
      </c>
      <c r="AU325" s="19" t="s">
        <v>81</v>
      </c>
    </row>
    <row r="326" s="2" customFormat="1" ht="16.5" customHeight="1">
      <c r="A326" s="40"/>
      <c r="B326" s="41"/>
      <c r="C326" s="214" t="s">
        <v>802</v>
      </c>
      <c r="D326" s="214" t="s">
        <v>132</v>
      </c>
      <c r="E326" s="215" t="s">
        <v>326</v>
      </c>
      <c r="F326" s="216" t="s">
        <v>327</v>
      </c>
      <c r="G326" s="217" t="s">
        <v>283</v>
      </c>
      <c r="H326" s="218">
        <v>1</v>
      </c>
      <c r="I326" s="219"/>
      <c r="J326" s="220">
        <f>ROUND(I326*H326,2)</f>
        <v>0</v>
      </c>
      <c r="K326" s="216" t="s">
        <v>136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284</v>
      </c>
      <c r="AT326" s="225" t="s">
        <v>132</v>
      </c>
      <c r="AU326" s="225" t="s">
        <v>81</v>
      </c>
      <c r="AY326" s="19" t="s">
        <v>130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284</v>
      </c>
      <c r="BM326" s="225" t="s">
        <v>803</v>
      </c>
    </row>
    <row r="327" s="2" customFormat="1">
      <c r="A327" s="40"/>
      <c r="B327" s="41"/>
      <c r="C327" s="42"/>
      <c r="D327" s="227" t="s">
        <v>139</v>
      </c>
      <c r="E327" s="42"/>
      <c r="F327" s="228" t="s">
        <v>329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139</v>
      </c>
      <c r="AU327" s="19" t="s">
        <v>81</v>
      </c>
    </row>
    <row r="328" s="2" customFormat="1" ht="16.5" customHeight="1">
      <c r="A328" s="40"/>
      <c r="B328" s="41"/>
      <c r="C328" s="214" t="s">
        <v>804</v>
      </c>
      <c r="D328" s="214" t="s">
        <v>132</v>
      </c>
      <c r="E328" s="215" t="s">
        <v>331</v>
      </c>
      <c r="F328" s="216" t="s">
        <v>332</v>
      </c>
      <c r="G328" s="217" t="s">
        <v>283</v>
      </c>
      <c r="H328" s="218">
        <v>1</v>
      </c>
      <c r="I328" s="219"/>
      <c r="J328" s="220">
        <f>ROUND(I328*H328,2)</f>
        <v>0</v>
      </c>
      <c r="K328" s="216" t="s">
        <v>136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284</v>
      </c>
      <c r="AT328" s="225" t="s">
        <v>132</v>
      </c>
      <c r="AU328" s="225" t="s">
        <v>81</v>
      </c>
      <c r="AY328" s="19" t="s">
        <v>130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284</v>
      </c>
      <c r="BM328" s="225" t="s">
        <v>805</v>
      </c>
    </row>
    <row r="329" s="2" customFormat="1">
      <c r="A329" s="40"/>
      <c r="B329" s="41"/>
      <c r="C329" s="42"/>
      <c r="D329" s="227" t="s">
        <v>139</v>
      </c>
      <c r="E329" s="42"/>
      <c r="F329" s="228" t="s">
        <v>334</v>
      </c>
      <c r="G329" s="42"/>
      <c r="H329" s="42"/>
      <c r="I329" s="229"/>
      <c r="J329" s="42"/>
      <c r="K329" s="42"/>
      <c r="L329" s="46"/>
      <c r="M329" s="266"/>
      <c r="N329" s="267"/>
      <c r="O329" s="268"/>
      <c r="P329" s="268"/>
      <c r="Q329" s="268"/>
      <c r="R329" s="268"/>
      <c r="S329" s="268"/>
      <c r="T329" s="269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139</v>
      </c>
      <c r="AU329" s="19" t="s">
        <v>81</v>
      </c>
    </row>
    <row r="330" s="2" customFormat="1" ht="6.96" customHeight="1">
      <c r="A330" s="40"/>
      <c r="B330" s="61"/>
      <c r="C330" s="62"/>
      <c r="D330" s="62"/>
      <c r="E330" s="62"/>
      <c r="F330" s="62"/>
      <c r="G330" s="62"/>
      <c r="H330" s="62"/>
      <c r="I330" s="62"/>
      <c r="J330" s="62"/>
      <c r="K330" s="62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pZQj6DLNj+7yYg72GOCgSsFB81Sb5mjj4DFrfX8yWjBZ/3suMtktg7hnmCmax1eQPjUv6yCuvceoo2Z6BC0uUA==" hashValue="X6nv1zctN9IbeX9gCG5mGAsk/XcZb75hXZHa6OBYLq9TZ9AgOBWVXLvqdrIJnY01BSXZtWujtfN5Bld6oOLfVg==" algorithmName="SHA-512" password="CC35"/>
  <autoFilter ref="C101:K3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2/111211201"/>
    <hyperlink ref="F108" r:id="rId2" display="https://podminky.urs.cz/item/CS_URS_2024_02/112155311"/>
    <hyperlink ref="F110" r:id="rId3" display="https://podminky.urs.cz/item/CS_URS_2024_02/121111201"/>
    <hyperlink ref="F112" r:id="rId4" display="https://podminky.urs.cz/item/CS_URS_2024_02/132412131"/>
    <hyperlink ref="F117" r:id="rId5" display="https://podminky.urs.cz/item/CS_URS_2024_02/182311123"/>
    <hyperlink ref="F120" r:id="rId6" display="https://podminky.urs.cz/item/CS_URS_2024_02/274313611"/>
    <hyperlink ref="F123" r:id="rId7" display="https://podminky.urs.cz/item/CS_URS_2024_02/274351121"/>
    <hyperlink ref="F126" r:id="rId8" display="https://podminky.urs.cz/item/CS_URS_2024_02/274351122"/>
    <hyperlink ref="F129" r:id="rId9" display="https://podminky.urs.cz/item/CS_URS_2024_02/327211214"/>
    <hyperlink ref="F136" r:id="rId10" display="https://podminky.urs.cz/item/CS_URS_2024_02/628195001"/>
    <hyperlink ref="F144" r:id="rId11" display="https://podminky.urs.cz/item/CS_URS_2024_02/941111111"/>
    <hyperlink ref="F150" r:id="rId12" display="https://podminky.urs.cz/item/CS_URS_2024_02/941111211"/>
    <hyperlink ref="F153" r:id="rId13" display="https://podminky.urs.cz/item/CS_URS_2024_02/941111311"/>
    <hyperlink ref="F155" r:id="rId14" display="https://podminky.urs.cz/item/CS_URS_2024_02/941111811"/>
    <hyperlink ref="F160" r:id="rId15" display="https://podminky.urs.cz/item/CS_URS_2024_02/943121121"/>
    <hyperlink ref="F164" r:id="rId16" display="https://podminky.urs.cz/item/CS_URS_2024_02/943121221"/>
    <hyperlink ref="F167" r:id="rId17" display="https://podminky.urs.cz/item/CS_URS_2024_02/943121311"/>
    <hyperlink ref="F169" r:id="rId18" display="https://podminky.urs.cz/item/CS_URS_2024_02/943121821"/>
    <hyperlink ref="F174" r:id="rId19" display="https://podminky.urs.cz/item/CS_URS_2024_02/944111122"/>
    <hyperlink ref="F177" r:id="rId20" display="https://podminky.urs.cz/item/CS_URS_2024_02/944111222"/>
    <hyperlink ref="F180" r:id="rId21" display="https://podminky.urs.cz/item/CS_URS_2024_02/944111822"/>
    <hyperlink ref="F183" r:id="rId22" display="https://podminky.urs.cz/item/CS_URS_2024_02/949211111"/>
    <hyperlink ref="F187" r:id="rId23" display="https://podminky.urs.cz/item/CS_URS_2024_02/949211211"/>
    <hyperlink ref="F190" r:id="rId24" display="https://podminky.urs.cz/item/CS_URS_2024_02/949211811"/>
    <hyperlink ref="F195" r:id="rId25" display="https://podminky.urs.cz/item/CS_URS_2024_02/953941211"/>
    <hyperlink ref="F203" r:id="rId26" display="https://podminky.urs.cz/item/CS_URS_2024_02/977151125"/>
    <hyperlink ref="F208" r:id="rId27" display="https://podminky.urs.cz/item/CS_URS_2024_02/978023251"/>
    <hyperlink ref="F214" r:id="rId28" display="https://podminky.urs.cz/item/CS_URS_2024_02/985231111"/>
    <hyperlink ref="F221" r:id="rId29" display="https://podminky.urs.cz/item/CS_URS_2024_02/985233111"/>
    <hyperlink ref="F244" r:id="rId30" display="https://podminky.urs.cz/item/CS_URS_2024_02/997013211"/>
    <hyperlink ref="F246" r:id="rId31" display="https://podminky.urs.cz/item/CS_URS_2024_02/997013501"/>
    <hyperlink ref="F251" r:id="rId32" display="https://podminky.urs.cz/item/CS_URS_2024_02/998018002"/>
    <hyperlink ref="F255" r:id="rId33" display="https://podminky.urs.cz/item/CS_URS_2024_02/712331111"/>
    <hyperlink ref="F260" r:id="rId34" display="https://podminky.urs.cz/item/CS_URS_2024_02/712340832"/>
    <hyperlink ref="F263" r:id="rId35" display="https://podminky.urs.cz/item/CS_URS_2024_02/712341559"/>
    <hyperlink ref="F267" r:id="rId36" display="https://podminky.urs.cz/item/CS_URS_2024_02/998712121"/>
    <hyperlink ref="F270" r:id="rId37" display="https://podminky.urs.cz/item/CS_URS_2024_02/762083122"/>
    <hyperlink ref="F272" r:id="rId38" display="https://podminky.urs.cz/item/CS_URS_2024_02/762085103"/>
    <hyperlink ref="F275" r:id="rId39" display="https://podminky.urs.cz/item/CS_URS_2024_02/762332131"/>
    <hyperlink ref="F280" r:id="rId40" display="https://podminky.urs.cz/item/CS_URS_2024_02/762335811"/>
    <hyperlink ref="F283" r:id="rId41" display="https://podminky.urs.cz/item/CS_URS_2024_02/762341016"/>
    <hyperlink ref="F285" r:id="rId42" display="https://podminky.urs.cz/item/CS_URS_2024_02/762341811"/>
    <hyperlink ref="F288" r:id="rId43" display="https://podminky.urs.cz/item/CS_URS_2024_02/762395000"/>
    <hyperlink ref="F290" r:id="rId44" display="https://podminky.urs.cz/item/CS_URS_2024_02/998762121"/>
    <hyperlink ref="F300" r:id="rId45" display="https://podminky.urs.cz/item/CS_URS_2024_02/767161813"/>
    <hyperlink ref="F303" r:id="rId46" display="https://podminky.urs.cz/item/CS_URS_2024_02/998767122"/>
    <hyperlink ref="F306" r:id="rId47" display="https://podminky.urs.cz/item/CS_URS_2024_02/783314201"/>
    <hyperlink ref="F309" r:id="rId48" display="https://podminky.urs.cz/item/CS_URS_2024_02/783315101"/>
    <hyperlink ref="F311" r:id="rId49" display="https://podminky.urs.cz/item/CS_URS_2024_02/783317101"/>
    <hyperlink ref="F315" r:id="rId50" display="https://podminky.urs.cz/item/CS_URS_2024_02/030001000"/>
    <hyperlink ref="F317" r:id="rId51" display="https://podminky.urs.cz/item/CS_URS_2024_02/034002000"/>
    <hyperlink ref="F320" r:id="rId52" display="https://podminky.urs.cz/item/CS_URS_2024_02/041002000"/>
    <hyperlink ref="F323" r:id="rId53" display="https://podminky.urs.cz/item/CS_URS_2024_02/062002000"/>
    <hyperlink ref="F325" r:id="rId54" display="https://podminky.urs.cz/item/CS_URS_2024_02/062303000"/>
    <hyperlink ref="F327" r:id="rId55" display="https://podminky.urs.cz/item/CS_URS_2024_02/062503000"/>
    <hyperlink ref="F329" r:id="rId56" display="https://podminky.urs.cz/item/CS_URS_2024_02/06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96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ROZHLEDNA HLAVATICE</v>
      </c>
      <c r="F7" s="144"/>
      <c r="G7" s="144"/>
      <c r="H7" s="144"/>
      <c r="L7" s="22"/>
    </row>
    <row r="8" s="1" customFormat="1" ht="12" customHeight="1">
      <c r="B8" s="22"/>
      <c r="D8" s="144" t="s">
        <v>97</v>
      </c>
      <c r="L8" s="22"/>
    </row>
    <row r="9" s="2" customFormat="1" ht="16.5" customHeight="1">
      <c r="A9" s="40"/>
      <c r="B9" s="46"/>
      <c r="C9" s="40"/>
      <c r="D9" s="40"/>
      <c r="E9" s="145" t="s">
        <v>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29. 8. 2024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ROUND((SUM(BE98:BE159)),  2)</f>
        <v>0</v>
      </c>
      <c r="G35" s="40"/>
      <c r="H35" s="40"/>
      <c r="I35" s="159">
        <v>0.20999999999999999</v>
      </c>
      <c r="J35" s="158">
        <f>ROUND(((SUM(BE98:BE159))*I35),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ROUND((SUM(BF98:BF159)),  2)</f>
        <v>0</v>
      </c>
      <c r="G36" s="40"/>
      <c r="H36" s="40"/>
      <c r="I36" s="159">
        <v>0.12</v>
      </c>
      <c r="J36" s="158">
        <f>ROUND(((SUM(BF98:BF159))*I36),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ROUND((SUM(BG98:BG159)),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ROUND((SUM(BH98:BH159)),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ROUND((SUM(BI98:BI159)),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101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ROZHLEDNA HLAVATICE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97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SO-04 - NOVÉ SCHODIŠTĚ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MAŠOV U TURNOVA</v>
      </c>
      <c r="G56" s="42"/>
      <c r="H56" s="42"/>
      <c r="I56" s="34" t="s">
        <v>23</v>
      </c>
      <c r="J56" s="74" t="str">
        <f>IF(J14="","",J14)</f>
        <v>29. 8. 2024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TURNOV, Antonína Dvořáka 335, Turnov</v>
      </c>
      <c r="G58" s="42"/>
      <c r="H58" s="42"/>
      <c r="I58" s="34" t="s">
        <v>31</v>
      </c>
      <c r="J58" s="38" t="str">
        <f>E23</f>
        <v>AGRAL PLAST spol. s r.o., Chrastavská 46, Liberec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Zuzana Morávková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102</v>
      </c>
      <c r="D61" s="173"/>
      <c r="E61" s="173"/>
      <c r="F61" s="173"/>
      <c r="G61" s="173"/>
      <c r="H61" s="173"/>
      <c r="I61" s="173"/>
      <c r="J61" s="174" t="s">
        <v>103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104</v>
      </c>
    </row>
    <row r="64" s="9" customFormat="1" ht="24.96" customHeight="1">
      <c r="A64" s="9"/>
      <c r="B64" s="176"/>
      <c r="C64" s="177"/>
      <c r="D64" s="178" t="s">
        <v>105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106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462</v>
      </c>
      <c r="E66" s="184"/>
      <c r="F66" s="184"/>
      <c r="G66" s="184"/>
      <c r="H66" s="184"/>
      <c r="I66" s="184"/>
      <c r="J66" s="185">
        <f>J106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107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109</v>
      </c>
      <c r="E68" s="184"/>
      <c r="F68" s="184"/>
      <c r="G68" s="184"/>
      <c r="H68" s="184"/>
      <c r="I68" s="184"/>
      <c r="J68" s="185">
        <f>J114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463</v>
      </c>
      <c r="E69" s="179"/>
      <c r="F69" s="179"/>
      <c r="G69" s="179"/>
      <c r="H69" s="179"/>
      <c r="I69" s="179"/>
      <c r="J69" s="180">
        <f>J117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807</v>
      </c>
      <c r="E70" s="184"/>
      <c r="F70" s="184"/>
      <c r="G70" s="184"/>
      <c r="H70" s="184"/>
      <c r="I70" s="184"/>
      <c r="J70" s="185">
        <f>J118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808</v>
      </c>
      <c r="E71" s="179"/>
      <c r="F71" s="179"/>
      <c r="G71" s="179"/>
      <c r="H71" s="179"/>
      <c r="I71" s="179"/>
      <c r="J71" s="180">
        <f>J133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809</v>
      </c>
      <c r="E72" s="184"/>
      <c r="F72" s="184"/>
      <c r="G72" s="184"/>
      <c r="H72" s="184"/>
      <c r="I72" s="184"/>
      <c r="J72" s="185">
        <f>J134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111</v>
      </c>
      <c r="E73" s="179"/>
      <c r="F73" s="179"/>
      <c r="G73" s="179"/>
      <c r="H73" s="179"/>
      <c r="I73" s="179"/>
      <c r="J73" s="180">
        <f>J138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112</v>
      </c>
      <c r="E74" s="184"/>
      <c r="F74" s="184"/>
      <c r="G74" s="184"/>
      <c r="H74" s="184"/>
      <c r="I74" s="184"/>
      <c r="J74" s="185">
        <f>J139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113</v>
      </c>
      <c r="E75" s="184"/>
      <c r="F75" s="184"/>
      <c r="G75" s="184"/>
      <c r="H75" s="184"/>
      <c r="I75" s="184"/>
      <c r="J75" s="185">
        <f>J144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114</v>
      </c>
      <c r="E76" s="184"/>
      <c r="F76" s="184"/>
      <c r="G76" s="184"/>
      <c r="H76" s="184"/>
      <c r="I76" s="184"/>
      <c r="J76" s="185">
        <f>J147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ROZHLEDNA HLAVATICE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97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98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99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SO-04 - NOVÉ SCHODIŠTĚ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MAŠOV U TURNOVA</v>
      </c>
      <c r="G92" s="42"/>
      <c r="H92" s="42"/>
      <c r="I92" s="34" t="s">
        <v>23</v>
      </c>
      <c r="J92" s="74" t="str">
        <f>IF(J14="","",J14)</f>
        <v>29. 8. 2024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40.05" customHeight="1">
      <c r="A94" s="40"/>
      <c r="B94" s="41"/>
      <c r="C94" s="34" t="s">
        <v>25</v>
      </c>
      <c r="D94" s="42"/>
      <c r="E94" s="42"/>
      <c r="F94" s="29" t="str">
        <f>E17</f>
        <v>MĚSTO TURNOV, Antonína Dvořáka 335, Turnov</v>
      </c>
      <c r="G94" s="42"/>
      <c r="H94" s="42"/>
      <c r="I94" s="34" t="s">
        <v>31</v>
      </c>
      <c r="J94" s="38" t="str">
        <f>E23</f>
        <v>AGRAL PLAST spol. s r.o., Chrastavská 46, Liberec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>Zuzana Morávková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116</v>
      </c>
      <c r="D97" s="190" t="s">
        <v>57</v>
      </c>
      <c r="E97" s="190" t="s">
        <v>53</v>
      </c>
      <c r="F97" s="190" t="s">
        <v>54</v>
      </c>
      <c r="G97" s="190" t="s">
        <v>117</v>
      </c>
      <c r="H97" s="190" t="s">
        <v>118</v>
      </c>
      <c r="I97" s="190" t="s">
        <v>119</v>
      </c>
      <c r="J97" s="190" t="s">
        <v>103</v>
      </c>
      <c r="K97" s="191" t="s">
        <v>120</v>
      </c>
      <c r="L97" s="192"/>
      <c r="M97" s="94" t="s">
        <v>19</v>
      </c>
      <c r="N97" s="95" t="s">
        <v>42</v>
      </c>
      <c r="O97" s="95" t="s">
        <v>121</v>
      </c>
      <c r="P97" s="95" t="s">
        <v>122</v>
      </c>
      <c r="Q97" s="95" t="s">
        <v>123</v>
      </c>
      <c r="R97" s="95" t="s">
        <v>124</v>
      </c>
      <c r="S97" s="95" t="s">
        <v>125</v>
      </c>
      <c r="T97" s="96" t="s">
        <v>126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127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P99+P117+P133+P138</f>
        <v>0</v>
      </c>
      <c r="Q98" s="98"/>
      <c r="R98" s="195">
        <f>R99+R117+R133+R138</f>
        <v>1.623764</v>
      </c>
      <c r="S98" s="98"/>
      <c r="T98" s="196">
        <f>T99+T117+T133+T138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104</v>
      </c>
      <c r="BK98" s="197">
        <f>BK99+BK117+BK133+BK138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128</v>
      </c>
      <c r="F99" s="201" t="s">
        <v>129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P100+P106+P110+P114</f>
        <v>0</v>
      </c>
      <c r="Q99" s="206"/>
      <c r="R99" s="207">
        <f>R100+R106+R110+R114</f>
        <v>0.17649999999999999</v>
      </c>
      <c r="S99" s="206"/>
      <c r="T99" s="208">
        <f>T100+T106+T110+T114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130</v>
      </c>
      <c r="BK99" s="211">
        <f>BK100+BK106+BK110+BK114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79</v>
      </c>
      <c r="F100" s="212" t="s">
        <v>131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SUM(P101:P105)</f>
        <v>0</v>
      </c>
      <c r="Q100" s="206"/>
      <c r="R100" s="207">
        <f>SUM(R101:R105)</f>
        <v>0.020699999999999996</v>
      </c>
      <c r="S100" s="206"/>
      <c r="T100" s="208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130</v>
      </c>
      <c r="BK100" s="211">
        <f>SUM(BK101:BK105)</f>
        <v>0</v>
      </c>
    </row>
    <row r="101" s="2" customFormat="1" ht="37.8" customHeight="1">
      <c r="A101" s="40"/>
      <c r="B101" s="41"/>
      <c r="C101" s="214" t="s">
        <v>79</v>
      </c>
      <c r="D101" s="214" t="s">
        <v>132</v>
      </c>
      <c r="E101" s="215" t="s">
        <v>810</v>
      </c>
      <c r="F101" s="216" t="s">
        <v>811</v>
      </c>
      <c r="G101" s="217" t="s">
        <v>179</v>
      </c>
      <c r="H101" s="218">
        <v>0.28799999999999998</v>
      </c>
      <c r="I101" s="219"/>
      <c r="J101" s="220">
        <f>ROUND(I101*H101,2)</f>
        <v>0</v>
      </c>
      <c r="K101" s="216" t="s">
        <v>136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137</v>
      </c>
      <c r="AT101" s="225" t="s">
        <v>132</v>
      </c>
      <c r="AU101" s="225" t="s">
        <v>81</v>
      </c>
      <c r="AY101" s="19" t="s">
        <v>130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137</v>
      </c>
      <c r="BM101" s="225" t="s">
        <v>812</v>
      </c>
    </row>
    <row r="102" s="2" customFormat="1">
      <c r="A102" s="40"/>
      <c r="B102" s="41"/>
      <c r="C102" s="42"/>
      <c r="D102" s="227" t="s">
        <v>139</v>
      </c>
      <c r="E102" s="42"/>
      <c r="F102" s="228" t="s">
        <v>813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81</v>
      </c>
    </row>
    <row r="103" s="13" customFormat="1">
      <c r="A103" s="13"/>
      <c r="B103" s="232"/>
      <c r="C103" s="233"/>
      <c r="D103" s="234" t="s">
        <v>182</v>
      </c>
      <c r="E103" s="235" t="s">
        <v>19</v>
      </c>
      <c r="F103" s="236" t="s">
        <v>814</v>
      </c>
      <c r="G103" s="233"/>
      <c r="H103" s="237">
        <v>0.28799999999999998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182</v>
      </c>
      <c r="AU103" s="243" t="s">
        <v>81</v>
      </c>
      <c r="AV103" s="13" t="s">
        <v>81</v>
      </c>
      <c r="AW103" s="13" t="s">
        <v>33</v>
      </c>
      <c r="AX103" s="13" t="s">
        <v>79</v>
      </c>
      <c r="AY103" s="243" t="s">
        <v>130</v>
      </c>
    </row>
    <row r="104" s="2" customFormat="1" ht="44.25" customHeight="1">
      <c r="A104" s="40"/>
      <c r="B104" s="41"/>
      <c r="C104" s="214" t="s">
        <v>81</v>
      </c>
      <c r="D104" s="214" t="s">
        <v>132</v>
      </c>
      <c r="E104" s="215" t="s">
        <v>815</v>
      </c>
      <c r="F104" s="216" t="s">
        <v>816</v>
      </c>
      <c r="G104" s="217" t="s">
        <v>242</v>
      </c>
      <c r="H104" s="218">
        <v>10</v>
      </c>
      <c r="I104" s="219"/>
      <c r="J104" s="220">
        <f>ROUND(I104*H104,2)</f>
        <v>0</v>
      </c>
      <c r="K104" s="216" t="s">
        <v>136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0.0020699999999999998</v>
      </c>
      <c r="R104" s="223">
        <f>Q104*H104</f>
        <v>0.020699999999999996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137</v>
      </c>
      <c r="AT104" s="225" t="s">
        <v>132</v>
      </c>
      <c r="AU104" s="225" t="s">
        <v>81</v>
      </c>
      <c r="AY104" s="19" t="s">
        <v>130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137</v>
      </c>
      <c r="BM104" s="225" t="s">
        <v>817</v>
      </c>
    </row>
    <row r="105" s="2" customFormat="1">
      <c r="A105" s="40"/>
      <c r="B105" s="41"/>
      <c r="C105" s="42"/>
      <c r="D105" s="227" t="s">
        <v>139</v>
      </c>
      <c r="E105" s="42"/>
      <c r="F105" s="228" t="s">
        <v>818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139</v>
      </c>
      <c r="AU105" s="19" t="s">
        <v>81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81</v>
      </c>
      <c r="F106" s="212" t="s">
        <v>480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SUM(P107:P109)</f>
        <v>0</v>
      </c>
      <c r="Q106" s="206"/>
      <c r="R106" s="207">
        <f>SUM(R107:R109)</f>
        <v>0.15551999999999999</v>
      </c>
      <c r="S106" s="206"/>
      <c r="T106" s="208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79</v>
      </c>
      <c r="AT106" s="210" t="s">
        <v>71</v>
      </c>
      <c r="AU106" s="210" t="s">
        <v>79</v>
      </c>
      <c r="AY106" s="209" t="s">
        <v>130</v>
      </c>
      <c r="BK106" s="211">
        <f>SUM(BK107:BK109)</f>
        <v>0</v>
      </c>
    </row>
    <row r="107" s="2" customFormat="1" ht="24.15" customHeight="1">
      <c r="A107" s="40"/>
      <c r="B107" s="41"/>
      <c r="C107" s="214" t="s">
        <v>145</v>
      </c>
      <c r="D107" s="214" t="s">
        <v>132</v>
      </c>
      <c r="E107" s="215" t="s">
        <v>819</v>
      </c>
      <c r="F107" s="216" t="s">
        <v>820</v>
      </c>
      <c r="G107" s="217" t="s">
        <v>179</v>
      </c>
      <c r="H107" s="218">
        <v>0.071999999999999995</v>
      </c>
      <c r="I107" s="219"/>
      <c r="J107" s="220">
        <f>ROUND(I107*H107,2)</f>
        <v>0</v>
      </c>
      <c r="K107" s="216" t="s">
        <v>136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2.1600000000000001</v>
      </c>
      <c r="R107" s="223">
        <f>Q107*H107</f>
        <v>0.15551999999999999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137</v>
      </c>
      <c r="AT107" s="225" t="s">
        <v>132</v>
      </c>
      <c r="AU107" s="225" t="s">
        <v>81</v>
      </c>
      <c r="AY107" s="19" t="s">
        <v>130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137</v>
      </c>
      <c r="BM107" s="225" t="s">
        <v>821</v>
      </c>
    </row>
    <row r="108" s="2" customFormat="1">
      <c r="A108" s="40"/>
      <c r="B108" s="41"/>
      <c r="C108" s="42"/>
      <c r="D108" s="227" t="s">
        <v>139</v>
      </c>
      <c r="E108" s="42"/>
      <c r="F108" s="228" t="s">
        <v>822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</v>
      </c>
      <c r="AU108" s="19" t="s">
        <v>81</v>
      </c>
    </row>
    <row r="109" s="13" customFormat="1">
      <c r="A109" s="13"/>
      <c r="B109" s="232"/>
      <c r="C109" s="233"/>
      <c r="D109" s="234" t="s">
        <v>182</v>
      </c>
      <c r="E109" s="235" t="s">
        <v>19</v>
      </c>
      <c r="F109" s="236" t="s">
        <v>823</v>
      </c>
      <c r="G109" s="233"/>
      <c r="H109" s="237">
        <v>0.071999999999999995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182</v>
      </c>
      <c r="AU109" s="243" t="s">
        <v>81</v>
      </c>
      <c r="AV109" s="13" t="s">
        <v>81</v>
      </c>
      <c r="AW109" s="13" t="s">
        <v>33</v>
      </c>
      <c r="AX109" s="13" t="s">
        <v>79</v>
      </c>
      <c r="AY109" s="243" t="s">
        <v>130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169</v>
      </c>
      <c r="F110" s="212" t="s">
        <v>170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0.00027999999999999998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79</v>
      </c>
      <c r="AT110" s="210" t="s">
        <v>71</v>
      </c>
      <c r="AU110" s="210" t="s">
        <v>79</v>
      </c>
      <c r="AY110" s="209" t="s">
        <v>130</v>
      </c>
      <c r="BK110" s="211">
        <f>SUM(BK111:BK113)</f>
        <v>0</v>
      </c>
    </row>
    <row r="111" s="2" customFormat="1" ht="24.15" customHeight="1">
      <c r="A111" s="40"/>
      <c r="B111" s="41"/>
      <c r="C111" s="214" t="s">
        <v>137</v>
      </c>
      <c r="D111" s="214" t="s">
        <v>132</v>
      </c>
      <c r="E111" s="215" t="s">
        <v>824</v>
      </c>
      <c r="F111" s="216" t="s">
        <v>825</v>
      </c>
      <c r="G111" s="217" t="s">
        <v>135</v>
      </c>
      <c r="H111" s="218">
        <v>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6.9999999999999994E-05</v>
      </c>
      <c r="R111" s="223">
        <f>Q111*H111</f>
        <v>0.00027999999999999998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137</v>
      </c>
      <c r="AT111" s="225" t="s">
        <v>132</v>
      </c>
      <c r="AU111" s="225" t="s">
        <v>81</v>
      </c>
      <c r="AY111" s="19" t="s">
        <v>130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137</v>
      </c>
      <c r="BM111" s="225" t="s">
        <v>826</v>
      </c>
    </row>
    <row r="112" s="2" customFormat="1" ht="21.75" customHeight="1">
      <c r="A112" s="40"/>
      <c r="B112" s="41"/>
      <c r="C112" s="214" t="s">
        <v>154</v>
      </c>
      <c r="D112" s="214" t="s">
        <v>132</v>
      </c>
      <c r="E112" s="215" t="s">
        <v>827</v>
      </c>
      <c r="F112" s="216" t="s">
        <v>828</v>
      </c>
      <c r="G112" s="217" t="s">
        <v>135</v>
      </c>
      <c r="H112" s="218">
        <v>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137</v>
      </c>
      <c r="AT112" s="225" t="s">
        <v>132</v>
      </c>
      <c r="AU112" s="225" t="s">
        <v>81</v>
      </c>
      <c r="AY112" s="19" t="s">
        <v>130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137</v>
      </c>
      <c r="BM112" s="225" t="s">
        <v>829</v>
      </c>
    </row>
    <row r="113" s="2" customFormat="1" ht="16.5" customHeight="1">
      <c r="A113" s="40"/>
      <c r="B113" s="41"/>
      <c r="C113" s="214" t="s">
        <v>159</v>
      </c>
      <c r="D113" s="214" t="s">
        <v>132</v>
      </c>
      <c r="E113" s="215" t="s">
        <v>830</v>
      </c>
      <c r="F113" s="216" t="s">
        <v>831</v>
      </c>
      <c r="G113" s="217" t="s">
        <v>135</v>
      </c>
      <c r="H113" s="218">
        <v>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137</v>
      </c>
      <c r="AT113" s="225" t="s">
        <v>132</v>
      </c>
      <c r="AU113" s="225" t="s">
        <v>81</v>
      </c>
      <c r="AY113" s="19" t="s">
        <v>130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137</v>
      </c>
      <c r="BM113" s="225" t="s">
        <v>832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230</v>
      </c>
      <c r="F114" s="212" t="s">
        <v>231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SUM(P115:P116)</f>
        <v>0</v>
      </c>
      <c r="Q114" s="206"/>
      <c r="R114" s="207">
        <f>SUM(R115:R116)</f>
        <v>0</v>
      </c>
      <c r="S114" s="206"/>
      <c r="T114" s="208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79</v>
      </c>
      <c r="AT114" s="210" t="s">
        <v>71</v>
      </c>
      <c r="AU114" s="210" t="s">
        <v>79</v>
      </c>
      <c r="AY114" s="209" t="s">
        <v>130</v>
      </c>
      <c r="BK114" s="211">
        <f>SUM(BK115:BK116)</f>
        <v>0</v>
      </c>
    </row>
    <row r="115" s="2" customFormat="1" ht="55.5" customHeight="1">
      <c r="A115" s="40"/>
      <c r="B115" s="41"/>
      <c r="C115" s="214" t="s">
        <v>164</v>
      </c>
      <c r="D115" s="214" t="s">
        <v>132</v>
      </c>
      <c r="E115" s="215" t="s">
        <v>450</v>
      </c>
      <c r="F115" s="216" t="s">
        <v>451</v>
      </c>
      <c r="G115" s="217" t="s">
        <v>211</v>
      </c>
      <c r="H115" s="218">
        <v>0.17699999999999999</v>
      </c>
      <c r="I115" s="219"/>
      <c r="J115" s="220">
        <f>ROUND(I115*H115,2)</f>
        <v>0</v>
      </c>
      <c r="K115" s="216" t="s">
        <v>136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137</v>
      </c>
      <c r="AT115" s="225" t="s">
        <v>132</v>
      </c>
      <c r="AU115" s="225" t="s">
        <v>81</v>
      </c>
      <c r="AY115" s="19" t="s">
        <v>130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137</v>
      </c>
      <c r="BM115" s="225" t="s">
        <v>833</v>
      </c>
    </row>
    <row r="116" s="2" customFormat="1">
      <c r="A116" s="40"/>
      <c r="B116" s="41"/>
      <c r="C116" s="42"/>
      <c r="D116" s="227" t="s">
        <v>139</v>
      </c>
      <c r="E116" s="42"/>
      <c r="F116" s="228" t="s">
        <v>453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139</v>
      </c>
      <c r="AU116" s="19" t="s">
        <v>81</v>
      </c>
    </row>
    <row r="117" s="12" customFormat="1" ht="25.92" customHeight="1">
      <c r="A117" s="12"/>
      <c r="B117" s="198"/>
      <c r="C117" s="199"/>
      <c r="D117" s="200" t="s">
        <v>71</v>
      </c>
      <c r="E117" s="201" t="s">
        <v>666</v>
      </c>
      <c r="F117" s="201" t="s">
        <v>667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0.079673999999999995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81</v>
      </c>
      <c r="AT117" s="210" t="s">
        <v>71</v>
      </c>
      <c r="AU117" s="210" t="s">
        <v>72</v>
      </c>
      <c r="AY117" s="209" t="s">
        <v>130</v>
      </c>
      <c r="BK117" s="211">
        <f>BK118</f>
        <v>0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834</v>
      </c>
      <c r="F118" s="212" t="s">
        <v>835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SUM(P119:P132)</f>
        <v>0</v>
      </c>
      <c r="Q118" s="206"/>
      <c r="R118" s="207">
        <f>SUM(R119:R132)</f>
        <v>0.079673999999999995</v>
      </c>
      <c r="S118" s="206"/>
      <c r="T118" s="208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81</v>
      </c>
      <c r="AT118" s="210" t="s">
        <v>71</v>
      </c>
      <c r="AU118" s="210" t="s">
        <v>79</v>
      </c>
      <c r="AY118" s="209" t="s">
        <v>130</v>
      </c>
      <c r="BK118" s="211">
        <f>SUM(BK119:BK132)</f>
        <v>0</v>
      </c>
    </row>
    <row r="119" s="2" customFormat="1" ht="24.15" customHeight="1">
      <c r="A119" s="40"/>
      <c r="B119" s="41"/>
      <c r="C119" s="214" t="s">
        <v>171</v>
      </c>
      <c r="D119" s="214" t="s">
        <v>132</v>
      </c>
      <c r="E119" s="215" t="s">
        <v>836</v>
      </c>
      <c r="F119" s="216" t="s">
        <v>837</v>
      </c>
      <c r="G119" s="217" t="s">
        <v>174</v>
      </c>
      <c r="H119" s="218">
        <v>113.33499999999999</v>
      </c>
      <c r="I119" s="219"/>
      <c r="J119" s="220">
        <f>ROUND(I119*H119,2)</f>
        <v>0</v>
      </c>
      <c r="K119" s="216" t="s">
        <v>136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214</v>
      </c>
      <c r="AT119" s="225" t="s">
        <v>132</v>
      </c>
      <c r="AU119" s="225" t="s">
        <v>81</v>
      </c>
      <c r="AY119" s="19" t="s">
        <v>130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214</v>
      </c>
      <c r="BM119" s="225" t="s">
        <v>838</v>
      </c>
    </row>
    <row r="120" s="2" customFormat="1">
      <c r="A120" s="40"/>
      <c r="B120" s="41"/>
      <c r="C120" s="42"/>
      <c r="D120" s="227" t="s">
        <v>139</v>
      </c>
      <c r="E120" s="42"/>
      <c r="F120" s="228" t="s">
        <v>839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139</v>
      </c>
      <c r="AU120" s="19" t="s">
        <v>81</v>
      </c>
    </row>
    <row r="121" s="13" customFormat="1">
      <c r="A121" s="13"/>
      <c r="B121" s="232"/>
      <c r="C121" s="233"/>
      <c r="D121" s="234" t="s">
        <v>182</v>
      </c>
      <c r="E121" s="235" t="s">
        <v>19</v>
      </c>
      <c r="F121" s="236" t="s">
        <v>840</v>
      </c>
      <c r="G121" s="233"/>
      <c r="H121" s="237">
        <v>113.33499999999999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182</v>
      </c>
      <c r="AU121" s="243" t="s">
        <v>81</v>
      </c>
      <c r="AV121" s="13" t="s">
        <v>81</v>
      </c>
      <c r="AW121" s="13" t="s">
        <v>33</v>
      </c>
      <c r="AX121" s="13" t="s">
        <v>79</v>
      </c>
      <c r="AY121" s="243" t="s">
        <v>130</v>
      </c>
    </row>
    <row r="122" s="2" customFormat="1" ht="24.15" customHeight="1">
      <c r="A122" s="40"/>
      <c r="B122" s="41"/>
      <c r="C122" s="270" t="s">
        <v>169</v>
      </c>
      <c r="D122" s="270" t="s">
        <v>677</v>
      </c>
      <c r="E122" s="271" t="s">
        <v>841</v>
      </c>
      <c r="F122" s="272" t="s">
        <v>842</v>
      </c>
      <c r="G122" s="273" t="s">
        <v>267</v>
      </c>
      <c r="H122" s="274">
        <v>40.347000000000001</v>
      </c>
      <c r="I122" s="275"/>
      <c r="J122" s="276">
        <f>ROUND(I122*H122,2)</f>
        <v>0</v>
      </c>
      <c r="K122" s="272" t="s">
        <v>136</v>
      </c>
      <c r="L122" s="277"/>
      <c r="M122" s="278" t="s">
        <v>19</v>
      </c>
      <c r="N122" s="279" t="s">
        <v>43</v>
      </c>
      <c r="O122" s="86"/>
      <c r="P122" s="223">
        <f>O122*H122</f>
        <v>0</v>
      </c>
      <c r="Q122" s="223">
        <v>0.001</v>
      </c>
      <c r="R122" s="223">
        <f>Q122*H122</f>
        <v>0.040347000000000001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315</v>
      </c>
      <c r="AT122" s="225" t="s">
        <v>677</v>
      </c>
      <c r="AU122" s="225" t="s">
        <v>81</v>
      </c>
      <c r="AY122" s="19" t="s">
        <v>130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214</v>
      </c>
      <c r="BM122" s="225" t="s">
        <v>843</v>
      </c>
    </row>
    <row r="123" s="13" customFormat="1">
      <c r="A123" s="13"/>
      <c r="B123" s="232"/>
      <c r="C123" s="233"/>
      <c r="D123" s="234" t="s">
        <v>182</v>
      </c>
      <c r="E123" s="235" t="s">
        <v>19</v>
      </c>
      <c r="F123" s="236" t="s">
        <v>840</v>
      </c>
      <c r="G123" s="233"/>
      <c r="H123" s="237">
        <v>113.33499999999999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182</v>
      </c>
      <c r="AU123" s="243" t="s">
        <v>81</v>
      </c>
      <c r="AV123" s="13" t="s">
        <v>81</v>
      </c>
      <c r="AW123" s="13" t="s">
        <v>33</v>
      </c>
      <c r="AX123" s="13" t="s">
        <v>79</v>
      </c>
      <c r="AY123" s="243" t="s">
        <v>130</v>
      </c>
    </row>
    <row r="124" s="13" customFormat="1">
      <c r="A124" s="13"/>
      <c r="B124" s="232"/>
      <c r="C124" s="233"/>
      <c r="D124" s="234" t="s">
        <v>182</v>
      </c>
      <c r="E124" s="233"/>
      <c r="F124" s="236" t="s">
        <v>844</v>
      </c>
      <c r="G124" s="233"/>
      <c r="H124" s="237">
        <v>40.347000000000001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182</v>
      </c>
      <c r="AU124" s="243" t="s">
        <v>81</v>
      </c>
      <c r="AV124" s="13" t="s">
        <v>81</v>
      </c>
      <c r="AW124" s="13" t="s">
        <v>4</v>
      </c>
      <c r="AX124" s="13" t="s">
        <v>79</v>
      </c>
      <c r="AY124" s="243" t="s">
        <v>130</v>
      </c>
    </row>
    <row r="125" s="2" customFormat="1" ht="24.15" customHeight="1">
      <c r="A125" s="40"/>
      <c r="B125" s="41"/>
      <c r="C125" s="214" t="s">
        <v>184</v>
      </c>
      <c r="D125" s="214" t="s">
        <v>132</v>
      </c>
      <c r="E125" s="215" t="s">
        <v>845</v>
      </c>
      <c r="F125" s="216" t="s">
        <v>846</v>
      </c>
      <c r="G125" s="217" t="s">
        <v>174</v>
      </c>
      <c r="H125" s="218">
        <v>113.33499999999999</v>
      </c>
      <c r="I125" s="219"/>
      <c r="J125" s="220">
        <f>ROUND(I125*H125,2)</f>
        <v>0</v>
      </c>
      <c r="K125" s="216" t="s">
        <v>136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214</v>
      </c>
      <c r="AT125" s="225" t="s">
        <v>132</v>
      </c>
      <c r="AU125" s="225" t="s">
        <v>81</v>
      </c>
      <c r="AY125" s="19" t="s">
        <v>130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214</v>
      </c>
      <c r="BM125" s="225" t="s">
        <v>847</v>
      </c>
    </row>
    <row r="126" s="2" customFormat="1">
      <c r="A126" s="40"/>
      <c r="B126" s="41"/>
      <c r="C126" s="42"/>
      <c r="D126" s="227" t="s">
        <v>139</v>
      </c>
      <c r="E126" s="42"/>
      <c r="F126" s="228" t="s">
        <v>848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139</v>
      </c>
      <c r="AU126" s="19" t="s">
        <v>81</v>
      </c>
    </row>
    <row r="127" s="2" customFormat="1" ht="24.15" customHeight="1">
      <c r="A127" s="40"/>
      <c r="B127" s="41"/>
      <c r="C127" s="270" t="s">
        <v>189</v>
      </c>
      <c r="D127" s="270" t="s">
        <v>677</v>
      </c>
      <c r="E127" s="271" t="s">
        <v>849</v>
      </c>
      <c r="F127" s="272" t="s">
        <v>850</v>
      </c>
      <c r="G127" s="273" t="s">
        <v>267</v>
      </c>
      <c r="H127" s="274">
        <v>19.379999999999999</v>
      </c>
      <c r="I127" s="275"/>
      <c r="J127" s="276">
        <f>ROUND(I127*H127,2)</f>
        <v>0</v>
      </c>
      <c r="K127" s="272" t="s">
        <v>136</v>
      </c>
      <c r="L127" s="277"/>
      <c r="M127" s="278" t="s">
        <v>19</v>
      </c>
      <c r="N127" s="279" t="s">
        <v>43</v>
      </c>
      <c r="O127" s="86"/>
      <c r="P127" s="223">
        <f>O127*H127</f>
        <v>0</v>
      </c>
      <c r="Q127" s="223">
        <v>0.001</v>
      </c>
      <c r="R127" s="223">
        <f>Q127*H127</f>
        <v>0.019379999999999998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315</v>
      </c>
      <c r="AT127" s="225" t="s">
        <v>677</v>
      </c>
      <c r="AU127" s="225" t="s">
        <v>81</v>
      </c>
      <c r="AY127" s="19" t="s">
        <v>130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214</v>
      </c>
      <c r="BM127" s="225" t="s">
        <v>851</v>
      </c>
    </row>
    <row r="128" s="13" customFormat="1">
      <c r="A128" s="13"/>
      <c r="B128" s="232"/>
      <c r="C128" s="233"/>
      <c r="D128" s="234" t="s">
        <v>182</v>
      </c>
      <c r="E128" s="233"/>
      <c r="F128" s="236" t="s">
        <v>852</v>
      </c>
      <c r="G128" s="233"/>
      <c r="H128" s="237">
        <v>19.379999999999999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182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130</v>
      </c>
    </row>
    <row r="129" s="2" customFormat="1" ht="33" customHeight="1">
      <c r="A129" s="40"/>
      <c r="B129" s="41"/>
      <c r="C129" s="214" t="s">
        <v>8</v>
      </c>
      <c r="D129" s="214" t="s">
        <v>132</v>
      </c>
      <c r="E129" s="215" t="s">
        <v>853</v>
      </c>
      <c r="F129" s="216" t="s">
        <v>854</v>
      </c>
      <c r="G129" s="217" t="s">
        <v>174</v>
      </c>
      <c r="H129" s="218">
        <v>113.33499999999999</v>
      </c>
      <c r="I129" s="219"/>
      <c r="J129" s="220">
        <f>ROUND(I129*H129,2)</f>
        <v>0</v>
      </c>
      <c r="K129" s="216" t="s">
        <v>136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214</v>
      </c>
      <c r="AT129" s="225" t="s">
        <v>132</v>
      </c>
      <c r="AU129" s="225" t="s">
        <v>81</v>
      </c>
      <c r="AY129" s="19" t="s">
        <v>130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214</v>
      </c>
      <c r="BM129" s="225" t="s">
        <v>855</v>
      </c>
    </row>
    <row r="130" s="2" customFormat="1">
      <c r="A130" s="40"/>
      <c r="B130" s="41"/>
      <c r="C130" s="42"/>
      <c r="D130" s="227" t="s">
        <v>139</v>
      </c>
      <c r="E130" s="42"/>
      <c r="F130" s="228" t="s">
        <v>856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139</v>
      </c>
      <c r="AU130" s="19" t="s">
        <v>81</v>
      </c>
    </row>
    <row r="131" s="2" customFormat="1" ht="24.15" customHeight="1">
      <c r="A131" s="40"/>
      <c r="B131" s="41"/>
      <c r="C131" s="270" t="s">
        <v>198</v>
      </c>
      <c r="D131" s="270" t="s">
        <v>677</v>
      </c>
      <c r="E131" s="271" t="s">
        <v>857</v>
      </c>
      <c r="F131" s="272" t="s">
        <v>858</v>
      </c>
      <c r="G131" s="273" t="s">
        <v>267</v>
      </c>
      <c r="H131" s="274">
        <v>19.946999999999999</v>
      </c>
      <c r="I131" s="275"/>
      <c r="J131" s="276">
        <f>ROUND(I131*H131,2)</f>
        <v>0</v>
      </c>
      <c r="K131" s="272" t="s">
        <v>136</v>
      </c>
      <c r="L131" s="277"/>
      <c r="M131" s="278" t="s">
        <v>19</v>
      </c>
      <c r="N131" s="279" t="s">
        <v>43</v>
      </c>
      <c r="O131" s="86"/>
      <c r="P131" s="223">
        <f>O131*H131</f>
        <v>0</v>
      </c>
      <c r="Q131" s="223">
        <v>0.001</v>
      </c>
      <c r="R131" s="223">
        <f>Q131*H131</f>
        <v>0.019946999999999999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315</v>
      </c>
      <c r="AT131" s="225" t="s">
        <v>677</v>
      </c>
      <c r="AU131" s="225" t="s">
        <v>81</v>
      </c>
      <c r="AY131" s="19" t="s">
        <v>130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214</v>
      </c>
      <c r="BM131" s="225" t="s">
        <v>859</v>
      </c>
    </row>
    <row r="132" s="13" customFormat="1">
      <c r="A132" s="13"/>
      <c r="B132" s="232"/>
      <c r="C132" s="233"/>
      <c r="D132" s="234" t="s">
        <v>182</v>
      </c>
      <c r="E132" s="233"/>
      <c r="F132" s="236" t="s">
        <v>860</v>
      </c>
      <c r="G132" s="233"/>
      <c r="H132" s="237">
        <v>19.946999999999999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182</v>
      </c>
      <c r="AU132" s="243" t="s">
        <v>81</v>
      </c>
      <c r="AV132" s="13" t="s">
        <v>81</v>
      </c>
      <c r="AW132" s="13" t="s">
        <v>4</v>
      </c>
      <c r="AX132" s="13" t="s">
        <v>79</v>
      </c>
      <c r="AY132" s="243" t="s">
        <v>130</v>
      </c>
    </row>
    <row r="133" s="12" customFormat="1" ht="25.92" customHeight="1">
      <c r="A133" s="12"/>
      <c r="B133" s="198"/>
      <c r="C133" s="199"/>
      <c r="D133" s="200" t="s">
        <v>71</v>
      </c>
      <c r="E133" s="201" t="s">
        <v>677</v>
      </c>
      <c r="F133" s="201" t="s">
        <v>861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P134</f>
        <v>0</v>
      </c>
      <c r="Q133" s="206"/>
      <c r="R133" s="207">
        <f>R134</f>
        <v>1.3675900000000001</v>
      </c>
      <c r="S133" s="206"/>
      <c r="T133" s="208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145</v>
      </c>
      <c r="AT133" s="210" t="s">
        <v>71</v>
      </c>
      <c r="AU133" s="210" t="s">
        <v>72</v>
      </c>
      <c r="AY133" s="209" t="s">
        <v>130</v>
      </c>
      <c r="BK133" s="211">
        <f>BK134</f>
        <v>0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862</v>
      </c>
      <c r="F134" s="212" t="s">
        <v>863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SUM(P135:P137)</f>
        <v>0</v>
      </c>
      <c r="Q134" s="206"/>
      <c r="R134" s="207">
        <f>SUM(R135:R137)</f>
        <v>1.3675900000000001</v>
      </c>
      <c r="S134" s="206"/>
      <c r="T134" s="208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145</v>
      </c>
      <c r="AT134" s="210" t="s">
        <v>71</v>
      </c>
      <c r="AU134" s="210" t="s">
        <v>79</v>
      </c>
      <c r="AY134" s="209" t="s">
        <v>130</v>
      </c>
      <c r="BK134" s="211">
        <f>SUM(BK135:BK137)</f>
        <v>0</v>
      </c>
    </row>
    <row r="135" s="2" customFormat="1" ht="24.15" customHeight="1">
      <c r="A135" s="40"/>
      <c r="B135" s="41"/>
      <c r="C135" s="214" t="s">
        <v>202</v>
      </c>
      <c r="D135" s="214" t="s">
        <v>132</v>
      </c>
      <c r="E135" s="215" t="s">
        <v>864</v>
      </c>
      <c r="F135" s="216" t="s">
        <v>865</v>
      </c>
      <c r="G135" s="217" t="s">
        <v>267</v>
      </c>
      <c r="H135" s="218">
        <v>1349.23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0.001</v>
      </c>
      <c r="R135" s="223">
        <f>Q135*H135</f>
        <v>1.3492300000000002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763</v>
      </c>
      <c r="AT135" s="225" t="s">
        <v>132</v>
      </c>
      <c r="AU135" s="225" t="s">
        <v>81</v>
      </c>
      <c r="AY135" s="19" t="s">
        <v>130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763</v>
      </c>
      <c r="BM135" s="225" t="s">
        <v>866</v>
      </c>
    </row>
    <row r="136" s="13" customFormat="1">
      <c r="A136" s="13"/>
      <c r="B136" s="232"/>
      <c r="C136" s="233"/>
      <c r="D136" s="234" t="s">
        <v>182</v>
      </c>
      <c r="E136" s="235" t="s">
        <v>19</v>
      </c>
      <c r="F136" s="236" t="s">
        <v>867</v>
      </c>
      <c r="G136" s="233"/>
      <c r="H136" s="237">
        <v>1349.23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182</v>
      </c>
      <c r="AU136" s="243" t="s">
        <v>81</v>
      </c>
      <c r="AV136" s="13" t="s">
        <v>81</v>
      </c>
      <c r="AW136" s="13" t="s">
        <v>33</v>
      </c>
      <c r="AX136" s="13" t="s">
        <v>79</v>
      </c>
      <c r="AY136" s="243" t="s">
        <v>130</v>
      </c>
    </row>
    <row r="137" s="2" customFormat="1" ht="21.75" customHeight="1">
      <c r="A137" s="40"/>
      <c r="B137" s="41"/>
      <c r="C137" s="214" t="s">
        <v>208</v>
      </c>
      <c r="D137" s="214" t="s">
        <v>132</v>
      </c>
      <c r="E137" s="215" t="s">
        <v>868</v>
      </c>
      <c r="F137" s="216" t="s">
        <v>767</v>
      </c>
      <c r="G137" s="217" t="s">
        <v>174</v>
      </c>
      <c r="H137" s="218">
        <v>18.359999999999999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0.001</v>
      </c>
      <c r="R137" s="223">
        <f>Q137*H137</f>
        <v>0.018360000000000001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763</v>
      </c>
      <c r="AT137" s="225" t="s">
        <v>132</v>
      </c>
      <c r="AU137" s="225" t="s">
        <v>81</v>
      </c>
      <c r="AY137" s="19" t="s">
        <v>130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763</v>
      </c>
      <c r="BM137" s="225" t="s">
        <v>869</v>
      </c>
    </row>
    <row r="138" s="12" customFormat="1" ht="25.92" customHeight="1">
      <c r="A138" s="12"/>
      <c r="B138" s="198"/>
      <c r="C138" s="199"/>
      <c r="D138" s="200" t="s">
        <v>71</v>
      </c>
      <c r="E138" s="201" t="s">
        <v>277</v>
      </c>
      <c r="F138" s="201" t="s">
        <v>278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P139+P144+P147</f>
        <v>0</v>
      </c>
      <c r="Q138" s="206"/>
      <c r="R138" s="207">
        <f>R139+R144+R147</f>
        <v>0</v>
      </c>
      <c r="S138" s="206"/>
      <c r="T138" s="208">
        <f>T139+T144+T147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154</v>
      </c>
      <c r="AT138" s="210" t="s">
        <v>71</v>
      </c>
      <c r="AU138" s="210" t="s">
        <v>72</v>
      </c>
      <c r="AY138" s="209" t="s">
        <v>130</v>
      </c>
      <c r="BK138" s="211">
        <f>BK139+BK144+BK147</f>
        <v>0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279</v>
      </c>
      <c r="F139" s="212" t="s">
        <v>280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154</v>
      </c>
      <c r="AT139" s="210" t="s">
        <v>71</v>
      </c>
      <c r="AU139" s="210" t="s">
        <v>79</v>
      </c>
      <c r="AY139" s="209" t="s">
        <v>130</v>
      </c>
      <c r="BK139" s="211">
        <f>SUM(BK140:BK143)</f>
        <v>0</v>
      </c>
    </row>
    <row r="140" s="2" customFormat="1" ht="16.5" customHeight="1">
      <c r="A140" s="40"/>
      <c r="B140" s="41"/>
      <c r="C140" s="214" t="s">
        <v>214</v>
      </c>
      <c r="D140" s="214" t="s">
        <v>132</v>
      </c>
      <c r="E140" s="215" t="s">
        <v>282</v>
      </c>
      <c r="F140" s="216" t="s">
        <v>280</v>
      </c>
      <c r="G140" s="217" t="s">
        <v>283</v>
      </c>
      <c r="H140" s="218">
        <v>1</v>
      </c>
      <c r="I140" s="219"/>
      <c r="J140" s="220">
        <f>ROUND(I140*H140,2)</f>
        <v>0</v>
      </c>
      <c r="K140" s="216" t="s">
        <v>136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284</v>
      </c>
      <c r="AT140" s="225" t="s">
        <v>132</v>
      </c>
      <c r="AU140" s="225" t="s">
        <v>81</v>
      </c>
      <c r="AY140" s="19" t="s">
        <v>130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284</v>
      </c>
      <c r="BM140" s="225" t="s">
        <v>870</v>
      </c>
    </row>
    <row r="141" s="2" customFormat="1">
      <c r="A141" s="40"/>
      <c r="B141" s="41"/>
      <c r="C141" s="42"/>
      <c r="D141" s="227" t="s">
        <v>139</v>
      </c>
      <c r="E141" s="42"/>
      <c r="F141" s="228" t="s">
        <v>286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139</v>
      </c>
      <c r="AU141" s="19" t="s">
        <v>81</v>
      </c>
    </row>
    <row r="142" s="2" customFormat="1" ht="16.5" customHeight="1">
      <c r="A142" s="40"/>
      <c r="B142" s="41"/>
      <c r="C142" s="214" t="s">
        <v>219</v>
      </c>
      <c r="D142" s="214" t="s">
        <v>132</v>
      </c>
      <c r="E142" s="215" t="s">
        <v>288</v>
      </c>
      <c r="F142" s="216" t="s">
        <v>289</v>
      </c>
      <c r="G142" s="217" t="s">
        <v>283</v>
      </c>
      <c r="H142" s="218">
        <v>1</v>
      </c>
      <c r="I142" s="219"/>
      <c r="J142" s="220">
        <f>ROUND(I142*H142,2)</f>
        <v>0</v>
      </c>
      <c r="K142" s="216" t="s">
        <v>136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284</v>
      </c>
      <c r="AT142" s="225" t="s">
        <v>132</v>
      </c>
      <c r="AU142" s="225" t="s">
        <v>81</v>
      </c>
      <c r="AY142" s="19" t="s">
        <v>130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284</v>
      </c>
      <c r="BM142" s="225" t="s">
        <v>871</v>
      </c>
    </row>
    <row r="143" s="2" customFormat="1">
      <c r="A143" s="40"/>
      <c r="B143" s="41"/>
      <c r="C143" s="42"/>
      <c r="D143" s="227" t="s">
        <v>139</v>
      </c>
      <c r="E143" s="42"/>
      <c r="F143" s="228" t="s">
        <v>291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139</v>
      </c>
      <c r="AU143" s="19" t="s">
        <v>81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297</v>
      </c>
      <c r="F144" s="212" t="s">
        <v>298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154</v>
      </c>
      <c r="AT144" s="210" t="s">
        <v>71</v>
      </c>
      <c r="AU144" s="210" t="s">
        <v>79</v>
      </c>
      <c r="AY144" s="209" t="s">
        <v>130</v>
      </c>
      <c r="BK144" s="211">
        <f>SUM(BK145:BK146)</f>
        <v>0</v>
      </c>
    </row>
    <row r="145" s="2" customFormat="1" ht="24.15" customHeight="1">
      <c r="A145" s="40"/>
      <c r="B145" s="41"/>
      <c r="C145" s="214" t="s">
        <v>225</v>
      </c>
      <c r="D145" s="214" t="s">
        <v>132</v>
      </c>
      <c r="E145" s="215" t="s">
        <v>300</v>
      </c>
      <c r="F145" s="216" t="s">
        <v>301</v>
      </c>
      <c r="G145" s="217" t="s">
        <v>302</v>
      </c>
      <c r="H145" s="218">
        <v>40</v>
      </c>
      <c r="I145" s="219"/>
      <c r="J145" s="220">
        <f>ROUND(I145*H145,2)</f>
        <v>0</v>
      </c>
      <c r="K145" s="216" t="s">
        <v>136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284</v>
      </c>
      <c r="AT145" s="225" t="s">
        <v>132</v>
      </c>
      <c r="AU145" s="225" t="s">
        <v>81</v>
      </c>
      <c r="AY145" s="19" t="s">
        <v>130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284</v>
      </c>
      <c r="BM145" s="225" t="s">
        <v>872</v>
      </c>
    </row>
    <row r="146" s="2" customFormat="1">
      <c r="A146" s="40"/>
      <c r="B146" s="41"/>
      <c r="C146" s="42"/>
      <c r="D146" s="227" t="s">
        <v>139</v>
      </c>
      <c r="E146" s="42"/>
      <c r="F146" s="228" t="s">
        <v>304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139</v>
      </c>
      <c r="AU146" s="19" t="s">
        <v>81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313</v>
      </c>
      <c r="F147" s="212" t="s">
        <v>314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SUM(P148:P159)</f>
        <v>0</v>
      </c>
      <c r="Q147" s="206"/>
      <c r="R147" s="207">
        <f>SUM(R148:R159)</f>
        <v>0</v>
      </c>
      <c r="S147" s="206"/>
      <c r="T147" s="208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154</v>
      </c>
      <c r="AT147" s="210" t="s">
        <v>71</v>
      </c>
      <c r="AU147" s="210" t="s">
        <v>79</v>
      </c>
      <c r="AY147" s="209" t="s">
        <v>130</v>
      </c>
      <c r="BK147" s="211">
        <f>SUM(BK148:BK159)</f>
        <v>0</v>
      </c>
    </row>
    <row r="148" s="2" customFormat="1" ht="16.5" customHeight="1">
      <c r="A148" s="40"/>
      <c r="B148" s="41"/>
      <c r="C148" s="214" t="s">
        <v>232</v>
      </c>
      <c r="D148" s="214" t="s">
        <v>132</v>
      </c>
      <c r="E148" s="215" t="s">
        <v>316</v>
      </c>
      <c r="F148" s="216" t="s">
        <v>317</v>
      </c>
      <c r="G148" s="217" t="s">
        <v>283</v>
      </c>
      <c r="H148" s="218">
        <v>1</v>
      </c>
      <c r="I148" s="219"/>
      <c r="J148" s="220">
        <f>ROUND(I148*H148,2)</f>
        <v>0</v>
      </c>
      <c r="K148" s="216" t="s">
        <v>136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284</v>
      </c>
      <c r="AT148" s="225" t="s">
        <v>132</v>
      </c>
      <c r="AU148" s="225" t="s">
        <v>81</v>
      </c>
      <c r="AY148" s="19" t="s">
        <v>130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284</v>
      </c>
      <c r="BM148" s="225" t="s">
        <v>873</v>
      </c>
    </row>
    <row r="149" s="2" customFormat="1">
      <c r="A149" s="40"/>
      <c r="B149" s="41"/>
      <c r="C149" s="42"/>
      <c r="D149" s="227" t="s">
        <v>139</v>
      </c>
      <c r="E149" s="42"/>
      <c r="F149" s="228" t="s">
        <v>319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139</v>
      </c>
      <c r="AU149" s="19" t="s">
        <v>81</v>
      </c>
    </row>
    <row r="150" s="2" customFormat="1" ht="16.5" customHeight="1">
      <c r="A150" s="40"/>
      <c r="B150" s="41"/>
      <c r="C150" s="214" t="s">
        <v>239</v>
      </c>
      <c r="D150" s="214" t="s">
        <v>132</v>
      </c>
      <c r="E150" s="215" t="s">
        <v>321</v>
      </c>
      <c r="F150" s="216" t="s">
        <v>322</v>
      </c>
      <c r="G150" s="217" t="s">
        <v>283</v>
      </c>
      <c r="H150" s="218">
        <v>1</v>
      </c>
      <c r="I150" s="219"/>
      <c r="J150" s="220">
        <f>ROUND(I150*H150,2)</f>
        <v>0</v>
      </c>
      <c r="K150" s="216" t="s">
        <v>136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284</v>
      </c>
      <c r="AT150" s="225" t="s">
        <v>132</v>
      </c>
      <c r="AU150" s="225" t="s">
        <v>81</v>
      </c>
      <c r="AY150" s="19" t="s">
        <v>130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284</v>
      </c>
      <c r="BM150" s="225" t="s">
        <v>874</v>
      </c>
    </row>
    <row r="151" s="2" customFormat="1">
      <c r="A151" s="40"/>
      <c r="B151" s="41"/>
      <c r="C151" s="42"/>
      <c r="D151" s="227" t="s">
        <v>139</v>
      </c>
      <c r="E151" s="42"/>
      <c r="F151" s="228" t="s">
        <v>324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139</v>
      </c>
      <c r="AU151" s="19" t="s">
        <v>81</v>
      </c>
    </row>
    <row r="152" s="2" customFormat="1" ht="16.5" customHeight="1">
      <c r="A152" s="40"/>
      <c r="B152" s="41"/>
      <c r="C152" s="214" t="s">
        <v>7</v>
      </c>
      <c r="D152" s="214" t="s">
        <v>132</v>
      </c>
      <c r="E152" s="215" t="s">
        <v>326</v>
      </c>
      <c r="F152" s="216" t="s">
        <v>327</v>
      </c>
      <c r="G152" s="217" t="s">
        <v>283</v>
      </c>
      <c r="H152" s="218">
        <v>1</v>
      </c>
      <c r="I152" s="219"/>
      <c r="J152" s="220">
        <f>ROUND(I152*H152,2)</f>
        <v>0</v>
      </c>
      <c r="K152" s="216" t="s">
        <v>136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284</v>
      </c>
      <c r="AT152" s="225" t="s">
        <v>132</v>
      </c>
      <c r="AU152" s="225" t="s">
        <v>81</v>
      </c>
      <c r="AY152" s="19" t="s">
        <v>130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284</v>
      </c>
      <c r="BM152" s="225" t="s">
        <v>875</v>
      </c>
    </row>
    <row r="153" s="2" customFormat="1">
      <c r="A153" s="40"/>
      <c r="B153" s="41"/>
      <c r="C153" s="42"/>
      <c r="D153" s="227" t="s">
        <v>139</v>
      </c>
      <c r="E153" s="42"/>
      <c r="F153" s="228" t="s">
        <v>329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139</v>
      </c>
      <c r="AU153" s="19" t="s">
        <v>81</v>
      </c>
    </row>
    <row r="154" s="2" customFormat="1" ht="16.5" customHeight="1">
      <c r="A154" s="40"/>
      <c r="B154" s="41"/>
      <c r="C154" s="214" t="s">
        <v>253</v>
      </c>
      <c r="D154" s="214" t="s">
        <v>132</v>
      </c>
      <c r="E154" s="215" t="s">
        <v>331</v>
      </c>
      <c r="F154" s="216" t="s">
        <v>332</v>
      </c>
      <c r="G154" s="217" t="s">
        <v>283</v>
      </c>
      <c r="H154" s="218">
        <v>1</v>
      </c>
      <c r="I154" s="219"/>
      <c r="J154" s="220">
        <f>ROUND(I154*H154,2)</f>
        <v>0</v>
      </c>
      <c r="K154" s="216" t="s">
        <v>136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284</v>
      </c>
      <c r="AT154" s="225" t="s">
        <v>132</v>
      </c>
      <c r="AU154" s="225" t="s">
        <v>81</v>
      </c>
      <c r="AY154" s="19" t="s">
        <v>130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284</v>
      </c>
      <c r="BM154" s="225" t="s">
        <v>876</v>
      </c>
    </row>
    <row r="155" s="2" customFormat="1">
      <c r="A155" s="40"/>
      <c r="B155" s="41"/>
      <c r="C155" s="42"/>
      <c r="D155" s="227" t="s">
        <v>139</v>
      </c>
      <c r="E155" s="42"/>
      <c r="F155" s="228" t="s">
        <v>334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81</v>
      </c>
    </row>
    <row r="156" s="2" customFormat="1" ht="16.5" customHeight="1">
      <c r="A156" s="40"/>
      <c r="B156" s="41"/>
      <c r="C156" s="214" t="s">
        <v>259</v>
      </c>
      <c r="D156" s="214" t="s">
        <v>132</v>
      </c>
      <c r="E156" s="215" t="s">
        <v>336</v>
      </c>
      <c r="F156" s="216" t="s">
        <v>337</v>
      </c>
      <c r="G156" s="217" t="s">
        <v>283</v>
      </c>
      <c r="H156" s="218">
        <v>1</v>
      </c>
      <c r="I156" s="219"/>
      <c r="J156" s="220">
        <f>ROUND(I156*H156,2)</f>
        <v>0</v>
      </c>
      <c r="K156" s="216" t="s">
        <v>136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284</v>
      </c>
      <c r="AT156" s="225" t="s">
        <v>132</v>
      </c>
      <c r="AU156" s="225" t="s">
        <v>81</v>
      </c>
      <c r="AY156" s="19" t="s">
        <v>130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284</v>
      </c>
      <c r="BM156" s="225" t="s">
        <v>877</v>
      </c>
    </row>
    <row r="157" s="2" customFormat="1">
      <c r="A157" s="40"/>
      <c r="B157" s="41"/>
      <c r="C157" s="42"/>
      <c r="D157" s="227" t="s">
        <v>139</v>
      </c>
      <c r="E157" s="42"/>
      <c r="F157" s="228" t="s">
        <v>339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139</v>
      </c>
      <c r="AU157" s="19" t="s">
        <v>81</v>
      </c>
    </row>
    <row r="158" s="2" customFormat="1" ht="16.5" customHeight="1">
      <c r="A158" s="40"/>
      <c r="B158" s="41"/>
      <c r="C158" s="214" t="s">
        <v>264</v>
      </c>
      <c r="D158" s="214" t="s">
        <v>132</v>
      </c>
      <c r="E158" s="215" t="s">
        <v>341</v>
      </c>
      <c r="F158" s="216" t="s">
        <v>342</v>
      </c>
      <c r="G158" s="217" t="s">
        <v>283</v>
      </c>
      <c r="H158" s="218">
        <v>1</v>
      </c>
      <c r="I158" s="219"/>
      <c r="J158" s="220">
        <f>ROUND(I158*H158,2)</f>
        <v>0</v>
      </c>
      <c r="K158" s="216" t="s">
        <v>136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284</v>
      </c>
      <c r="AT158" s="225" t="s">
        <v>132</v>
      </c>
      <c r="AU158" s="225" t="s">
        <v>81</v>
      </c>
      <c r="AY158" s="19" t="s">
        <v>130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284</v>
      </c>
      <c r="BM158" s="225" t="s">
        <v>878</v>
      </c>
    </row>
    <row r="159" s="2" customFormat="1">
      <c r="A159" s="40"/>
      <c r="B159" s="41"/>
      <c r="C159" s="42"/>
      <c r="D159" s="227" t="s">
        <v>139</v>
      </c>
      <c r="E159" s="42"/>
      <c r="F159" s="228" t="s">
        <v>344</v>
      </c>
      <c r="G159" s="42"/>
      <c r="H159" s="42"/>
      <c r="I159" s="229"/>
      <c r="J159" s="42"/>
      <c r="K159" s="42"/>
      <c r="L159" s="46"/>
      <c r="M159" s="266"/>
      <c r="N159" s="267"/>
      <c r="O159" s="268"/>
      <c r="P159" s="268"/>
      <c r="Q159" s="268"/>
      <c r="R159" s="268"/>
      <c r="S159" s="268"/>
      <c r="T159" s="269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139</v>
      </c>
      <c r="AU159" s="19" t="s">
        <v>81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mb45nXCglldGVLm9gpqB3QWndQeAxy9y7TFikhoEgnWBeEvd/fpN54NLlvMQ4zf3UB6BuY+RTHfOgP7GIOTL1g==" hashValue="yHVqRpBMkcmkl9eVtYVVa5LZTDLa6Z1IZWC3mHXLosyk2UtDGumwugvEcSYx2ASpBcWueYoXAnsmTWEk46Xd1g==" algorithmName="SHA-512" password="CC35"/>
  <autoFilter ref="C97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33412811"/>
    <hyperlink ref="F105" r:id="rId2" display="https://podminky.urs.cz/item/CS_URS_2024_02/155212216"/>
    <hyperlink ref="F108" r:id="rId3" display="https://podminky.urs.cz/item/CS_URS_2024_02/213311142"/>
    <hyperlink ref="F116" r:id="rId4" display="https://podminky.urs.cz/item/CS_URS_2024_02/998018002"/>
    <hyperlink ref="F120" r:id="rId5" display="https://podminky.urs.cz/item/CS_URS_2024_02/789321210"/>
    <hyperlink ref="F126" r:id="rId6" display="https://podminky.urs.cz/item/CS_URS_2024_02/789321215"/>
    <hyperlink ref="F130" r:id="rId7" display="https://podminky.urs.cz/item/CS_URS_2024_02/789321220"/>
    <hyperlink ref="F141" r:id="rId8" display="https://podminky.urs.cz/item/CS_URS_2024_02/030001000"/>
    <hyperlink ref="F143" r:id="rId9" display="https://podminky.urs.cz/item/CS_URS_2024_02/034002000"/>
    <hyperlink ref="F146" r:id="rId10" display="https://podminky.urs.cz/item/CS_URS_2024_02/041002000"/>
    <hyperlink ref="F149" r:id="rId11" display="https://podminky.urs.cz/item/CS_URS_2024_02/062002000"/>
    <hyperlink ref="F151" r:id="rId12" display="https://podminky.urs.cz/item/CS_URS_2024_02/062303000"/>
    <hyperlink ref="F153" r:id="rId13" display="https://podminky.urs.cz/item/CS_URS_2024_02/062503000"/>
    <hyperlink ref="F155" r:id="rId14" display="https://podminky.urs.cz/item/CS_URS_2024_02/063002000"/>
    <hyperlink ref="F157" r:id="rId15" display="https://podminky.urs.cz/item/CS_URS_2024_02/063603000"/>
    <hyperlink ref="F159" r:id="rId16" display="https://podminky.urs.cz/item/CS_URS_2024_02/065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879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880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881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882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883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884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885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886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887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888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889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890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891</v>
      </c>
      <c r="F19" s="291" t="s">
        <v>892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893</v>
      </c>
      <c r="F20" s="291" t="s">
        <v>894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895</v>
      </c>
      <c r="F21" s="291" t="s">
        <v>896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897</v>
      </c>
      <c r="F22" s="291" t="s">
        <v>898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85</v>
      </c>
      <c r="F23" s="291" t="s">
        <v>899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900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901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902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903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904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905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906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907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908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116</v>
      </c>
      <c r="F36" s="291"/>
      <c r="G36" s="291" t="s">
        <v>909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910</v>
      </c>
      <c r="F37" s="291"/>
      <c r="G37" s="291" t="s">
        <v>911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53</v>
      </c>
      <c r="F38" s="291"/>
      <c r="G38" s="291" t="s">
        <v>912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54</v>
      </c>
      <c r="F39" s="291"/>
      <c r="G39" s="291" t="s">
        <v>913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117</v>
      </c>
      <c r="F40" s="291"/>
      <c r="G40" s="291" t="s">
        <v>914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118</v>
      </c>
      <c r="F41" s="291"/>
      <c r="G41" s="291" t="s">
        <v>915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916</v>
      </c>
      <c r="F42" s="291"/>
      <c r="G42" s="291" t="s">
        <v>917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918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919</v>
      </c>
      <c r="F44" s="291"/>
      <c r="G44" s="291" t="s">
        <v>920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120</v>
      </c>
      <c r="F45" s="291"/>
      <c r="G45" s="291" t="s">
        <v>921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922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923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924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925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926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927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928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929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930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931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932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933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934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935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936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937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938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939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940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941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942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943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944</v>
      </c>
      <c r="D76" s="309"/>
      <c r="E76" s="309"/>
      <c r="F76" s="309" t="s">
        <v>945</v>
      </c>
      <c r="G76" s="310"/>
      <c r="H76" s="309" t="s">
        <v>54</v>
      </c>
      <c r="I76" s="309" t="s">
        <v>57</v>
      </c>
      <c r="J76" s="309" t="s">
        <v>946</v>
      </c>
      <c r="K76" s="308"/>
    </row>
    <row r="77" s="1" customFormat="1" ht="17.25" customHeight="1">
      <c r="B77" s="306"/>
      <c r="C77" s="311" t="s">
        <v>947</v>
      </c>
      <c r="D77" s="311"/>
      <c r="E77" s="311"/>
      <c r="F77" s="312" t="s">
        <v>948</v>
      </c>
      <c r="G77" s="313"/>
      <c r="H77" s="311"/>
      <c r="I77" s="311"/>
      <c r="J77" s="311" t="s">
        <v>949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53</v>
      </c>
      <c r="D79" s="316"/>
      <c r="E79" s="316"/>
      <c r="F79" s="317" t="s">
        <v>950</v>
      </c>
      <c r="G79" s="318"/>
      <c r="H79" s="294" t="s">
        <v>951</v>
      </c>
      <c r="I79" s="294" t="s">
        <v>952</v>
      </c>
      <c r="J79" s="294">
        <v>20</v>
      </c>
      <c r="K79" s="308"/>
    </row>
    <row r="80" s="1" customFormat="1" ht="15" customHeight="1">
      <c r="B80" s="306"/>
      <c r="C80" s="294" t="s">
        <v>953</v>
      </c>
      <c r="D80" s="294"/>
      <c r="E80" s="294"/>
      <c r="F80" s="317" t="s">
        <v>950</v>
      </c>
      <c r="G80" s="318"/>
      <c r="H80" s="294" t="s">
        <v>954</v>
      </c>
      <c r="I80" s="294" t="s">
        <v>952</v>
      </c>
      <c r="J80" s="294">
        <v>120</v>
      </c>
      <c r="K80" s="308"/>
    </row>
    <row r="81" s="1" customFormat="1" ht="15" customHeight="1">
      <c r="B81" s="319"/>
      <c r="C81" s="294" t="s">
        <v>955</v>
      </c>
      <c r="D81" s="294"/>
      <c r="E81" s="294"/>
      <c r="F81" s="317" t="s">
        <v>956</v>
      </c>
      <c r="G81" s="318"/>
      <c r="H81" s="294" t="s">
        <v>957</v>
      </c>
      <c r="I81" s="294" t="s">
        <v>952</v>
      </c>
      <c r="J81" s="294">
        <v>50</v>
      </c>
      <c r="K81" s="308"/>
    </row>
    <row r="82" s="1" customFormat="1" ht="15" customHeight="1">
      <c r="B82" s="319"/>
      <c r="C82" s="294" t="s">
        <v>958</v>
      </c>
      <c r="D82" s="294"/>
      <c r="E82" s="294"/>
      <c r="F82" s="317" t="s">
        <v>950</v>
      </c>
      <c r="G82" s="318"/>
      <c r="H82" s="294" t="s">
        <v>959</v>
      </c>
      <c r="I82" s="294" t="s">
        <v>960</v>
      </c>
      <c r="J82" s="294"/>
      <c r="K82" s="308"/>
    </row>
    <row r="83" s="1" customFormat="1" ht="15" customHeight="1">
      <c r="B83" s="319"/>
      <c r="C83" s="320" t="s">
        <v>961</v>
      </c>
      <c r="D83" s="320"/>
      <c r="E83" s="320"/>
      <c r="F83" s="321" t="s">
        <v>956</v>
      </c>
      <c r="G83" s="320"/>
      <c r="H83" s="320" t="s">
        <v>962</v>
      </c>
      <c r="I83" s="320" t="s">
        <v>952</v>
      </c>
      <c r="J83" s="320">
        <v>15</v>
      </c>
      <c r="K83" s="308"/>
    </row>
    <row r="84" s="1" customFormat="1" ht="15" customHeight="1">
      <c r="B84" s="319"/>
      <c r="C84" s="320" t="s">
        <v>963</v>
      </c>
      <c r="D84" s="320"/>
      <c r="E84" s="320"/>
      <c r="F84" s="321" t="s">
        <v>956</v>
      </c>
      <c r="G84" s="320"/>
      <c r="H84" s="320" t="s">
        <v>964</v>
      </c>
      <c r="I84" s="320" t="s">
        <v>952</v>
      </c>
      <c r="J84" s="320">
        <v>15</v>
      </c>
      <c r="K84" s="308"/>
    </row>
    <row r="85" s="1" customFormat="1" ht="15" customHeight="1">
      <c r="B85" s="319"/>
      <c r="C85" s="320" t="s">
        <v>965</v>
      </c>
      <c r="D85" s="320"/>
      <c r="E85" s="320"/>
      <c r="F85" s="321" t="s">
        <v>956</v>
      </c>
      <c r="G85" s="320"/>
      <c r="H85" s="320" t="s">
        <v>966</v>
      </c>
      <c r="I85" s="320" t="s">
        <v>952</v>
      </c>
      <c r="J85" s="320">
        <v>20</v>
      </c>
      <c r="K85" s="308"/>
    </row>
    <row r="86" s="1" customFormat="1" ht="15" customHeight="1">
      <c r="B86" s="319"/>
      <c r="C86" s="320" t="s">
        <v>967</v>
      </c>
      <c r="D86" s="320"/>
      <c r="E86" s="320"/>
      <c r="F86" s="321" t="s">
        <v>956</v>
      </c>
      <c r="G86" s="320"/>
      <c r="H86" s="320" t="s">
        <v>968</v>
      </c>
      <c r="I86" s="320" t="s">
        <v>952</v>
      </c>
      <c r="J86" s="320">
        <v>20</v>
      </c>
      <c r="K86" s="308"/>
    </row>
    <row r="87" s="1" customFormat="1" ht="15" customHeight="1">
      <c r="B87" s="319"/>
      <c r="C87" s="294" t="s">
        <v>969</v>
      </c>
      <c r="D87" s="294"/>
      <c r="E87" s="294"/>
      <c r="F87" s="317" t="s">
        <v>956</v>
      </c>
      <c r="G87" s="318"/>
      <c r="H87" s="294" t="s">
        <v>970</v>
      </c>
      <c r="I87" s="294" t="s">
        <v>952</v>
      </c>
      <c r="J87" s="294">
        <v>50</v>
      </c>
      <c r="K87" s="308"/>
    </row>
    <row r="88" s="1" customFormat="1" ht="15" customHeight="1">
      <c r="B88" s="319"/>
      <c r="C88" s="294" t="s">
        <v>971</v>
      </c>
      <c r="D88" s="294"/>
      <c r="E88" s="294"/>
      <c r="F88" s="317" t="s">
        <v>956</v>
      </c>
      <c r="G88" s="318"/>
      <c r="H88" s="294" t="s">
        <v>972</v>
      </c>
      <c r="I88" s="294" t="s">
        <v>952</v>
      </c>
      <c r="J88" s="294">
        <v>20</v>
      </c>
      <c r="K88" s="308"/>
    </row>
    <row r="89" s="1" customFormat="1" ht="15" customHeight="1">
      <c r="B89" s="319"/>
      <c r="C89" s="294" t="s">
        <v>973</v>
      </c>
      <c r="D89" s="294"/>
      <c r="E89" s="294"/>
      <c r="F89" s="317" t="s">
        <v>956</v>
      </c>
      <c r="G89" s="318"/>
      <c r="H89" s="294" t="s">
        <v>974</v>
      </c>
      <c r="I89" s="294" t="s">
        <v>952</v>
      </c>
      <c r="J89" s="294">
        <v>20</v>
      </c>
      <c r="K89" s="308"/>
    </row>
    <row r="90" s="1" customFormat="1" ht="15" customHeight="1">
      <c r="B90" s="319"/>
      <c r="C90" s="294" t="s">
        <v>975</v>
      </c>
      <c r="D90" s="294"/>
      <c r="E90" s="294"/>
      <c r="F90" s="317" t="s">
        <v>956</v>
      </c>
      <c r="G90" s="318"/>
      <c r="H90" s="294" t="s">
        <v>976</v>
      </c>
      <c r="I90" s="294" t="s">
        <v>952</v>
      </c>
      <c r="J90" s="294">
        <v>50</v>
      </c>
      <c r="K90" s="308"/>
    </row>
    <row r="91" s="1" customFormat="1" ht="15" customHeight="1">
      <c r="B91" s="319"/>
      <c r="C91" s="294" t="s">
        <v>977</v>
      </c>
      <c r="D91" s="294"/>
      <c r="E91" s="294"/>
      <c r="F91" s="317" t="s">
        <v>956</v>
      </c>
      <c r="G91" s="318"/>
      <c r="H91" s="294" t="s">
        <v>977</v>
      </c>
      <c r="I91" s="294" t="s">
        <v>952</v>
      </c>
      <c r="J91" s="294">
        <v>50</v>
      </c>
      <c r="K91" s="308"/>
    </row>
    <row r="92" s="1" customFormat="1" ht="15" customHeight="1">
      <c r="B92" s="319"/>
      <c r="C92" s="294" t="s">
        <v>978</v>
      </c>
      <c r="D92" s="294"/>
      <c r="E92" s="294"/>
      <c r="F92" s="317" t="s">
        <v>956</v>
      </c>
      <c r="G92" s="318"/>
      <c r="H92" s="294" t="s">
        <v>979</v>
      </c>
      <c r="I92" s="294" t="s">
        <v>952</v>
      </c>
      <c r="J92" s="294">
        <v>255</v>
      </c>
      <c r="K92" s="308"/>
    </row>
    <row r="93" s="1" customFormat="1" ht="15" customHeight="1">
      <c r="B93" s="319"/>
      <c r="C93" s="294" t="s">
        <v>980</v>
      </c>
      <c r="D93" s="294"/>
      <c r="E93" s="294"/>
      <c r="F93" s="317" t="s">
        <v>950</v>
      </c>
      <c r="G93" s="318"/>
      <c r="H93" s="294" t="s">
        <v>981</v>
      </c>
      <c r="I93" s="294" t="s">
        <v>982</v>
      </c>
      <c r="J93" s="294"/>
      <c r="K93" s="308"/>
    </row>
    <row r="94" s="1" customFormat="1" ht="15" customHeight="1">
      <c r="B94" s="319"/>
      <c r="C94" s="294" t="s">
        <v>983</v>
      </c>
      <c r="D94" s="294"/>
      <c r="E94" s="294"/>
      <c r="F94" s="317" t="s">
        <v>950</v>
      </c>
      <c r="G94" s="318"/>
      <c r="H94" s="294" t="s">
        <v>984</v>
      </c>
      <c r="I94" s="294" t="s">
        <v>985</v>
      </c>
      <c r="J94" s="294"/>
      <c r="K94" s="308"/>
    </row>
    <row r="95" s="1" customFormat="1" ht="15" customHeight="1">
      <c r="B95" s="319"/>
      <c r="C95" s="294" t="s">
        <v>986</v>
      </c>
      <c r="D95" s="294"/>
      <c r="E95" s="294"/>
      <c r="F95" s="317" t="s">
        <v>950</v>
      </c>
      <c r="G95" s="318"/>
      <c r="H95" s="294" t="s">
        <v>986</v>
      </c>
      <c r="I95" s="294" t="s">
        <v>985</v>
      </c>
      <c r="J95" s="294"/>
      <c r="K95" s="308"/>
    </row>
    <row r="96" s="1" customFormat="1" ht="15" customHeight="1">
      <c r="B96" s="319"/>
      <c r="C96" s="294" t="s">
        <v>38</v>
      </c>
      <c r="D96" s="294"/>
      <c r="E96" s="294"/>
      <c r="F96" s="317" t="s">
        <v>950</v>
      </c>
      <c r="G96" s="318"/>
      <c r="H96" s="294" t="s">
        <v>987</v>
      </c>
      <c r="I96" s="294" t="s">
        <v>985</v>
      </c>
      <c r="J96" s="294"/>
      <c r="K96" s="308"/>
    </row>
    <row r="97" s="1" customFormat="1" ht="15" customHeight="1">
      <c r="B97" s="319"/>
      <c r="C97" s="294" t="s">
        <v>48</v>
      </c>
      <c r="D97" s="294"/>
      <c r="E97" s="294"/>
      <c r="F97" s="317" t="s">
        <v>950</v>
      </c>
      <c r="G97" s="318"/>
      <c r="H97" s="294" t="s">
        <v>988</v>
      </c>
      <c r="I97" s="294" t="s">
        <v>985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989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944</v>
      </c>
      <c r="D103" s="309"/>
      <c r="E103" s="309"/>
      <c r="F103" s="309" t="s">
        <v>945</v>
      </c>
      <c r="G103" s="310"/>
      <c r="H103" s="309" t="s">
        <v>54</v>
      </c>
      <c r="I103" s="309" t="s">
        <v>57</v>
      </c>
      <c r="J103" s="309" t="s">
        <v>946</v>
      </c>
      <c r="K103" s="308"/>
    </row>
    <row r="104" s="1" customFormat="1" ht="17.25" customHeight="1">
      <c r="B104" s="306"/>
      <c r="C104" s="311" t="s">
        <v>947</v>
      </c>
      <c r="D104" s="311"/>
      <c r="E104" s="311"/>
      <c r="F104" s="312" t="s">
        <v>948</v>
      </c>
      <c r="G104" s="313"/>
      <c r="H104" s="311"/>
      <c r="I104" s="311"/>
      <c r="J104" s="311" t="s">
        <v>949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53</v>
      </c>
      <c r="D106" s="316"/>
      <c r="E106" s="316"/>
      <c r="F106" s="317" t="s">
        <v>950</v>
      </c>
      <c r="G106" s="294"/>
      <c r="H106" s="294" t="s">
        <v>990</v>
      </c>
      <c r="I106" s="294" t="s">
        <v>952</v>
      </c>
      <c r="J106" s="294">
        <v>20</v>
      </c>
      <c r="K106" s="308"/>
    </row>
    <row r="107" s="1" customFormat="1" ht="15" customHeight="1">
      <c r="B107" s="306"/>
      <c r="C107" s="294" t="s">
        <v>953</v>
      </c>
      <c r="D107" s="294"/>
      <c r="E107" s="294"/>
      <c r="F107" s="317" t="s">
        <v>950</v>
      </c>
      <c r="G107" s="294"/>
      <c r="H107" s="294" t="s">
        <v>990</v>
      </c>
      <c r="I107" s="294" t="s">
        <v>952</v>
      </c>
      <c r="J107" s="294">
        <v>120</v>
      </c>
      <c r="K107" s="308"/>
    </row>
    <row r="108" s="1" customFormat="1" ht="15" customHeight="1">
      <c r="B108" s="319"/>
      <c r="C108" s="294" t="s">
        <v>955</v>
      </c>
      <c r="D108" s="294"/>
      <c r="E108" s="294"/>
      <c r="F108" s="317" t="s">
        <v>956</v>
      </c>
      <c r="G108" s="294"/>
      <c r="H108" s="294" t="s">
        <v>990</v>
      </c>
      <c r="I108" s="294" t="s">
        <v>952</v>
      </c>
      <c r="J108" s="294">
        <v>50</v>
      </c>
      <c r="K108" s="308"/>
    </row>
    <row r="109" s="1" customFormat="1" ht="15" customHeight="1">
      <c r="B109" s="319"/>
      <c r="C109" s="294" t="s">
        <v>958</v>
      </c>
      <c r="D109" s="294"/>
      <c r="E109" s="294"/>
      <c r="F109" s="317" t="s">
        <v>950</v>
      </c>
      <c r="G109" s="294"/>
      <c r="H109" s="294" t="s">
        <v>990</v>
      </c>
      <c r="I109" s="294" t="s">
        <v>960</v>
      </c>
      <c r="J109" s="294"/>
      <c r="K109" s="308"/>
    </row>
    <row r="110" s="1" customFormat="1" ht="15" customHeight="1">
      <c r="B110" s="319"/>
      <c r="C110" s="294" t="s">
        <v>969</v>
      </c>
      <c r="D110" s="294"/>
      <c r="E110" s="294"/>
      <c r="F110" s="317" t="s">
        <v>956</v>
      </c>
      <c r="G110" s="294"/>
      <c r="H110" s="294" t="s">
        <v>990</v>
      </c>
      <c r="I110" s="294" t="s">
        <v>952</v>
      </c>
      <c r="J110" s="294">
        <v>50</v>
      </c>
      <c r="K110" s="308"/>
    </row>
    <row r="111" s="1" customFormat="1" ht="15" customHeight="1">
      <c r="B111" s="319"/>
      <c r="C111" s="294" t="s">
        <v>977</v>
      </c>
      <c r="D111" s="294"/>
      <c r="E111" s="294"/>
      <c r="F111" s="317" t="s">
        <v>956</v>
      </c>
      <c r="G111" s="294"/>
      <c r="H111" s="294" t="s">
        <v>990</v>
      </c>
      <c r="I111" s="294" t="s">
        <v>952</v>
      </c>
      <c r="J111" s="294">
        <v>50</v>
      </c>
      <c r="K111" s="308"/>
    </row>
    <row r="112" s="1" customFormat="1" ht="15" customHeight="1">
      <c r="B112" s="319"/>
      <c r="C112" s="294" t="s">
        <v>975</v>
      </c>
      <c r="D112" s="294"/>
      <c r="E112" s="294"/>
      <c r="F112" s="317" t="s">
        <v>956</v>
      </c>
      <c r="G112" s="294"/>
      <c r="H112" s="294" t="s">
        <v>990</v>
      </c>
      <c r="I112" s="294" t="s">
        <v>952</v>
      </c>
      <c r="J112" s="294">
        <v>50</v>
      </c>
      <c r="K112" s="308"/>
    </row>
    <row r="113" s="1" customFormat="1" ht="15" customHeight="1">
      <c r="B113" s="319"/>
      <c r="C113" s="294" t="s">
        <v>53</v>
      </c>
      <c r="D113" s="294"/>
      <c r="E113" s="294"/>
      <c r="F113" s="317" t="s">
        <v>950</v>
      </c>
      <c r="G113" s="294"/>
      <c r="H113" s="294" t="s">
        <v>991</v>
      </c>
      <c r="I113" s="294" t="s">
        <v>952</v>
      </c>
      <c r="J113" s="294">
        <v>20</v>
      </c>
      <c r="K113" s="308"/>
    </row>
    <row r="114" s="1" customFormat="1" ht="15" customHeight="1">
      <c r="B114" s="319"/>
      <c r="C114" s="294" t="s">
        <v>992</v>
      </c>
      <c r="D114" s="294"/>
      <c r="E114" s="294"/>
      <c r="F114" s="317" t="s">
        <v>950</v>
      </c>
      <c r="G114" s="294"/>
      <c r="H114" s="294" t="s">
        <v>993</v>
      </c>
      <c r="I114" s="294" t="s">
        <v>952</v>
      </c>
      <c r="J114" s="294">
        <v>120</v>
      </c>
      <c r="K114" s="308"/>
    </row>
    <row r="115" s="1" customFormat="1" ht="15" customHeight="1">
      <c r="B115" s="319"/>
      <c r="C115" s="294" t="s">
        <v>38</v>
      </c>
      <c r="D115" s="294"/>
      <c r="E115" s="294"/>
      <c r="F115" s="317" t="s">
        <v>950</v>
      </c>
      <c r="G115" s="294"/>
      <c r="H115" s="294" t="s">
        <v>994</v>
      </c>
      <c r="I115" s="294" t="s">
        <v>985</v>
      </c>
      <c r="J115" s="294"/>
      <c r="K115" s="308"/>
    </row>
    <row r="116" s="1" customFormat="1" ht="15" customHeight="1">
      <c r="B116" s="319"/>
      <c r="C116" s="294" t="s">
        <v>48</v>
      </c>
      <c r="D116" s="294"/>
      <c r="E116" s="294"/>
      <c r="F116" s="317" t="s">
        <v>950</v>
      </c>
      <c r="G116" s="294"/>
      <c r="H116" s="294" t="s">
        <v>995</v>
      </c>
      <c r="I116" s="294" t="s">
        <v>985</v>
      </c>
      <c r="J116" s="294"/>
      <c r="K116" s="308"/>
    </row>
    <row r="117" s="1" customFormat="1" ht="15" customHeight="1">
      <c r="B117" s="319"/>
      <c r="C117" s="294" t="s">
        <v>57</v>
      </c>
      <c r="D117" s="294"/>
      <c r="E117" s="294"/>
      <c r="F117" s="317" t="s">
        <v>950</v>
      </c>
      <c r="G117" s="294"/>
      <c r="H117" s="294" t="s">
        <v>996</v>
      </c>
      <c r="I117" s="294" t="s">
        <v>997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998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944</v>
      </c>
      <c r="D123" s="309"/>
      <c r="E123" s="309"/>
      <c r="F123" s="309" t="s">
        <v>945</v>
      </c>
      <c r="G123" s="310"/>
      <c r="H123" s="309" t="s">
        <v>54</v>
      </c>
      <c r="I123" s="309" t="s">
        <v>57</v>
      </c>
      <c r="J123" s="309" t="s">
        <v>946</v>
      </c>
      <c r="K123" s="338"/>
    </row>
    <row r="124" s="1" customFormat="1" ht="17.25" customHeight="1">
      <c r="B124" s="337"/>
      <c r="C124" s="311" t="s">
        <v>947</v>
      </c>
      <c r="D124" s="311"/>
      <c r="E124" s="311"/>
      <c r="F124" s="312" t="s">
        <v>948</v>
      </c>
      <c r="G124" s="313"/>
      <c r="H124" s="311"/>
      <c r="I124" s="311"/>
      <c r="J124" s="311" t="s">
        <v>949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953</v>
      </c>
      <c r="D126" s="316"/>
      <c r="E126" s="316"/>
      <c r="F126" s="317" t="s">
        <v>950</v>
      </c>
      <c r="G126" s="294"/>
      <c r="H126" s="294" t="s">
        <v>990</v>
      </c>
      <c r="I126" s="294" t="s">
        <v>952</v>
      </c>
      <c r="J126" s="294">
        <v>120</v>
      </c>
      <c r="K126" s="342"/>
    </row>
    <row r="127" s="1" customFormat="1" ht="15" customHeight="1">
      <c r="B127" s="339"/>
      <c r="C127" s="294" t="s">
        <v>999</v>
      </c>
      <c r="D127" s="294"/>
      <c r="E127" s="294"/>
      <c r="F127" s="317" t="s">
        <v>950</v>
      </c>
      <c r="G127" s="294"/>
      <c r="H127" s="294" t="s">
        <v>1000</v>
      </c>
      <c r="I127" s="294" t="s">
        <v>952</v>
      </c>
      <c r="J127" s="294" t="s">
        <v>1001</v>
      </c>
      <c r="K127" s="342"/>
    </row>
    <row r="128" s="1" customFormat="1" ht="15" customHeight="1">
      <c r="B128" s="339"/>
      <c r="C128" s="294" t="s">
        <v>85</v>
      </c>
      <c r="D128" s="294"/>
      <c r="E128" s="294"/>
      <c r="F128" s="317" t="s">
        <v>950</v>
      </c>
      <c r="G128" s="294"/>
      <c r="H128" s="294" t="s">
        <v>1002</v>
      </c>
      <c r="I128" s="294" t="s">
        <v>952</v>
      </c>
      <c r="J128" s="294" t="s">
        <v>1001</v>
      </c>
      <c r="K128" s="342"/>
    </row>
    <row r="129" s="1" customFormat="1" ht="15" customHeight="1">
      <c r="B129" s="339"/>
      <c r="C129" s="294" t="s">
        <v>961</v>
      </c>
      <c r="D129" s="294"/>
      <c r="E129" s="294"/>
      <c r="F129" s="317" t="s">
        <v>956</v>
      </c>
      <c r="G129" s="294"/>
      <c r="H129" s="294" t="s">
        <v>962</v>
      </c>
      <c r="I129" s="294" t="s">
        <v>952</v>
      </c>
      <c r="J129" s="294">
        <v>15</v>
      </c>
      <c r="K129" s="342"/>
    </row>
    <row r="130" s="1" customFormat="1" ht="15" customHeight="1">
      <c r="B130" s="339"/>
      <c r="C130" s="320" t="s">
        <v>963</v>
      </c>
      <c r="D130" s="320"/>
      <c r="E130" s="320"/>
      <c r="F130" s="321" t="s">
        <v>956</v>
      </c>
      <c r="G130" s="320"/>
      <c r="H130" s="320" t="s">
        <v>964</v>
      </c>
      <c r="I130" s="320" t="s">
        <v>952</v>
      </c>
      <c r="J130" s="320">
        <v>15</v>
      </c>
      <c r="K130" s="342"/>
    </row>
    <row r="131" s="1" customFormat="1" ht="15" customHeight="1">
      <c r="B131" s="339"/>
      <c r="C131" s="320" t="s">
        <v>965</v>
      </c>
      <c r="D131" s="320"/>
      <c r="E131" s="320"/>
      <c r="F131" s="321" t="s">
        <v>956</v>
      </c>
      <c r="G131" s="320"/>
      <c r="H131" s="320" t="s">
        <v>966</v>
      </c>
      <c r="I131" s="320" t="s">
        <v>952</v>
      </c>
      <c r="J131" s="320">
        <v>20</v>
      </c>
      <c r="K131" s="342"/>
    </row>
    <row r="132" s="1" customFormat="1" ht="15" customHeight="1">
      <c r="B132" s="339"/>
      <c r="C132" s="320" t="s">
        <v>967</v>
      </c>
      <c r="D132" s="320"/>
      <c r="E132" s="320"/>
      <c r="F132" s="321" t="s">
        <v>956</v>
      </c>
      <c r="G132" s="320"/>
      <c r="H132" s="320" t="s">
        <v>968</v>
      </c>
      <c r="I132" s="320" t="s">
        <v>952</v>
      </c>
      <c r="J132" s="320">
        <v>20</v>
      </c>
      <c r="K132" s="342"/>
    </row>
    <row r="133" s="1" customFormat="1" ht="15" customHeight="1">
      <c r="B133" s="339"/>
      <c r="C133" s="294" t="s">
        <v>955</v>
      </c>
      <c r="D133" s="294"/>
      <c r="E133" s="294"/>
      <c r="F133" s="317" t="s">
        <v>956</v>
      </c>
      <c r="G133" s="294"/>
      <c r="H133" s="294" t="s">
        <v>990</v>
      </c>
      <c r="I133" s="294" t="s">
        <v>952</v>
      </c>
      <c r="J133" s="294">
        <v>50</v>
      </c>
      <c r="K133" s="342"/>
    </row>
    <row r="134" s="1" customFormat="1" ht="15" customHeight="1">
      <c r="B134" s="339"/>
      <c r="C134" s="294" t="s">
        <v>969</v>
      </c>
      <c r="D134" s="294"/>
      <c r="E134" s="294"/>
      <c r="F134" s="317" t="s">
        <v>956</v>
      </c>
      <c r="G134" s="294"/>
      <c r="H134" s="294" t="s">
        <v>990</v>
      </c>
      <c r="I134" s="294" t="s">
        <v>952</v>
      </c>
      <c r="J134" s="294">
        <v>50</v>
      </c>
      <c r="K134" s="342"/>
    </row>
    <row r="135" s="1" customFormat="1" ht="15" customHeight="1">
      <c r="B135" s="339"/>
      <c r="C135" s="294" t="s">
        <v>975</v>
      </c>
      <c r="D135" s="294"/>
      <c r="E135" s="294"/>
      <c r="F135" s="317" t="s">
        <v>956</v>
      </c>
      <c r="G135" s="294"/>
      <c r="H135" s="294" t="s">
        <v>990</v>
      </c>
      <c r="I135" s="294" t="s">
        <v>952</v>
      </c>
      <c r="J135" s="294">
        <v>50</v>
      </c>
      <c r="K135" s="342"/>
    </row>
    <row r="136" s="1" customFormat="1" ht="15" customHeight="1">
      <c r="B136" s="339"/>
      <c r="C136" s="294" t="s">
        <v>977</v>
      </c>
      <c r="D136" s="294"/>
      <c r="E136" s="294"/>
      <c r="F136" s="317" t="s">
        <v>956</v>
      </c>
      <c r="G136" s="294"/>
      <c r="H136" s="294" t="s">
        <v>990</v>
      </c>
      <c r="I136" s="294" t="s">
        <v>952</v>
      </c>
      <c r="J136" s="294">
        <v>50</v>
      </c>
      <c r="K136" s="342"/>
    </row>
    <row r="137" s="1" customFormat="1" ht="15" customHeight="1">
      <c r="B137" s="339"/>
      <c r="C137" s="294" t="s">
        <v>978</v>
      </c>
      <c r="D137" s="294"/>
      <c r="E137" s="294"/>
      <c r="F137" s="317" t="s">
        <v>956</v>
      </c>
      <c r="G137" s="294"/>
      <c r="H137" s="294" t="s">
        <v>1003</v>
      </c>
      <c r="I137" s="294" t="s">
        <v>952</v>
      </c>
      <c r="J137" s="294">
        <v>255</v>
      </c>
      <c r="K137" s="342"/>
    </row>
    <row r="138" s="1" customFormat="1" ht="15" customHeight="1">
      <c r="B138" s="339"/>
      <c r="C138" s="294" t="s">
        <v>980</v>
      </c>
      <c r="D138" s="294"/>
      <c r="E138" s="294"/>
      <c r="F138" s="317" t="s">
        <v>950</v>
      </c>
      <c r="G138" s="294"/>
      <c r="H138" s="294" t="s">
        <v>1004</v>
      </c>
      <c r="I138" s="294" t="s">
        <v>982</v>
      </c>
      <c r="J138" s="294"/>
      <c r="K138" s="342"/>
    </row>
    <row r="139" s="1" customFormat="1" ht="15" customHeight="1">
      <c r="B139" s="339"/>
      <c r="C139" s="294" t="s">
        <v>983</v>
      </c>
      <c r="D139" s="294"/>
      <c r="E139" s="294"/>
      <c r="F139" s="317" t="s">
        <v>950</v>
      </c>
      <c r="G139" s="294"/>
      <c r="H139" s="294" t="s">
        <v>1005</v>
      </c>
      <c r="I139" s="294" t="s">
        <v>985</v>
      </c>
      <c r="J139" s="294"/>
      <c r="K139" s="342"/>
    </row>
    <row r="140" s="1" customFormat="1" ht="15" customHeight="1">
      <c r="B140" s="339"/>
      <c r="C140" s="294" t="s">
        <v>986</v>
      </c>
      <c r="D140" s="294"/>
      <c r="E140" s="294"/>
      <c r="F140" s="317" t="s">
        <v>950</v>
      </c>
      <c r="G140" s="294"/>
      <c r="H140" s="294" t="s">
        <v>986</v>
      </c>
      <c r="I140" s="294" t="s">
        <v>985</v>
      </c>
      <c r="J140" s="294"/>
      <c r="K140" s="342"/>
    </row>
    <row r="141" s="1" customFormat="1" ht="15" customHeight="1">
      <c r="B141" s="339"/>
      <c r="C141" s="294" t="s">
        <v>38</v>
      </c>
      <c r="D141" s="294"/>
      <c r="E141" s="294"/>
      <c r="F141" s="317" t="s">
        <v>950</v>
      </c>
      <c r="G141" s="294"/>
      <c r="H141" s="294" t="s">
        <v>1006</v>
      </c>
      <c r="I141" s="294" t="s">
        <v>985</v>
      </c>
      <c r="J141" s="294"/>
      <c r="K141" s="342"/>
    </row>
    <row r="142" s="1" customFormat="1" ht="15" customHeight="1">
      <c r="B142" s="339"/>
      <c r="C142" s="294" t="s">
        <v>1007</v>
      </c>
      <c r="D142" s="294"/>
      <c r="E142" s="294"/>
      <c r="F142" s="317" t="s">
        <v>950</v>
      </c>
      <c r="G142" s="294"/>
      <c r="H142" s="294" t="s">
        <v>1008</v>
      </c>
      <c r="I142" s="294" t="s">
        <v>985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1009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944</v>
      </c>
      <c r="D148" s="309"/>
      <c r="E148" s="309"/>
      <c r="F148" s="309" t="s">
        <v>945</v>
      </c>
      <c r="G148" s="310"/>
      <c r="H148" s="309" t="s">
        <v>54</v>
      </c>
      <c r="I148" s="309" t="s">
        <v>57</v>
      </c>
      <c r="J148" s="309" t="s">
        <v>946</v>
      </c>
      <c r="K148" s="308"/>
    </row>
    <row r="149" s="1" customFormat="1" ht="17.25" customHeight="1">
      <c r="B149" s="306"/>
      <c r="C149" s="311" t="s">
        <v>947</v>
      </c>
      <c r="D149" s="311"/>
      <c r="E149" s="311"/>
      <c r="F149" s="312" t="s">
        <v>948</v>
      </c>
      <c r="G149" s="313"/>
      <c r="H149" s="311"/>
      <c r="I149" s="311"/>
      <c r="J149" s="311" t="s">
        <v>949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953</v>
      </c>
      <c r="D151" s="294"/>
      <c r="E151" s="294"/>
      <c r="F151" s="347" t="s">
        <v>950</v>
      </c>
      <c r="G151" s="294"/>
      <c r="H151" s="346" t="s">
        <v>990</v>
      </c>
      <c r="I151" s="346" t="s">
        <v>952</v>
      </c>
      <c r="J151" s="346">
        <v>120</v>
      </c>
      <c r="K151" s="342"/>
    </row>
    <row r="152" s="1" customFormat="1" ht="15" customHeight="1">
      <c r="B152" s="319"/>
      <c r="C152" s="346" t="s">
        <v>999</v>
      </c>
      <c r="D152" s="294"/>
      <c r="E152" s="294"/>
      <c r="F152" s="347" t="s">
        <v>950</v>
      </c>
      <c r="G152" s="294"/>
      <c r="H152" s="346" t="s">
        <v>1010</v>
      </c>
      <c r="I152" s="346" t="s">
        <v>952</v>
      </c>
      <c r="J152" s="346" t="s">
        <v>1001</v>
      </c>
      <c r="K152" s="342"/>
    </row>
    <row r="153" s="1" customFormat="1" ht="15" customHeight="1">
      <c r="B153" s="319"/>
      <c r="C153" s="346" t="s">
        <v>85</v>
      </c>
      <c r="D153" s="294"/>
      <c r="E153" s="294"/>
      <c r="F153" s="347" t="s">
        <v>950</v>
      </c>
      <c r="G153" s="294"/>
      <c r="H153" s="346" t="s">
        <v>1011</v>
      </c>
      <c r="I153" s="346" t="s">
        <v>952</v>
      </c>
      <c r="J153" s="346" t="s">
        <v>1001</v>
      </c>
      <c r="K153" s="342"/>
    </row>
    <row r="154" s="1" customFormat="1" ht="15" customHeight="1">
      <c r="B154" s="319"/>
      <c r="C154" s="346" t="s">
        <v>955</v>
      </c>
      <c r="D154" s="294"/>
      <c r="E154" s="294"/>
      <c r="F154" s="347" t="s">
        <v>956</v>
      </c>
      <c r="G154" s="294"/>
      <c r="H154" s="346" t="s">
        <v>990</v>
      </c>
      <c r="I154" s="346" t="s">
        <v>952</v>
      </c>
      <c r="J154" s="346">
        <v>50</v>
      </c>
      <c r="K154" s="342"/>
    </row>
    <row r="155" s="1" customFormat="1" ht="15" customHeight="1">
      <c r="B155" s="319"/>
      <c r="C155" s="346" t="s">
        <v>958</v>
      </c>
      <c r="D155" s="294"/>
      <c r="E155" s="294"/>
      <c r="F155" s="347" t="s">
        <v>950</v>
      </c>
      <c r="G155" s="294"/>
      <c r="H155" s="346" t="s">
        <v>990</v>
      </c>
      <c r="I155" s="346" t="s">
        <v>960</v>
      </c>
      <c r="J155" s="346"/>
      <c r="K155" s="342"/>
    </row>
    <row r="156" s="1" customFormat="1" ht="15" customHeight="1">
      <c r="B156" s="319"/>
      <c r="C156" s="346" t="s">
        <v>969</v>
      </c>
      <c r="D156" s="294"/>
      <c r="E156" s="294"/>
      <c r="F156" s="347" t="s">
        <v>956</v>
      </c>
      <c r="G156" s="294"/>
      <c r="H156" s="346" t="s">
        <v>990</v>
      </c>
      <c r="I156" s="346" t="s">
        <v>952</v>
      </c>
      <c r="J156" s="346">
        <v>50</v>
      </c>
      <c r="K156" s="342"/>
    </row>
    <row r="157" s="1" customFormat="1" ht="15" customHeight="1">
      <c r="B157" s="319"/>
      <c r="C157" s="346" t="s">
        <v>977</v>
      </c>
      <c r="D157" s="294"/>
      <c r="E157" s="294"/>
      <c r="F157" s="347" t="s">
        <v>956</v>
      </c>
      <c r="G157" s="294"/>
      <c r="H157" s="346" t="s">
        <v>990</v>
      </c>
      <c r="I157" s="346" t="s">
        <v>952</v>
      </c>
      <c r="J157" s="346">
        <v>50</v>
      </c>
      <c r="K157" s="342"/>
    </row>
    <row r="158" s="1" customFormat="1" ht="15" customHeight="1">
      <c r="B158" s="319"/>
      <c r="C158" s="346" t="s">
        <v>975</v>
      </c>
      <c r="D158" s="294"/>
      <c r="E158" s="294"/>
      <c r="F158" s="347" t="s">
        <v>956</v>
      </c>
      <c r="G158" s="294"/>
      <c r="H158" s="346" t="s">
        <v>990</v>
      </c>
      <c r="I158" s="346" t="s">
        <v>952</v>
      </c>
      <c r="J158" s="346">
        <v>50</v>
      </c>
      <c r="K158" s="342"/>
    </row>
    <row r="159" s="1" customFormat="1" ht="15" customHeight="1">
      <c r="B159" s="319"/>
      <c r="C159" s="346" t="s">
        <v>102</v>
      </c>
      <c r="D159" s="294"/>
      <c r="E159" s="294"/>
      <c r="F159" s="347" t="s">
        <v>950</v>
      </c>
      <c r="G159" s="294"/>
      <c r="H159" s="346" t="s">
        <v>1012</v>
      </c>
      <c r="I159" s="346" t="s">
        <v>952</v>
      </c>
      <c r="J159" s="346" t="s">
        <v>1013</v>
      </c>
      <c r="K159" s="342"/>
    </row>
    <row r="160" s="1" customFormat="1" ht="15" customHeight="1">
      <c r="B160" s="319"/>
      <c r="C160" s="346" t="s">
        <v>1014</v>
      </c>
      <c r="D160" s="294"/>
      <c r="E160" s="294"/>
      <c r="F160" s="347" t="s">
        <v>950</v>
      </c>
      <c r="G160" s="294"/>
      <c r="H160" s="346" t="s">
        <v>1015</v>
      </c>
      <c r="I160" s="346" t="s">
        <v>985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1016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944</v>
      </c>
      <c r="D166" s="309"/>
      <c r="E166" s="309"/>
      <c r="F166" s="309" t="s">
        <v>945</v>
      </c>
      <c r="G166" s="351"/>
      <c r="H166" s="352" t="s">
        <v>54</v>
      </c>
      <c r="I166" s="352" t="s">
        <v>57</v>
      </c>
      <c r="J166" s="309" t="s">
        <v>946</v>
      </c>
      <c r="K166" s="286"/>
    </row>
    <row r="167" s="1" customFormat="1" ht="17.25" customHeight="1">
      <c r="B167" s="287"/>
      <c r="C167" s="311" t="s">
        <v>947</v>
      </c>
      <c r="D167" s="311"/>
      <c r="E167" s="311"/>
      <c r="F167" s="312" t="s">
        <v>948</v>
      </c>
      <c r="G167" s="353"/>
      <c r="H167" s="354"/>
      <c r="I167" s="354"/>
      <c r="J167" s="311" t="s">
        <v>949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953</v>
      </c>
      <c r="D169" s="294"/>
      <c r="E169" s="294"/>
      <c r="F169" s="317" t="s">
        <v>950</v>
      </c>
      <c r="G169" s="294"/>
      <c r="H169" s="294" t="s">
        <v>990</v>
      </c>
      <c r="I169" s="294" t="s">
        <v>952</v>
      </c>
      <c r="J169" s="294">
        <v>120</v>
      </c>
      <c r="K169" s="342"/>
    </row>
    <row r="170" s="1" customFormat="1" ht="15" customHeight="1">
      <c r="B170" s="319"/>
      <c r="C170" s="294" t="s">
        <v>999</v>
      </c>
      <c r="D170" s="294"/>
      <c r="E170" s="294"/>
      <c r="F170" s="317" t="s">
        <v>950</v>
      </c>
      <c r="G170" s="294"/>
      <c r="H170" s="294" t="s">
        <v>1000</v>
      </c>
      <c r="I170" s="294" t="s">
        <v>952</v>
      </c>
      <c r="J170" s="294" t="s">
        <v>1001</v>
      </c>
      <c r="K170" s="342"/>
    </row>
    <row r="171" s="1" customFormat="1" ht="15" customHeight="1">
      <c r="B171" s="319"/>
      <c r="C171" s="294" t="s">
        <v>85</v>
      </c>
      <c r="D171" s="294"/>
      <c r="E171" s="294"/>
      <c r="F171" s="317" t="s">
        <v>950</v>
      </c>
      <c r="G171" s="294"/>
      <c r="H171" s="294" t="s">
        <v>1017</v>
      </c>
      <c r="I171" s="294" t="s">
        <v>952</v>
      </c>
      <c r="J171" s="294" t="s">
        <v>1001</v>
      </c>
      <c r="K171" s="342"/>
    </row>
    <row r="172" s="1" customFormat="1" ht="15" customHeight="1">
      <c r="B172" s="319"/>
      <c r="C172" s="294" t="s">
        <v>955</v>
      </c>
      <c r="D172" s="294"/>
      <c r="E172" s="294"/>
      <c r="F172" s="317" t="s">
        <v>956</v>
      </c>
      <c r="G172" s="294"/>
      <c r="H172" s="294" t="s">
        <v>1017</v>
      </c>
      <c r="I172" s="294" t="s">
        <v>952</v>
      </c>
      <c r="J172" s="294">
        <v>50</v>
      </c>
      <c r="K172" s="342"/>
    </row>
    <row r="173" s="1" customFormat="1" ht="15" customHeight="1">
      <c r="B173" s="319"/>
      <c r="C173" s="294" t="s">
        <v>958</v>
      </c>
      <c r="D173" s="294"/>
      <c r="E173" s="294"/>
      <c r="F173" s="317" t="s">
        <v>950</v>
      </c>
      <c r="G173" s="294"/>
      <c r="H173" s="294" t="s">
        <v>1017</v>
      </c>
      <c r="I173" s="294" t="s">
        <v>960</v>
      </c>
      <c r="J173" s="294"/>
      <c r="K173" s="342"/>
    </row>
    <row r="174" s="1" customFormat="1" ht="15" customHeight="1">
      <c r="B174" s="319"/>
      <c r="C174" s="294" t="s">
        <v>969</v>
      </c>
      <c r="D174" s="294"/>
      <c r="E174" s="294"/>
      <c r="F174" s="317" t="s">
        <v>956</v>
      </c>
      <c r="G174" s="294"/>
      <c r="H174" s="294" t="s">
        <v>1017</v>
      </c>
      <c r="I174" s="294" t="s">
        <v>952</v>
      </c>
      <c r="J174" s="294">
        <v>50</v>
      </c>
      <c r="K174" s="342"/>
    </row>
    <row r="175" s="1" customFormat="1" ht="15" customHeight="1">
      <c r="B175" s="319"/>
      <c r="C175" s="294" t="s">
        <v>977</v>
      </c>
      <c r="D175" s="294"/>
      <c r="E175" s="294"/>
      <c r="F175" s="317" t="s">
        <v>956</v>
      </c>
      <c r="G175" s="294"/>
      <c r="H175" s="294" t="s">
        <v>1017</v>
      </c>
      <c r="I175" s="294" t="s">
        <v>952</v>
      </c>
      <c r="J175" s="294">
        <v>50</v>
      </c>
      <c r="K175" s="342"/>
    </row>
    <row r="176" s="1" customFormat="1" ht="15" customHeight="1">
      <c r="B176" s="319"/>
      <c r="C176" s="294" t="s">
        <v>975</v>
      </c>
      <c r="D176" s="294"/>
      <c r="E176" s="294"/>
      <c r="F176" s="317" t="s">
        <v>956</v>
      </c>
      <c r="G176" s="294"/>
      <c r="H176" s="294" t="s">
        <v>1017</v>
      </c>
      <c r="I176" s="294" t="s">
        <v>952</v>
      </c>
      <c r="J176" s="294">
        <v>50</v>
      </c>
      <c r="K176" s="342"/>
    </row>
    <row r="177" s="1" customFormat="1" ht="15" customHeight="1">
      <c r="B177" s="319"/>
      <c r="C177" s="294" t="s">
        <v>116</v>
      </c>
      <c r="D177" s="294"/>
      <c r="E177" s="294"/>
      <c r="F177" s="317" t="s">
        <v>950</v>
      </c>
      <c r="G177" s="294"/>
      <c r="H177" s="294" t="s">
        <v>1018</v>
      </c>
      <c r="I177" s="294" t="s">
        <v>1019</v>
      </c>
      <c r="J177" s="294"/>
      <c r="K177" s="342"/>
    </row>
    <row r="178" s="1" customFormat="1" ht="15" customHeight="1">
      <c r="B178" s="319"/>
      <c r="C178" s="294" t="s">
        <v>57</v>
      </c>
      <c r="D178" s="294"/>
      <c r="E178" s="294"/>
      <c r="F178" s="317" t="s">
        <v>950</v>
      </c>
      <c r="G178" s="294"/>
      <c r="H178" s="294" t="s">
        <v>1020</v>
      </c>
      <c r="I178" s="294" t="s">
        <v>1021</v>
      </c>
      <c r="J178" s="294">
        <v>1</v>
      </c>
      <c r="K178" s="342"/>
    </row>
    <row r="179" s="1" customFormat="1" ht="15" customHeight="1">
      <c r="B179" s="319"/>
      <c r="C179" s="294" t="s">
        <v>53</v>
      </c>
      <c r="D179" s="294"/>
      <c r="E179" s="294"/>
      <c r="F179" s="317" t="s">
        <v>950</v>
      </c>
      <c r="G179" s="294"/>
      <c r="H179" s="294" t="s">
        <v>1022</v>
      </c>
      <c r="I179" s="294" t="s">
        <v>952</v>
      </c>
      <c r="J179" s="294">
        <v>20</v>
      </c>
      <c r="K179" s="342"/>
    </row>
    <row r="180" s="1" customFormat="1" ht="15" customHeight="1">
      <c r="B180" s="319"/>
      <c r="C180" s="294" t="s">
        <v>54</v>
      </c>
      <c r="D180" s="294"/>
      <c r="E180" s="294"/>
      <c r="F180" s="317" t="s">
        <v>950</v>
      </c>
      <c r="G180" s="294"/>
      <c r="H180" s="294" t="s">
        <v>1023</v>
      </c>
      <c r="I180" s="294" t="s">
        <v>952</v>
      </c>
      <c r="J180" s="294">
        <v>255</v>
      </c>
      <c r="K180" s="342"/>
    </row>
    <row r="181" s="1" customFormat="1" ht="15" customHeight="1">
      <c r="B181" s="319"/>
      <c r="C181" s="294" t="s">
        <v>117</v>
      </c>
      <c r="D181" s="294"/>
      <c r="E181" s="294"/>
      <c r="F181" s="317" t="s">
        <v>950</v>
      </c>
      <c r="G181" s="294"/>
      <c r="H181" s="294" t="s">
        <v>914</v>
      </c>
      <c r="I181" s="294" t="s">
        <v>952</v>
      </c>
      <c r="J181" s="294">
        <v>10</v>
      </c>
      <c r="K181" s="342"/>
    </row>
    <row r="182" s="1" customFormat="1" ht="15" customHeight="1">
      <c r="B182" s="319"/>
      <c r="C182" s="294" t="s">
        <v>118</v>
      </c>
      <c r="D182" s="294"/>
      <c r="E182" s="294"/>
      <c r="F182" s="317" t="s">
        <v>950</v>
      </c>
      <c r="G182" s="294"/>
      <c r="H182" s="294" t="s">
        <v>1024</v>
      </c>
      <c r="I182" s="294" t="s">
        <v>985</v>
      </c>
      <c r="J182" s="294"/>
      <c r="K182" s="342"/>
    </row>
    <row r="183" s="1" customFormat="1" ht="15" customHeight="1">
      <c r="B183" s="319"/>
      <c r="C183" s="294" t="s">
        <v>1025</v>
      </c>
      <c r="D183" s="294"/>
      <c r="E183" s="294"/>
      <c r="F183" s="317" t="s">
        <v>950</v>
      </c>
      <c r="G183" s="294"/>
      <c r="H183" s="294" t="s">
        <v>1026</v>
      </c>
      <c r="I183" s="294" t="s">
        <v>985</v>
      </c>
      <c r="J183" s="294"/>
      <c r="K183" s="342"/>
    </row>
    <row r="184" s="1" customFormat="1" ht="15" customHeight="1">
      <c r="B184" s="319"/>
      <c r="C184" s="294" t="s">
        <v>1014</v>
      </c>
      <c r="D184" s="294"/>
      <c r="E184" s="294"/>
      <c r="F184" s="317" t="s">
        <v>950</v>
      </c>
      <c r="G184" s="294"/>
      <c r="H184" s="294" t="s">
        <v>1027</v>
      </c>
      <c r="I184" s="294" t="s">
        <v>985</v>
      </c>
      <c r="J184" s="294"/>
      <c r="K184" s="342"/>
    </row>
    <row r="185" s="1" customFormat="1" ht="15" customHeight="1">
      <c r="B185" s="319"/>
      <c r="C185" s="294" t="s">
        <v>120</v>
      </c>
      <c r="D185" s="294"/>
      <c r="E185" s="294"/>
      <c r="F185" s="317" t="s">
        <v>956</v>
      </c>
      <c r="G185" s="294"/>
      <c r="H185" s="294" t="s">
        <v>1028</v>
      </c>
      <c r="I185" s="294" t="s">
        <v>952</v>
      </c>
      <c r="J185" s="294">
        <v>50</v>
      </c>
      <c r="K185" s="342"/>
    </row>
    <row r="186" s="1" customFormat="1" ht="15" customHeight="1">
      <c r="B186" s="319"/>
      <c r="C186" s="294" t="s">
        <v>1029</v>
      </c>
      <c r="D186" s="294"/>
      <c r="E186" s="294"/>
      <c r="F186" s="317" t="s">
        <v>956</v>
      </c>
      <c r="G186" s="294"/>
      <c r="H186" s="294" t="s">
        <v>1030</v>
      </c>
      <c r="I186" s="294" t="s">
        <v>1031</v>
      </c>
      <c r="J186" s="294"/>
      <c r="K186" s="342"/>
    </row>
    <row r="187" s="1" customFormat="1" ht="15" customHeight="1">
      <c r="B187" s="319"/>
      <c r="C187" s="294" t="s">
        <v>1032</v>
      </c>
      <c r="D187" s="294"/>
      <c r="E187" s="294"/>
      <c r="F187" s="317" t="s">
        <v>956</v>
      </c>
      <c r="G187" s="294"/>
      <c r="H187" s="294" t="s">
        <v>1033</v>
      </c>
      <c r="I187" s="294" t="s">
        <v>1031</v>
      </c>
      <c r="J187" s="294"/>
      <c r="K187" s="342"/>
    </row>
    <row r="188" s="1" customFormat="1" ht="15" customHeight="1">
      <c r="B188" s="319"/>
      <c r="C188" s="294" t="s">
        <v>1034</v>
      </c>
      <c r="D188" s="294"/>
      <c r="E188" s="294"/>
      <c r="F188" s="317" t="s">
        <v>956</v>
      </c>
      <c r="G188" s="294"/>
      <c r="H188" s="294" t="s">
        <v>1035</v>
      </c>
      <c r="I188" s="294" t="s">
        <v>1031</v>
      </c>
      <c r="J188" s="294"/>
      <c r="K188" s="342"/>
    </row>
    <row r="189" s="1" customFormat="1" ht="15" customHeight="1">
      <c r="B189" s="319"/>
      <c r="C189" s="355" t="s">
        <v>1036</v>
      </c>
      <c r="D189" s="294"/>
      <c r="E189" s="294"/>
      <c r="F189" s="317" t="s">
        <v>956</v>
      </c>
      <c r="G189" s="294"/>
      <c r="H189" s="294" t="s">
        <v>1037</v>
      </c>
      <c r="I189" s="294" t="s">
        <v>1038</v>
      </c>
      <c r="J189" s="356" t="s">
        <v>1039</v>
      </c>
      <c r="K189" s="342"/>
    </row>
    <row r="190" s="17" customFormat="1" ht="15" customHeight="1">
      <c r="B190" s="357"/>
      <c r="C190" s="358" t="s">
        <v>1040</v>
      </c>
      <c r="D190" s="359"/>
      <c r="E190" s="359"/>
      <c r="F190" s="360" t="s">
        <v>956</v>
      </c>
      <c r="G190" s="359"/>
      <c r="H190" s="359" t="s">
        <v>1041</v>
      </c>
      <c r="I190" s="359" t="s">
        <v>1038</v>
      </c>
      <c r="J190" s="361" t="s">
        <v>1039</v>
      </c>
      <c r="K190" s="362"/>
    </row>
    <row r="191" s="1" customFormat="1" ht="15" customHeight="1">
      <c r="B191" s="319"/>
      <c r="C191" s="355" t="s">
        <v>42</v>
      </c>
      <c r="D191" s="294"/>
      <c r="E191" s="294"/>
      <c r="F191" s="317" t="s">
        <v>950</v>
      </c>
      <c r="G191" s="294"/>
      <c r="H191" s="291" t="s">
        <v>1042</v>
      </c>
      <c r="I191" s="294" t="s">
        <v>1043</v>
      </c>
      <c r="J191" s="294"/>
      <c r="K191" s="342"/>
    </row>
    <row r="192" s="1" customFormat="1" ht="15" customHeight="1">
      <c r="B192" s="319"/>
      <c r="C192" s="355" t="s">
        <v>1044</v>
      </c>
      <c r="D192" s="294"/>
      <c r="E192" s="294"/>
      <c r="F192" s="317" t="s">
        <v>950</v>
      </c>
      <c r="G192" s="294"/>
      <c r="H192" s="294" t="s">
        <v>1045</v>
      </c>
      <c r="I192" s="294" t="s">
        <v>985</v>
      </c>
      <c r="J192" s="294"/>
      <c r="K192" s="342"/>
    </row>
    <row r="193" s="1" customFormat="1" ht="15" customHeight="1">
      <c r="B193" s="319"/>
      <c r="C193" s="355" t="s">
        <v>1046</v>
      </c>
      <c r="D193" s="294"/>
      <c r="E193" s="294"/>
      <c r="F193" s="317" t="s">
        <v>950</v>
      </c>
      <c r="G193" s="294"/>
      <c r="H193" s="294" t="s">
        <v>1047</v>
      </c>
      <c r="I193" s="294" t="s">
        <v>985</v>
      </c>
      <c r="J193" s="294"/>
      <c r="K193" s="342"/>
    </row>
    <row r="194" s="1" customFormat="1" ht="15" customHeight="1">
      <c r="B194" s="319"/>
      <c r="C194" s="355" t="s">
        <v>1048</v>
      </c>
      <c r="D194" s="294"/>
      <c r="E194" s="294"/>
      <c r="F194" s="317" t="s">
        <v>956</v>
      </c>
      <c r="G194" s="294"/>
      <c r="H194" s="294" t="s">
        <v>1049</v>
      </c>
      <c r="I194" s="294" t="s">
        <v>985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1050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1051</v>
      </c>
      <c r="D201" s="364"/>
      <c r="E201" s="364"/>
      <c r="F201" s="364" t="s">
        <v>1052</v>
      </c>
      <c r="G201" s="365"/>
      <c r="H201" s="364" t="s">
        <v>1053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1043</v>
      </c>
      <c r="D203" s="294"/>
      <c r="E203" s="294"/>
      <c r="F203" s="317" t="s">
        <v>43</v>
      </c>
      <c r="G203" s="294"/>
      <c r="H203" s="294" t="s">
        <v>1054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44</v>
      </c>
      <c r="G204" s="294"/>
      <c r="H204" s="294" t="s">
        <v>1055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47</v>
      </c>
      <c r="G205" s="294"/>
      <c r="H205" s="294" t="s">
        <v>1056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45</v>
      </c>
      <c r="G206" s="294"/>
      <c r="H206" s="294" t="s">
        <v>1057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46</v>
      </c>
      <c r="G207" s="294"/>
      <c r="H207" s="294" t="s">
        <v>1058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997</v>
      </c>
      <c r="D209" s="294"/>
      <c r="E209" s="294"/>
      <c r="F209" s="317" t="s">
        <v>78</v>
      </c>
      <c r="G209" s="294"/>
      <c r="H209" s="294" t="s">
        <v>1059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893</v>
      </c>
      <c r="G210" s="294"/>
      <c r="H210" s="294" t="s">
        <v>894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891</v>
      </c>
      <c r="G211" s="294"/>
      <c r="H211" s="294" t="s">
        <v>1060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895</v>
      </c>
      <c r="G212" s="355"/>
      <c r="H212" s="346" t="s">
        <v>896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897</v>
      </c>
      <c r="G213" s="355"/>
      <c r="H213" s="346" t="s">
        <v>1061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1021</v>
      </c>
      <c r="D215" s="294"/>
      <c r="E215" s="294"/>
      <c r="F215" s="317">
        <v>1</v>
      </c>
      <c r="G215" s="355"/>
      <c r="H215" s="346" t="s">
        <v>1062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1063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1064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1065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NTB-MÍRA\Miroslav Morávek</dc:creator>
  <cp:lastModifiedBy>NTB-MÍRA\Miroslav Morávek</cp:lastModifiedBy>
  <dcterms:created xsi:type="dcterms:W3CDTF">2024-09-03T11:30:11Z</dcterms:created>
  <dcterms:modified xsi:type="dcterms:W3CDTF">2024-09-03T11:30:19Z</dcterms:modified>
</cp:coreProperties>
</file>