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3x24 - Střecha části -C-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'03x24 - Střecha části -C-'!$C$137:$K$847</definedName>
    <definedName name="_xlnm.Print_Area" localSheetId="1">'03x24 - Střecha části -C-'!$C$4:$J$76,'03x24 - Střecha části -C-'!$C$82:$J$119,'03x24 - Střecha části -C-'!$C$125:$K$847</definedName>
    <definedName name="_xlnm.Print_Titles" localSheetId="1">'03x24 - Střecha části -C-'!$137:$137</definedName>
    <definedName name="_xlnm.Print_Area" localSheetId="2">'Seznam figur'!$C$4:$G$41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847"/>
  <c r="BH847"/>
  <c r="BG847"/>
  <c r="BF847"/>
  <c r="T847"/>
  <c r="T846"/>
  <c r="R847"/>
  <c r="R846"/>
  <c r="P847"/>
  <c r="P846"/>
  <c r="BI845"/>
  <c r="BH845"/>
  <c r="BG845"/>
  <c r="BF845"/>
  <c r="T845"/>
  <c r="T844"/>
  <c r="R845"/>
  <c r="R844"/>
  <c r="P845"/>
  <c r="P844"/>
  <c r="BI843"/>
  <c r="BH843"/>
  <c r="BG843"/>
  <c r="BF843"/>
  <c r="T843"/>
  <c r="T842"/>
  <c r="R843"/>
  <c r="R842"/>
  <c r="P843"/>
  <c r="P842"/>
  <c r="BI841"/>
  <c r="BH841"/>
  <c r="BG841"/>
  <c r="BF841"/>
  <c r="T841"/>
  <c r="T840"/>
  <c r="R841"/>
  <c r="R840"/>
  <c r="P841"/>
  <c r="P840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7"/>
  <c r="BH817"/>
  <c r="BG817"/>
  <c r="BF817"/>
  <c r="T817"/>
  <c r="R817"/>
  <c r="P817"/>
  <c r="BI807"/>
  <c r="BH807"/>
  <c r="BG807"/>
  <c r="BF807"/>
  <c r="T807"/>
  <c r="R807"/>
  <c r="P807"/>
  <c r="BI804"/>
  <c r="BH804"/>
  <c r="BG804"/>
  <c r="BF804"/>
  <c r="T804"/>
  <c r="R804"/>
  <c r="P804"/>
  <c r="BI796"/>
  <c r="BH796"/>
  <c r="BG796"/>
  <c r="BF796"/>
  <c r="T796"/>
  <c r="R796"/>
  <c r="P796"/>
  <c r="BI794"/>
  <c r="BH794"/>
  <c r="BG794"/>
  <c r="BF794"/>
  <c r="T794"/>
  <c r="R794"/>
  <c r="P794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6"/>
  <c r="BH766"/>
  <c r="BG766"/>
  <c r="BF766"/>
  <c r="T766"/>
  <c r="R766"/>
  <c r="P766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6"/>
  <c r="BH756"/>
  <c r="BG756"/>
  <c r="BF756"/>
  <c r="T756"/>
  <c r="R756"/>
  <c r="P756"/>
  <c r="BI755"/>
  <c r="BH755"/>
  <c r="BG755"/>
  <c r="BF755"/>
  <c r="T755"/>
  <c r="R755"/>
  <c r="P755"/>
  <c r="BI753"/>
  <c r="BH753"/>
  <c r="BG753"/>
  <c r="BF753"/>
  <c r="T753"/>
  <c r="T752"/>
  <c r="R753"/>
  <c r="R752"/>
  <c r="P753"/>
  <c r="P752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4"/>
  <c r="BH744"/>
  <c r="BG744"/>
  <c r="BF744"/>
  <c r="T744"/>
  <c r="R744"/>
  <c r="P744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29"/>
  <c r="BH729"/>
  <c r="BG729"/>
  <c r="BF729"/>
  <c r="T729"/>
  <c r="R729"/>
  <c r="P729"/>
  <c r="BI725"/>
  <c r="BH725"/>
  <c r="BG725"/>
  <c r="BF725"/>
  <c r="T725"/>
  <c r="R725"/>
  <c r="P725"/>
  <c r="BI723"/>
  <c r="BH723"/>
  <c r="BG723"/>
  <c r="BF723"/>
  <c r="T723"/>
  <c r="R723"/>
  <c r="P723"/>
  <c r="BI719"/>
  <c r="BH719"/>
  <c r="BG719"/>
  <c r="BF719"/>
  <c r="T719"/>
  <c r="R719"/>
  <c r="P719"/>
  <c r="BI715"/>
  <c r="BH715"/>
  <c r="BG715"/>
  <c r="BF715"/>
  <c r="T715"/>
  <c r="R715"/>
  <c r="P715"/>
  <c r="BI711"/>
  <c r="BH711"/>
  <c r="BG711"/>
  <c r="BF711"/>
  <c r="T711"/>
  <c r="R711"/>
  <c r="P711"/>
  <c r="BI707"/>
  <c r="BH707"/>
  <c r="BG707"/>
  <c r="BF707"/>
  <c r="T707"/>
  <c r="R707"/>
  <c r="P707"/>
  <c r="BI698"/>
  <c r="BH698"/>
  <c r="BG698"/>
  <c r="BF698"/>
  <c r="T698"/>
  <c r="R698"/>
  <c r="P698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63"/>
  <c r="BH663"/>
  <c r="BG663"/>
  <c r="BF663"/>
  <c r="T663"/>
  <c r="R663"/>
  <c r="P663"/>
  <c r="BI657"/>
  <c r="BH657"/>
  <c r="BG657"/>
  <c r="BF657"/>
  <c r="T657"/>
  <c r="R657"/>
  <c r="P657"/>
  <c r="BI650"/>
  <c r="BH650"/>
  <c r="BG650"/>
  <c r="BF650"/>
  <c r="T650"/>
  <c r="R650"/>
  <c r="P650"/>
  <c r="BI645"/>
  <c r="BH645"/>
  <c r="BG645"/>
  <c r="BF645"/>
  <c r="T645"/>
  <c r="R645"/>
  <c r="P645"/>
  <c r="BI639"/>
  <c r="BH639"/>
  <c r="BG639"/>
  <c r="BF639"/>
  <c r="T639"/>
  <c r="R639"/>
  <c r="P639"/>
  <c r="BI632"/>
  <c r="BH632"/>
  <c r="BG632"/>
  <c r="BF632"/>
  <c r="T632"/>
  <c r="R632"/>
  <c r="P632"/>
  <c r="BI627"/>
  <c r="BH627"/>
  <c r="BG627"/>
  <c r="BF627"/>
  <c r="T627"/>
  <c r="R627"/>
  <c r="P627"/>
  <c r="BI622"/>
  <c r="BH622"/>
  <c r="BG622"/>
  <c r="BF622"/>
  <c r="T622"/>
  <c r="R622"/>
  <c r="P622"/>
  <c r="BI614"/>
  <c r="BH614"/>
  <c r="BG614"/>
  <c r="BF614"/>
  <c r="T614"/>
  <c r="R614"/>
  <c r="P614"/>
  <c r="BI608"/>
  <c r="BH608"/>
  <c r="BG608"/>
  <c r="BF608"/>
  <c r="T608"/>
  <c r="R608"/>
  <c r="P608"/>
  <c r="BI601"/>
  <c r="BH601"/>
  <c r="BG601"/>
  <c r="BF601"/>
  <c r="T601"/>
  <c r="R601"/>
  <c r="P601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38"/>
  <c r="BH538"/>
  <c r="BG538"/>
  <c r="BF538"/>
  <c r="T538"/>
  <c r="R538"/>
  <c r="P538"/>
  <c r="BI521"/>
  <c r="BH521"/>
  <c r="BG521"/>
  <c r="BF521"/>
  <c r="T521"/>
  <c r="R521"/>
  <c r="P521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T505"/>
  <c r="R506"/>
  <c r="R505"/>
  <c r="P506"/>
  <c r="P505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3"/>
  <c r="BH483"/>
  <c r="BG483"/>
  <c r="BF483"/>
  <c r="T483"/>
  <c r="R483"/>
  <c r="P483"/>
  <c r="BI479"/>
  <c r="BH479"/>
  <c r="BG479"/>
  <c r="BF479"/>
  <c r="T479"/>
  <c r="R479"/>
  <c r="P479"/>
  <c r="BI476"/>
  <c r="BH476"/>
  <c r="BG476"/>
  <c r="BF476"/>
  <c r="T476"/>
  <c r="R476"/>
  <c r="P476"/>
  <c r="BI462"/>
  <c r="BH462"/>
  <c r="BG462"/>
  <c r="BF462"/>
  <c r="T462"/>
  <c r="R462"/>
  <c r="P462"/>
  <c r="BI448"/>
  <c r="BH448"/>
  <c r="BG448"/>
  <c r="BF448"/>
  <c r="T448"/>
  <c r="R448"/>
  <c r="P448"/>
  <c r="BI440"/>
  <c r="BH440"/>
  <c r="BG440"/>
  <c r="BF440"/>
  <c r="T440"/>
  <c r="R440"/>
  <c r="P440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396"/>
  <c r="BH396"/>
  <c r="BG396"/>
  <c r="BF396"/>
  <c r="T396"/>
  <c r="R396"/>
  <c r="P396"/>
  <c r="BI382"/>
  <c r="BH382"/>
  <c r="BG382"/>
  <c r="BF382"/>
  <c r="T382"/>
  <c r="R382"/>
  <c r="P382"/>
  <c r="BI372"/>
  <c r="BH372"/>
  <c r="BG372"/>
  <c r="BF372"/>
  <c r="T372"/>
  <c r="R372"/>
  <c r="P372"/>
  <c r="BI365"/>
  <c r="BH365"/>
  <c r="BG365"/>
  <c r="BF365"/>
  <c r="T365"/>
  <c r="R365"/>
  <c r="P365"/>
  <c r="BI351"/>
  <c r="BH351"/>
  <c r="BG351"/>
  <c r="BF351"/>
  <c r="T351"/>
  <c r="R351"/>
  <c r="P351"/>
  <c r="BI337"/>
  <c r="BH337"/>
  <c r="BG337"/>
  <c r="BF337"/>
  <c r="T337"/>
  <c r="R337"/>
  <c r="P337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2"/>
  <c r="BH292"/>
  <c r="BG292"/>
  <c r="BF292"/>
  <c r="T292"/>
  <c r="R292"/>
  <c r="P292"/>
  <c r="BI285"/>
  <c r="BH285"/>
  <c r="BG285"/>
  <c r="BF285"/>
  <c r="T285"/>
  <c r="R285"/>
  <c r="P285"/>
  <c r="BI278"/>
  <c r="BH278"/>
  <c r="BG278"/>
  <c r="BF278"/>
  <c r="T278"/>
  <c r="R278"/>
  <c r="P278"/>
  <c r="BI271"/>
  <c r="BH271"/>
  <c r="BG271"/>
  <c r="BF271"/>
  <c r="T271"/>
  <c r="R271"/>
  <c r="P271"/>
  <c r="BI264"/>
  <c r="BH264"/>
  <c r="BG264"/>
  <c r="BF264"/>
  <c r="T264"/>
  <c r="R264"/>
  <c r="P264"/>
  <c r="BI250"/>
  <c r="BH250"/>
  <c r="BG250"/>
  <c r="BF250"/>
  <c r="T250"/>
  <c r="R250"/>
  <c r="P250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50"/>
  <c r="BH150"/>
  <c r="BG150"/>
  <c r="BF150"/>
  <c r="T150"/>
  <c r="R150"/>
  <c r="P150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92"/>
  <c r="J17"/>
  <c r="J12"/>
  <c r="J132"/>
  <c r="E7"/>
  <c r="E85"/>
  <c i="1" r="L90"/>
  <c r="AM90"/>
  <c r="AM89"/>
  <c r="L89"/>
  <c r="AM87"/>
  <c r="L87"/>
  <c r="L85"/>
  <c r="L84"/>
  <c i="2" r="BK715"/>
  <c r="BK337"/>
  <c r="BK796"/>
  <c r="J729"/>
  <c r="J698"/>
  <c r="J821"/>
  <c r="BK645"/>
  <c r="BK365"/>
  <c r="BK744"/>
  <c r="J601"/>
  <c r="J425"/>
  <c r="BK319"/>
  <c r="J150"/>
  <c r="J582"/>
  <c r="BK538"/>
  <c r="BK764"/>
  <c r="BK824"/>
  <c r="J538"/>
  <c r="J759"/>
  <c r="BK733"/>
  <c r="J519"/>
  <c r="BK413"/>
  <c r="BK325"/>
  <c r="J168"/>
  <c r="J740"/>
  <c r="BK292"/>
  <c r="J839"/>
  <c r="J828"/>
  <c r="BK689"/>
  <c r="BK229"/>
  <c r="J448"/>
  <c r="J843"/>
  <c r="BK632"/>
  <c r="BK707"/>
  <c r="BK821"/>
  <c r="J180"/>
  <c r="J183"/>
  <c r="J807"/>
  <c r="BK601"/>
  <c r="J162"/>
  <c r="BK495"/>
  <c r="BK828"/>
  <c r="J841"/>
  <c r="J829"/>
  <c r="J707"/>
  <c r="BK773"/>
  <c r="J382"/>
  <c r="BK190"/>
  <c r="BK692"/>
  <c r="BK737"/>
  <c r="BK479"/>
  <c r="J756"/>
  <c r="BK845"/>
  <c r="J498"/>
  <c r="BK382"/>
  <c r="J573"/>
  <c r="BK650"/>
  <c r="J715"/>
  <c r="BK725"/>
  <c r="J771"/>
  <c r="J749"/>
  <c r="J351"/>
  <c r="BK552"/>
  <c r="BK663"/>
  <c r="BK622"/>
  <c r="BK299"/>
  <c r="J773"/>
  <c r="BK747"/>
  <c r="BK740"/>
  <c r="BK476"/>
  <c r="BK219"/>
  <c r="J552"/>
  <c r="J307"/>
  <c r="J663"/>
  <c r="BK841"/>
  <c r="J319"/>
  <c r="BK521"/>
  <c r="BK794"/>
  <c r="J299"/>
  <c r="J285"/>
  <c r="J315"/>
  <c r="J762"/>
  <c r="J499"/>
  <c r="BK564"/>
  <c r="J847"/>
  <c r="J587"/>
  <c r="BK307"/>
  <c r="BK585"/>
  <c r="BK829"/>
  <c r="BK657"/>
  <c r="BK781"/>
  <c r="BK555"/>
  <c r="J372"/>
  <c r="BK847"/>
  <c r="J521"/>
  <c r="BK843"/>
  <c r="BK425"/>
  <c r="BK271"/>
  <c r="J154"/>
  <c r="BK491"/>
  <c r="BK396"/>
  <c r="BK763"/>
  <c r="J410"/>
  <c r="BK762"/>
  <c r="J209"/>
  <c r="BK698"/>
  <c r="BK141"/>
  <c r="BK506"/>
  <c r="BK749"/>
  <c r="BK729"/>
  <c r="BK177"/>
  <c r="BK679"/>
  <c r="J627"/>
  <c r="J711"/>
  <c r="BK838"/>
  <c r="BK756"/>
  <c r="J495"/>
  <c r="J431"/>
  <c r="J555"/>
  <c r="BK483"/>
  <c r="BK627"/>
  <c r="J760"/>
  <c r="J513"/>
  <c r="J804"/>
  <c r="J515"/>
  <c r="J614"/>
  <c r="BK723"/>
  <c r="BK221"/>
  <c r="J657"/>
  <c r="J479"/>
  <c r="J824"/>
  <c r="BK751"/>
  <c r="BK582"/>
  <c r="BK416"/>
  <c r="BK837"/>
  <c r="J190"/>
  <c r="J723"/>
  <c r="J817"/>
  <c r="BK278"/>
  <c r="J564"/>
  <c r="BK513"/>
  <c r="BK419"/>
  <c r="J622"/>
  <c r="J428"/>
  <c r="BK501"/>
  <c r="J650"/>
  <c r="BK150"/>
  <c r="BK496"/>
  <c r="J687"/>
  <c r="J632"/>
  <c r="J548"/>
  <c r="J831"/>
  <c r="J719"/>
  <c r="J476"/>
  <c r="BK209"/>
  <c r="J694"/>
  <c r="BK548"/>
  <c r="J838"/>
  <c r="J826"/>
  <c r="BK719"/>
  <c r="BK285"/>
  <c r="BK573"/>
  <c r="J164"/>
  <c r="BK504"/>
  <c r="BK440"/>
  <c r="J225"/>
  <c r="BK766"/>
  <c r="J494"/>
  <c r="J489"/>
  <c r="J264"/>
  <c r="J679"/>
  <c r="J693"/>
  <c r="J331"/>
  <c r="BK761"/>
  <c r="BK498"/>
  <c r="J311"/>
  <c r="BK779"/>
  <c r="BK831"/>
  <c r="J585"/>
  <c r="BK760"/>
  <c r="BK608"/>
  <c r="BK804"/>
  <c r="J509"/>
  <c r="J219"/>
  <c r="BK489"/>
  <c r="BK753"/>
  <c r="J570"/>
  <c r="BK315"/>
  <c r="BK162"/>
  <c r="J186"/>
  <c r="J836"/>
  <c r="BK771"/>
  <c r="BK687"/>
  <c r="BK832"/>
  <c r="J744"/>
  <c r="J396"/>
  <c r="BK192"/>
  <c r="J794"/>
  <c r="BK587"/>
  <c r="J796"/>
  <c r="BK826"/>
  <c r="J683"/>
  <c r="J737"/>
  <c r="BK428"/>
  <c r="BK693"/>
  <c r="J419"/>
  <c r="J692"/>
  <c i="1" r="AS94"/>
  <c i="2" r="BK711"/>
  <c r="BK311"/>
  <c r="BK264"/>
  <c r="BK183"/>
  <c r="BK410"/>
  <c r="J639"/>
  <c r="J761"/>
  <c r="BK570"/>
  <c r="BK614"/>
  <c r="J303"/>
  <c r="J832"/>
  <c r="BK225"/>
  <c r="J837"/>
  <c r="J416"/>
  <c r="BK817"/>
  <c r="J504"/>
  <c r="BK515"/>
  <c r="BK422"/>
  <c r="J779"/>
  <c r="J689"/>
  <c r="J221"/>
  <c r="BK639"/>
  <c r="J141"/>
  <c r="J413"/>
  <c r="BK431"/>
  <c r="J229"/>
  <c r="J250"/>
  <c r="BK683"/>
  <c r="BK462"/>
  <c r="J462"/>
  <c r="J608"/>
  <c r="J325"/>
  <c r="J818"/>
  <c r="BK180"/>
  <c r="J833"/>
  <c r="BK839"/>
  <c r="J764"/>
  <c r="BK567"/>
  <c r="BK755"/>
  <c r="BK776"/>
  <c r="BK691"/>
  <c r="J440"/>
  <c r="J776"/>
  <c r="BK168"/>
  <c r="BK236"/>
  <c r="J278"/>
  <c r="J747"/>
  <c r="J496"/>
  <c r="BK154"/>
  <c r="BK494"/>
  <c r="J751"/>
  <c r="J766"/>
  <c r="BK331"/>
  <c r="BK186"/>
  <c r="J691"/>
  <c r="J177"/>
  <c r="BK836"/>
  <c r="J292"/>
  <c r="J725"/>
  <c r="BK818"/>
  <c r="J483"/>
  <c r="J845"/>
  <c r="J567"/>
  <c r="BK303"/>
  <c r="BK759"/>
  <c r="BK509"/>
  <c r="BK164"/>
  <c r="J501"/>
  <c r="BK694"/>
  <c r="BK519"/>
  <c r="J781"/>
  <c r="J506"/>
  <c r="BK372"/>
  <c r="J755"/>
  <c r="J271"/>
  <c r="J422"/>
  <c r="J192"/>
  <c r="J753"/>
  <c r="BK833"/>
  <c r="J365"/>
  <c r="J733"/>
  <c r="BK807"/>
  <c r="BK499"/>
  <c r="BK448"/>
  <c r="J763"/>
  <c r="J491"/>
  <c r="BK351"/>
  <c r="J236"/>
  <c r="J337"/>
  <c r="J645"/>
  <c r="BK250"/>
  <c l="1" r="T140"/>
  <c r="T482"/>
  <c r="BK140"/>
  <c r="J140"/>
  <c r="J98"/>
  <c r="R493"/>
  <c r="R754"/>
  <c r="R508"/>
  <c r="P765"/>
  <c r="BK508"/>
  <c r="BK748"/>
  <c r="J748"/>
  <c r="J107"/>
  <c r="P508"/>
  <c r="R765"/>
  <c r="BK586"/>
  <c r="J586"/>
  <c r="J105"/>
  <c r="R748"/>
  <c r="T765"/>
  <c r="T508"/>
  <c r="T830"/>
  <c r="R586"/>
  <c r="T748"/>
  <c r="R830"/>
  <c r="T772"/>
  <c r="T189"/>
  <c r="R772"/>
  <c r="R189"/>
  <c r="P772"/>
  <c r="T586"/>
  <c r="BK830"/>
  <c r="J830"/>
  <c r="J112"/>
  <c r="BK189"/>
  <c r="J189"/>
  <c r="J99"/>
  <c r="BK493"/>
  <c r="J493"/>
  <c r="J101"/>
  <c r="BK772"/>
  <c r="J772"/>
  <c r="J111"/>
  <c r="P189"/>
  <c r="R482"/>
  <c r="R724"/>
  <c r="BK835"/>
  <c r="J835"/>
  <c r="J114"/>
  <c r="R140"/>
  <c r="P482"/>
  <c r="BK724"/>
  <c r="J724"/>
  <c r="J106"/>
  <c r="BK754"/>
  <c r="J754"/>
  <c r="J109"/>
  <c r="P830"/>
  <c r="P140"/>
  <c r="BK482"/>
  <c r="J482"/>
  <c r="J100"/>
  <c r="P493"/>
  <c r="P724"/>
  <c r="P754"/>
  <c r="R835"/>
  <c r="R834"/>
  <c r="T493"/>
  <c r="T724"/>
  <c r="BK765"/>
  <c r="J765"/>
  <c r="J110"/>
  <c r="T835"/>
  <c r="T834"/>
  <c r="P586"/>
  <c r="P748"/>
  <c r="T754"/>
  <c r="P835"/>
  <c r="P834"/>
  <c r="BK752"/>
  <c r="J752"/>
  <c r="J108"/>
  <c r="BK505"/>
  <c r="J505"/>
  <c r="J102"/>
  <c r="BK840"/>
  <c r="J840"/>
  <c r="J115"/>
  <c r="BK842"/>
  <c r="J842"/>
  <c r="J116"/>
  <c r="BK844"/>
  <c r="J844"/>
  <c r="J117"/>
  <c r="BK846"/>
  <c r="J846"/>
  <c r="J118"/>
  <c r="BE209"/>
  <c r="BE221"/>
  <c r="BE229"/>
  <c r="BE307"/>
  <c r="BE479"/>
  <c r="BE614"/>
  <c r="BE657"/>
  <c r="BE691"/>
  <c r="BE694"/>
  <c r="BE794"/>
  <c r="BE747"/>
  <c r="BE154"/>
  <c r="BE319"/>
  <c r="BE325"/>
  <c r="BE632"/>
  <c r="BE645"/>
  <c r="BE663"/>
  <c r="BE683"/>
  <c r="BE755"/>
  <c r="BE843"/>
  <c r="BE183"/>
  <c r="BE192"/>
  <c r="BE311"/>
  <c r="BE331"/>
  <c r="BE504"/>
  <c r="BE601"/>
  <c r="BE679"/>
  <c r="BE687"/>
  <c r="BE762"/>
  <c r="BE773"/>
  <c r="BE299"/>
  <c r="BE365"/>
  <c r="BE382"/>
  <c r="BE413"/>
  <c r="BE521"/>
  <c r="BE570"/>
  <c r="BE585"/>
  <c r="BE177"/>
  <c r="BE292"/>
  <c r="BE428"/>
  <c r="BE483"/>
  <c r="BE491"/>
  <c r="BE494"/>
  <c r="BE141"/>
  <c r="BE190"/>
  <c r="BE219"/>
  <c r="BE692"/>
  <c r="BE737"/>
  <c r="BE761"/>
  <c r="BE763"/>
  <c r="BE845"/>
  <c r="BE396"/>
  <c r="BE496"/>
  <c r="BE837"/>
  <c r="BE841"/>
  <c r="BE749"/>
  <c r="BE236"/>
  <c r="BE639"/>
  <c r="BE693"/>
  <c r="BE719"/>
  <c r="BE818"/>
  <c r="BE833"/>
  <c r="E128"/>
  <c r="F135"/>
  <c r="BE315"/>
  <c r="BE351"/>
  <c r="BE779"/>
  <c r="BE781"/>
  <c r="BE278"/>
  <c r="BE285"/>
  <c r="BE372"/>
  <c r="BE448"/>
  <c r="BE499"/>
  <c r="BE513"/>
  <c r="BE564"/>
  <c r="BE582"/>
  <c r="BE753"/>
  <c r="BE766"/>
  <c r="BE796"/>
  <c r="BE817"/>
  <c r="BE829"/>
  <c r="BE831"/>
  <c r="BE838"/>
  <c r="BE847"/>
  <c r="BE495"/>
  <c r="BE498"/>
  <c r="BE627"/>
  <c r="BE650"/>
  <c r="BE725"/>
  <c r="BE608"/>
  <c r="BE711"/>
  <c r="BE729"/>
  <c r="BE821"/>
  <c r="BE839"/>
  <c r="BE150"/>
  <c r="BE168"/>
  <c r="BE250"/>
  <c r="BE264"/>
  <c r="BE416"/>
  <c r="BE419"/>
  <c r="BE501"/>
  <c r="BE506"/>
  <c r="BE509"/>
  <c r="BE519"/>
  <c r="BE555"/>
  <c r="BE573"/>
  <c r="BE832"/>
  <c r="J89"/>
  <c r="BE410"/>
  <c r="BE440"/>
  <c r="BE689"/>
  <c r="BE698"/>
  <c r="BE756"/>
  <c r="BE836"/>
  <c r="BE476"/>
  <c r="BE548"/>
  <c r="BE759"/>
  <c r="BE164"/>
  <c r="BE337"/>
  <c r="BE622"/>
  <c r="BE180"/>
  <c r="BE225"/>
  <c r="BE303"/>
  <c r="BE760"/>
  <c r="BE771"/>
  <c r="BE826"/>
  <c r="BE162"/>
  <c r="BE462"/>
  <c r="BE552"/>
  <c r="BE707"/>
  <c r="BE740"/>
  <c r="BE751"/>
  <c r="BE764"/>
  <c r="BE776"/>
  <c r="BE804"/>
  <c r="BE807"/>
  <c r="BE186"/>
  <c r="BE271"/>
  <c r="BE431"/>
  <c r="BE587"/>
  <c r="BE489"/>
  <c r="BE715"/>
  <c r="BE723"/>
  <c r="BE733"/>
  <c r="BE824"/>
  <c r="BE422"/>
  <c r="BE425"/>
  <c r="BE515"/>
  <c r="BE538"/>
  <c r="BE567"/>
  <c r="BE744"/>
  <c r="BE828"/>
  <c r="J34"/>
  <c i="1" r="AW95"/>
  <c i="2" r="F34"/>
  <c i="1" r="BA95"/>
  <c r="BA94"/>
  <c r="AW94"/>
  <c r="AK30"/>
  <c i="2" r="F37"/>
  <c i="1" r="BD95"/>
  <c r="BD94"/>
  <c r="W33"/>
  <c i="2" r="F35"/>
  <c i="1" r="BB95"/>
  <c r="BB94"/>
  <c r="W31"/>
  <c i="2" r="F36"/>
  <c i="1" r="BC95"/>
  <c r="BC94"/>
  <c r="W32"/>
  <c i="2" l="1" r="R139"/>
  <c r="T507"/>
  <c r="P139"/>
  <c r="BK507"/>
  <c r="J507"/>
  <c r="J103"/>
  <c r="P507"/>
  <c r="R507"/>
  <c r="T139"/>
  <c r="T138"/>
  <c r="J508"/>
  <c r="J104"/>
  <c r="BK834"/>
  <c r="J834"/>
  <c r="J113"/>
  <c r="BK139"/>
  <c r="BK138"/>
  <c r="J138"/>
  <c r="J30"/>
  <c i="1" r="AG95"/>
  <c r="AG94"/>
  <c r="AK26"/>
  <c r="W30"/>
  <c r="AY94"/>
  <c i="2" r="F33"/>
  <c i="1" r="AZ95"/>
  <c r="AZ94"/>
  <c r="W29"/>
  <c r="AX94"/>
  <c i="2" r="J33"/>
  <c i="1" r="AV95"/>
  <c r="AT95"/>
  <c r="AN95"/>
  <c i="2" l="1" r="P138"/>
  <c i="1" r="AU95"/>
  <c i="2" r="R138"/>
  <c r="J139"/>
  <c r="J97"/>
  <c r="J96"/>
  <c r="J39"/>
  <c i="1" r="AU94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<sst xmlns="http://schemas.openxmlformats.org/spreadsheetml/2006/main">
  <si>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</si>
  <si>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</si>
  <si>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</si>
  <si>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</si>
  <si>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</si>
  <si>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{abc890fe-bbe8-477c-8514-b53a17d2db53}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</si>
  <si>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</si>
  <si>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</si>
  <si>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</si>
  <si>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</si>
  <si>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</si>
  <si>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</si>
  <si>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</si>
  <si>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</si>
  <si>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18/12-001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</si>
  <si>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</si>
  <si>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</si>
  <si>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 čp. 804, ul. Jana Palacha, Objekt Gymnázia Turnov, na st.p.č. 1774/1 v k.ú. Turnov</t>
  </si>
  <si>
    <t>KSO:</t>
  </si>
  <si>
    <t>CC-CZ:</t>
  </si>
  <si>
    <t>Místo:</t>
  </si>
  <si>
    <t>čp. 804, ul. Jana Palacha, Turnov</t>
  </si>
  <si>
    <t>Datum:</t>
  </si>
  <si>
    <t>6. 1. 2025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</si>
  <si>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</si>
  <si>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</si>
  <si>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</si>
  <si>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</si>
  <si>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</si>
  <si>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</si>
  <si>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</si>
  <si>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</si>
  <si>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</si>
  <si>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</si>
  <si>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CZ27538320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</si>
  <si>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</si>
  <si>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</si>
  <si>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</si>
  <si>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</si>
  <si>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</si>
  <si>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</si>
  <si>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</si>
  <si>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</si>
  <si>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</si>
  <si>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</si>
  <si>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</si>
  <si>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</si>
  <si>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</si>
  <si>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</si>
  <si>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</si>
  <si>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</si>
  <si>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</si>
  <si>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</si>
  <si>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</si>
  <si>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</si>
  <si>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</si>
  <si>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</si>
  <si>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</si>
  <si>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</si>
  <si>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</si>
  <si>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</si>
  <si>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</si>
  <si>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</si>
  <si>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</si>
  <si>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</si>
  <si>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</si>
  <si>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</si>
  <si>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</si>
  <si>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</si>
  <si>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</si>
  <si>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</si>
  <si>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</si>
  <si>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</si>
  <si>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</si>
  <si>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</si>
  <si>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</si>
  <si>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</si>
  <si>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</si>
  <si>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</si>
  <si>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</si>
  <si>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</si>
  <si>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</si>
  <si>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</si>
  <si>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03x24</t>
  </si>
  <si>
    <t>Střecha části -C-</t>
  </si>
  <si>
    <t>STA</t>
  </si>
  <si>
    <t>1</t>
  </si>
  <si>
    <t>{ef1e9369-67f2-468c-8a9b-c4ea5230cd29}</t>
  </si>
  <si>
    <t>2</t>
  </si>
  <si>
    <t>vodorovné_om</t>
  </si>
  <si>
    <t>Vodorové části omítky zdobné atiky a komínový hlavy</t>
  </si>
  <si>
    <t>m2</t>
  </si>
  <si>
    <t>37,668</t>
  </si>
  <si>
    <t>svislé_om</t>
  </si>
  <si>
    <t>Svislé části omítky zdobné atiky a komínový hlavy</t>
  </si>
  <si>
    <t>24,175</t>
  </si>
  <si>
    <t>KRYCÍ LIST SOUPISU PRACÍ</t>
  </si>
  <si>
    <t>Objekt:</t>
  </si>
  <si>
    <t>03x24 - Střecha části -C-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</si>
  <si>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</si>
  <si>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</si>
  <si>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</si>
  <si>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</si>
  <si>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</si>
  <si>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</si>
  <si>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</si>
  <si>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</si>
  <si>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</si>
  <si>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 Přesun sutě</t>
  </si>
  <si>
    <t xml:space="preserve">    998 - 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</si>
  <si>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</si>
  <si>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</si>
  <si>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</si>
  <si>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</si>
  <si>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</si>
  <si>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740 - Elektromontáže - zkoušky a revize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</si>
  <si>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</si>
  <si>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</si>
  <si>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</si>
  <si>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</si>
  <si>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</si>
  <si>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</si>
  <si>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</si>
  <si>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</si>
  <si>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</si>
  <si>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</si>
  <si>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</si>
  <si>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</si>
  <si>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</si>
  <si>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</si>
  <si>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</si>
  <si>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</si>
  <si>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</si>
  <si>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</si>
  <si>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</si>
  <si>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</si>
  <si>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</si>
  <si>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</si>
  <si>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</si>
  <si>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</si>
  <si>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</si>
  <si>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</si>
  <si>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6</t>
  </si>
  <si>
    <t>Úpravy povrchů, podlahy a osazování výplní</t>
  </si>
  <si>
    <t>152</t>
  </si>
  <si>
    <t>K</t>
  </si>
  <si>
    <t>621142001</t>
  </si>
  <si>
    <t>Potažení vnějších podhledů sklovláknitým pletivem vtlačeným do tenkovrstvé hmoty</t>
  </si>
  <si>
    <t>CS ÚRS 2024 02</t>
  </si>
  <si>
    <t>4</t>
  </si>
  <si>
    <t>859096574</t>
  </si>
  <si>
    <t>VV</t>
  </si>
  <si>
    <t>"komínové zdivo nad střešní rovinou"</t>
  </si>
  <si>
    <t>"plochy zdiva komínu 0,6/1,2" 0,10*(2*0,8+2*1,40)</t>
  </si>
  <si>
    <t>"plochy zdiva komínu 0,6/1,4" 0,10*(2*0,8+2*1,60)</t>
  </si>
  <si>
    <t>"plochy zdiva komínu 0,6/2,85" 0,10*(2*0,8+2*3,05)</t>
  </si>
  <si>
    <t>"zdobná atika"</t>
  </si>
  <si>
    <t>"vodorovná část RŠ"0,65*(2*14,95+15,10)</t>
  </si>
  <si>
    <t>"oprava hl. římsy"0,45*14,95</t>
  </si>
  <si>
    <t>Součet</t>
  </si>
  <si>
    <t>180</t>
  </si>
  <si>
    <t>621321121</t>
  </si>
  <si>
    <t>Vápenocementová omítka hladká jednovrstvá vnějších podhledů nanášená ručně</t>
  </si>
  <si>
    <t>2027874488</t>
  </si>
  <si>
    <t>"oprava hl. římsy"(0,45)*14,95</t>
  </si>
  <si>
    <t>"oprava hl. římsy"(0,45)*15,1</t>
  </si>
  <si>
    <t>146</t>
  </si>
  <si>
    <t>622143003</t>
  </si>
  <si>
    <t>Montáž omítkových plastových nebo pozinkovaných rohových profilů s tkaninou</t>
  </si>
  <si>
    <t>m</t>
  </si>
  <si>
    <t>-60155968</t>
  </si>
  <si>
    <t>"vodorovná část RŠ"3*(2*14,95+15,10)</t>
  </si>
  <si>
    <t>"komínové zdivo"</t>
  </si>
  <si>
    <t>"plochy zdiva komínu 0,6/1,2" (2*0,8+2*1,40)</t>
  </si>
  <si>
    <t>"plochy zdiva komínu 0,6/1,4" (2*0,8+2*1,60)</t>
  </si>
  <si>
    <t>"plochy zdiva komínu 0,6/2,85" (2*0,8+2*3,05)</t>
  </si>
  <si>
    <t>147</t>
  </si>
  <si>
    <t>M</t>
  </si>
  <si>
    <t>59051510</t>
  </si>
  <si>
    <t>profil začišťovací s okapnicí PVC s výztužnou tkaninou pro nadpraží ETICS</t>
  </si>
  <si>
    <t>8</t>
  </si>
  <si>
    <t>-1427934873</t>
  </si>
  <si>
    <t>151,9*1,05 'Přepočtené koeficientem množství</t>
  </si>
  <si>
    <t>181</t>
  </si>
  <si>
    <t>622321121</t>
  </si>
  <si>
    <t>Vápenocementová omítka hladká jednovrstvá vnějších stěn nanášená ručně</t>
  </si>
  <si>
    <t>2098461399</t>
  </si>
  <si>
    <t>"oprava hl. římsy"(0,35)*14,95</t>
  </si>
  <si>
    <t>"oprava hl. římsy"(0,35)*15,1</t>
  </si>
  <si>
    <t>151</t>
  </si>
  <si>
    <t>623142001.1</t>
  </si>
  <si>
    <t>Potažení vnějších pilířů nebo sloupů sklovláknitým pletivem vtlačeným do tenkovrstvé hmoty</t>
  </si>
  <si>
    <t>100773001</t>
  </si>
  <si>
    <t>"plochy zdiva komínu 0,6/1,2" 0,1*(2*0,8+2*1,40)</t>
  </si>
  <si>
    <t>"plochy zdiva komínu 0,6/1,4" 0,1*(2*0,8+2*1,60)</t>
  </si>
  <si>
    <t>"plochy zdiva komínu 0,6/2,85" 0,1*(2*0,8+2*3,05)</t>
  </si>
  <si>
    <t>"vodorovná část RŠ"(0,2+0,2)*(2*14,95+15,10)</t>
  </si>
  <si>
    <t>"oprava hl. římsy" 0,3*14,95</t>
  </si>
  <si>
    <t>145</t>
  </si>
  <si>
    <t>623151011</t>
  </si>
  <si>
    <t>Penetrační silikátový nátěr vnějších pastovitých tenkovrstvých omítek pilířů a sloupů</t>
  </si>
  <si>
    <t>-613663485</t>
  </si>
  <si>
    <t>svislé_om+vodorovné_om</t>
  </si>
  <si>
    <t>144</t>
  </si>
  <si>
    <t>623541012</t>
  </si>
  <si>
    <t>Tenkovrstvá silikonsilikátová zatíraná omítka zrnitost 1,5 mm vnějších pilířů nebo sloupů</t>
  </si>
  <si>
    <t>-2134108300</t>
  </si>
  <si>
    <t>629999030</t>
  </si>
  <si>
    <t>Příplatek k omítce vnějších povrchů za provádění omítané plochy do 10 m2</t>
  </si>
  <si>
    <t>177895749</t>
  </si>
  <si>
    <t>150</t>
  </si>
  <si>
    <t>629999042</t>
  </si>
  <si>
    <t>Příplatek k úpravám vnějších povrchů za provádění prací v nadstřešní části</t>
  </si>
  <si>
    <t>-1002009850</t>
  </si>
  <si>
    <t>9</t>
  </si>
  <si>
    <t>Ostatní konstrukce a práce, bourání</t>
  </si>
  <si>
    <t>771551810</t>
  </si>
  <si>
    <t>Demontáž podlah z dlaždic teracových kladených do malty</t>
  </si>
  <si>
    <t>-1608887825</t>
  </si>
  <si>
    <t>"dlažba + maltové lože" 15,1*14,95</t>
  </si>
  <si>
    <t>5</t>
  </si>
  <si>
    <t>938902122</t>
  </si>
  <si>
    <t>Čištění ploch betonových konstrukcí tlakovou vodou</t>
  </si>
  <si>
    <t>16</t>
  </si>
  <si>
    <t>2091444067</t>
  </si>
  <si>
    <t>"vodorovná část RŠ"1,65*(2*14,95+15,1)</t>
  </si>
  <si>
    <t>"sloup 1250" 8*(2*1,25+2*0,45)*0,55</t>
  </si>
  <si>
    <t>"sloup 1500" 1*(2*1,5+2*0,45)*0,55</t>
  </si>
  <si>
    <t>"sloup 1100" 2*(2*1,1+2*0,45)*0,55</t>
  </si>
  <si>
    <t>"rohový sloup"2*(2*1,55+2*0,45+2*1,05)*0,55</t>
  </si>
  <si>
    <t>Mezisoučet</t>
  </si>
  <si>
    <t>3</t>
  </si>
  <si>
    <t>"komínová deska 0,6/1,2" 1*((2*0,8+2*1,4)*(0,1+0,08)+(0,8*1,4))</t>
  </si>
  <si>
    <t>"komínová deska 0,6/1,4" 1*((2*0,8+2*1,6)*(0,1+0,08)+(0,8*1,6))</t>
  </si>
  <si>
    <t>"komínová deska 0,6/2,85" 1*((2*0,8+2*3,05)*(0,1+0,08)+(0,8*3,05))</t>
  </si>
  <si>
    <t xml:space="preserve">"plocha zdiva komínu 0,6/1,2"  1*(2*0,6+2*1,2)*1,25</t>
  </si>
  <si>
    <t xml:space="preserve">"plocha zdiva komínu 0,6/1,4"  1*(2*0,6+2*1,4)*1,25</t>
  </si>
  <si>
    <t>"plocha zdiva komínu 0,6/2,85" 1*(2*0,6+2*2,85)*1,25</t>
  </si>
  <si>
    <t>938902123</t>
  </si>
  <si>
    <t>Čištění ploch betonových konstrukcí ocelovými kartáči</t>
  </si>
  <si>
    <t>1129056791</t>
  </si>
  <si>
    <t>7</t>
  </si>
  <si>
    <t>965041441</t>
  </si>
  <si>
    <t>Bourání podkladů pod dlažby nebo mazanin škvárobetonových tl přes 100 mm pl přes 4 m2</t>
  </si>
  <si>
    <t>m3</t>
  </si>
  <si>
    <t>-215292165</t>
  </si>
  <si>
    <t>"škvárobeton" 15,1*14,95*0,26</t>
  </si>
  <si>
    <t>965042141</t>
  </si>
  <si>
    <t>Bourání podkladů pod dlažby nebo mazanin betonových nebo z litého asfaltu tl do 100 mm pl přes 4 m2</t>
  </si>
  <si>
    <t>1539705160</t>
  </si>
  <si>
    <t>"okraj střechy" (0,45+0,75)*(2*15,7+16,65)*0,1</t>
  </si>
  <si>
    <t>"betonová mazanina" 15,1*14,95*0,05</t>
  </si>
  <si>
    <t>179</t>
  </si>
  <si>
    <t>978015391</t>
  </si>
  <si>
    <t>Otlučení vnější vápenné nebo vápenocementové vnější omítky stupně členitosti 1 a 2 rozsahu do 100%</t>
  </si>
  <si>
    <t>1553118422</t>
  </si>
  <si>
    <t>"oprava hl. římsy"(0,45+0,35)*14,95*2</t>
  </si>
  <si>
    <t>"oprava hl. římsy"(0,45+0,35)*15,1</t>
  </si>
  <si>
    <t>978036191</t>
  </si>
  <si>
    <t>Otlučení cementových omítek vnějších ploch rozsahu do 100 %</t>
  </si>
  <si>
    <t>-1535438951</t>
  </si>
  <si>
    <t>10</t>
  </si>
  <si>
    <t>985112112</t>
  </si>
  <si>
    <t>Odsekání degradovaného betonu stěn tl do 30 mm</t>
  </si>
  <si>
    <t>493542299</t>
  </si>
  <si>
    <t>"zdobná atika" 15%</t>
  </si>
  <si>
    <t>"vodorovná část RŠ"1,65*(2*14,95+15,1)*0,15</t>
  </si>
  <si>
    <t>"sloup 1250" 8*(2*1,25+2*0,45)*0,55*0,15</t>
  </si>
  <si>
    <t>"sloup 1500" 1*(2*1,5+2*0,45)*0,55*0,15</t>
  </si>
  <si>
    <t>"sloup 1100" 2*(2*1,1+2*0,45)*0,55*0,15</t>
  </si>
  <si>
    <t>"rohový sloup"2*(2*1,55+2*0,45+2*1,05)*0,55*0,15</t>
  </si>
  <si>
    <t>"komínové zdivo" 15%</t>
  </si>
  <si>
    <t>"komínová deska 0,6/1,2" 1*((2*0,8+2*1,4)*(0,1+0,08)+(0,8*1,4))*0,15</t>
  </si>
  <si>
    <t>"komínová deska 0,6/1,4" 1*((2*0,8+2*1,6)*(0,1+0,08)+(0,8*1,6))*0,15</t>
  </si>
  <si>
    <t>"komínová deska 0,6/2,85" 1*((2*0,8+2*3,05)*(0,1+0,08)+(0,8*3,05))*0,15</t>
  </si>
  <si>
    <t>11</t>
  </si>
  <si>
    <t>985121122</t>
  </si>
  <si>
    <t>Tryskání degradovaného betonu stěn a rubu kleneb vodou pod tlakem do 1250 barů</t>
  </si>
  <si>
    <t>-1307789093</t>
  </si>
  <si>
    <t>"zdobná atika" 30%</t>
  </si>
  <si>
    <t>"vodorovná část RŠ"1,65*(2*14,95+15,1)*0,30</t>
  </si>
  <si>
    <t>"sloup 1250" 8*(2*1,25+2*0,45)*0,55*0,30</t>
  </si>
  <si>
    <t>"sloup 1500" 1*(2*1,5+2*0,45)*0,55*0,30</t>
  </si>
  <si>
    <t>"sloup 1100" 2*(2*1,1+2*0,45)*0,55*0,30</t>
  </si>
  <si>
    <t>"rohový sloup"2*(2*1,55+2*0,45+2*1,05)*0,55*0,30</t>
  </si>
  <si>
    <t>"komínové zdivo" 30%</t>
  </si>
  <si>
    <t>"komínová deska 0,6/1,2" 1*((2*0,8+2*1,4)*(0,1+0,08)+(0,8*1,4))*0,30</t>
  </si>
  <si>
    <t>"komínová deska 0,6/1,4" 1*((2*0,8+2*1,6)*(0,1+0,08)+(0,8*1,6))*0,30</t>
  </si>
  <si>
    <t>"komínová deska 0,6/2,85" 1*((2*0,8+2*3,05)*(0,1+0,08)+(0,8*3,05))*0,30</t>
  </si>
  <si>
    <t>12</t>
  </si>
  <si>
    <t>985311111</t>
  </si>
  <si>
    <t>Reprofilace stěn cementovými sanačními maltami tl 10 mm</t>
  </si>
  <si>
    <t>855826132</t>
  </si>
  <si>
    <t>"zdobná atika" 5% REP0, REP1 a REP2</t>
  </si>
  <si>
    <t>"sloup 1250" 8*(2*1,25+2*0,45)*0,55*0,05</t>
  </si>
  <si>
    <t>"sloup 1500" 1*(2*1,5+2*0,45)*0,55*0,05</t>
  </si>
  <si>
    <t>"sloup 1100" 2*(2*1,1+2*0,45)*0,55*0,05</t>
  </si>
  <si>
    <t>"rohový sloup"2*(2*1,55+2*0,45+2*1,05)*0,55*0,05</t>
  </si>
  <si>
    <t>13</t>
  </si>
  <si>
    <t>985311112</t>
  </si>
  <si>
    <t>Reprofilace stěn cementovými sanačními maltami tl 20 mm</t>
  </si>
  <si>
    <t>-1161679384</t>
  </si>
  <si>
    <t>14</t>
  </si>
  <si>
    <t>985311113</t>
  </si>
  <si>
    <t>Reprofilace stěn cementovými sanačními maltami tl 30 mm</t>
  </si>
  <si>
    <t>-1495619281</t>
  </si>
  <si>
    <t>985311114</t>
  </si>
  <si>
    <t>Reprofilace stěn cementovými sanačními maltami tl 40 mm</t>
  </si>
  <si>
    <t>-237986844</t>
  </si>
  <si>
    <t>985311115</t>
  </si>
  <si>
    <t>Reprofilace stěn cementovými sanačními maltami tl 50 mm</t>
  </si>
  <si>
    <t>602587177</t>
  </si>
  <si>
    <t>17</t>
  </si>
  <si>
    <t>985311211</t>
  </si>
  <si>
    <t>Reprofilace líce kleneb a podhledů cementovými sanačními maltami tl 10 mm</t>
  </si>
  <si>
    <t>-633726082</t>
  </si>
  <si>
    <t>"vodorovná část RŠ"1,65*(2*14,95+15,1)*0,05</t>
  </si>
  <si>
    <t>18</t>
  </si>
  <si>
    <t>985311212</t>
  </si>
  <si>
    <t>Reprofilace líce kleneb a podhledů cementovými sanačními maltami tl 20 mm</t>
  </si>
  <si>
    <t>-1731840830</t>
  </si>
  <si>
    <t>19</t>
  </si>
  <si>
    <t>985311213</t>
  </si>
  <si>
    <t>Reprofilace líce kleneb a podhledů cementovými sanačními maltami tl 30 mm</t>
  </si>
  <si>
    <t>-1613067758</t>
  </si>
  <si>
    <t>20</t>
  </si>
  <si>
    <t>985311214</t>
  </si>
  <si>
    <t>Reprofilace líce kleneb a podhledů cementovými sanačními maltami tl 40 mm</t>
  </si>
  <si>
    <t>1064847631</t>
  </si>
  <si>
    <t>985311215</t>
  </si>
  <si>
    <t>Reprofilace líce kleneb a podhledů cementovými sanačními maltami tl 50 mm</t>
  </si>
  <si>
    <t>-2061202179</t>
  </si>
  <si>
    <t>22</t>
  </si>
  <si>
    <t>985311311</t>
  </si>
  <si>
    <t>Reprofilace rubu kleneb a podlah cementovými sanačními maltami tl 10 mm</t>
  </si>
  <si>
    <t>916731692</t>
  </si>
  <si>
    <t>"komínové zdivo"5% REP4</t>
  </si>
  <si>
    <t>"komínová deska 0,6/1,2" 1*((2*0,8+2*1,4)*(0,1+0,08)+(0,8*1,4))*0,05</t>
  </si>
  <si>
    <t>"komínová deska 0,6/1,4" 1*((2*0,8+2*1,6)*(0,1+0,08)+(0,8*1,6))*0,05</t>
  </si>
  <si>
    <t>"komínová deska 0,6/2,85" 1*((2*0,8+2*3,05)*(0,1+0,08)+(0,8*3,05))*0,05</t>
  </si>
  <si>
    <t>23</t>
  </si>
  <si>
    <t>985311312</t>
  </si>
  <si>
    <t>Reprofilace rubu kleneb a podlah cementovými sanačními maltami tl 20 mm</t>
  </si>
  <si>
    <t>-1339795115</t>
  </si>
  <si>
    <t>24</t>
  </si>
  <si>
    <t>985311313</t>
  </si>
  <si>
    <t>Reprofilace rubu kleneb a podlah cementovými sanačními maltami tl 30 mm</t>
  </si>
  <si>
    <t>-1958677723</t>
  </si>
  <si>
    <t>25</t>
  </si>
  <si>
    <t>985311911</t>
  </si>
  <si>
    <t>Příplatek při reprofilaci sanačními maltami za práci ve stísněném prostoru</t>
  </si>
  <si>
    <t>-1888129539</t>
  </si>
  <si>
    <t>"zdobná atika" 25%</t>
  </si>
  <si>
    <t>"vodorovná část RŠ"1,65*(2*14,95+15,1)*0,25</t>
  </si>
  <si>
    <t>"sloup 1250" 8*(2*1,25+2*0,45)*0,55*0,25</t>
  </si>
  <si>
    <t>"sloup 1500" 1*(2*1,5+2*0,45)*0,55*0,25</t>
  </si>
  <si>
    <t>"sloup 1100" 2*(2*1,1+2*0,45)*0,55*0,25</t>
  </si>
  <si>
    <t>"rohový sloup"2*(2*1,55+2*0,45+2*1,05)*0,55*0,25</t>
  </si>
  <si>
    <t>"komínové zdivo" 25%</t>
  </si>
  <si>
    <t>"komínová deska 0,6/1,2" 1*((2*0,8+2*1,4)*(0,1+0,08)+(0,8*1,4))*0,25</t>
  </si>
  <si>
    <t>"komínová deska 0,6/1,4" 1*((2*0,8+2*1,6)*(0,1+0,08)+(0,8*1,6))*0,25</t>
  </si>
  <si>
    <t>"komínová deska 0,6/2,85" 1*((2*0,8+2*3,05)*(0,1+0,08)+(0,8*3,05))*0,25</t>
  </si>
  <si>
    <t>26</t>
  </si>
  <si>
    <t>985311912</t>
  </si>
  <si>
    <t>Příplatek při reprofilaci sanačními maltami za plochu do 10 m2 jednotlivě</t>
  </si>
  <si>
    <t>256140254</t>
  </si>
  <si>
    <t>27</t>
  </si>
  <si>
    <t>985312113</t>
  </si>
  <si>
    <t>Stěrka k vyrovnání betonových ploch stěn tl 4 mm</t>
  </si>
  <si>
    <t>-1970395844</t>
  </si>
  <si>
    <t xml:space="preserve">"zdobná atika" </t>
  </si>
  <si>
    <t>28</t>
  </si>
  <si>
    <t>985312123</t>
  </si>
  <si>
    <t>Stěrka k vyrovnání betonových ploch líce kleneb a podhledů tl 4 mm</t>
  </si>
  <si>
    <t>-877394726</t>
  </si>
  <si>
    <t xml:space="preserve">"komínové zdivo" </t>
  </si>
  <si>
    <t>"komínová deska 0,6/1,2" 1*(2*0,8+2*1,4)*(0,1+0,08)+(0,8*1,4)</t>
  </si>
  <si>
    <t>"komínová deska 0,6/1,4" 1*(2*0,8+2*1,6)*(0,1+0,08)+(0,8*1,6)</t>
  </si>
  <si>
    <t>"komínová deska 0,6/2,85" 1*(2*0,8+2*3,05)*(0,1+0,08)+(0,8*3,05)</t>
  </si>
  <si>
    <t>29</t>
  </si>
  <si>
    <t>985312191</t>
  </si>
  <si>
    <t>Příplatek ke stěrce pro vyrovnání betonových ploch za práci ve stísněném prostoru</t>
  </si>
  <si>
    <t>2005968931</t>
  </si>
  <si>
    <t>30</t>
  </si>
  <si>
    <t>985312192</t>
  </si>
  <si>
    <t>Příplatek ke stěrce pro vyrovnání betonových ploch za plochu do 10 m2 jednotlivě</t>
  </si>
  <si>
    <t>1928447909</t>
  </si>
  <si>
    <t>31</t>
  </si>
  <si>
    <t>985321211</t>
  </si>
  <si>
    <t>Ochranný nátěr výztuže na epoxidové bázi stěn, líce kleneb a podhledů 1 vrstva tl 1 mm</t>
  </si>
  <si>
    <t>563792819</t>
  </si>
  <si>
    <t>"odhad" REP0, REP1 a REP2</t>
  </si>
  <si>
    <t>32</t>
  </si>
  <si>
    <t>985321911</t>
  </si>
  <si>
    <t>Příplatek k cenám ochranného nátěru výztuže za práce ve stísněném prostoru</t>
  </si>
  <si>
    <t>161777552</t>
  </si>
  <si>
    <t>"odhad"</t>
  </si>
  <si>
    <t>33</t>
  </si>
  <si>
    <t>985321912</t>
  </si>
  <si>
    <t>Příplatek k cenám ochranného nátěru výztuže za plochu do 10 m2 jednotlivě</t>
  </si>
  <si>
    <t>531665195</t>
  </si>
  <si>
    <t>34</t>
  </si>
  <si>
    <t>985323111</t>
  </si>
  <si>
    <t>Spojovací můstek reprofilovaného betonu na cementové bázi tl 1 mm</t>
  </si>
  <si>
    <t>442147713</t>
  </si>
  <si>
    <t>35</t>
  </si>
  <si>
    <t>985323211</t>
  </si>
  <si>
    <t>Spojovací můstek reprofilovaného betonu na epoxidové bázi tl 1 mm</t>
  </si>
  <si>
    <t>-524849756</t>
  </si>
  <si>
    <t>36</t>
  </si>
  <si>
    <t>985323911</t>
  </si>
  <si>
    <t>Příplatek k cenám spojovacího můstku za práci ve stísněném prostoru</t>
  </si>
  <si>
    <t>-1920789317</t>
  </si>
  <si>
    <t>37</t>
  </si>
  <si>
    <t>985323912</t>
  </si>
  <si>
    <t>Příplatek k cenám spojovacího můstku za plochu do 10 m2 jednotlivě</t>
  </si>
  <si>
    <t>-75760904</t>
  </si>
  <si>
    <t>38</t>
  </si>
  <si>
    <t>985324211</t>
  </si>
  <si>
    <t>Ochranný akrylátový nátěr betonu dvojnásobný s impregnací (OS-B)</t>
  </si>
  <si>
    <t>-699253285</t>
  </si>
  <si>
    <t>"komínové zdivo" REP5</t>
  </si>
  <si>
    <t>39</t>
  </si>
  <si>
    <t>985324221</t>
  </si>
  <si>
    <t>Ochranný akrylátový nátěr betonu dvojnásobný se stěrkou (OS-C)</t>
  </si>
  <si>
    <t>681364925</t>
  </si>
  <si>
    <t>"zdobná atika" REP0, REP1, REP2</t>
  </si>
  <si>
    <t>40</t>
  </si>
  <si>
    <t>985324911</t>
  </si>
  <si>
    <t>Příplatek k cenám ochranných nátěrů betonu za práci ve stísněném prostoru</t>
  </si>
  <si>
    <t>-1821846341</t>
  </si>
  <si>
    <t>41</t>
  </si>
  <si>
    <t>985324912</t>
  </si>
  <si>
    <t>Příplatek k cenám ochranných nátěrů betonu za plochu do 10 m2 jednotlivě</t>
  </si>
  <si>
    <t>-1120061804</t>
  </si>
  <si>
    <t>42</t>
  </si>
  <si>
    <t>985331213</t>
  </si>
  <si>
    <t>Dodatečné vlepování betonářské výztuže D 12 mm do chemické malty včetně vyvrtání otvoru</t>
  </si>
  <si>
    <t>1910312989</t>
  </si>
  <si>
    <t>43</t>
  </si>
  <si>
    <t>985331911</t>
  </si>
  <si>
    <t>Příplatek k dodatečnému vlepování betonářské výztuže za práci ve stísněném prostoru</t>
  </si>
  <si>
    <t>-795719259</t>
  </si>
  <si>
    <t>94</t>
  </si>
  <si>
    <t>Lešení a stavební výtahy</t>
  </si>
  <si>
    <t>44</t>
  </si>
  <si>
    <t>941221112</t>
  </si>
  <si>
    <t>Montáž lešení řadového rámového šíře do 1,2 m v do 25 m</t>
  </si>
  <si>
    <t>957184072</t>
  </si>
  <si>
    <t>15,6*15,1</t>
  </si>
  <si>
    <t>15,6*(3,45+3,6)+4,75*8,3</t>
  </si>
  <si>
    <t>16,5*15,1</t>
  </si>
  <si>
    <t>45</t>
  </si>
  <si>
    <t>941221213</t>
  </si>
  <si>
    <t>Příplatek k lešení řadovému rámovému lehkému š 1,2 m v do 40 m za první a ZKD den použití</t>
  </si>
  <si>
    <t>-338581108</t>
  </si>
  <si>
    <t>634,115*3*30</t>
  </si>
  <si>
    <t>46</t>
  </si>
  <si>
    <t>941221812</t>
  </si>
  <si>
    <t>Demontáž lešení řadového rámového šíře do 1,2 m v do 25 m</t>
  </si>
  <si>
    <t>1858283945</t>
  </si>
  <si>
    <t>634,115</t>
  </si>
  <si>
    <t>997</t>
  </si>
  <si>
    <t xml:space="preserve"> Přesun sutě</t>
  </si>
  <si>
    <t>47</t>
  </si>
  <si>
    <t>997013155</t>
  </si>
  <si>
    <t>Vnitrostaveništní doprava suti a vybouraných hmot pro budovy v do 18 m s omezením mechanizace</t>
  </si>
  <si>
    <t>t</t>
  </si>
  <si>
    <t>-180290534</t>
  </si>
  <si>
    <t>48</t>
  </si>
  <si>
    <t>997013312</t>
  </si>
  <si>
    <t>Montáž a demontáž shozu suti v do 20 m</t>
  </si>
  <si>
    <t>1351429567</t>
  </si>
  <si>
    <t>49</t>
  </si>
  <si>
    <t>997013322</t>
  </si>
  <si>
    <t>Příplatek k shozu suti v do 20 m za první a ZKD den použití</t>
  </si>
  <si>
    <t>-1465565385</t>
  </si>
  <si>
    <t>15*10</t>
  </si>
  <si>
    <t>50</t>
  </si>
  <si>
    <t>997013501</t>
  </si>
  <si>
    <t>Odvoz suti a vybouraných hmot na skládku nebo meziskládku do 1 km se složením</t>
  </si>
  <si>
    <t>-1877267838</t>
  </si>
  <si>
    <t>51</t>
  </si>
  <si>
    <t>997013509</t>
  </si>
  <si>
    <t>Příplatek k odvozu suti a vybouraných hmot na skládku ZKD 1 km přes 1 km</t>
  </si>
  <si>
    <t>-694290560</t>
  </si>
  <si>
    <t>181,005*10 'Přepočtené koeficientem množství</t>
  </si>
  <si>
    <t>52</t>
  </si>
  <si>
    <t>997013814</t>
  </si>
  <si>
    <t>Poplatek za uložení stavebního odpadu z izolačních hmot na skládce (skládkovné)</t>
  </si>
  <si>
    <t>951831050</t>
  </si>
  <si>
    <t>7,207</t>
  </si>
  <si>
    <t>53</t>
  </si>
  <si>
    <t>997013631</t>
  </si>
  <si>
    <t>Poplatek za uložení stavebního směsného odpadu na skládce (skládkovné)</t>
  </si>
  <si>
    <t>1946754980</t>
  </si>
  <si>
    <t>998</t>
  </si>
  <si>
    <t xml:space="preserve"> Přesun hmot</t>
  </si>
  <si>
    <t>54</t>
  </si>
  <si>
    <t>998011003</t>
  </si>
  <si>
    <t>Přesun hmot pro budovy zděné v do 24 m</t>
  </si>
  <si>
    <t>1985082088</t>
  </si>
  <si>
    <t>PSV</t>
  </si>
  <si>
    <t>Práce a dodávky PSV</t>
  </si>
  <si>
    <t>711</t>
  </si>
  <si>
    <t>Izolace proti vodě, vlhkosti a plynům</t>
  </si>
  <si>
    <t>172</t>
  </si>
  <si>
    <t>711131111</t>
  </si>
  <si>
    <t>Provedení izolace proti zemní vlhkosti pásy na sucho samolepící vodovné</t>
  </si>
  <si>
    <t>1309289537</t>
  </si>
  <si>
    <t>"okapová hrana"</t>
  </si>
  <si>
    <t>"XPS" (2*15,7+16,65)*0,5</t>
  </si>
  <si>
    <t>173</t>
  </si>
  <si>
    <t>62866281</t>
  </si>
  <si>
    <t>pás asfaltový samolepicí modifikovaný SBS tl 3,0mm s vložkou ze skleněné tkaniny se spalitelnou fólií nebo jemnozrnným minerálním posypem nebo textilií na horním povrchu</t>
  </si>
  <si>
    <t>998990788</t>
  </si>
  <si>
    <t>24,025*1,1655 'Přepočtené koeficientem množství</t>
  </si>
  <si>
    <t>174</t>
  </si>
  <si>
    <t>711132111</t>
  </si>
  <si>
    <t>Provedení izolace proti zemní vlhkosti pásy na sucho samolepící svislé</t>
  </si>
  <si>
    <t>1128436224</t>
  </si>
  <si>
    <t>"XPS" (2*15,7+16,65)*0,15</t>
  </si>
  <si>
    <t>175</t>
  </si>
  <si>
    <t>846644039</t>
  </si>
  <si>
    <t>7,208*1,221 'Přepočtené koeficientem množství</t>
  </si>
  <si>
    <t>55</t>
  </si>
  <si>
    <t>712340833</t>
  </si>
  <si>
    <t>Odstranění povlakové krytiny střech do 10° z pásů NAIP přitavených v plné ploše třívrstvé</t>
  </si>
  <si>
    <t>1970106419</t>
  </si>
  <si>
    <t>"střecha"</t>
  </si>
  <si>
    <t>"C1.1 - asfaltové natavitelné pásy" 262</t>
  </si>
  <si>
    <t>"C1.1 - asfaltové lepenky s nátěry" 262</t>
  </si>
  <si>
    <t>"vytažení na konstrukce - asfaltové natavitelné pásy"</t>
  </si>
  <si>
    <t>0,2*16,65</t>
  </si>
  <si>
    <t>0,2*((2*0,6+2*1,2)+(2*0,6*2*1,4)+(2*0,6*2*2,85))</t>
  </si>
  <si>
    <t>0,2*8*(2*0,45+2*1,25)</t>
  </si>
  <si>
    <t>0,2*2*(2*0,45+2*1,1)</t>
  </si>
  <si>
    <t>0,2*2*(2*1,55+2*0,45+2*1,05)</t>
  </si>
  <si>
    <t>"vytažení na konstrukce - asfaltové lepenky s nátěry"</t>
  </si>
  <si>
    <t>56</t>
  </si>
  <si>
    <t>712340834</t>
  </si>
  <si>
    <t>Příplatek k odstranění povlakové krytiny střech do 10° z pásů NAIP přitavených v plné ploše ZKD vrstvu</t>
  </si>
  <si>
    <t>-1610888907</t>
  </si>
  <si>
    <t>"C1.1" 262</t>
  </si>
  <si>
    <t>"vytažení na konstrukce"</t>
  </si>
  <si>
    <t>57</t>
  </si>
  <si>
    <t>712311101</t>
  </si>
  <si>
    <t>Provedení povlakové krytiny střech do 10° za studena lakem penetračním nebo asfaltovým</t>
  </si>
  <si>
    <t>1681811795</t>
  </si>
  <si>
    <t>"C1.1 - parotěsnící a vzduchotěsnící vrstva" 262</t>
  </si>
  <si>
    <t>58</t>
  </si>
  <si>
    <t>111631500</t>
  </si>
  <si>
    <t>lak asfaltový penetrační</t>
  </si>
  <si>
    <t>1460902586</t>
  </si>
  <si>
    <t>P</t>
  </si>
  <si>
    <t>Poznámka k položce:_x000d_
Spotřeba 0,3-0,4kg/m2 dle povrchu, ředidlo technický benzín</t>
  </si>
  <si>
    <t>262*0,00030</t>
  </si>
  <si>
    <t>59</t>
  </si>
  <si>
    <t>712811102</t>
  </si>
  <si>
    <t>Provedení povlakové krytiny vytažením na konstrukce za studena lakem asfaltovým</t>
  </si>
  <si>
    <t>-907686512</t>
  </si>
  <si>
    <t>"vytažení na konstrukce - parotěsnící a vzduchotěsnící vrstva"</t>
  </si>
  <si>
    <t>60</t>
  </si>
  <si>
    <t>-281944001</t>
  </si>
  <si>
    <t>15,51*0,0003</t>
  </si>
  <si>
    <t>61</t>
  </si>
  <si>
    <t>712341559</t>
  </si>
  <si>
    <t>Provedení povlakové krytiny střech do 10° pásy NAIP přitavením v plné ploše</t>
  </si>
  <si>
    <t>-1428364946</t>
  </si>
  <si>
    <t>62</t>
  </si>
  <si>
    <t>628321340</t>
  </si>
  <si>
    <t>pás těžký asfaltovaný dle specifikace TZ</t>
  </si>
  <si>
    <t>1613724627</t>
  </si>
  <si>
    <t>"přepočteno množství koeficientem 1,15"</t>
  </si>
  <si>
    <t>262*1,15</t>
  </si>
  <si>
    <t>63</t>
  </si>
  <si>
    <t>712841559</t>
  </si>
  <si>
    <t>Provedení povlakové krytiny vytažením na konstrukce pásy přitavením NAIP</t>
  </si>
  <si>
    <t>1803752657</t>
  </si>
  <si>
    <t>64</t>
  </si>
  <si>
    <t>-15895129</t>
  </si>
  <si>
    <t>15,21*1,15</t>
  </si>
  <si>
    <t>65</t>
  </si>
  <si>
    <t>998711103</t>
  </si>
  <si>
    <t>Přesun hmot tonážní pro izolace proti vodě, vlhkosti a plynům v objektech výšky do 60 m</t>
  </si>
  <si>
    <t>-2133294378</t>
  </si>
  <si>
    <t>712</t>
  </si>
  <si>
    <t>Povlakové krytiny</t>
  </si>
  <si>
    <t>66</t>
  </si>
  <si>
    <t>712363604</t>
  </si>
  <si>
    <t>Provedení povlak krytiny mechanicky kotvenou do betonu TI tl přes 240 mm vnitřní pole, budova v do 18 m</t>
  </si>
  <si>
    <t>2007060054</t>
  </si>
  <si>
    <t>C1.1</t>
  </si>
  <si>
    <t>16,65*15,7</t>
  </si>
  <si>
    <t>Ac</t>
  </si>
  <si>
    <t>-(4*4+4*4,2-1,7)*1,7</t>
  </si>
  <si>
    <t xml:space="preserve">Bc </t>
  </si>
  <si>
    <t>-2*(15,7-(2*4,0)+(16,66-(2*4,2)))</t>
  </si>
  <si>
    <t>67</t>
  </si>
  <si>
    <t>712-spc01</t>
  </si>
  <si>
    <t>fólie střešní PVC-P ke kotvení antracitová 1,5 mm</t>
  </si>
  <si>
    <t>-16964557</t>
  </si>
  <si>
    <t>191,825</t>
  </si>
  <si>
    <t>"část zesíleného provedení"</t>
  </si>
  <si>
    <t>-0,3*(16,65-2*4,0)</t>
  </si>
  <si>
    <t>189,23*1,15 'Přepočtené koeficientem množství</t>
  </si>
  <si>
    <t>164</t>
  </si>
  <si>
    <t>712-spc02</t>
  </si>
  <si>
    <t>fólie střešní PVC-P ke kotvení antracitová 2,0 mm</t>
  </si>
  <si>
    <t>819312997</t>
  </si>
  <si>
    <t>0,3*(16,65-2*4,0)</t>
  </si>
  <si>
    <t>2,595*1,15 'Přepočtené koeficientem množství</t>
  </si>
  <si>
    <t>167</t>
  </si>
  <si>
    <t>712363404x</t>
  </si>
  <si>
    <t>Provedení povlak krytiny mechanicky kotvenou do betonu bez TI, budova v do 18 m</t>
  </si>
  <si>
    <t>-2079153750</t>
  </si>
  <si>
    <t>"pol.č. K02" 33,0</t>
  </si>
  <si>
    <t>"pol.č. K01" 1*0,96</t>
  </si>
  <si>
    <t>"pol.č. K01" 1*1,28</t>
  </si>
  <si>
    <t>"pol.č. K01" 1*2,44</t>
  </si>
  <si>
    <t>168</t>
  </si>
  <si>
    <t>1030360050</t>
  </si>
  <si>
    <t>37,68</t>
  </si>
  <si>
    <t>37,68*1,15 'Přepočtené koeficientem množství</t>
  </si>
  <si>
    <t>126</t>
  </si>
  <si>
    <t>712363605</t>
  </si>
  <si>
    <t>Provedení povlak krytiny mechanicky kotvenou do betonu TI tl přes 240 mm krajní pole, budova v do 18 m</t>
  </si>
  <si>
    <t>-1061570508</t>
  </si>
  <si>
    <t>2*(15,7-(2*4,0)+(16,66-(2*4,2)))</t>
  </si>
  <si>
    <t>127</t>
  </si>
  <si>
    <t>1869213852</t>
  </si>
  <si>
    <t>31,92</t>
  </si>
  <si>
    <t>-1,5*(16,65-2*4,0)</t>
  </si>
  <si>
    <t>18,945*1,15 'Přepočtené koeficientem množství</t>
  </si>
  <si>
    <t>165</t>
  </si>
  <si>
    <t>-700100223</t>
  </si>
  <si>
    <t>1,5*(16,65-2*4,0)</t>
  </si>
  <si>
    <t>12,975*1,15 'Přepočtené koeficientem množství</t>
  </si>
  <si>
    <t>128</t>
  </si>
  <si>
    <t>712363606</t>
  </si>
  <si>
    <t>Provedení povlak krytiny mechanicky kotvenou do betonu TI tl přes 240 mm rohové pole, budova v do 18 m</t>
  </si>
  <si>
    <t>-823809464</t>
  </si>
  <si>
    <t>(4*4+4*4,2-1,7)*1,7</t>
  </si>
  <si>
    <t>129</t>
  </si>
  <si>
    <t>1368019424</t>
  </si>
  <si>
    <t>52,87</t>
  </si>
  <si>
    <t>-1,5*(2*4,0)</t>
  </si>
  <si>
    <t>40,87*1,15 'Přepočtené koeficientem množství</t>
  </si>
  <si>
    <t>166</t>
  </si>
  <si>
    <t>1171553608</t>
  </si>
  <si>
    <t>1,5*(2*4,0)</t>
  </si>
  <si>
    <t>12*1,15 'Přepočtené koeficientem množství</t>
  </si>
  <si>
    <t>68</t>
  </si>
  <si>
    <t>712-03</t>
  </si>
  <si>
    <t>Montáž netkané textilie, vodorovné, vč.provedení veškerých detailů (hrany, lemování, prostupy)</t>
  </si>
  <si>
    <t>-1223629067</t>
  </si>
  <si>
    <t>262</t>
  </si>
  <si>
    <t>69</t>
  </si>
  <si>
    <t>712-SPEC2</t>
  </si>
  <si>
    <t>dodávka netkané separační polypropylenové textilie 300g/m2</t>
  </si>
  <si>
    <t>-124801360</t>
  </si>
  <si>
    <t>"přepočteno množství koeficientem 1,1"</t>
  </si>
  <si>
    <t>314,89</t>
  </si>
  <si>
    <t>314,89*1,1 'Přepočtené koeficientem množství</t>
  </si>
  <si>
    <t>70</t>
  </si>
  <si>
    <t>712363115</t>
  </si>
  <si>
    <t xml:space="preserve">Provedení prostupu povlakové krytiny střech  kruhového průřezu D do 300 mm  "K03"</t>
  </si>
  <si>
    <t>kus</t>
  </si>
  <si>
    <t>1067684672</t>
  </si>
  <si>
    <t>"K03"3</t>
  </si>
  <si>
    <t>"Z1- KOTEVNÍ BODY" 4</t>
  </si>
  <si>
    <t>137</t>
  </si>
  <si>
    <t>283428170x</t>
  </si>
  <si>
    <t>tvarovky prefabrikované</t>
  </si>
  <si>
    <t>-1475002309</t>
  </si>
  <si>
    <t>"Z1"4</t>
  </si>
  <si>
    <t>71</t>
  </si>
  <si>
    <t>283427800x</t>
  </si>
  <si>
    <t>střešní systémový prostup s manžetou - kanalizace dn 150 "P1"</t>
  </si>
  <si>
    <t>-1845331051</t>
  </si>
  <si>
    <t>176</t>
  </si>
  <si>
    <t>712998001</t>
  </si>
  <si>
    <t>Montáž atikového chrliče z PVC DN 50</t>
  </si>
  <si>
    <t>87554590</t>
  </si>
  <si>
    <t>177</t>
  </si>
  <si>
    <t>28342473</t>
  </si>
  <si>
    <t>chrlič atikový DN 50 s manžetou pro hydroizolaci z PVC-P</t>
  </si>
  <si>
    <t>-479377681</t>
  </si>
  <si>
    <t>72</t>
  </si>
  <si>
    <t>712-tz</t>
  </si>
  <si>
    <t>Tahové zkoušky pro volbu vhodného kotevního systému a ověření únosnosti podkladu (bližší popis viz Technická zpráva)</t>
  </si>
  <si>
    <t>kmpl</t>
  </si>
  <si>
    <t>-367432411</t>
  </si>
  <si>
    <t>73</t>
  </si>
  <si>
    <t>712363314</t>
  </si>
  <si>
    <t>Povlakové krytiny střech do 10° z tvarovaných poplastovaných lišt délky 2 m stěnová lišta vyhnutá rš 100 mm</t>
  </si>
  <si>
    <t>-142985926</t>
  </si>
  <si>
    <t>Poznámka k položce:_x000d_
pol.č. KL4-poplastovaný plech rš 100 tmelící lišta (připojení na stěnu)</t>
  </si>
  <si>
    <t>79,1*1,15</t>
  </si>
  <si>
    <t>74</t>
  </si>
  <si>
    <t>712363357</t>
  </si>
  <si>
    <t>Povlakové krytiny střech do 10° z tvarovaných poplastovaných lišt délky 2 m okapnice široká rš 300 mm</t>
  </si>
  <si>
    <t>1517669660</t>
  </si>
  <si>
    <t>Poznámka k položce:_x000d_
pol.č. KL1-poplastovaný plech rš 300 (atiková okapnice, vč. podkladního plechu)</t>
  </si>
  <si>
    <t>47,9*1,15</t>
  </si>
  <si>
    <t>88,0</t>
  </si>
  <si>
    <t>16,5</t>
  </si>
  <si>
    <t>75</t>
  </si>
  <si>
    <t>712363353</t>
  </si>
  <si>
    <t>Povlakové krytiny střech do 10° z tvarovaných poplastovaných lišt délky 2 m koutová lišta vnější rš 150 mm</t>
  </si>
  <si>
    <t>-1589896022</t>
  </si>
  <si>
    <t xml:space="preserve">Poznámka k položce:_x000d_
pol.č. KL2-poplastovaný plech rš 150 (vnější hrana) </t>
  </si>
  <si>
    <t>23,4*1,15</t>
  </si>
  <si>
    <t>76</t>
  </si>
  <si>
    <t>712363352</t>
  </si>
  <si>
    <t>Povlakové krytiny střech do 10° z tvarovaných poplastovaných lišt délky 2 m koutová lišta vnitřní rš 150 mm</t>
  </si>
  <si>
    <t>1666264389</t>
  </si>
  <si>
    <t>Poznámka k položce:_x000d_
pol.č. KL3-poplastovaný plech rš 150 (vnitřní hrana)</t>
  </si>
  <si>
    <t>82,3*1,15</t>
  </si>
  <si>
    <t>77</t>
  </si>
  <si>
    <t>712363384</t>
  </si>
  <si>
    <t>Povlakové krytiny střech do 10° z tvarovaných poplastovaných lišt pro profily atypické výroby o větší rš</t>
  </si>
  <si>
    <t>-498021024</t>
  </si>
  <si>
    <t>Poznámka k položce:_x000d_
pol.č. KL7-poplastovaný plech rš 300 (nároží/hřeben)</t>
  </si>
  <si>
    <t>44,7*0,3*1,15</t>
  </si>
  <si>
    <t>132</t>
  </si>
  <si>
    <t>712363385</t>
  </si>
  <si>
    <t>Příplatek za zvýšenou pracnost při vytvoření ohybu atypické výroby profilu</t>
  </si>
  <si>
    <t>820311319</t>
  </si>
  <si>
    <t>44,7*1,15</t>
  </si>
  <si>
    <t>78</t>
  </si>
  <si>
    <t>998712103</t>
  </si>
  <si>
    <t>Přesun hmot tonážní tonážní pro krytiny povlakové v objektech v do 24 m</t>
  </si>
  <si>
    <t>-966616450</t>
  </si>
  <si>
    <t>713</t>
  </si>
  <si>
    <t>Izolace tepelné</t>
  </si>
  <si>
    <t>169</t>
  </si>
  <si>
    <t>713141358</t>
  </si>
  <si>
    <t>Montáž spádové izolace na zhlaví atiky š do 500 mm ukotvené šrouby</t>
  </si>
  <si>
    <t>319209086</t>
  </si>
  <si>
    <t>"XPS" (2*15,7+16,65)</t>
  </si>
  <si>
    <t>171</t>
  </si>
  <si>
    <t>28376385</t>
  </si>
  <si>
    <t>deska z polystyrénu XPS, hrana rovná, polo či pero drážka a hladký povrch</t>
  </si>
  <si>
    <t>-420071681</t>
  </si>
  <si>
    <t>"XPS" (2*15,7+16,65)*0,05</t>
  </si>
  <si>
    <t>135</t>
  </si>
  <si>
    <t>713141335</t>
  </si>
  <si>
    <t>Montáž izolace tepelné střech plochých lepené za studena bodově, spádová vrstva</t>
  </si>
  <si>
    <t>-672925734</t>
  </si>
  <si>
    <t>"druhá vrstva" 262</t>
  </si>
  <si>
    <t>136</t>
  </si>
  <si>
    <t>28376142</t>
  </si>
  <si>
    <t>deska EPS 150 pro konstrukce s vysokým zatížením λ=0,035</t>
  </si>
  <si>
    <t>1955097046</t>
  </si>
  <si>
    <t>"přepočteno množství koeficientem 1,02"</t>
  </si>
  <si>
    <t>262*0,1*1,02</t>
  </si>
  <si>
    <t>133</t>
  </si>
  <si>
    <t>713141336</t>
  </si>
  <si>
    <t>Montáž izolace tepelné střech plochých lepené za studena nízkoexpanzní (PUR) pěnou, spádová vrstva</t>
  </si>
  <si>
    <t>-237852388</t>
  </si>
  <si>
    <t>"první vrstva" 262</t>
  </si>
  <si>
    <t>134</t>
  </si>
  <si>
    <t>28376141</t>
  </si>
  <si>
    <t>klín izolační spád do 5% EPS 100</t>
  </si>
  <si>
    <t>-945199495</t>
  </si>
  <si>
    <t>262*(0,02+0,27)/2*1,02</t>
  </si>
  <si>
    <t>125</t>
  </si>
  <si>
    <t>998713103</t>
  </si>
  <si>
    <t>Přesun hmot tonážní pro izolace tepelné v objektech v do 24 m</t>
  </si>
  <si>
    <t>-372223987</t>
  </si>
  <si>
    <t>721</t>
  </si>
  <si>
    <t>Zdravotechnika - vnitřní kanalizace</t>
  </si>
  <si>
    <t>79</t>
  </si>
  <si>
    <t>721174063</t>
  </si>
  <si>
    <t>Potrubí kanalizační z PP větrací systém HT DN 110</t>
  </si>
  <si>
    <t>-1441279555</t>
  </si>
  <si>
    <t>"odhad bude fakturováno na základě skutečnosti" 3*1,5</t>
  </si>
  <si>
    <t>80</t>
  </si>
  <si>
    <t>998721103</t>
  </si>
  <si>
    <t>Přesun hmot tonážní pro vnitřní kanalizace v objektech v do 24 m</t>
  </si>
  <si>
    <t>-166324931</t>
  </si>
  <si>
    <t>740</t>
  </si>
  <si>
    <t>Elektromontáže - zkoušky a revize</t>
  </si>
  <si>
    <t>81</t>
  </si>
  <si>
    <t>740991100</t>
  </si>
  <si>
    <t>Celková prohlídka elektrického rozvodu a zařízení do 100 000,- Kč</t>
  </si>
  <si>
    <t>kompl</t>
  </si>
  <si>
    <t>1825117879</t>
  </si>
  <si>
    <t>743</t>
  </si>
  <si>
    <t>Elektromontáže - hrubá montáž</t>
  </si>
  <si>
    <t>82</t>
  </si>
  <si>
    <t>741110001</t>
  </si>
  <si>
    <t>Montáž drát nebo lano hromosvodné svodové D do 10 mm s podpěrou vč. svorek a pospojování</t>
  </si>
  <si>
    <t>1236600211</t>
  </si>
  <si>
    <t>83</t>
  </si>
  <si>
    <t>35441073</t>
  </si>
  <si>
    <t>drát (lano) průměr 10 mm FeZn</t>
  </si>
  <si>
    <t>kg</t>
  </si>
  <si>
    <t>-1091083423</t>
  </si>
  <si>
    <t>Poznámka k položce:_x000d_
Hmotnost: 0,62 kg/m</t>
  </si>
  <si>
    <t>75*0,62</t>
  </si>
  <si>
    <t>84</t>
  </si>
  <si>
    <t>354415600x</t>
  </si>
  <si>
    <t xml:space="preserve">podpěra vedení hromosvodu povlakové střechy </t>
  </si>
  <si>
    <t>1799543701</t>
  </si>
  <si>
    <t>85</t>
  </si>
  <si>
    <t>741430004</t>
  </si>
  <si>
    <t>Montáž tyč jímací délky do 3 m na střešní hřeben nebo zdivo</t>
  </si>
  <si>
    <t>-518503621</t>
  </si>
  <si>
    <t>86</t>
  </si>
  <si>
    <t>354411290</t>
  </si>
  <si>
    <t>tyč jímací s kovaným hrotem JK 2,0 nerez</t>
  </si>
  <si>
    <t>1710650315</t>
  </si>
  <si>
    <t>87</t>
  </si>
  <si>
    <t>741430004-D</t>
  </si>
  <si>
    <t>Demontáž tyč jímací délky do 3 m na střešní hřeben nebo zdivo</t>
  </si>
  <si>
    <t>-2132385023</t>
  </si>
  <si>
    <t>88</t>
  </si>
  <si>
    <t>741421823-D</t>
  </si>
  <si>
    <t>Demontáž drátu nebo lana svodového vedení D přes 8 mm rovná střecha</t>
  </si>
  <si>
    <t>-2023744502</t>
  </si>
  <si>
    <t>178</t>
  </si>
  <si>
    <t>998741103</t>
  </si>
  <si>
    <t>Přesun hmot tonážní pro silnoproud v objektech v do 24 m</t>
  </si>
  <si>
    <t>1948415555</t>
  </si>
  <si>
    <t>762</t>
  </si>
  <si>
    <t>Konstrukce tesařské</t>
  </si>
  <si>
    <t>170</t>
  </si>
  <si>
    <t>762361332</t>
  </si>
  <si>
    <t>Konstrukční a vyrovnávací vrstva pod klempířské prvky (atiky) z vodovzdorné překližky tl 21 mm</t>
  </si>
  <si>
    <t>-970280239</t>
  </si>
  <si>
    <t>Poznámka k položce:_x000d_
Provedení dle Detailu vč. zatřenými řeznými hranami voděodolným nátěrem</t>
  </si>
  <si>
    <t xml:space="preserve"> (2*15,7+16,65)*2*0,4</t>
  </si>
  <si>
    <t>121</t>
  </si>
  <si>
    <t>998762103</t>
  </si>
  <si>
    <t>Přesun hmot tonážní pro kce tesařské v objektech v do 24 m</t>
  </si>
  <si>
    <t>-332876129</t>
  </si>
  <si>
    <t>764</t>
  </si>
  <si>
    <t>Konstrukce klempířské</t>
  </si>
  <si>
    <t>764001821</t>
  </si>
  <si>
    <t>Demontáž krytiny ze svitků nebo tabulí do suti</t>
  </si>
  <si>
    <t>1653483846</t>
  </si>
  <si>
    <t xml:space="preserve">"kraje střechy" </t>
  </si>
  <si>
    <t>(2*15,7+16,65)*0,75</t>
  </si>
  <si>
    <t>95</t>
  </si>
  <si>
    <t>764002841</t>
  </si>
  <si>
    <t>Demontáž oplechování horních ploch zdí a nadezdívek do suti</t>
  </si>
  <si>
    <t>687783527</t>
  </si>
  <si>
    <t>(2*14,95+15,1)*0,75</t>
  </si>
  <si>
    <t>96</t>
  </si>
  <si>
    <t>764002871</t>
  </si>
  <si>
    <t>Demontáž lemování zdí do suti</t>
  </si>
  <si>
    <t>-1620607623</t>
  </si>
  <si>
    <t>16,65</t>
  </si>
  <si>
    <t>97</t>
  </si>
  <si>
    <t>764002881</t>
  </si>
  <si>
    <t>Demontáž lemování střešních prostupů do suti</t>
  </si>
  <si>
    <t>1136715669</t>
  </si>
  <si>
    <t>"sloup 1250" 8*(1,25*0,45)</t>
  </si>
  <si>
    <t>"sloup 1500" 1*(1,5*0,45)</t>
  </si>
  <si>
    <t>"sloup 1100" 2*(1,1*0,45)</t>
  </si>
  <si>
    <t>"rohový sloup"2*(0,45*1,55+0,45*1,05)</t>
  </si>
  <si>
    <t xml:space="preserve">"plocha zdiva komínu 0,6/1,2"  1*(0,6*1,2)</t>
  </si>
  <si>
    <t xml:space="preserve">"plocha zdiva komínu 0,6/1,4"  1*(0,6*1,4)</t>
  </si>
  <si>
    <t>"plocha zdiva komínu 0,6/2,85" 1*(0,6*2,85)</t>
  </si>
  <si>
    <t>98</t>
  </si>
  <si>
    <t>764004803</t>
  </si>
  <si>
    <t>Demontáž podokapního žlabu k dalšímu použití</t>
  </si>
  <si>
    <t>1342342010</t>
  </si>
  <si>
    <t>48,6</t>
  </si>
  <si>
    <t>99</t>
  </si>
  <si>
    <t>764021403</t>
  </si>
  <si>
    <t>Podkladní plech z Al plechu rš 250 mm</t>
  </si>
  <si>
    <t>1991878962</t>
  </si>
  <si>
    <t>(2*14,95+15,1)*2</t>
  </si>
  <si>
    <t>"komínová deska 0,6/1,2" 1*(2*0,8+2*1,4)</t>
  </si>
  <si>
    <t>"komínová deska 0,6/1,4" 1*(2*0,8+2*1,6)</t>
  </si>
  <si>
    <t>"komínová deska 0,6/2,85" 1*(2*0,8+2*3,05)</t>
  </si>
  <si>
    <t>100</t>
  </si>
  <si>
    <t>764202134</t>
  </si>
  <si>
    <t>Montáž oplechování rovné okapové hrany, vč. podkladního plechu</t>
  </si>
  <si>
    <t>1883151422</t>
  </si>
  <si>
    <t>(2*15,7+16,65)</t>
  </si>
  <si>
    <t>101</t>
  </si>
  <si>
    <t>764011403</t>
  </si>
  <si>
    <t>Podkladní plech z PZ plechu pro hřebeny, nároží, úžlabí nebo okapové hrany tl 0,55 mm rš 250 mm</t>
  </si>
  <si>
    <t>-1741578457</t>
  </si>
  <si>
    <t>47,9</t>
  </si>
  <si>
    <t>163</t>
  </si>
  <si>
    <t>764508101x</t>
  </si>
  <si>
    <t>D+ M napojení hranatého svodu</t>
  </si>
  <si>
    <t>ks</t>
  </si>
  <si>
    <t>-1547222729</t>
  </si>
  <si>
    <t>105</t>
  </si>
  <si>
    <t>764522463</t>
  </si>
  <si>
    <t>Maska hladká včetně čel nadřímsového žlabu z Al plechu rš 250 mm</t>
  </si>
  <si>
    <t>426914665</t>
  </si>
  <si>
    <t>106</t>
  </si>
  <si>
    <t>764522473</t>
  </si>
  <si>
    <t>Příplatek k cenám masky nadřímsového žlabu z Al plechu za provedení rohu nebo koutu rš 250 mm</t>
  </si>
  <si>
    <t>-1347951555</t>
  </si>
  <si>
    <t>107</t>
  </si>
  <si>
    <t>764501113</t>
  </si>
  <si>
    <t>Montáž stávajícího žlabu podokapního hranatého vč. rohů, kotlíků kolen a mezikusů</t>
  </si>
  <si>
    <t>-312041341</t>
  </si>
  <si>
    <t>108</t>
  </si>
  <si>
    <t>764501115</t>
  </si>
  <si>
    <t>Montáž háku podokapního hranatého</t>
  </si>
  <si>
    <t>547132836</t>
  </si>
  <si>
    <t>104</t>
  </si>
  <si>
    <t>553440330</t>
  </si>
  <si>
    <t>hák žlabový hranatý, Cu 400 mm</t>
  </si>
  <si>
    <t>4663667</t>
  </si>
  <si>
    <t>109</t>
  </si>
  <si>
    <t>998764103</t>
  </si>
  <si>
    <t>Přesun hmot tonážní pro konstrukce klempířské v objektech v do 24 m</t>
  </si>
  <si>
    <t>1976448916</t>
  </si>
  <si>
    <t>767</t>
  </si>
  <si>
    <t>Konstrukce zámečnické</t>
  </si>
  <si>
    <t>110</t>
  </si>
  <si>
    <t>767881141</t>
  </si>
  <si>
    <t>Montáž bodů záchytného systému do železobetonu mechanickými kotvami, kotvení svrchní objímkou</t>
  </si>
  <si>
    <t>234348338</t>
  </si>
  <si>
    <t>111</t>
  </si>
  <si>
    <t>Z1</t>
  </si>
  <si>
    <t>Systémový kotevní bod</t>
  </si>
  <si>
    <t>-618279426</t>
  </si>
  <si>
    <t>112</t>
  </si>
  <si>
    <t>998767103</t>
  </si>
  <si>
    <t>Přesun hmot tonážní pro zámečnické konstrukce v objektech v do 24 m</t>
  </si>
  <si>
    <t>1289336209</t>
  </si>
  <si>
    <t>VRN</t>
  </si>
  <si>
    <t>Vedlejší rozpočtové náklady</t>
  </si>
  <si>
    <t>VRN1</t>
  </si>
  <si>
    <t xml:space="preserve"> Průzkumné, geodetické a projektové práce</t>
  </si>
  <si>
    <t>113</t>
  </si>
  <si>
    <t>011503000</t>
  </si>
  <si>
    <t>Stavební průzkum bez rozlišení - odborná činnost diagnostika rozsahu poškození při provádění stavebních prací</t>
  </si>
  <si>
    <t>soubor</t>
  </si>
  <si>
    <t>1024</t>
  </si>
  <si>
    <t>1202223612</t>
  </si>
  <si>
    <t>114</t>
  </si>
  <si>
    <t>011514000</t>
  </si>
  <si>
    <t>Stavebně-statický průzkum - Statický dozor při provádění staveb</t>
  </si>
  <si>
    <t>-678903852</t>
  </si>
  <si>
    <t>115</t>
  </si>
  <si>
    <t>013254000</t>
  </si>
  <si>
    <t>Dokumentace skutečného provedení stavby</t>
  </si>
  <si>
    <t>-2123600214</t>
  </si>
  <si>
    <t>116</t>
  </si>
  <si>
    <t>013264000</t>
  </si>
  <si>
    <t>Dokumentace bouracích prací</t>
  </si>
  <si>
    <t>-891987359</t>
  </si>
  <si>
    <t>VRN3</t>
  </si>
  <si>
    <t xml:space="preserve"> Zařízení staveniště</t>
  </si>
  <si>
    <t>117</t>
  </si>
  <si>
    <t>030001000</t>
  </si>
  <si>
    <t>Zařízení staveniště</t>
  </si>
  <si>
    <t>1059370818</t>
  </si>
  <si>
    <t>VRN4</t>
  </si>
  <si>
    <t xml:space="preserve"> Inženýrská činnost</t>
  </si>
  <si>
    <t>118</t>
  </si>
  <si>
    <t>045203000</t>
  </si>
  <si>
    <t>Kompletační činnost</t>
  </si>
  <si>
    <t>427626790</t>
  </si>
  <si>
    <t>VRN7</t>
  </si>
  <si>
    <t xml:space="preserve"> Provozní vlivy</t>
  </si>
  <si>
    <t>119</t>
  </si>
  <si>
    <t>079002000</t>
  </si>
  <si>
    <t>Ostatní provozní vlivy - opatření proti zatečení (povětrnostní vlivy)</t>
  </si>
  <si>
    <t>890660682</t>
  </si>
  <si>
    <t>VRN9</t>
  </si>
  <si>
    <t xml:space="preserve"> Ostatní náklady</t>
  </si>
  <si>
    <t>120</t>
  </si>
  <si>
    <t>090001000</t>
  </si>
  <si>
    <t>Ostatní náklady - vzorkování</t>
  </si>
  <si>
    <t>-1137031405</t>
  </si>
  <si>
    <t>SEZNAM FIGUR</t>
  </si>
  <si>
    <t>Výměra</t>
  </si>
  <si>
    <t xml:space="preserve"> 03x24</t>
  </si>
  <si>
    <t>dl_zdiva</t>
  </si>
  <si>
    <t xml:space="preserve">délka zdiva 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</si>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</sst>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34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18/12-001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střech čp. 804, ul. Jana Palacha, Objekt Gymnázia Turnov, na st.p.č. 1774/1 v k.ú. Turnov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čp. 804, ul. Jana Palacha, Turnov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6. 1. 2025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Turnov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ACTIV Projekce,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ACTIV Projekce,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'03x24 - Střecha části -C-'!J30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'03x24 - Střecha části -C-'!P138</f>
        <v>0</v>
      </c>
      <c r="AV95" s="129">
        <f>'03x24 - Střecha části -C-'!J33</f>
        <v>0</v>
      </c>
      <c r="AW95" s="129">
        <f>'03x24 - Střecha části -C-'!J34</f>
        <v>0</v>
      </c>
      <c r="AX95" s="129">
        <f>'03x24 - Střecha části -C-'!J35</f>
        <v>0</v>
      </c>
      <c r="AY95" s="129">
        <f>'03x24 - Střecha části -C-'!J36</f>
        <v>0</v>
      </c>
      <c r="AZ95" s="129">
        <f>'03x24 - Střecha části -C-'!F33</f>
        <v>0</v>
      </c>
      <c r="BA95" s="129">
        <f>'03x24 - Střecha části -C-'!F34</f>
        <v>0</v>
      </c>
      <c r="BB95" s="129">
        <f>'03x24 - Střecha části -C-'!F35</f>
        <v>0</v>
      </c>
      <c r="BC95" s="129">
        <f>'03x24 - Střecha části -C-'!F36</f>
        <v>0</v>
      </c>
      <c r="BD95" s="131">
        <f>'03x24 - Střecha části -C-'!F37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OqegOQ+NNf6g9Y5t4k9i5tQYEAvOf98UowTww6Qc50VUmp1usK0veDuXsAv558JiNRqXxcfDN0xlXnitVa0VcA==" hashValue="bIgHH0O1P3EfazVDU/EU3Fv5MyRgNiBqt+NPmzrj4HOXCnpvGtLWg5E3J6mvNHbgoYTVKLxhjRqI5pOPBNNkuQ==" algorithmName="SHA-512" password="EEA3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3x24 - Střecha části -C-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33" t="s">
        <v>89</v>
      </c>
      <c r="BA2" s="133" t="s">
        <v>90</v>
      </c>
      <c r="BB2" s="133" t="s">
        <v>91</v>
      </c>
      <c r="BC2" s="133" t="s">
        <v>92</v>
      </c>
      <c r="BD2" s="133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1"/>
      <c r="AT3" s="18" t="s">
        <v>88</v>
      </c>
      <c r="AZ3" s="133" t="s">
        <v>93</v>
      </c>
      <c r="BA3" s="133" t="s">
        <v>94</v>
      </c>
      <c r="BB3" s="133" t="s">
        <v>1</v>
      </c>
      <c r="BC3" s="133" t="s">
        <v>95</v>
      </c>
      <c r="BD3" s="133" t="s">
        <v>88</v>
      </c>
    </row>
    <row r="4" s="1" customFormat="1" ht="24.96" customHeight="1">
      <c r="B4" s="21"/>
      <c r="D4" s="136" t="s">
        <v>96</v>
      </c>
      <c r="L4" s="21"/>
      <c r="M4" s="13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8" t="s">
        <v>16</v>
      </c>
      <c r="L6" s="21"/>
    </row>
    <row r="7" s="1" customFormat="1" ht="26.25" customHeight="1">
      <c r="B7" s="21"/>
      <c r="E7" s="139" t="str">
        <f>'Rekapitulace stavby'!K6</f>
        <v>Oprava střech čp. 804, ul. Jana Palacha, Objekt Gymnázia Turnov, na st.p.č. 1774/1 v k.ú. Turnov</v>
      </c>
      <c r="F7" s="138"/>
      <c r="G7" s="138"/>
      <c r="H7" s="138"/>
      <c r="L7" s="21"/>
    </row>
    <row r="8" s="2" customFormat="1" ht="12" customHeight="1">
      <c r="A8" s="39"/>
      <c r="B8" s="45"/>
      <c r="C8" s="39"/>
      <c r="D8" s="138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0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8" t="s">
        <v>18</v>
      </c>
      <c r="E11" s="39"/>
      <c r="F11" s="141" t="s">
        <v>1</v>
      </c>
      <c r="G11" s="39"/>
      <c r="H11" s="39"/>
      <c r="I11" s="138" t="s">
        <v>19</v>
      </c>
      <c r="J11" s="141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8" t="s">
        <v>20</v>
      </c>
      <c r="E12" s="39"/>
      <c r="F12" s="141" t="s">
        <v>21</v>
      </c>
      <c r="G12" s="39"/>
      <c r="H12" s="39"/>
      <c r="I12" s="138" t="s">
        <v>22</v>
      </c>
      <c r="J12" s="142" t="str">
        <f>'Rekapitulace stavby'!AN8</f>
        <v>6. 1. 2025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8" t="s">
        <v>24</v>
      </c>
      <c r="E14" s="39"/>
      <c r="F14" s="39"/>
      <c r="G14" s="39"/>
      <c r="H14" s="39"/>
      <c r="I14" s="138" t="s">
        <v>25</v>
      </c>
      <c r="J14" s="141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1" t="s">
        <v>27</v>
      </c>
      <c r="F15" s="39"/>
      <c r="G15" s="39"/>
      <c r="H15" s="39"/>
      <c r="I15" s="138" t="s">
        <v>28</v>
      </c>
      <c r="J15" s="141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8" t="s">
        <v>29</v>
      </c>
      <c r="E17" s="39"/>
      <c r="F17" s="39"/>
      <c r="G17" s="39"/>
      <c r="H17" s="39"/>
      <c r="I17" s="13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1"/>
      <c r="G18" s="141"/>
      <c r="H18" s="141"/>
      <c r="I18" s="138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8" t="s">
        <v>31</v>
      </c>
      <c r="E20" s="39"/>
      <c r="F20" s="39"/>
      <c r="G20" s="39"/>
      <c r="H20" s="39"/>
      <c r="I20" s="138" t="s">
        <v>25</v>
      </c>
      <c r="J20" s="141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1" t="s">
        <v>33</v>
      </c>
      <c r="F21" s="39"/>
      <c r="G21" s="39"/>
      <c r="H21" s="39"/>
      <c r="I21" s="138" t="s">
        <v>28</v>
      </c>
      <c r="J21" s="141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8" t="s">
        <v>36</v>
      </c>
      <c r="E23" s="39"/>
      <c r="F23" s="39"/>
      <c r="G23" s="39"/>
      <c r="H23" s="39"/>
      <c r="I23" s="138" t="s">
        <v>25</v>
      </c>
      <c r="J23" s="141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1" t="s">
        <v>33</v>
      </c>
      <c r="F24" s="39"/>
      <c r="G24" s="39"/>
      <c r="H24" s="39"/>
      <c r="I24" s="138" t="s">
        <v>28</v>
      </c>
      <c r="J24" s="141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8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7"/>
      <c r="E29" s="147"/>
      <c r="F29" s="147"/>
      <c r="G29" s="147"/>
      <c r="H29" s="147"/>
      <c r="I29" s="147"/>
      <c r="J29" s="147"/>
      <c r="K29" s="14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38</v>
      </c>
      <c r="E30" s="39"/>
      <c r="F30" s="39"/>
      <c r="G30" s="39"/>
      <c r="H30" s="39"/>
      <c r="I30" s="39"/>
      <c r="J30" s="149">
        <f>ROUND(J138,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7"/>
      <c r="E31" s="147"/>
      <c r="F31" s="147"/>
      <c r="G31" s="147"/>
      <c r="H31" s="147"/>
      <c r="I31" s="147"/>
      <c r="J31" s="147"/>
      <c r="K31" s="14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40</v>
      </c>
      <c r="G32" s="39"/>
      <c r="H32" s="39"/>
      <c r="I32" s="150" t="s">
        <v>39</v>
      </c>
      <c r="J32" s="150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42</v>
      </c>
      <c r="E33" s="138" t="s">
        <v>43</v>
      </c>
      <c r="F33" s="152">
        <f>ROUND((SUM(BE138:BE847)),  2)</f>
        <v>0</v>
      </c>
      <c r="G33" s="39"/>
      <c r="H33" s="39"/>
      <c r="I33" s="153">
        <v>0.20999999999999999</v>
      </c>
      <c r="J33" s="152">
        <f>ROUND(((SUM(BE138:BE847))*I33),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44</v>
      </c>
      <c r="F34" s="152">
        <f>ROUND((SUM(BF138:BF847)),  2)</f>
        <v>0</v>
      </c>
      <c r="G34" s="39"/>
      <c r="H34" s="39"/>
      <c r="I34" s="153">
        <v>0.14999999999999999</v>
      </c>
      <c r="J34" s="152">
        <f>ROUND(((SUM(BF138:BF847))*I34),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45</v>
      </c>
      <c r="F35" s="152">
        <f>ROUND((SUM(BG138:BG847)),  2)</f>
        <v>0</v>
      </c>
      <c r="G35" s="39"/>
      <c r="H35" s="39"/>
      <c r="I35" s="153">
        <v>0.20999999999999999</v>
      </c>
      <c r="J35" s="15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46</v>
      </c>
      <c r="F36" s="152">
        <f>ROUND((SUM(BH138:BH847)),  2)</f>
        <v>0</v>
      </c>
      <c r="G36" s="39"/>
      <c r="H36" s="39"/>
      <c r="I36" s="153">
        <v>0.14999999999999999</v>
      </c>
      <c r="J36" s="15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47</v>
      </c>
      <c r="F37" s="152">
        <f>ROUND((SUM(BI138:BI847)),  2)</f>
        <v>0</v>
      </c>
      <c r="G37" s="39"/>
      <c r="H37" s="39"/>
      <c r="I37" s="153">
        <v>0</v>
      </c>
      <c r="J37" s="15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2" t="str">
        <f>E7</f>
        <v>Oprava střech čp. 804, ul. Jana Palacha, Objekt Gymnázia Turnov, na st.p.č. 1774/1 v k.ú. Turnov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03x24 - Střecha části -C-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čp. 804, ul. Jana Palacha, Turnov</v>
      </c>
      <c r="G89" s="41"/>
      <c r="H89" s="41"/>
      <c r="I89" s="33" t="s">
        <v>22</v>
      </c>
      <c r="J89" s="80" t="str">
        <f>IF(J12="","",J12)</f>
        <v>6. 1. 2025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Turnov</v>
      </c>
      <c r="G91" s="41"/>
      <c r="H91" s="41"/>
      <c r="I91" s="33" t="s">
        <v>31</v>
      </c>
      <c r="J91" s="37" t="str">
        <f>E21</f>
        <v>ACTIV Projekce,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ACTIV Projekce,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6" t="s">
        <v>102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77"/>
      <c r="C97" s="178"/>
      <c r="D97" s="179" t="s">
        <v>104</v>
      </c>
      <c r="E97" s="180"/>
      <c r="F97" s="180"/>
      <c r="G97" s="180"/>
      <c r="H97" s="180"/>
      <c r="I97" s="180"/>
      <c r="J97" s="181">
        <f>J139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105</v>
      </c>
      <c r="E98" s="186"/>
      <c r="F98" s="186"/>
      <c r="G98" s="186"/>
      <c r="H98" s="186"/>
      <c r="I98" s="186"/>
      <c r="J98" s="187">
        <f>J140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106</v>
      </c>
      <c r="E99" s="186"/>
      <c r="F99" s="186"/>
      <c r="G99" s="186"/>
      <c r="H99" s="186"/>
      <c r="I99" s="186"/>
      <c r="J99" s="187">
        <f>J189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107</v>
      </c>
      <c r="E100" s="186"/>
      <c r="F100" s="186"/>
      <c r="G100" s="186"/>
      <c r="H100" s="186"/>
      <c r="I100" s="186"/>
      <c r="J100" s="187">
        <f>J482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108</v>
      </c>
      <c r="E101" s="186"/>
      <c r="F101" s="186"/>
      <c r="G101" s="186"/>
      <c r="H101" s="186"/>
      <c r="I101" s="186"/>
      <c r="J101" s="187">
        <f>J493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109</v>
      </c>
      <c r="E102" s="186"/>
      <c r="F102" s="186"/>
      <c r="G102" s="186"/>
      <c r="H102" s="186"/>
      <c r="I102" s="186"/>
      <c r="J102" s="187">
        <f>J505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7"/>
      <c r="C103" s="178"/>
      <c r="D103" s="179" t="s">
        <v>110</v>
      </c>
      <c r="E103" s="180"/>
      <c r="F103" s="180"/>
      <c r="G103" s="180"/>
      <c r="H103" s="180"/>
      <c r="I103" s="180"/>
      <c r="J103" s="181">
        <f>J507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3"/>
      <c r="C104" s="184"/>
      <c r="D104" s="185" t="s">
        <v>111</v>
      </c>
      <c r="E104" s="186"/>
      <c r="F104" s="186"/>
      <c r="G104" s="186"/>
      <c r="H104" s="186"/>
      <c r="I104" s="186"/>
      <c r="J104" s="187">
        <f>J508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112</v>
      </c>
      <c r="E105" s="186"/>
      <c r="F105" s="186"/>
      <c r="G105" s="186"/>
      <c r="H105" s="186"/>
      <c r="I105" s="186"/>
      <c r="J105" s="187">
        <f>J586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113</v>
      </c>
      <c r="E106" s="186"/>
      <c r="F106" s="186"/>
      <c r="G106" s="186"/>
      <c r="H106" s="186"/>
      <c r="I106" s="186"/>
      <c r="J106" s="187">
        <f>J724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114</v>
      </c>
      <c r="E107" s="186"/>
      <c r="F107" s="186"/>
      <c r="G107" s="186"/>
      <c r="H107" s="186"/>
      <c r="I107" s="186"/>
      <c r="J107" s="187">
        <f>J748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115</v>
      </c>
      <c r="E108" s="186"/>
      <c r="F108" s="186"/>
      <c r="G108" s="186"/>
      <c r="H108" s="186"/>
      <c r="I108" s="186"/>
      <c r="J108" s="187">
        <f>J752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116</v>
      </c>
      <c r="E109" s="186"/>
      <c r="F109" s="186"/>
      <c r="G109" s="186"/>
      <c r="H109" s="186"/>
      <c r="I109" s="186"/>
      <c r="J109" s="187">
        <f>J754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117</v>
      </c>
      <c r="E110" s="186"/>
      <c r="F110" s="186"/>
      <c r="G110" s="186"/>
      <c r="H110" s="186"/>
      <c r="I110" s="186"/>
      <c r="J110" s="187">
        <f>J765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84"/>
      <c r="D111" s="185" t="s">
        <v>118</v>
      </c>
      <c r="E111" s="186"/>
      <c r="F111" s="186"/>
      <c r="G111" s="186"/>
      <c r="H111" s="186"/>
      <c r="I111" s="186"/>
      <c r="J111" s="187">
        <f>J772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84"/>
      <c r="D112" s="185" t="s">
        <v>119</v>
      </c>
      <c r="E112" s="186"/>
      <c r="F112" s="186"/>
      <c r="G112" s="186"/>
      <c r="H112" s="186"/>
      <c r="I112" s="186"/>
      <c r="J112" s="187">
        <f>J830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7"/>
      <c r="C113" s="178"/>
      <c r="D113" s="179" t="s">
        <v>120</v>
      </c>
      <c r="E113" s="180"/>
      <c r="F113" s="180"/>
      <c r="G113" s="180"/>
      <c r="H113" s="180"/>
      <c r="I113" s="180"/>
      <c r="J113" s="181">
        <f>J834</f>
        <v>0</v>
      </c>
      <c r="K113" s="178"/>
      <c r="L113" s="182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3"/>
      <c r="C114" s="184"/>
      <c r="D114" s="185" t="s">
        <v>121</v>
      </c>
      <c r="E114" s="186"/>
      <c r="F114" s="186"/>
      <c r="G114" s="186"/>
      <c r="H114" s="186"/>
      <c r="I114" s="186"/>
      <c r="J114" s="187">
        <f>J835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3"/>
      <c r="C115" s="184"/>
      <c r="D115" s="185" t="s">
        <v>122</v>
      </c>
      <c r="E115" s="186"/>
      <c r="F115" s="186"/>
      <c r="G115" s="186"/>
      <c r="H115" s="186"/>
      <c r="I115" s="186"/>
      <c r="J115" s="187">
        <f>J840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3"/>
      <c r="C116" s="184"/>
      <c r="D116" s="185" t="s">
        <v>123</v>
      </c>
      <c r="E116" s="186"/>
      <c r="F116" s="186"/>
      <c r="G116" s="186"/>
      <c r="H116" s="186"/>
      <c r="I116" s="186"/>
      <c r="J116" s="187">
        <f>J842</f>
        <v>0</v>
      </c>
      <c r="K116" s="184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84"/>
      <c r="D117" s="185" t="s">
        <v>124</v>
      </c>
      <c r="E117" s="186"/>
      <c r="F117" s="186"/>
      <c r="G117" s="186"/>
      <c r="H117" s="186"/>
      <c r="I117" s="186"/>
      <c r="J117" s="187">
        <f>J844</f>
        <v>0</v>
      </c>
      <c r="K117" s="184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3"/>
      <c r="C118" s="184"/>
      <c r="D118" s="185" t="s">
        <v>125</v>
      </c>
      <c r="E118" s="186"/>
      <c r="F118" s="186"/>
      <c r="G118" s="186"/>
      <c r="H118" s="186"/>
      <c r="I118" s="186"/>
      <c r="J118" s="187">
        <f>J846</f>
        <v>0</v>
      </c>
      <c r="K118" s="184"/>
      <c r="L118" s="18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126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25" customHeight="1">
      <c r="A128" s="39"/>
      <c r="B128" s="40"/>
      <c r="C128" s="41"/>
      <c r="D128" s="41"/>
      <c r="E128" s="172" t="str">
        <f>E7</f>
        <v>Oprava střech čp. 804, ul. Jana Palacha, Objekt Gymnázia Turnov, na st.p.č. 1774/1 v k.ú. Turnov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97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03x24 - Střecha části -C-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>čp. 804, ul. Jana Palacha, Turnov</v>
      </c>
      <c r="G132" s="41"/>
      <c r="H132" s="41"/>
      <c r="I132" s="33" t="s">
        <v>22</v>
      </c>
      <c r="J132" s="80" t="str">
        <f>IF(J12="","",J12)</f>
        <v>6. 1. 2025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E15</f>
        <v>Město Turnov</v>
      </c>
      <c r="G134" s="41"/>
      <c r="H134" s="41"/>
      <c r="I134" s="33" t="s">
        <v>31</v>
      </c>
      <c r="J134" s="37" t="str">
        <f>E21</f>
        <v>ACTIV Projekce,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5.65" customHeight="1">
      <c r="A135" s="39"/>
      <c r="B135" s="40"/>
      <c r="C135" s="33" t="s">
        <v>29</v>
      </c>
      <c r="D135" s="41"/>
      <c r="E135" s="41"/>
      <c r="F135" s="28" t="str">
        <f>IF(E18="","",E18)</f>
        <v>Vyplň údaj</v>
      </c>
      <c r="G135" s="41"/>
      <c r="H135" s="41"/>
      <c r="I135" s="33" t="s">
        <v>36</v>
      </c>
      <c r="J135" s="37" t="str">
        <f>E24</f>
        <v>ACTIV Projekce,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189"/>
      <c r="B137" s="190"/>
      <c r="C137" s="191" t="s">
        <v>127</v>
      </c>
      <c r="D137" s="192" t="s">
        <v>63</v>
      </c>
      <c r="E137" s="192" t="s">
        <v>59</v>
      </c>
      <c r="F137" s="192" t="s">
        <v>60</v>
      </c>
      <c r="G137" s="192" t="s">
        <v>128</v>
      </c>
      <c r="H137" s="192" t="s">
        <v>129</v>
      </c>
      <c r="I137" s="192" t="s">
        <v>130</v>
      </c>
      <c r="J137" s="192" t="s">
        <v>101</v>
      </c>
      <c r="K137" s="193" t="s">
        <v>131</v>
      </c>
      <c r="L137" s="194"/>
      <c r="M137" s="101" t="s">
        <v>1</v>
      </c>
      <c r="N137" s="102" t="s">
        <v>42</v>
      </c>
      <c r="O137" s="102" t="s">
        <v>132</v>
      </c>
      <c r="P137" s="102" t="s">
        <v>133</v>
      </c>
      <c r="Q137" s="102" t="s">
        <v>134</v>
      </c>
      <c r="R137" s="102" t="s">
        <v>135</v>
      </c>
      <c r="S137" s="102" t="s">
        <v>136</v>
      </c>
      <c r="T137" s="103" t="s">
        <v>137</v>
      </c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</row>
    <row r="138" s="2" customFormat="1" ht="22.8" customHeight="1">
      <c r="A138" s="39"/>
      <c r="B138" s="40"/>
      <c r="C138" s="108" t="s">
        <v>138</v>
      </c>
      <c r="D138" s="41"/>
      <c r="E138" s="41"/>
      <c r="F138" s="41"/>
      <c r="G138" s="41"/>
      <c r="H138" s="41"/>
      <c r="I138" s="41"/>
      <c r="J138" s="195">
        <f>BK138</f>
        <v>0</v>
      </c>
      <c r="K138" s="41"/>
      <c r="L138" s="45"/>
      <c r="M138" s="104"/>
      <c r="N138" s="196"/>
      <c r="O138" s="105"/>
      <c r="P138" s="197">
        <f>P139+P507+P834</f>
        <v>0</v>
      </c>
      <c r="Q138" s="105"/>
      <c r="R138" s="197">
        <f>R139+R507+R834</f>
        <v>10.8235394</v>
      </c>
      <c r="S138" s="105"/>
      <c r="T138" s="198">
        <f>T139+T507+T834</f>
        <v>181.00491022000006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77</v>
      </c>
      <c r="AU138" s="18" t="s">
        <v>103</v>
      </c>
      <c r="BK138" s="199">
        <f>BK139+BK507+BK834</f>
        <v>0</v>
      </c>
    </row>
    <row r="139" s="12" customFormat="1" ht="25.92" customHeight="1">
      <c r="A139" s="12"/>
      <c r="B139" s="200"/>
      <c r="C139" s="201"/>
      <c r="D139" s="202" t="s">
        <v>77</v>
      </c>
      <c r="E139" s="203" t="s">
        <v>139</v>
      </c>
      <c r="F139" s="203" t="s">
        <v>140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P140+P189+P482+P493+P505</f>
        <v>0</v>
      </c>
      <c r="Q139" s="208"/>
      <c r="R139" s="209">
        <f>R140+R189+R482+R493+R505</f>
        <v>4.1002671599999996</v>
      </c>
      <c r="S139" s="208"/>
      <c r="T139" s="210">
        <f>T140+T189+T482+T493+T505</f>
        <v>169.78303350000005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86</v>
      </c>
      <c r="AT139" s="212" t="s">
        <v>77</v>
      </c>
      <c r="AU139" s="212" t="s">
        <v>78</v>
      </c>
      <c r="AY139" s="211" t="s">
        <v>141</v>
      </c>
      <c r="BK139" s="213">
        <f>BK140+BK189+BK482+BK493+BK505</f>
        <v>0</v>
      </c>
    </row>
    <row r="140" s="12" customFormat="1" ht="22.8" customHeight="1">
      <c r="A140" s="12"/>
      <c r="B140" s="200"/>
      <c r="C140" s="201"/>
      <c r="D140" s="202" t="s">
        <v>77</v>
      </c>
      <c r="E140" s="214" t="s">
        <v>142</v>
      </c>
      <c r="F140" s="214" t="s">
        <v>143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SUM(P141:P188)</f>
        <v>0</v>
      </c>
      <c r="Q140" s="208"/>
      <c r="R140" s="209">
        <f>SUM(R141:R188)</f>
        <v>1.0603221899999999</v>
      </c>
      <c r="S140" s="208"/>
      <c r="T140" s="210">
        <f>SUM(T141:T188)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86</v>
      </c>
      <c r="AT140" s="212" t="s">
        <v>77</v>
      </c>
      <c r="AU140" s="212" t="s">
        <v>86</v>
      </c>
      <c r="AY140" s="211" t="s">
        <v>141</v>
      </c>
      <c r="BK140" s="213">
        <f>SUM(BK141:BK188)</f>
        <v>0</v>
      </c>
    </row>
    <row r="141" s="2" customFormat="1" ht="24.15" customHeight="1">
      <c r="A141" s="39"/>
      <c r="B141" s="40"/>
      <c r="C141" s="216" t="s">
        <v>144</v>
      </c>
      <c r="D141" s="216" t="s">
        <v>145</v>
      </c>
      <c r="E141" s="217" t="s">
        <v>146</v>
      </c>
      <c r="F141" s="218" t="s">
        <v>147</v>
      </c>
      <c r="G141" s="219" t="s">
        <v>91</v>
      </c>
      <c r="H141" s="220">
        <v>37.667999999999999</v>
      </c>
      <c r="I141" s="221"/>
      <c r="J141" s="222">
        <f>ROUND(I141*H141,2)</f>
        <v>0</v>
      </c>
      <c r="K141" s="218" t="s">
        <v>148</v>
      </c>
      <c r="L141" s="45"/>
      <c r="M141" s="223" t="s">
        <v>1</v>
      </c>
      <c r="N141" s="224" t="s">
        <v>43</v>
      </c>
      <c r="O141" s="92"/>
      <c r="P141" s="225">
        <f>O141*H141</f>
        <v>0</v>
      </c>
      <c r="Q141" s="225">
        <v>0.0043800000000000002</v>
      </c>
      <c r="R141" s="225">
        <f>Q141*H141</f>
        <v>0.16498584</v>
      </c>
      <c r="S141" s="225">
        <v>0</v>
      </c>
      <c r="T141" s="22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7" t="s">
        <v>149</v>
      </c>
      <c r="AT141" s="227" t="s">
        <v>145</v>
      </c>
      <c r="AU141" s="227" t="s">
        <v>88</v>
      </c>
      <c r="AY141" s="18" t="s">
        <v>141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86</v>
      </c>
      <c r="BK141" s="228">
        <f>ROUND(I141*H141,2)</f>
        <v>0</v>
      </c>
      <c r="BL141" s="18" t="s">
        <v>149</v>
      </c>
      <c r="BM141" s="227" t="s">
        <v>150</v>
      </c>
    </row>
    <row r="142" s="13" customFormat="1">
      <c r="A142" s="13"/>
      <c r="B142" s="229"/>
      <c r="C142" s="230"/>
      <c r="D142" s="231" t="s">
        <v>151</v>
      </c>
      <c r="E142" s="232" t="s">
        <v>1</v>
      </c>
      <c r="F142" s="233" t="s">
        <v>152</v>
      </c>
      <c r="G142" s="230"/>
      <c r="H142" s="232" t="s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151</v>
      </c>
      <c r="AU142" s="239" t="s">
        <v>88</v>
      </c>
      <c r="AV142" s="13" t="s">
        <v>86</v>
      </c>
      <c r="AW142" s="13" t="s">
        <v>35</v>
      </c>
      <c r="AX142" s="13" t="s">
        <v>78</v>
      </c>
      <c r="AY142" s="239" t="s">
        <v>141</v>
      </c>
    </row>
    <row r="143" s="14" customFormat="1">
      <c r="A143" s="14"/>
      <c r="B143" s="240"/>
      <c r="C143" s="241"/>
      <c r="D143" s="231" t="s">
        <v>151</v>
      </c>
      <c r="E143" s="242" t="s">
        <v>1</v>
      </c>
      <c r="F143" s="243" t="s">
        <v>153</v>
      </c>
      <c r="G143" s="241"/>
      <c r="H143" s="244">
        <v>0.44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151</v>
      </c>
      <c r="AU143" s="250" t="s">
        <v>88</v>
      </c>
      <c r="AV143" s="14" t="s">
        <v>88</v>
      </c>
      <c r="AW143" s="14" t="s">
        <v>35</v>
      </c>
      <c r="AX143" s="14" t="s">
        <v>78</v>
      </c>
      <c r="AY143" s="250" t="s">
        <v>141</v>
      </c>
    </row>
    <row r="144" s="14" customFormat="1">
      <c r="A144" s="14"/>
      <c r="B144" s="240"/>
      <c r="C144" s="241"/>
      <c r="D144" s="231" t="s">
        <v>151</v>
      </c>
      <c r="E144" s="242" t="s">
        <v>1</v>
      </c>
      <c r="F144" s="243" t="s">
        <v>154</v>
      </c>
      <c r="G144" s="241"/>
      <c r="H144" s="244">
        <v>0.47999999999999998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151</v>
      </c>
      <c r="AU144" s="250" t="s">
        <v>88</v>
      </c>
      <c r="AV144" s="14" t="s">
        <v>88</v>
      </c>
      <c r="AW144" s="14" t="s">
        <v>35</v>
      </c>
      <c r="AX144" s="14" t="s">
        <v>78</v>
      </c>
      <c r="AY144" s="250" t="s">
        <v>141</v>
      </c>
    </row>
    <row r="145" s="14" customFormat="1">
      <c r="A145" s="14"/>
      <c r="B145" s="240"/>
      <c r="C145" s="241"/>
      <c r="D145" s="231" t="s">
        <v>151</v>
      </c>
      <c r="E145" s="242" t="s">
        <v>1</v>
      </c>
      <c r="F145" s="243" t="s">
        <v>155</v>
      </c>
      <c r="G145" s="241"/>
      <c r="H145" s="244">
        <v>0.77000000000000002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151</v>
      </c>
      <c r="AU145" s="250" t="s">
        <v>88</v>
      </c>
      <c r="AV145" s="14" t="s">
        <v>88</v>
      </c>
      <c r="AW145" s="14" t="s">
        <v>35</v>
      </c>
      <c r="AX145" s="14" t="s">
        <v>78</v>
      </c>
      <c r="AY145" s="250" t="s">
        <v>141</v>
      </c>
    </row>
    <row r="146" s="13" customFormat="1">
      <c r="A146" s="13"/>
      <c r="B146" s="229"/>
      <c r="C146" s="230"/>
      <c r="D146" s="231" t="s">
        <v>151</v>
      </c>
      <c r="E146" s="232" t="s">
        <v>1</v>
      </c>
      <c r="F146" s="233" t="s">
        <v>156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151</v>
      </c>
      <c r="AU146" s="239" t="s">
        <v>88</v>
      </c>
      <c r="AV146" s="13" t="s">
        <v>86</v>
      </c>
      <c r="AW146" s="13" t="s">
        <v>35</v>
      </c>
      <c r="AX146" s="13" t="s">
        <v>78</v>
      </c>
      <c r="AY146" s="239" t="s">
        <v>141</v>
      </c>
    </row>
    <row r="147" s="14" customFormat="1">
      <c r="A147" s="14"/>
      <c r="B147" s="240"/>
      <c r="C147" s="241"/>
      <c r="D147" s="231" t="s">
        <v>151</v>
      </c>
      <c r="E147" s="242" t="s">
        <v>1</v>
      </c>
      <c r="F147" s="243" t="s">
        <v>157</v>
      </c>
      <c r="G147" s="241"/>
      <c r="H147" s="244">
        <v>29.25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151</v>
      </c>
      <c r="AU147" s="250" t="s">
        <v>88</v>
      </c>
      <c r="AV147" s="14" t="s">
        <v>88</v>
      </c>
      <c r="AW147" s="14" t="s">
        <v>35</v>
      </c>
      <c r="AX147" s="14" t="s">
        <v>78</v>
      </c>
      <c r="AY147" s="250" t="s">
        <v>141</v>
      </c>
    </row>
    <row r="148" s="14" customFormat="1">
      <c r="A148" s="14"/>
      <c r="B148" s="240"/>
      <c r="C148" s="241"/>
      <c r="D148" s="231" t="s">
        <v>151</v>
      </c>
      <c r="E148" s="242" t="s">
        <v>1</v>
      </c>
      <c r="F148" s="243" t="s">
        <v>158</v>
      </c>
      <c r="G148" s="241"/>
      <c r="H148" s="244">
        <v>6.7279999999999998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151</v>
      </c>
      <c r="AU148" s="250" t="s">
        <v>88</v>
      </c>
      <c r="AV148" s="14" t="s">
        <v>88</v>
      </c>
      <c r="AW148" s="14" t="s">
        <v>35</v>
      </c>
      <c r="AX148" s="14" t="s">
        <v>78</v>
      </c>
      <c r="AY148" s="250" t="s">
        <v>141</v>
      </c>
    </row>
    <row r="149" s="15" customFormat="1">
      <c r="A149" s="15"/>
      <c r="B149" s="251"/>
      <c r="C149" s="252"/>
      <c r="D149" s="231" t="s">
        <v>151</v>
      </c>
      <c r="E149" s="253" t="s">
        <v>89</v>
      </c>
      <c r="F149" s="254" t="s">
        <v>159</v>
      </c>
      <c r="G149" s="252"/>
      <c r="H149" s="255">
        <v>37.667999999999999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151</v>
      </c>
      <c r="AU149" s="261" t="s">
        <v>88</v>
      </c>
      <c r="AV149" s="15" t="s">
        <v>149</v>
      </c>
      <c r="AW149" s="15" t="s">
        <v>35</v>
      </c>
      <c r="AX149" s="15" t="s">
        <v>86</v>
      </c>
      <c r="AY149" s="261" t="s">
        <v>141</v>
      </c>
    </row>
    <row r="150" s="2" customFormat="1" ht="24.15" customHeight="1">
      <c r="A150" s="39"/>
      <c r="B150" s="40"/>
      <c r="C150" s="216" t="s">
        <v>160</v>
      </c>
      <c r="D150" s="216" t="s">
        <v>145</v>
      </c>
      <c r="E150" s="217" t="s">
        <v>161</v>
      </c>
      <c r="F150" s="218" t="s">
        <v>162</v>
      </c>
      <c r="G150" s="219" t="s">
        <v>91</v>
      </c>
      <c r="H150" s="220">
        <v>13.523</v>
      </c>
      <c r="I150" s="221"/>
      <c r="J150" s="222">
        <f>ROUND(I150*H150,2)</f>
        <v>0</v>
      </c>
      <c r="K150" s="218" t="s">
        <v>148</v>
      </c>
      <c r="L150" s="45"/>
      <c r="M150" s="223" t="s">
        <v>1</v>
      </c>
      <c r="N150" s="224" t="s">
        <v>43</v>
      </c>
      <c r="O150" s="92"/>
      <c r="P150" s="225">
        <f>O150*H150</f>
        <v>0</v>
      </c>
      <c r="Q150" s="225">
        <v>0.023099999999999999</v>
      </c>
      <c r="R150" s="225">
        <f>Q150*H150</f>
        <v>0.31238129999999997</v>
      </c>
      <c r="S150" s="225">
        <v>0</v>
      </c>
      <c r="T150" s="22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7" t="s">
        <v>149</v>
      </c>
      <c r="AT150" s="227" t="s">
        <v>145</v>
      </c>
      <c r="AU150" s="227" t="s">
        <v>88</v>
      </c>
      <c r="AY150" s="18" t="s">
        <v>141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8" t="s">
        <v>86</v>
      </c>
      <c r="BK150" s="228">
        <f>ROUND(I150*H150,2)</f>
        <v>0</v>
      </c>
      <c r="BL150" s="18" t="s">
        <v>149</v>
      </c>
      <c r="BM150" s="227" t="s">
        <v>163</v>
      </c>
    </row>
    <row r="151" s="14" customFormat="1">
      <c r="A151" s="14"/>
      <c r="B151" s="240"/>
      <c r="C151" s="241"/>
      <c r="D151" s="231" t="s">
        <v>151</v>
      </c>
      <c r="E151" s="242" t="s">
        <v>1</v>
      </c>
      <c r="F151" s="243" t="s">
        <v>164</v>
      </c>
      <c r="G151" s="241"/>
      <c r="H151" s="244">
        <v>6.7279999999999998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151</v>
      </c>
      <c r="AU151" s="250" t="s">
        <v>88</v>
      </c>
      <c r="AV151" s="14" t="s">
        <v>88</v>
      </c>
      <c r="AW151" s="14" t="s">
        <v>35</v>
      </c>
      <c r="AX151" s="14" t="s">
        <v>78</v>
      </c>
      <c r="AY151" s="250" t="s">
        <v>141</v>
      </c>
    </row>
    <row r="152" s="14" customFormat="1">
      <c r="A152" s="14"/>
      <c r="B152" s="240"/>
      <c r="C152" s="241"/>
      <c r="D152" s="231" t="s">
        <v>151</v>
      </c>
      <c r="E152" s="242" t="s">
        <v>1</v>
      </c>
      <c r="F152" s="243" t="s">
        <v>165</v>
      </c>
      <c r="G152" s="241"/>
      <c r="H152" s="244">
        <v>6.7949999999999999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151</v>
      </c>
      <c r="AU152" s="250" t="s">
        <v>88</v>
      </c>
      <c r="AV152" s="14" t="s">
        <v>88</v>
      </c>
      <c r="AW152" s="14" t="s">
        <v>35</v>
      </c>
      <c r="AX152" s="14" t="s">
        <v>78</v>
      </c>
      <c r="AY152" s="250" t="s">
        <v>141</v>
      </c>
    </row>
    <row r="153" s="15" customFormat="1">
      <c r="A153" s="15"/>
      <c r="B153" s="251"/>
      <c r="C153" s="252"/>
      <c r="D153" s="231" t="s">
        <v>151</v>
      </c>
      <c r="E153" s="253" t="s">
        <v>1</v>
      </c>
      <c r="F153" s="254" t="s">
        <v>159</v>
      </c>
      <c r="G153" s="252"/>
      <c r="H153" s="255">
        <v>13.523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151</v>
      </c>
      <c r="AU153" s="261" t="s">
        <v>88</v>
      </c>
      <c r="AV153" s="15" t="s">
        <v>149</v>
      </c>
      <c r="AW153" s="15" t="s">
        <v>35</v>
      </c>
      <c r="AX153" s="15" t="s">
        <v>86</v>
      </c>
      <c r="AY153" s="261" t="s">
        <v>141</v>
      </c>
    </row>
    <row r="154" s="2" customFormat="1" ht="24.15" customHeight="1">
      <c r="A154" s="39"/>
      <c r="B154" s="40"/>
      <c r="C154" s="216" t="s">
        <v>166</v>
      </c>
      <c r="D154" s="216" t="s">
        <v>145</v>
      </c>
      <c r="E154" s="217" t="s">
        <v>167</v>
      </c>
      <c r="F154" s="218" t="s">
        <v>168</v>
      </c>
      <c r="G154" s="219" t="s">
        <v>169</v>
      </c>
      <c r="H154" s="220">
        <v>151.90000000000001</v>
      </c>
      <c r="I154" s="221"/>
      <c r="J154" s="222">
        <f>ROUND(I154*H154,2)</f>
        <v>0</v>
      </c>
      <c r="K154" s="218" t="s">
        <v>148</v>
      </c>
      <c r="L154" s="45"/>
      <c r="M154" s="223" t="s">
        <v>1</v>
      </c>
      <c r="N154" s="224" t="s">
        <v>43</v>
      </c>
      <c r="O154" s="92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7" t="s">
        <v>149</v>
      </c>
      <c r="AT154" s="227" t="s">
        <v>145</v>
      </c>
      <c r="AU154" s="227" t="s">
        <v>88</v>
      </c>
      <c r="AY154" s="18" t="s">
        <v>141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8" t="s">
        <v>86</v>
      </c>
      <c r="BK154" s="228">
        <f>ROUND(I154*H154,2)</f>
        <v>0</v>
      </c>
      <c r="BL154" s="18" t="s">
        <v>149</v>
      </c>
      <c r="BM154" s="227" t="s">
        <v>170</v>
      </c>
    </row>
    <row r="155" s="13" customFormat="1">
      <c r="A155" s="13"/>
      <c r="B155" s="229"/>
      <c r="C155" s="230"/>
      <c r="D155" s="231" t="s">
        <v>151</v>
      </c>
      <c r="E155" s="232" t="s">
        <v>1</v>
      </c>
      <c r="F155" s="233" t="s">
        <v>156</v>
      </c>
      <c r="G155" s="230"/>
      <c r="H155" s="232" t="s">
        <v>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151</v>
      </c>
      <c r="AU155" s="239" t="s">
        <v>88</v>
      </c>
      <c r="AV155" s="13" t="s">
        <v>86</v>
      </c>
      <c r="AW155" s="13" t="s">
        <v>35</v>
      </c>
      <c r="AX155" s="13" t="s">
        <v>78</v>
      </c>
      <c r="AY155" s="239" t="s">
        <v>141</v>
      </c>
    </row>
    <row r="156" s="14" customFormat="1">
      <c r="A156" s="14"/>
      <c r="B156" s="240"/>
      <c r="C156" s="241"/>
      <c r="D156" s="231" t="s">
        <v>151</v>
      </c>
      <c r="E156" s="242" t="s">
        <v>1</v>
      </c>
      <c r="F156" s="243" t="s">
        <v>171</v>
      </c>
      <c r="G156" s="241"/>
      <c r="H156" s="244">
        <v>135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151</v>
      </c>
      <c r="AU156" s="250" t="s">
        <v>88</v>
      </c>
      <c r="AV156" s="14" t="s">
        <v>88</v>
      </c>
      <c r="AW156" s="14" t="s">
        <v>35</v>
      </c>
      <c r="AX156" s="14" t="s">
        <v>78</v>
      </c>
      <c r="AY156" s="250" t="s">
        <v>141</v>
      </c>
    </row>
    <row r="157" s="13" customFormat="1">
      <c r="A157" s="13"/>
      <c r="B157" s="229"/>
      <c r="C157" s="230"/>
      <c r="D157" s="231" t="s">
        <v>151</v>
      </c>
      <c r="E157" s="232" t="s">
        <v>1</v>
      </c>
      <c r="F157" s="233" t="s">
        <v>172</v>
      </c>
      <c r="G157" s="230"/>
      <c r="H157" s="232" t="s">
        <v>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151</v>
      </c>
      <c r="AU157" s="239" t="s">
        <v>88</v>
      </c>
      <c r="AV157" s="13" t="s">
        <v>86</v>
      </c>
      <c r="AW157" s="13" t="s">
        <v>35</v>
      </c>
      <c r="AX157" s="13" t="s">
        <v>78</v>
      </c>
      <c r="AY157" s="239" t="s">
        <v>141</v>
      </c>
    </row>
    <row r="158" s="14" customFormat="1">
      <c r="A158" s="14"/>
      <c r="B158" s="240"/>
      <c r="C158" s="241"/>
      <c r="D158" s="231" t="s">
        <v>151</v>
      </c>
      <c r="E158" s="242" t="s">
        <v>1</v>
      </c>
      <c r="F158" s="243" t="s">
        <v>173</v>
      </c>
      <c r="G158" s="241"/>
      <c r="H158" s="244">
        <v>4.4000000000000004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151</v>
      </c>
      <c r="AU158" s="250" t="s">
        <v>88</v>
      </c>
      <c r="AV158" s="14" t="s">
        <v>88</v>
      </c>
      <c r="AW158" s="14" t="s">
        <v>35</v>
      </c>
      <c r="AX158" s="14" t="s">
        <v>78</v>
      </c>
      <c r="AY158" s="250" t="s">
        <v>141</v>
      </c>
    </row>
    <row r="159" s="14" customFormat="1">
      <c r="A159" s="14"/>
      <c r="B159" s="240"/>
      <c r="C159" s="241"/>
      <c r="D159" s="231" t="s">
        <v>151</v>
      </c>
      <c r="E159" s="242" t="s">
        <v>1</v>
      </c>
      <c r="F159" s="243" t="s">
        <v>174</v>
      </c>
      <c r="G159" s="241"/>
      <c r="H159" s="244">
        <v>4.7999999999999998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151</v>
      </c>
      <c r="AU159" s="250" t="s">
        <v>88</v>
      </c>
      <c r="AV159" s="14" t="s">
        <v>88</v>
      </c>
      <c r="AW159" s="14" t="s">
        <v>35</v>
      </c>
      <c r="AX159" s="14" t="s">
        <v>78</v>
      </c>
      <c r="AY159" s="250" t="s">
        <v>141</v>
      </c>
    </row>
    <row r="160" s="14" customFormat="1">
      <c r="A160" s="14"/>
      <c r="B160" s="240"/>
      <c r="C160" s="241"/>
      <c r="D160" s="231" t="s">
        <v>151</v>
      </c>
      <c r="E160" s="242" t="s">
        <v>1</v>
      </c>
      <c r="F160" s="243" t="s">
        <v>175</v>
      </c>
      <c r="G160" s="241"/>
      <c r="H160" s="244">
        <v>7.7000000000000002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151</v>
      </c>
      <c r="AU160" s="250" t="s">
        <v>88</v>
      </c>
      <c r="AV160" s="14" t="s">
        <v>88</v>
      </c>
      <c r="AW160" s="14" t="s">
        <v>35</v>
      </c>
      <c r="AX160" s="14" t="s">
        <v>78</v>
      </c>
      <c r="AY160" s="250" t="s">
        <v>141</v>
      </c>
    </row>
    <row r="161" s="15" customFormat="1">
      <c r="A161" s="15"/>
      <c r="B161" s="251"/>
      <c r="C161" s="252"/>
      <c r="D161" s="231" t="s">
        <v>151</v>
      </c>
      <c r="E161" s="253" t="s">
        <v>1</v>
      </c>
      <c r="F161" s="254" t="s">
        <v>159</v>
      </c>
      <c r="G161" s="252"/>
      <c r="H161" s="255">
        <v>151.90000000000001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1" t="s">
        <v>151</v>
      </c>
      <c r="AU161" s="261" t="s">
        <v>88</v>
      </c>
      <c r="AV161" s="15" t="s">
        <v>149</v>
      </c>
      <c r="AW161" s="15" t="s">
        <v>35</v>
      </c>
      <c r="AX161" s="15" t="s">
        <v>86</v>
      </c>
      <c r="AY161" s="261" t="s">
        <v>141</v>
      </c>
    </row>
    <row r="162" s="2" customFormat="1" ht="24.15" customHeight="1">
      <c r="A162" s="39"/>
      <c r="B162" s="40"/>
      <c r="C162" s="262" t="s">
        <v>176</v>
      </c>
      <c r="D162" s="262" t="s">
        <v>177</v>
      </c>
      <c r="E162" s="263" t="s">
        <v>178</v>
      </c>
      <c r="F162" s="264" t="s">
        <v>179</v>
      </c>
      <c r="G162" s="265" t="s">
        <v>169</v>
      </c>
      <c r="H162" s="266">
        <v>159.49500000000001</v>
      </c>
      <c r="I162" s="267"/>
      <c r="J162" s="268">
        <f>ROUND(I162*H162,2)</f>
        <v>0</v>
      </c>
      <c r="K162" s="264" t="s">
        <v>148</v>
      </c>
      <c r="L162" s="269"/>
      <c r="M162" s="270" t="s">
        <v>1</v>
      </c>
      <c r="N162" s="271" t="s">
        <v>43</v>
      </c>
      <c r="O162" s="92"/>
      <c r="P162" s="225">
        <f>O162*H162</f>
        <v>0</v>
      </c>
      <c r="Q162" s="225">
        <v>0.00029999999999999997</v>
      </c>
      <c r="R162" s="225">
        <f>Q162*H162</f>
        <v>0.047848499999999995</v>
      </c>
      <c r="S162" s="225">
        <v>0</v>
      </c>
      <c r="T162" s="22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7" t="s">
        <v>180</v>
      </c>
      <c r="AT162" s="227" t="s">
        <v>177</v>
      </c>
      <c r="AU162" s="227" t="s">
        <v>88</v>
      </c>
      <c r="AY162" s="18" t="s">
        <v>141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8" t="s">
        <v>86</v>
      </c>
      <c r="BK162" s="228">
        <f>ROUND(I162*H162,2)</f>
        <v>0</v>
      </c>
      <c r="BL162" s="18" t="s">
        <v>149</v>
      </c>
      <c r="BM162" s="227" t="s">
        <v>181</v>
      </c>
    </row>
    <row r="163" s="14" customFormat="1">
      <c r="A163" s="14"/>
      <c r="B163" s="240"/>
      <c r="C163" s="241"/>
      <c r="D163" s="231" t="s">
        <v>151</v>
      </c>
      <c r="E163" s="241"/>
      <c r="F163" s="243" t="s">
        <v>182</v>
      </c>
      <c r="G163" s="241"/>
      <c r="H163" s="244">
        <v>159.49500000000001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151</v>
      </c>
      <c r="AU163" s="250" t="s">
        <v>88</v>
      </c>
      <c r="AV163" s="14" t="s">
        <v>88</v>
      </c>
      <c r="AW163" s="14" t="s">
        <v>4</v>
      </c>
      <c r="AX163" s="14" t="s">
        <v>86</v>
      </c>
      <c r="AY163" s="250" t="s">
        <v>141</v>
      </c>
    </row>
    <row r="164" s="2" customFormat="1" ht="24.15" customHeight="1">
      <c r="A164" s="39"/>
      <c r="B164" s="40"/>
      <c r="C164" s="216" t="s">
        <v>183</v>
      </c>
      <c r="D164" s="216" t="s">
        <v>145</v>
      </c>
      <c r="E164" s="217" t="s">
        <v>184</v>
      </c>
      <c r="F164" s="218" t="s">
        <v>185</v>
      </c>
      <c r="G164" s="219" t="s">
        <v>91</v>
      </c>
      <c r="H164" s="220">
        <v>10.518000000000001</v>
      </c>
      <c r="I164" s="221"/>
      <c r="J164" s="222">
        <f>ROUND(I164*H164,2)</f>
        <v>0</v>
      </c>
      <c r="K164" s="218" t="s">
        <v>148</v>
      </c>
      <c r="L164" s="45"/>
      <c r="M164" s="223" t="s">
        <v>1</v>
      </c>
      <c r="N164" s="224" t="s">
        <v>43</v>
      </c>
      <c r="O164" s="92"/>
      <c r="P164" s="225">
        <f>O164*H164</f>
        <v>0</v>
      </c>
      <c r="Q164" s="225">
        <v>0.023099999999999999</v>
      </c>
      <c r="R164" s="225">
        <f>Q164*H164</f>
        <v>0.24296580000000001</v>
      </c>
      <c r="S164" s="225">
        <v>0</v>
      </c>
      <c r="T164" s="22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7" t="s">
        <v>149</v>
      </c>
      <c r="AT164" s="227" t="s">
        <v>145</v>
      </c>
      <c r="AU164" s="227" t="s">
        <v>88</v>
      </c>
      <c r="AY164" s="18" t="s">
        <v>141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8" t="s">
        <v>86</v>
      </c>
      <c r="BK164" s="228">
        <f>ROUND(I164*H164,2)</f>
        <v>0</v>
      </c>
      <c r="BL164" s="18" t="s">
        <v>149</v>
      </c>
      <c r="BM164" s="227" t="s">
        <v>186</v>
      </c>
    </row>
    <row r="165" s="14" customFormat="1">
      <c r="A165" s="14"/>
      <c r="B165" s="240"/>
      <c r="C165" s="241"/>
      <c r="D165" s="231" t="s">
        <v>151</v>
      </c>
      <c r="E165" s="242" t="s">
        <v>1</v>
      </c>
      <c r="F165" s="243" t="s">
        <v>187</v>
      </c>
      <c r="G165" s="241"/>
      <c r="H165" s="244">
        <v>5.2329999999999997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151</v>
      </c>
      <c r="AU165" s="250" t="s">
        <v>88</v>
      </c>
      <c r="AV165" s="14" t="s">
        <v>88</v>
      </c>
      <c r="AW165" s="14" t="s">
        <v>35</v>
      </c>
      <c r="AX165" s="14" t="s">
        <v>78</v>
      </c>
      <c r="AY165" s="250" t="s">
        <v>141</v>
      </c>
    </row>
    <row r="166" s="14" customFormat="1">
      <c r="A166" s="14"/>
      <c r="B166" s="240"/>
      <c r="C166" s="241"/>
      <c r="D166" s="231" t="s">
        <v>151</v>
      </c>
      <c r="E166" s="242" t="s">
        <v>1</v>
      </c>
      <c r="F166" s="243" t="s">
        <v>188</v>
      </c>
      <c r="G166" s="241"/>
      <c r="H166" s="244">
        <v>5.2850000000000001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151</v>
      </c>
      <c r="AU166" s="250" t="s">
        <v>88</v>
      </c>
      <c r="AV166" s="14" t="s">
        <v>88</v>
      </c>
      <c r="AW166" s="14" t="s">
        <v>35</v>
      </c>
      <c r="AX166" s="14" t="s">
        <v>78</v>
      </c>
      <c r="AY166" s="250" t="s">
        <v>141</v>
      </c>
    </row>
    <row r="167" s="15" customFormat="1">
      <c r="A167" s="15"/>
      <c r="B167" s="251"/>
      <c r="C167" s="252"/>
      <c r="D167" s="231" t="s">
        <v>151</v>
      </c>
      <c r="E167" s="253" t="s">
        <v>1</v>
      </c>
      <c r="F167" s="254" t="s">
        <v>159</v>
      </c>
      <c r="G167" s="252"/>
      <c r="H167" s="255">
        <v>10.518000000000001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1" t="s">
        <v>151</v>
      </c>
      <c r="AU167" s="261" t="s">
        <v>88</v>
      </c>
      <c r="AV167" s="15" t="s">
        <v>149</v>
      </c>
      <c r="AW167" s="15" t="s">
        <v>35</v>
      </c>
      <c r="AX167" s="15" t="s">
        <v>86</v>
      </c>
      <c r="AY167" s="261" t="s">
        <v>141</v>
      </c>
    </row>
    <row r="168" s="2" customFormat="1" ht="33" customHeight="1">
      <c r="A168" s="39"/>
      <c r="B168" s="40"/>
      <c r="C168" s="216" t="s">
        <v>189</v>
      </c>
      <c r="D168" s="216" t="s">
        <v>145</v>
      </c>
      <c r="E168" s="217" t="s">
        <v>190</v>
      </c>
      <c r="F168" s="218" t="s">
        <v>191</v>
      </c>
      <c r="G168" s="219" t="s">
        <v>91</v>
      </c>
      <c r="H168" s="220">
        <v>24.175000000000001</v>
      </c>
      <c r="I168" s="221"/>
      <c r="J168" s="222">
        <f>ROUND(I168*H168,2)</f>
        <v>0</v>
      </c>
      <c r="K168" s="218" t="s">
        <v>148</v>
      </c>
      <c r="L168" s="45"/>
      <c r="M168" s="223" t="s">
        <v>1</v>
      </c>
      <c r="N168" s="224" t="s">
        <v>43</v>
      </c>
      <c r="O168" s="92"/>
      <c r="P168" s="225">
        <f>O168*H168</f>
        <v>0</v>
      </c>
      <c r="Q168" s="225">
        <v>0.0044099999999999999</v>
      </c>
      <c r="R168" s="225">
        <f>Q168*H168</f>
        <v>0.10661175000000001</v>
      </c>
      <c r="S168" s="225">
        <v>0</v>
      </c>
      <c r="T168" s="22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7" t="s">
        <v>149</v>
      </c>
      <c r="AT168" s="227" t="s">
        <v>145</v>
      </c>
      <c r="AU168" s="227" t="s">
        <v>88</v>
      </c>
      <c r="AY168" s="18" t="s">
        <v>141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86</v>
      </c>
      <c r="BK168" s="228">
        <f>ROUND(I168*H168,2)</f>
        <v>0</v>
      </c>
      <c r="BL168" s="18" t="s">
        <v>149</v>
      </c>
      <c r="BM168" s="227" t="s">
        <v>192</v>
      </c>
    </row>
    <row r="169" s="13" customFormat="1">
      <c r="A169" s="13"/>
      <c r="B169" s="229"/>
      <c r="C169" s="230"/>
      <c r="D169" s="231" t="s">
        <v>151</v>
      </c>
      <c r="E169" s="232" t="s">
        <v>1</v>
      </c>
      <c r="F169" s="233" t="s">
        <v>152</v>
      </c>
      <c r="G169" s="230"/>
      <c r="H169" s="232" t="s">
        <v>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151</v>
      </c>
      <c r="AU169" s="239" t="s">
        <v>88</v>
      </c>
      <c r="AV169" s="13" t="s">
        <v>86</v>
      </c>
      <c r="AW169" s="13" t="s">
        <v>35</v>
      </c>
      <c r="AX169" s="13" t="s">
        <v>78</v>
      </c>
      <c r="AY169" s="239" t="s">
        <v>141</v>
      </c>
    </row>
    <row r="170" s="14" customFormat="1">
      <c r="A170" s="14"/>
      <c r="B170" s="240"/>
      <c r="C170" s="241"/>
      <c r="D170" s="231" t="s">
        <v>151</v>
      </c>
      <c r="E170" s="242" t="s">
        <v>1</v>
      </c>
      <c r="F170" s="243" t="s">
        <v>193</v>
      </c>
      <c r="G170" s="241"/>
      <c r="H170" s="244">
        <v>0.44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151</v>
      </c>
      <c r="AU170" s="250" t="s">
        <v>88</v>
      </c>
      <c r="AV170" s="14" t="s">
        <v>88</v>
      </c>
      <c r="AW170" s="14" t="s">
        <v>35</v>
      </c>
      <c r="AX170" s="14" t="s">
        <v>78</v>
      </c>
      <c r="AY170" s="250" t="s">
        <v>141</v>
      </c>
    </row>
    <row r="171" s="14" customFormat="1">
      <c r="A171" s="14"/>
      <c r="B171" s="240"/>
      <c r="C171" s="241"/>
      <c r="D171" s="231" t="s">
        <v>151</v>
      </c>
      <c r="E171" s="242" t="s">
        <v>1</v>
      </c>
      <c r="F171" s="243" t="s">
        <v>194</v>
      </c>
      <c r="G171" s="241"/>
      <c r="H171" s="244">
        <v>0.47999999999999998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151</v>
      </c>
      <c r="AU171" s="250" t="s">
        <v>88</v>
      </c>
      <c r="AV171" s="14" t="s">
        <v>88</v>
      </c>
      <c r="AW171" s="14" t="s">
        <v>35</v>
      </c>
      <c r="AX171" s="14" t="s">
        <v>78</v>
      </c>
      <c r="AY171" s="250" t="s">
        <v>141</v>
      </c>
    </row>
    <row r="172" s="14" customFormat="1">
      <c r="A172" s="14"/>
      <c r="B172" s="240"/>
      <c r="C172" s="241"/>
      <c r="D172" s="231" t="s">
        <v>151</v>
      </c>
      <c r="E172" s="242" t="s">
        <v>1</v>
      </c>
      <c r="F172" s="243" t="s">
        <v>195</v>
      </c>
      <c r="G172" s="241"/>
      <c r="H172" s="244">
        <v>0.77000000000000002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151</v>
      </c>
      <c r="AU172" s="250" t="s">
        <v>88</v>
      </c>
      <c r="AV172" s="14" t="s">
        <v>88</v>
      </c>
      <c r="AW172" s="14" t="s">
        <v>35</v>
      </c>
      <c r="AX172" s="14" t="s">
        <v>78</v>
      </c>
      <c r="AY172" s="250" t="s">
        <v>141</v>
      </c>
    </row>
    <row r="173" s="13" customFormat="1">
      <c r="A173" s="13"/>
      <c r="B173" s="229"/>
      <c r="C173" s="230"/>
      <c r="D173" s="231" t="s">
        <v>151</v>
      </c>
      <c r="E173" s="232" t="s">
        <v>1</v>
      </c>
      <c r="F173" s="233" t="s">
        <v>156</v>
      </c>
      <c r="G173" s="230"/>
      <c r="H173" s="232" t="s">
        <v>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151</v>
      </c>
      <c r="AU173" s="239" t="s">
        <v>88</v>
      </c>
      <c r="AV173" s="13" t="s">
        <v>86</v>
      </c>
      <c r="AW173" s="13" t="s">
        <v>35</v>
      </c>
      <c r="AX173" s="13" t="s">
        <v>78</v>
      </c>
      <c r="AY173" s="239" t="s">
        <v>141</v>
      </c>
    </row>
    <row r="174" s="14" customFormat="1">
      <c r="A174" s="14"/>
      <c r="B174" s="240"/>
      <c r="C174" s="241"/>
      <c r="D174" s="231" t="s">
        <v>151</v>
      </c>
      <c r="E174" s="242" t="s">
        <v>1</v>
      </c>
      <c r="F174" s="243" t="s">
        <v>196</v>
      </c>
      <c r="G174" s="241"/>
      <c r="H174" s="244">
        <v>18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151</v>
      </c>
      <c r="AU174" s="250" t="s">
        <v>88</v>
      </c>
      <c r="AV174" s="14" t="s">
        <v>88</v>
      </c>
      <c r="AW174" s="14" t="s">
        <v>35</v>
      </c>
      <c r="AX174" s="14" t="s">
        <v>78</v>
      </c>
      <c r="AY174" s="250" t="s">
        <v>141</v>
      </c>
    </row>
    <row r="175" s="14" customFormat="1">
      <c r="A175" s="14"/>
      <c r="B175" s="240"/>
      <c r="C175" s="241"/>
      <c r="D175" s="231" t="s">
        <v>151</v>
      </c>
      <c r="E175" s="242" t="s">
        <v>1</v>
      </c>
      <c r="F175" s="243" t="s">
        <v>197</v>
      </c>
      <c r="G175" s="241"/>
      <c r="H175" s="244">
        <v>4.4850000000000003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151</v>
      </c>
      <c r="AU175" s="250" t="s">
        <v>88</v>
      </c>
      <c r="AV175" s="14" t="s">
        <v>88</v>
      </c>
      <c r="AW175" s="14" t="s">
        <v>35</v>
      </c>
      <c r="AX175" s="14" t="s">
        <v>78</v>
      </c>
      <c r="AY175" s="250" t="s">
        <v>141</v>
      </c>
    </row>
    <row r="176" s="15" customFormat="1">
      <c r="A176" s="15"/>
      <c r="B176" s="251"/>
      <c r="C176" s="252"/>
      <c r="D176" s="231" t="s">
        <v>151</v>
      </c>
      <c r="E176" s="253" t="s">
        <v>93</v>
      </c>
      <c r="F176" s="254" t="s">
        <v>159</v>
      </c>
      <c r="G176" s="252"/>
      <c r="H176" s="255">
        <v>24.175000000000001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1" t="s">
        <v>151</v>
      </c>
      <c r="AU176" s="261" t="s">
        <v>88</v>
      </c>
      <c r="AV176" s="15" t="s">
        <v>149</v>
      </c>
      <c r="AW176" s="15" t="s">
        <v>35</v>
      </c>
      <c r="AX176" s="15" t="s">
        <v>86</v>
      </c>
      <c r="AY176" s="261" t="s">
        <v>141</v>
      </c>
    </row>
    <row r="177" s="2" customFormat="1" ht="24.15" customHeight="1">
      <c r="A177" s="39"/>
      <c r="B177" s="40"/>
      <c r="C177" s="216" t="s">
        <v>198</v>
      </c>
      <c r="D177" s="216" t="s">
        <v>145</v>
      </c>
      <c r="E177" s="217" t="s">
        <v>199</v>
      </c>
      <c r="F177" s="218" t="s">
        <v>200</v>
      </c>
      <c r="G177" s="219" t="s">
        <v>91</v>
      </c>
      <c r="H177" s="220">
        <v>61.843000000000004</v>
      </c>
      <c r="I177" s="221"/>
      <c r="J177" s="222">
        <f>ROUND(I177*H177,2)</f>
        <v>0</v>
      </c>
      <c r="K177" s="218" t="s">
        <v>148</v>
      </c>
      <c r="L177" s="45"/>
      <c r="M177" s="223" t="s">
        <v>1</v>
      </c>
      <c r="N177" s="224" t="s">
        <v>43</v>
      </c>
      <c r="O177" s="92"/>
      <c r="P177" s="225">
        <f>O177*H177</f>
        <v>0</v>
      </c>
      <c r="Q177" s="225">
        <v>0.00025000000000000001</v>
      </c>
      <c r="R177" s="225">
        <f>Q177*H177</f>
        <v>0.015460750000000001</v>
      </c>
      <c r="S177" s="225">
        <v>0</v>
      </c>
      <c r="T177" s="22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7" t="s">
        <v>149</v>
      </c>
      <c r="AT177" s="227" t="s">
        <v>145</v>
      </c>
      <c r="AU177" s="227" t="s">
        <v>88</v>
      </c>
      <c r="AY177" s="18" t="s">
        <v>141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8" t="s">
        <v>86</v>
      </c>
      <c r="BK177" s="228">
        <f>ROUND(I177*H177,2)</f>
        <v>0</v>
      </c>
      <c r="BL177" s="18" t="s">
        <v>149</v>
      </c>
      <c r="BM177" s="227" t="s">
        <v>201</v>
      </c>
    </row>
    <row r="178" s="14" customFormat="1">
      <c r="A178" s="14"/>
      <c r="B178" s="240"/>
      <c r="C178" s="241"/>
      <c r="D178" s="231" t="s">
        <v>151</v>
      </c>
      <c r="E178" s="242" t="s">
        <v>1</v>
      </c>
      <c r="F178" s="243" t="s">
        <v>202</v>
      </c>
      <c r="G178" s="241"/>
      <c r="H178" s="244">
        <v>61.843000000000004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151</v>
      </c>
      <c r="AU178" s="250" t="s">
        <v>88</v>
      </c>
      <c r="AV178" s="14" t="s">
        <v>88</v>
      </c>
      <c r="AW178" s="14" t="s">
        <v>35</v>
      </c>
      <c r="AX178" s="14" t="s">
        <v>78</v>
      </c>
      <c r="AY178" s="250" t="s">
        <v>141</v>
      </c>
    </row>
    <row r="179" s="15" customFormat="1">
      <c r="A179" s="15"/>
      <c r="B179" s="251"/>
      <c r="C179" s="252"/>
      <c r="D179" s="231" t="s">
        <v>151</v>
      </c>
      <c r="E179" s="253" t="s">
        <v>1</v>
      </c>
      <c r="F179" s="254" t="s">
        <v>159</v>
      </c>
      <c r="G179" s="252"/>
      <c r="H179" s="255">
        <v>61.843000000000004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1" t="s">
        <v>151</v>
      </c>
      <c r="AU179" s="261" t="s">
        <v>88</v>
      </c>
      <c r="AV179" s="15" t="s">
        <v>149</v>
      </c>
      <c r="AW179" s="15" t="s">
        <v>35</v>
      </c>
      <c r="AX179" s="15" t="s">
        <v>86</v>
      </c>
      <c r="AY179" s="261" t="s">
        <v>141</v>
      </c>
    </row>
    <row r="180" s="2" customFormat="1" ht="24.15" customHeight="1">
      <c r="A180" s="39"/>
      <c r="B180" s="40"/>
      <c r="C180" s="216" t="s">
        <v>203</v>
      </c>
      <c r="D180" s="216" t="s">
        <v>145</v>
      </c>
      <c r="E180" s="217" t="s">
        <v>204</v>
      </c>
      <c r="F180" s="218" t="s">
        <v>205</v>
      </c>
      <c r="G180" s="219" t="s">
        <v>91</v>
      </c>
      <c r="H180" s="220">
        <v>61.843000000000004</v>
      </c>
      <c r="I180" s="221"/>
      <c r="J180" s="222">
        <f>ROUND(I180*H180,2)</f>
        <v>0</v>
      </c>
      <c r="K180" s="218" t="s">
        <v>148</v>
      </c>
      <c r="L180" s="45"/>
      <c r="M180" s="223" t="s">
        <v>1</v>
      </c>
      <c r="N180" s="224" t="s">
        <v>43</v>
      </c>
      <c r="O180" s="92"/>
      <c r="P180" s="225">
        <f>O180*H180</f>
        <v>0</v>
      </c>
      <c r="Q180" s="225">
        <v>0.0027499999999999998</v>
      </c>
      <c r="R180" s="225">
        <f>Q180*H180</f>
        <v>0.17006825</v>
      </c>
      <c r="S180" s="225">
        <v>0</v>
      </c>
      <c r="T180" s="22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7" t="s">
        <v>149</v>
      </c>
      <c r="AT180" s="227" t="s">
        <v>145</v>
      </c>
      <c r="AU180" s="227" t="s">
        <v>88</v>
      </c>
      <c r="AY180" s="18" t="s">
        <v>141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8" t="s">
        <v>86</v>
      </c>
      <c r="BK180" s="228">
        <f>ROUND(I180*H180,2)</f>
        <v>0</v>
      </c>
      <c r="BL180" s="18" t="s">
        <v>149</v>
      </c>
      <c r="BM180" s="227" t="s">
        <v>206</v>
      </c>
    </row>
    <row r="181" s="14" customFormat="1">
      <c r="A181" s="14"/>
      <c r="B181" s="240"/>
      <c r="C181" s="241"/>
      <c r="D181" s="231" t="s">
        <v>151</v>
      </c>
      <c r="E181" s="242" t="s">
        <v>1</v>
      </c>
      <c r="F181" s="243" t="s">
        <v>202</v>
      </c>
      <c r="G181" s="241"/>
      <c r="H181" s="244">
        <v>61.843000000000004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151</v>
      </c>
      <c r="AU181" s="250" t="s">
        <v>88</v>
      </c>
      <c r="AV181" s="14" t="s">
        <v>88</v>
      </c>
      <c r="AW181" s="14" t="s">
        <v>35</v>
      </c>
      <c r="AX181" s="14" t="s">
        <v>78</v>
      </c>
      <c r="AY181" s="250" t="s">
        <v>141</v>
      </c>
    </row>
    <row r="182" s="15" customFormat="1">
      <c r="A182" s="15"/>
      <c r="B182" s="251"/>
      <c r="C182" s="252"/>
      <c r="D182" s="231" t="s">
        <v>151</v>
      </c>
      <c r="E182" s="253" t="s">
        <v>1</v>
      </c>
      <c r="F182" s="254" t="s">
        <v>159</v>
      </c>
      <c r="G182" s="252"/>
      <c r="H182" s="255">
        <v>61.843000000000004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151</v>
      </c>
      <c r="AU182" s="261" t="s">
        <v>88</v>
      </c>
      <c r="AV182" s="15" t="s">
        <v>149</v>
      </c>
      <c r="AW182" s="15" t="s">
        <v>35</v>
      </c>
      <c r="AX182" s="15" t="s">
        <v>86</v>
      </c>
      <c r="AY182" s="261" t="s">
        <v>141</v>
      </c>
    </row>
    <row r="183" s="2" customFormat="1" ht="24.15" customHeight="1">
      <c r="A183" s="39"/>
      <c r="B183" s="40"/>
      <c r="C183" s="216" t="s">
        <v>166</v>
      </c>
      <c r="D183" s="216" t="s">
        <v>145</v>
      </c>
      <c r="E183" s="217" t="s">
        <v>207</v>
      </c>
      <c r="F183" s="218" t="s">
        <v>208</v>
      </c>
      <c r="G183" s="219" t="s">
        <v>91</v>
      </c>
      <c r="H183" s="220">
        <v>61.843000000000004</v>
      </c>
      <c r="I183" s="221"/>
      <c r="J183" s="222">
        <f>ROUND(I183*H183,2)</f>
        <v>0</v>
      </c>
      <c r="K183" s="218" t="s">
        <v>148</v>
      </c>
      <c r="L183" s="45"/>
      <c r="M183" s="223" t="s">
        <v>1</v>
      </c>
      <c r="N183" s="224" t="s">
        <v>43</v>
      </c>
      <c r="O183" s="92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7" t="s">
        <v>149</v>
      </c>
      <c r="AT183" s="227" t="s">
        <v>145</v>
      </c>
      <c r="AU183" s="227" t="s">
        <v>88</v>
      </c>
      <c r="AY183" s="18" t="s">
        <v>141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8" t="s">
        <v>86</v>
      </c>
      <c r="BK183" s="228">
        <f>ROUND(I183*H183,2)</f>
        <v>0</v>
      </c>
      <c r="BL183" s="18" t="s">
        <v>149</v>
      </c>
      <c r="BM183" s="227" t="s">
        <v>209</v>
      </c>
    </row>
    <row r="184" s="14" customFormat="1">
      <c r="A184" s="14"/>
      <c r="B184" s="240"/>
      <c r="C184" s="241"/>
      <c r="D184" s="231" t="s">
        <v>151</v>
      </c>
      <c r="E184" s="242" t="s">
        <v>1</v>
      </c>
      <c r="F184" s="243" t="s">
        <v>202</v>
      </c>
      <c r="G184" s="241"/>
      <c r="H184" s="244">
        <v>61.843000000000004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151</v>
      </c>
      <c r="AU184" s="250" t="s">
        <v>88</v>
      </c>
      <c r="AV184" s="14" t="s">
        <v>88</v>
      </c>
      <c r="AW184" s="14" t="s">
        <v>35</v>
      </c>
      <c r="AX184" s="14" t="s">
        <v>78</v>
      </c>
      <c r="AY184" s="250" t="s">
        <v>141</v>
      </c>
    </row>
    <row r="185" s="15" customFormat="1">
      <c r="A185" s="15"/>
      <c r="B185" s="251"/>
      <c r="C185" s="252"/>
      <c r="D185" s="231" t="s">
        <v>151</v>
      </c>
      <c r="E185" s="253" t="s">
        <v>1</v>
      </c>
      <c r="F185" s="254" t="s">
        <v>159</v>
      </c>
      <c r="G185" s="252"/>
      <c r="H185" s="255">
        <v>61.843000000000004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1" t="s">
        <v>151</v>
      </c>
      <c r="AU185" s="261" t="s">
        <v>88</v>
      </c>
      <c r="AV185" s="15" t="s">
        <v>149</v>
      </c>
      <c r="AW185" s="15" t="s">
        <v>35</v>
      </c>
      <c r="AX185" s="15" t="s">
        <v>86</v>
      </c>
      <c r="AY185" s="261" t="s">
        <v>141</v>
      </c>
    </row>
    <row r="186" s="2" customFormat="1" ht="24.15" customHeight="1">
      <c r="A186" s="39"/>
      <c r="B186" s="40"/>
      <c r="C186" s="216" t="s">
        <v>210</v>
      </c>
      <c r="D186" s="216" t="s">
        <v>145</v>
      </c>
      <c r="E186" s="217" t="s">
        <v>211</v>
      </c>
      <c r="F186" s="218" t="s">
        <v>212</v>
      </c>
      <c r="G186" s="219" t="s">
        <v>91</v>
      </c>
      <c r="H186" s="220">
        <v>61.843000000000004</v>
      </c>
      <c r="I186" s="221"/>
      <c r="J186" s="222">
        <f>ROUND(I186*H186,2)</f>
        <v>0</v>
      </c>
      <c r="K186" s="218" t="s">
        <v>148</v>
      </c>
      <c r="L186" s="45"/>
      <c r="M186" s="223" t="s">
        <v>1</v>
      </c>
      <c r="N186" s="224" t="s">
        <v>43</v>
      </c>
      <c r="O186" s="92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7" t="s">
        <v>149</v>
      </c>
      <c r="AT186" s="227" t="s">
        <v>145</v>
      </c>
      <c r="AU186" s="227" t="s">
        <v>88</v>
      </c>
      <c r="AY186" s="18" t="s">
        <v>141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8" t="s">
        <v>86</v>
      </c>
      <c r="BK186" s="228">
        <f>ROUND(I186*H186,2)</f>
        <v>0</v>
      </c>
      <c r="BL186" s="18" t="s">
        <v>149</v>
      </c>
      <c r="BM186" s="227" t="s">
        <v>213</v>
      </c>
    </row>
    <row r="187" s="14" customFormat="1">
      <c r="A187" s="14"/>
      <c r="B187" s="240"/>
      <c r="C187" s="241"/>
      <c r="D187" s="231" t="s">
        <v>151</v>
      </c>
      <c r="E187" s="242" t="s">
        <v>1</v>
      </c>
      <c r="F187" s="243" t="s">
        <v>202</v>
      </c>
      <c r="G187" s="241"/>
      <c r="H187" s="244">
        <v>61.843000000000004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151</v>
      </c>
      <c r="AU187" s="250" t="s">
        <v>88</v>
      </c>
      <c r="AV187" s="14" t="s">
        <v>88</v>
      </c>
      <c r="AW187" s="14" t="s">
        <v>35</v>
      </c>
      <c r="AX187" s="14" t="s">
        <v>78</v>
      </c>
      <c r="AY187" s="250" t="s">
        <v>141</v>
      </c>
    </row>
    <row r="188" s="15" customFormat="1">
      <c r="A188" s="15"/>
      <c r="B188" s="251"/>
      <c r="C188" s="252"/>
      <c r="D188" s="231" t="s">
        <v>151</v>
      </c>
      <c r="E188" s="253" t="s">
        <v>1</v>
      </c>
      <c r="F188" s="254" t="s">
        <v>159</v>
      </c>
      <c r="G188" s="252"/>
      <c r="H188" s="255">
        <v>61.843000000000004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151</v>
      </c>
      <c r="AU188" s="261" t="s">
        <v>88</v>
      </c>
      <c r="AV188" s="15" t="s">
        <v>149</v>
      </c>
      <c r="AW188" s="15" t="s">
        <v>35</v>
      </c>
      <c r="AX188" s="15" t="s">
        <v>86</v>
      </c>
      <c r="AY188" s="261" t="s">
        <v>141</v>
      </c>
    </row>
    <row r="189" s="12" customFormat="1" ht="22.8" customHeight="1">
      <c r="A189" s="12"/>
      <c r="B189" s="200"/>
      <c r="C189" s="201"/>
      <c r="D189" s="202" t="s">
        <v>77</v>
      </c>
      <c r="E189" s="214" t="s">
        <v>214</v>
      </c>
      <c r="F189" s="214" t="s">
        <v>215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SUM(P190:P481)</f>
        <v>0</v>
      </c>
      <c r="Q189" s="208"/>
      <c r="R189" s="209">
        <f>SUM(R190:R481)</f>
        <v>3.0399449699999996</v>
      </c>
      <c r="S189" s="208"/>
      <c r="T189" s="210">
        <f>SUM(T190:T481)</f>
        <v>169.78303350000005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77</v>
      </c>
      <c r="AU189" s="212" t="s">
        <v>86</v>
      </c>
      <c r="AY189" s="211" t="s">
        <v>141</v>
      </c>
      <c r="BK189" s="213">
        <f>SUM(BK190:BK481)</f>
        <v>0</v>
      </c>
    </row>
    <row r="190" s="2" customFormat="1" ht="24.15" customHeight="1">
      <c r="A190" s="39"/>
      <c r="B190" s="40"/>
      <c r="C190" s="216" t="s">
        <v>149</v>
      </c>
      <c r="D190" s="216" t="s">
        <v>145</v>
      </c>
      <c r="E190" s="217" t="s">
        <v>216</v>
      </c>
      <c r="F190" s="218" t="s">
        <v>217</v>
      </c>
      <c r="G190" s="219" t="s">
        <v>91</v>
      </c>
      <c r="H190" s="220">
        <v>225.74500000000001</v>
      </c>
      <c r="I190" s="221"/>
      <c r="J190" s="222">
        <f>ROUND(I190*H190,2)</f>
        <v>0</v>
      </c>
      <c r="K190" s="218" t="s">
        <v>148</v>
      </c>
      <c r="L190" s="45"/>
      <c r="M190" s="223" t="s">
        <v>1</v>
      </c>
      <c r="N190" s="224" t="s">
        <v>43</v>
      </c>
      <c r="O190" s="92"/>
      <c r="P190" s="225">
        <f>O190*H190</f>
        <v>0</v>
      </c>
      <c r="Q190" s="225">
        <v>0</v>
      </c>
      <c r="R190" s="225">
        <f>Q190*H190</f>
        <v>0</v>
      </c>
      <c r="S190" s="225">
        <v>0.13950000000000001</v>
      </c>
      <c r="T190" s="226">
        <f>S190*H190</f>
        <v>31.491427500000004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7" t="s">
        <v>149</v>
      </c>
      <c r="AT190" s="227" t="s">
        <v>145</v>
      </c>
      <c r="AU190" s="227" t="s">
        <v>88</v>
      </c>
      <c r="AY190" s="18" t="s">
        <v>141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8" t="s">
        <v>86</v>
      </c>
      <c r="BK190" s="228">
        <f>ROUND(I190*H190,2)</f>
        <v>0</v>
      </c>
      <c r="BL190" s="18" t="s">
        <v>149</v>
      </c>
      <c r="BM190" s="227" t="s">
        <v>218</v>
      </c>
    </row>
    <row r="191" s="14" customFormat="1">
      <c r="A191" s="14"/>
      <c r="B191" s="240"/>
      <c r="C191" s="241"/>
      <c r="D191" s="231" t="s">
        <v>151</v>
      </c>
      <c r="E191" s="242" t="s">
        <v>1</v>
      </c>
      <c r="F191" s="243" t="s">
        <v>219</v>
      </c>
      <c r="G191" s="241"/>
      <c r="H191" s="244">
        <v>225.74500000000001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151</v>
      </c>
      <c r="AU191" s="250" t="s">
        <v>88</v>
      </c>
      <c r="AV191" s="14" t="s">
        <v>88</v>
      </c>
      <c r="AW191" s="14" t="s">
        <v>35</v>
      </c>
      <c r="AX191" s="14" t="s">
        <v>86</v>
      </c>
      <c r="AY191" s="250" t="s">
        <v>141</v>
      </c>
    </row>
    <row r="192" s="2" customFormat="1" ht="21.75" customHeight="1">
      <c r="A192" s="39"/>
      <c r="B192" s="40"/>
      <c r="C192" s="216" t="s">
        <v>220</v>
      </c>
      <c r="D192" s="216" t="s">
        <v>145</v>
      </c>
      <c r="E192" s="217" t="s">
        <v>221</v>
      </c>
      <c r="F192" s="218" t="s">
        <v>222</v>
      </c>
      <c r="G192" s="219" t="s">
        <v>91</v>
      </c>
      <c r="H192" s="220">
        <v>127.482</v>
      </c>
      <c r="I192" s="221"/>
      <c r="J192" s="222">
        <f>ROUND(I192*H192,2)</f>
        <v>0</v>
      </c>
      <c r="K192" s="218" t="s">
        <v>148</v>
      </c>
      <c r="L192" s="45"/>
      <c r="M192" s="223" t="s">
        <v>1</v>
      </c>
      <c r="N192" s="224" t="s">
        <v>43</v>
      </c>
      <c r="O192" s="92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7" t="s">
        <v>223</v>
      </c>
      <c r="AT192" s="227" t="s">
        <v>145</v>
      </c>
      <c r="AU192" s="227" t="s">
        <v>88</v>
      </c>
      <c r="AY192" s="18" t="s">
        <v>141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8" t="s">
        <v>86</v>
      </c>
      <c r="BK192" s="228">
        <f>ROUND(I192*H192,2)</f>
        <v>0</v>
      </c>
      <c r="BL192" s="18" t="s">
        <v>223</v>
      </c>
      <c r="BM192" s="227" t="s">
        <v>224</v>
      </c>
    </row>
    <row r="193" s="13" customFormat="1">
      <c r="A193" s="13"/>
      <c r="B193" s="229"/>
      <c r="C193" s="230"/>
      <c r="D193" s="231" t="s">
        <v>151</v>
      </c>
      <c r="E193" s="232" t="s">
        <v>1</v>
      </c>
      <c r="F193" s="233" t="s">
        <v>156</v>
      </c>
      <c r="G193" s="230"/>
      <c r="H193" s="232" t="s">
        <v>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151</v>
      </c>
      <c r="AU193" s="239" t="s">
        <v>88</v>
      </c>
      <c r="AV193" s="13" t="s">
        <v>86</v>
      </c>
      <c r="AW193" s="13" t="s">
        <v>35</v>
      </c>
      <c r="AX193" s="13" t="s">
        <v>78</v>
      </c>
      <c r="AY193" s="239" t="s">
        <v>141</v>
      </c>
    </row>
    <row r="194" s="14" customFormat="1">
      <c r="A194" s="14"/>
      <c r="B194" s="240"/>
      <c r="C194" s="241"/>
      <c r="D194" s="231" t="s">
        <v>151</v>
      </c>
      <c r="E194" s="242" t="s">
        <v>1</v>
      </c>
      <c r="F194" s="243" t="s">
        <v>225</v>
      </c>
      <c r="G194" s="241"/>
      <c r="H194" s="244">
        <v>74.25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151</v>
      </c>
      <c r="AU194" s="250" t="s">
        <v>88</v>
      </c>
      <c r="AV194" s="14" t="s">
        <v>88</v>
      </c>
      <c r="AW194" s="14" t="s">
        <v>35</v>
      </c>
      <c r="AX194" s="14" t="s">
        <v>78</v>
      </c>
      <c r="AY194" s="250" t="s">
        <v>141</v>
      </c>
    </row>
    <row r="195" s="14" customFormat="1">
      <c r="A195" s="14"/>
      <c r="B195" s="240"/>
      <c r="C195" s="241"/>
      <c r="D195" s="231" t="s">
        <v>151</v>
      </c>
      <c r="E195" s="242" t="s">
        <v>1</v>
      </c>
      <c r="F195" s="243" t="s">
        <v>226</v>
      </c>
      <c r="G195" s="241"/>
      <c r="H195" s="244">
        <v>14.960000000000001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151</v>
      </c>
      <c r="AU195" s="250" t="s">
        <v>88</v>
      </c>
      <c r="AV195" s="14" t="s">
        <v>88</v>
      </c>
      <c r="AW195" s="14" t="s">
        <v>35</v>
      </c>
      <c r="AX195" s="14" t="s">
        <v>78</v>
      </c>
      <c r="AY195" s="250" t="s">
        <v>141</v>
      </c>
    </row>
    <row r="196" s="14" customFormat="1">
      <c r="A196" s="14"/>
      <c r="B196" s="240"/>
      <c r="C196" s="241"/>
      <c r="D196" s="231" t="s">
        <v>151</v>
      </c>
      <c r="E196" s="242" t="s">
        <v>1</v>
      </c>
      <c r="F196" s="243" t="s">
        <v>227</v>
      </c>
      <c r="G196" s="241"/>
      <c r="H196" s="244">
        <v>2.145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151</v>
      </c>
      <c r="AU196" s="250" t="s">
        <v>88</v>
      </c>
      <c r="AV196" s="14" t="s">
        <v>88</v>
      </c>
      <c r="AW196" s="14" t="s">
        <v>35</v>
      </c>
      <c r="AX196" s="14" t="s">
        <v>78</v>
      </c>
      <c r="AY196" s="250" t="s">
        <v>141</v>
      </c>
    </row>
    <row r="197" s="14" customFormat="1">
      <c r="A197" s="14"/>
      <c r="B197" s="240"/>
      <c r="C197" s="241"/>
      <c r="D197" s="231" t="s">
        <v>151</v>
      </c>
      <c r="E197" s="242" t="s">
        <v>1</v>
      </c>
      <c r="F197" s="243" t="s">
        <v>228</v>
      </c>
      <c r="G197" s="241"/>
      <c r="H197" s="244">
        <v>3.4100000000000001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151</v>
      </c>
      <c r="AU197" s="250" t="s">
        <v>88</v>
      </c>
      <c r="AV197" s="14" t="s">
        <v>88</v>
      </c>
      <c r="AW197" s="14" t="s">
        <v>35</v>
      </c>
      <c r="AX197" s="14" t="s">
        <v>78</v>
      </c>
      <c r="AY197" s="250" t="s">
        <v>141</v>
      </c>
    </row>
    <row r="198" s="14" customFormat="1">
      <c r="A198" s="14"/>
      <c r="B198" s="240"/>
      <c r="C198" s="241"/>
      <c r="D198" s="231" t="s">
        <v>151</v>
      </c>
      <c r="E198" s="242" t="s">
        <v>1</v>
      </c>
      <c r="F198" s="243" t="s">
        <v>229</v>
      </c>
      <c r="G198" s="241"/>
      <c r="H198" s="244">
        <v>6.71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151</v>
      </c>
      <c r="AU198" s="250" t="s">
        <v>88</v>
      </c>
      <c r="AV198" s="14" t="s">
        <v>88</v>
      </c>
      <c r="AW198" s="14" t="s">
        <v>35</v>
      </c>
      <c r="AX198" s="14" t="s">
        <v>78</v>
      </c>
      <c r="AY198" s="250" t="s">
        <v>141</v>
      </c>
    </row>
    <row r="199" s="16" customFormat="1">
      <c r="A199" s="16"/>
      <c r="B199" s="272"/>
      <c r="C199" s="273"/>
      <c r="D199" s="231" t="s">
        <v>151</v>
      </c>
      <c r="E199" s="274" t="s">
        <v>1</v>
      </c>
      <c r="F199" s="275" t="s">
        <v>230</v>
      </c>
      <c r="G199" s="273"/>
      <c r="H199" s="276">
        <v>101.47499999999999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151</v>
      </c>
      <c r="AU199" s="282" t="s">
        <v>88</v>
      </c>
      <c r="AV199" s="16" t="s">
        <v>231</v>
      </c>
      <c r="AW199" s="16" t="s">
        <v>35</v>
      </c>
      <c r="AX199" s="16" t="s">
        <v>78</v>
      </c>
      <c r="AY199" s="282" t="s">
        <v>141</v>
      </c>
    </row>
    <row r="200" s="13" customFormat="1">
      <c r="A200" s="13"/>
      <c r="B200" s="229"/>
      <c r="C200" s="230"/>
      <c r="D200" s="231" t="s">
        <v>151</v>
      </c>
      <c r="E200" s="232" t="s">
        <v>1</v>
      </c>
      <c r="F200" s="233" t="s">
        <v>172</v>
      </c>
      <c r="G200" s="230"/>
      <c r="H200" s="232" t="s">
        <v>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151</v>
      </c>
      <c r="AU200" s="239" t="s">
        <v>88</v>
      </c>
      <c r="AV200" s="13" t="s">
        <v>86</v>
      </c>
      <c r="AW200" s="13" t="s">
        <v>35</v>
      </c>
      <c r="AX200" s="13" t="s">
        <v>78</v>
      </c>
      <c r="AY200" s="239" t="s">
        <v>141</v>
      </c>
    </row>
    <row r="201" s="14" customFormat="1">
      <c r="A201" s="14"/>
      <c r="B201" s="240"/>
      <c r="C201" s="241"/>
      <c r="D201" s="231" t="s">
        <v>151</v>
      </c>
      <c r="E201" s="242" t="s">
        <v>1</v>
      </c>
      <c r="F201" s="243" t="s">
        <v>232</v>
      </c>
      <c r="G201" s="241"/>
      <c r="H201" s="244">
        <v>1.9119999999999999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151</v>
      </c>
      <c r="AU201" s="250" t="s">
        <v>88</v>
      </c>
      <c r="AV201" s="14" t="s">
        <v>88</v>
      </c>
      <c r="AW201" s="14" t="s">
        <v>35</v>
      </c>
      <c r="AX201" s="14" t="s">
        <v>78</v>
      </c>
      <c r="AY201" s="250" t="s">
        <v>141</v>
      </c>
    </row>
    <row r="202" s="14" customFormat="1">
      <c r="A202" s="14"/>
      <c r="B202" s="240"/>
      <c r="C202" s="241"/>
      <c r="D202" s="231" t="s">
        <v>151</v>
      </c>
      <c r="E202" s="242" t="s">
        <v>1</v>
      </c>
      <c r="F202" s="243" t="s">
        <v>233</v>
      </c>
      <c r="G202" s="241"/>
      <c r="H202" s="244">
        <v>2.1440000000000001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151</v>
      </c>
      <c r="AU202" s="250" t="s">
        <v>88</v>
      </c>
      <c r="AV202" s="14" t="s">
        <v>88</v>
      </c>
      <c r="AW202" s="14" t="s">
        <v>35</v>
      </c>
      <c r="AX202" s="14" t="s">
        <v>78</v>
      </c>
      <c r="AY202" s="250" t="s">
        <v>141</v>
      </c>
    </row>
    <row r="203" s="14" customFormat="1">
      <c r="A203" s="14"/>
      <c r="B203" s="240"/>
      <c r="C203" s="241"/>
      <c r="D203" s="231" t="s">
        <v>151</v>
      </c>
      <c r="E203" s="242" t="s">
        <v>1</v>
      </c>
      <c r="F203" s="243" t="s">
        <v>234</v>
      </c>
      <c r="G203" s="241"/>
      <c r="H203" s="244">
        <v>3.8260000000000001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151</v>
      </c>
      <c r="AU203" s="250" t="s">
        <v>88</v>
      </c>
      <c r="AV203" s="14" t="s">
        <v>88</v>
      </c>
      <c r="AW203" s="14" t="s">
        <v>35</v>
      </c>
      <c r="AX203" s="14" t="s">
        <v>78</v>
      </c>
      <c r="AY203" s="250" t="s">
        <v>141</v>
      </c>
    </row>
    <row r="204" s="14" customFormat="1">
      <c r="A204" s="14"/>
      <c r="B204" s="240"/>
      <c r="C204" s="241"/>
      <c r="D204" s="231" t="s">
        <v>151</v>
      </c>
      <c r="E204" s="242" t="s">
        <v>1</v>
      </c>
      <c r="F204" s="243" t="s">
        <v>235</v>
      </c>
      <c r="G204" s="241"/>
      <c r="H204" s="244">
        <v>4.5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151</v>
      </c>
      <c r="AU204" s="250" t="s">
        <v>88</v>
      </c>
      <c r="AV204" s="14" t="s">
        <v>88</v>
      </c>
      <c r="AW204" s="14" t="s">
        <v>35</v>
      </c>
      <c r="AX204" s="14" t="s">
        <v>78</v>
      </c>
      <c r="AY204" s="250" t="s">
        <v>141</v>
      </c>
    </row>
    <row r="205" s="14" customFormat="1">
      <c r="A205" s="14"/>
      <c r="B205" s="240"/>
      <c r="C205" s="241"/>
      <c r="D205" s="231" t="s">
        <v>151</v>
      </c>
      <c r="E205" s="242" t="s">
        <v>1</v>
      </c>
      <c r="F205" s="243" t="s">
        <v>236</v>
      </c>
      <c r="G205" s="241"/>
      <c r="H205" s="244">
        <v>5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151</v>
      </c>
      <c r="AU205" s="250" t="s">
        <v>88</v>
      </c>
      <c r="AV205" s="14" t="s">
        <v>88</v>
      </c>
      <c r="AW205" s="14" t="s">
        <v>35</v>
      </c>
      <c r="AX205" s="14" t="s">
        <v>78</v>
      </c>
      <c r="AY205" s="250" t="s">
        <v>141</v>
      </c>
    </row>
    <row r="206" s="14" customFormat="1">
      <c r="A206" s="14"/>
      <c r="B206" s="240"/>
      <c r="C206" s="241"/>
      <c r="D206" s="231" t="s">
        <v>151</v>
      </c>
      <c r="E206" s="242" t="s">
        <v>1</v>
      </c>
      <c r="F206" s="243" t="s">
        <v>237</v>
      </c>
      <c r="G206" s="241"/>
      <c r="H206" s="244">
        <v>8.625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151</v>
      </c>
      <c r="AU206" s="250" t="s">
        <v>88</v>
      </c>
      <c r="AV206" s="14" t="s">
        <v>88</v>
      </c>
      <c r="AW206" s="14" t="s">
        <v>35</v>
      </c>
      <c r="AX206" s="14" t="s">
        <v>78</v>
      </c>
      <c r="AY206" s="250" t="s">
        <v>141</v>
      </c>
    </row>
    <row r="207" s="16" customFormat="1">
      <c r="A207" s="16"/>
      <c r="B207" s="272"/>
      <c r="C207" s="273"/>
      <c r="D207" s="231" t="s">
        <v>151</v>
      </c>
      <c r="E207" s="274" t="s">
        <v>1</v>
      </c>
      <c r="F207" s="275" t="s">
        <v>230</v>
      </c>
      <c r="G207" s="273"/>
      <c r="H207" s="276">
        <v>26.007000000000001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2" t="s">
        <v>151</v>
      </c>
      <c r="AU207" s="282" t="s">
        <v>88</v>
      </c>
      <c r="AV207" s="16" t="s">
        <v>231</v>
      </c>
      <c r="AW207" s="16" t="s">
        <v>35</v>
      </c>
      <c r="AX207" s="16" t="s">
        <v>78</v>
      </c>
      <c r="AY207" s="282" t="s">
        <v>141</v>
      </c>
    </row>
    <row r="208" s="15" customFormat="1">
      <c r="A208" s="15"/>
      <c r="B208" s="251"/>
      <c r="C208" s="252"/>
      <c r="D208" s="231" t="s">
        <v>151</v>
      </c>
      <c r="E208" s="253" t="s">
        <v>1</v>
      </c>
      <c r="F208" s="254" t="s">
        <v>159</v>
      </c>
      <c r="G208" s="252"/>
      <c r="H208" s="255">
        <v>127.482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1" t="s">
        <v>151</v>
      </c>
      <c r="AU208" s="261" t="s">
        <v>88</v>
      </c>
      <c r="AV208" s="15" t="s">
        <v>149</v>
      </c>
      <c r="AW208" s="15" t="s">
        <v>35</v>
      </c>
      <c r="AX208" s="15" t="s">
        <v>86</v>
      </c>
      <c r="AY208" s="261" t="s">
        <v>141</v>
      </c>
    </row>
    <row r="209" s="2" customFormat="1" ht="21.75" customHeight="1">
      <c r="A209" s="39"/>
      <c r="B209" s="40"/>
      <c r="C209" s="216" t="s">
        <v>142</v>
      </c>
      <c r="D209" s="216" t="s">
        <v>145</v>
      </c>
      <c r="E209" s="217" t="s">
        <v>238</v>
      </c>
      <c r="F209" s="218" t="s">
        <v>239</v>
      </c>
      <c r="G209" s="219" t="s">
        <v>91</v>
      </c>
      <c r="H209" s="220">
        <v>92.375</v>
      </c>
      <c r="I209" s="221"/>
      <c r="J209" s="222">
        <f>ROUND(I209*H209,2)</f>
        <v>0</v>
      </c>
      <c r="K209" s="218" t="s">
        <v>148</v>
      </c>
      <c r="L209" s="45"/>
      <c r="M209" s="223" t="s">
        <v>1</v>
      </c>
      <c r="N209" s="224" t="s">
        <v>43</v>
      </c>
      <c r="O209" s="92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7" t="s">
        <v>223</v>
      </c>
      <c r="AT209" s="227" t="s">
        <v>145</v>
      </c>
      <c r="AU209" s="227" t="s">
        <v>88</v>
      </c>
      <c r="AY209" s="18" t="s">
        <v>141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8" t="s">
        <v>86</v>
      </c>
      <c r="BK209" s="228">
        <f>ROUND(I209*H209,2)</f>
        <v>0</v>
      </c>
      <c r="BL209" s="18" t="s">
        <v>223</v>
      </c>
      <c r="BM209" s="227" t="s">
        <v>240</v>
      </c>
    </row>
    <row r="210" s="13" customFormat="1">
      <c r="A210" s="13"/>
      <c r="B210" s="229"/>
      <c r="C210" s="230"/>
      <c r="D210" s="231" t="s">
        <v>151</v>
      </c>
      <c r="E210" s="232" t="s">
        <v>1</v>
      </c>
      <c r="F210" s="233" t="s">
        <v>156</v>
      </c>
      <c r="G210" s="230"/>
      <c r="H210" s="232" t="s">
        <v>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151</v>
      </c>
      <c r="AU210" s="239" t="s">
        <v>88</v>
      </c>
      <c r="AV210" s="13" t="s">
        <v>86</v>
      </c>
      <c r="AW210" s="13" t="s">
        <v>35</v>
      </c>
      <c r="AX210" s="13" t="s">
        <v>78</v>
      </c>
      <c r="AY210" s="239" t="s">
        <v>141</v>
      </c>
    </row>
    <row r="211" s="14" customFormat="1">
      <c r="A211" s="14"/>
      <c r="B211" s="240"/>
      <c r="C211" s="241"/>
      <c r="D211" s="231" t="s">
        <v>151</v>
      </c>
      <c r="E211" s="242" t="s">
        <v>1</v>
      </c>
      <c r="F211" s="243" t="s">
        <v>225</v>
      </c>
      <c r="G211" s="241"/>
      <c r="H211" s="244">
        <v>74.25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151</v>
      </c>
      <c r="AU211" s="250" t="s">
        <v>88</v>
      </c>
      <c r="AV211" s="14" t="s">
        <v>88</v>
      </c>
      <c r="AW211" s="14" t="s">
        <v>35</v>
      </c>
      <c r="AX211" s="14" t="s">
        <v>78</v>
      </c>
      <c r="AY211" s="250" t="s">
        <v>141</v>
      </c>
    </row>
    <row r="212" s="16" customFormat="1">
      <c r="A212" s="16"/>
      <c r="B212" s="272"/>
      <c r="C212" s="273"/>
      <c r="D212" s="231" t="s">
        <v>151</v>
      </c>
      <c r="E212" s="274" t="s">
        <v>1</v>
      </c>
      <c r="F212" s="275" t="s">
        <v>230</v>
      </c>
      <c r="G212" s="273"/>
      <c r="H212" s="276">
        <v>74.25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151</v>
      </c>
      <c r="AU212" s="282" t="s">
        <v>88</v>
      </c>
      <c r="AV212" s="16" t="s">
        <v>231</v>
      </c>
      <c r="AW212" s="16" t="s">
        <v>35</v>
      </c>
      <c r="AX212" s="16" t="s">
        <v>78</v>
      </c>
      <c r="AY212" s="282" t="s">
        <v>141</v>
      </c>
    </row>
    <row r="213" s="13" customFormat="1">
      <c r="A213" s="13"/>
      <c r="B213" s="229"/>
      <c r="C213" s="230"/>
      <c r="D213" s="231" t="s">
        <v>151</v>
      </c>
      <c r="E213" s="232" t="s">
        <v>1</v>
      </c>
      <c r="F213" s="233" t="s">
        <v>172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151</v>
      </c>
      <c r="AU213" s="239" t="s">
        <v>88</v>
      </c>
      <c r="AV213" s="13" t="s">
        <v>86</v>
      </c>
      <c r="AW213" s="13" t="s">
        <v>35</v>
      </c>
      <c r="AX213" s="13" t="s">
        <v>78</v>
      </c>
      <c r="AY213" s="239" t="s">
        <v>141</v>
      </c>
    </row>
    <row r="214" s="14" customFormat="1">
      <c r="A214" s="14"/>
      <c r="B214" s="240"/>
      <c r="C214" s="241"/>
      <c r="D214" s="231" t="s">
        <v>151</v>
      </c>
      <c r="E214" s="242" t="s">
        <v>1</v>
      </c>
      <c r="F214" s="243" t="s">
        <v>235</v>
      </c>
      <c r="G214" s="241"/>
      <c r="H214" s="244">
        <v>4.5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151</v>
      </c>
      <c r="AU214" s="250" t="s">
        <v>88</v>
      </c>
      <c r="AV214" s="14" t="s">
        <v>88</v>
      </c>
      <c r="AW214" s="14" t="s">
        <v>35</v>
      </c>
      <c r="AX214" s="14" t="s">
        <v>78</v>
      </c>
      <c r="AY214" s="250" t="s">
        <v>141</v>
      </c>
    </row>
    <row r="215" s="14" customFormat="1">
      <c r="A215" s="14"/>
      <c r="B215" s="240"/>
      <c r="C215" s="241"/>
      <c r="D215" s="231" t="s">
        <v>151</v>
      </c>
      <c r="E215" s="242" t="s">
        <v>1</v>
      </c>
      <c r="F215" s="243" t="s">
        <v>236</v>
      </c>
      <c r="G215" s="241"/>
      <c r="H215" s="244">
        <v>5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151</v>
      </c>
      <c r="AU215" s="250" t="s">
        <v>88</v>
      </c>
      <c r="AV215" s="14" t="s">
        <v>88</v>
      </c>
      <c r="AW215" s="14" t="s">
        <v>35</v>
      </c>
      <c r="AX215" s="14" t="s">
        <v>78</v>
      </c>
      <c r="AY215" s="250" t="s">
        <v>141</v>
      </c>
    </row>
    <row r="216" s="14" customFormat="1">
      <c r="A216" s="14"/>
      <c r="B216" s="240"/>
      <c r="C216" s="241"/>
      <c r="D216" s="231" t="s">
        <v>151</v>
      </c>
      <c r="E216" s="242" t="s">
        <v>1</v>
      </c>
      <c r="F216" s="243" t="s">
        <v>237</v>
      </c>
      <c r="G216" s="241"/>
      <c r="H216" s="244">
        <v>8.625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151</v>
      </c>
      <c r="AU216" s="250" t="s">
        <v>88</v>
      </c>
      <c r="AV216" s="14" t="s">
        <v>88</v>
      </c>
      <c r="AW216" s="14" t="s">
        <v>35</v>
      </c>
      <c r="AX216" s="14" t="s">
        <v>78</v>
      </c>
      <c r="AY216" s="250" t="s">
        <v>141</v>
      </c>
    </row>
    <row r="217" s="16" customFormat="1">
      <c r="A217" s="16"/>
      <c r="B217" s="272"/>
      <c r="C217" s="273"/>
      <c r="D217" s="231" t="s">
        <v>151</v>
      </c>
      <c r="E217" s="274" t="s">
        <v>1</v>
      </c>
      <c r="F217" s="275" t="s">
        <v>230</v>
      </c>
      <c r="G217" s="273"/>
      <c r="H217" s="276">
        <v>18.125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151</v>
      </c>
      <c r="AU217" s="282" t="s">
        <v>88</v>
      </c>
      <c r="AV217" s="16" t="s">
        <v>231</v>
      </c>
      <c r="AW217" s="16" t="s">
        <v>35</v>
      </c>
      <c r="AX217" s="16" t="s">
        <v>78</v>
      </c>
      <c r="AY217" s="282" t="s">
        <v>141</v>
      </c>
    </row>
    <row r="218" s="15" customFormat="1">
      <c r="A218" s="15"/>
      <c r="B218" s="251"/>
      <c r="C218" s="252"/>
      <c r="D218" s="231" t="s">
        <v>151</v>
      </c>
      <c r="E218" s="253" t="s">
        <v>1</v>
      </c>
      <c r="F218" s="254" t="s">
        <v>159</v>
      </c>
      <c r="G218" s="252"/>
      <c r="H218" s="255">
        <v>92.375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1" t="s">
        <v>151</v>
      </c>
      <c r="AU218" s="261" t="s">
        <v>88</v>
      </c>
      <c r="AV218" s="15" t="s">
        <v>149</v>
      </c>
      <c r="AW218" s="15" t="s">
        <v>35</v>
      </c>
      <c r="AX218" s="15" t="s">
        <v>86</v>
      </c>
      <c r="AY218" s="261" t="s">
        <v>141</v>
      </c>
    </row>
    <row r="219" s="2" customFormat="1" ht="33" customHeight="1">
      <c r="A219" s="39"/>
      <c r="B219" s="40"/>
      <c r="C219" s="216" t="s">
        <v>241</v>
      </c>
      <c r="D219" s="216" t="s">
        <v>145</v>
      </c>
      <c r="E219" s="217" t="s">
        <v>242</v>
      </c>
      <c r="F219" s="218" t="s">
        <v>243</v>
      </c>
      <c r="G219" s="219" t="s">
        <v>244</v>
      </c>
      <c r="H219" s="220">
        <v>58.694000000000003</v>
      </c>
      <c r="I219" s="221"/>
      <c r="J219" s="222">
        <f>ROUND(I219*H219,2)</f>
        <v>0</v>
      </c>
      <c r="K219" s="218" t="s">
        <v>148</v>
      </c>
      <c r="L219" s="45"/>
      <c r="M219" s="223" t="s">
        <v>1</v>
      </c>
      <c r="N219" s="224" t="s">
        <v>43</v>
      </c>
      <c r="O219" s="92"/>
      <c r="P219" s="225">
        <f>O219*H219</f>
        <v>0</v>
      </c>
      <c r="Q219" s="225">
        <v>0</v>
      </c>
      <c r="R219" s="225">
        <f>Q219*H219</f>
        <v>0</v>
      </c>
      <c r="S219" s="225">
        <v>1.6000000000000001</v>
      </c>
      <c r="T219" s="226">
        <f>S219*H219</f>
        <v>93.91040000000001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7" t="s">
        <v>149</v>
      </c>
      <c r="AT219" s="227" t="s">
        <v>145</v>
      </c>
      <c r="AU219" s="227" t="s">
        <v>88</v>
      </c>
      <c r="AY219" s="18" t="s">
        <v>141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8" t="s">
        <v>86</v>
      </c>
      <c r="BK219" s="228">
        <f>ROUND(I219*H219,2)</f>
        <v>0</v>
      </c>
      <c r="BL219" s="18" t="s">
        <v>149</v>
      </c>
      <c r="BM219" s="227" t="s">
        <v>245</v>
      </c>
    </row>
    <row r="220" s="14" customFormat="1">
      <c r="A220" s="14"/>
      <c r="B220" s="240"/>
      <c r="C220" s="241"/>
      <c r="D220" s="231" t="s">
        <v>151</v>
      </c>
      <c r="E220" s="242" t="s">
        <v>1</v>
      </c>
      <c r="F220" s="243" t="s">
        <v>246</v>
      </c>
      <c r="G220" s="241"/>
      <c r="H220" s="244">
        <v>58.694000000000003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151</v>
      </c>
      <c r="AU220" s="250" t="s">
        <v>88</v>
      </c>
      <c r="AV220" s="14" t="s">
        <v>88</v>
      </c>
      <c r="AW220" s="14" t="s">
        <v>35</v>
      </c>
      <c r="AX220" s="14" t="s">
        <v>86</v>
      </c>
      <c r="AY220" s="250" t="s">
        <v>141</v>
      </c>
    </row>
    <row r="221" s="2" customFormat="1" ht="37.8" customHeight="1">
      <c r="A221" s="39"/>
      <c r="B221" s="40"/>
      <c r="C221" s="216" t="s">
        <v>180</v>
      </c>
      <c r="D221" s="216" t="s">
        <v>145</v>
      </c>
      <c r="E221" s="217" t="s">
        <v>247</v>
      </c>
      <c r="F221" s="218" t="s">
        <v>248</v>
      </c>
      <c r="G221" s="219" t="s">
        <v>244</v>
      </c>
      <c r="H221" s="220">
        <v>17.053000000000001</v>
      </c>
      <c r="I221" s="221"/>
      <c r="J221" s="222">
        <f>ROUND(I221*H221,2)</f>
        <v>0</v>
      </c>
      <c r="K221" s="218" t="s">
        <v>148</v>
      </c>
      <c r="L221" s="45"/>
      <c r="M221" s="223" t="s">
        <v>1</v>
      </c>
      <c r="N221" s="224" t="s">
        <v>43</v>
      </c>
      <c r="O221" s="92"/>
      <c r="P221" s="225">
        <f>O221*H221</f>
        <v>0</v>
      </c>
      <c r="Q221" s="225">
        <v>0</v>
      </c>
      <c r="R221" s="225">
        <f>Q221*H221</f>
        <v>0</v>
      </c>
      <c r="S221" s="225">
        <v>2.2000000000000002</v>
      </c>
      <c r="T221" s="226">
        <f>S221*H221</f>
        <v>37.516600000000004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7" t="s">
        <v>149</v>
      </c>
      <c r="AT221" s="227" t="s">
        <v>145</v>
      </c>
      <c r="AU221" s="227" t="s">
        <v>88</v>
      </c>
      <c r="AY221" s="18" t="s">
        <v>141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8" t="s">
        <v>86</v>
      </c>
      <c r="BK221" s="228">
        <f>ROUND(I221*H221,2)</f>
        <v>0</v>
      </c>
      <c r="BL221" s="18" t="s">
        <v>149</v>
      </c>
      <c r="BM221" s="227" t="s">
        <v>249</v>
      </c>
    </row>
    <row r="222" s="14" customFormat="1">
      <c r="A222" s="14"/>
      <c r="B222" s="240"/>
      <c r="C222" s="241"/>
      <c r="D222" s="231" t="s">
        <v>151</v>
      </c>
      <c r="E222" s="242" t="s">
        <v>1</v>
      </c>
      <c r="F222" s="243" t="s">
        <v>250</v>
      </c>
      <c r="G222" s="241"/>
      <c r="H222" s="244">
        <v>5.766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151</v>
      </c>
      <c r="AU222" s="250" t="s">
        <v>88</v>
      </c>
      <c r="AV222" s="14" t="s">
        <v>88</v>
      </c>
      <c r="AW222" s="14" t="s">
        <v>35</v>
      </c>
      <c r="AX222" s="14" t="s">
        <v>78</v>
      </c>
      <c r="AY222" s="250" t="s">
        <v>141</v>
      </c>
    </row>
    <row r="223" s="14" customFormat="1">
      <c r="A223" s="14"/>
      <c r="B223" s="240"/>
      <c r="C223" s="241"/>
      <c r="D223" s="231" t="s">
        <v>151</v>
      </c>
      <c r="E223" s="242" t="s">
        <v>1</v>
      </c>
      <c r="F223" s="243" t="s">
        <v>251</v>
      </c>
      <c r="G223" s="241"/>
      <c r="H223" s="244">
        <v>11.287000000000001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151</v>
      </c>
      <c r="AU223" s="250" t="s">
        <v>88</v>
      </c>
      <c r="AV223" s="14" t="s">
        <v>88</v>
      </c>
      <c r="AW223" s="14" t="s">
        <v>35</v>
      </c>
      <c r="AX223" s="14" t="s">
        <v>78</v>
      </c>
      <c r="AY223" s="250" t="s">
        <v>141</v>
      </c>
    </row>
    <row r="224" s="15" customFormat="1">
      <c r="A224" s="15"/>
      <c r="B224" s="251"/>
      <c r="C224" s="252"/>
      <c r="D224" s="231" t="s">
        <v>151</v>
      </c>
      <c r="E224" s="253" t="s">
        <v>1</v>
      </c>
      <c r="F224" s="254" t="s">
        <v>159</v>
      </c>
      <c r="G224" s="252"/>
      <c r="H224" s="255">
        <v>17.053000000000001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151</v>
      </c>
      <c r="AU224" s="261" t="s">
        <v>88</v>
      </c>
      <c r="AV224" s="15" t="s">
        <v>149</v>
      </c>
      <c r="AW224" s="15" t="s">
        <v>35</v>
      </c>
      <c r="AX224" s="15" t="s">
        <v>86</v>
      </c>
      <c r="AY224" s="261" t="s">
        <v>141</v>
      </c>
    </row>
    <row r="225" s="2" customFormat="1" ht="33" customHeight="1">
      <c r="A225" s="39"/>
      <c r="B225" s="40"/>
      <c r="C225" s="216" t="s">
        <v>252</v>
      </c>
      <c r="D225" s="216" t="s">
        <v>145</v>
      </c>
      <c r="E225" s="217" t="s">
        <v>253</v>
      </c>
      <c r="F225" s="218" t="s">
        <v>254</v>
      </c>
      <c r="G225" s="219" t="s">
        <v>91</v>
      </c>
      <c r="H225" s="220">
        <v>36</v>
      </c>
      <c r="I225" s="221"/>
      <c r="J225" s="222">
        <f>ROUND(I225*H225,2)</f>
        <v>0</v>
      </c>
      <c r="K225" s="218" t="s">
        <v>148</v>
      </c>
      <c r="L225" s="45"/>
      <c r="M225" s="223" t="s">
        <v>1</v>
      </c>
      <c r="N225" s="224" t="s">
        <v>43</v>
      </c>
      <c r="O225" s="92"/>
      <c r="P225" s="225">
        <f>O225*H225</f>
        <v>0</v>
      </c>
      <c r="Q225" s="225">
        <v>0</v>
      </c>
      <c r="R225" s="225">
        <f>Q225*H225</f>
        <v>0</v>
      </c>
      <c r="S225" s="225">
        <v>0.058999999999999997</v>
      </c>
      <c r="T225" s="226">
        <f>S225*H225</f>
        <v>2.1239999999999997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7" t="s">
        <v>149</v>
      </c>
      <c r="AT225" s="227" t="s">
        <v>145</v>
      </c>
      <c r="AU225" s="227" t="s">
        <v>88</v>
      </c>
      <c r="AY225" s="18" t="s">
        <v>141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8" t="s">
        <v>86</v>
      </c>
      <c r="BK225" s="228">
        <f>ROUND(I225*H225,2)</f>
        <v>0</v>
      </c>
      <c r="BL225" s="18" t="s">
        <v>149</v>
      </c>
      <c r="BM225" s="227" t="s">
        <v>255</v>
      </c>
    </row>
    <row r="226" s="14" customFormat="1">
      <c r="A226" s="14"/>
      <c r="B226" s="240"/>
      <c r="C226" s="241"/>
      <c r="D226" s="231" t="s">
        <v>151</v>
      </c>
      <c r="E226" s="242" t="s">
        <v>1</v>
      </c>
      <c r="F226" s="243" t="s">
        <v>256</v>
      </c>
      <c r="G226" s="241"/>
      <c r="H226" s="244">
        <v>23.920000000000002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151</v>
      </c>
      <c r="AU226" s="250" t="s">
        <v>88</v>
      </c>
      <c r="AV226" s="14" t="s">
        <v>88</v>
      </c>
      <c r="AW226" s="14" t="s">
        <v>35</v>
      </c>
      <c r="AX226" s="14" t="s">
        <v>78</v>
      </c>
      <c r="AY226" s="250" t="s">
        <v>141</v>
      </c>
    </row>
    <row r="227" s="14" customFormat="1">
      <c r="A227" s="14"/>
      <c r="B227" s="240"/>
      <c r="C227" s="241"/>
      <c r="D227" s="231" t="s">
        <v>151</v>
      </c>
      <c r="E227" s="242" t="s">
        <v>1</v>
      </c>
      <c r="F227" s="243" t="s">
        <v>257</v>
      </c>
      <c r="G227" s="241"/>
      <c r="H227" s="244">
        <v>12.08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151</v>
      </c>
      <c r="AU227" s="250" t="s">
        <v>88</v>
      </c>
      <c r="AV227" s="14" t="s">
        <v>88</v>
      </c>
      <c r="AW227" s="14" t="s">
        <v>35</v>
      </c>
      <c r="AX227" s="14" t="s">
        <v>78</v>
      </c>
      <c r="AY227" s="250" t="s">
        <v>141</v>
      </c>
    </row>
    <row r="228" s="15" customFormat="1">
      <c r="A228" s="15"/>
      <c r="B228" s="251"/>
      <c r="C228" s="252"/>
      <c r="D228" s="231" t="s">
        <v>151</v>
      </c>
      <c r="E228" s="253" t="s">
        <v>1</v>
      </c>
      <c r="F228" s="254" t="s">
        <v>159</v>
      </c>
      <c r="G228" s="252"/>
      <c r="H228" s="255">
        <v>36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1" t="s">
        <v>151</v>
      </c>
      <c r="AU228" s="261" t="s">
        <v>88</v>
      </c>
      <c r="AV228" s="15" t="s">
        <v>149</v>
      </c>
      <c r="AW228" s="15" t="s">
        <v>35</v>
      </c>
      <c r="AX228" s="15" t="s">
        <v>86</v>
      </c>
      <c r="AY228" s="261" t="s">
        <v>141</v>
      </c>
    </row>
    <row r="229" s="2" customFormat="1" ht="24.15" customHeight="1">
      <c r="A229" s="39"/>
      <c r="B229" s="40"/>
      <c r="C229" s="216" t="s">
        <v>214</v>
      </c>
      <c r="D229" s="216" t="s">
        <v>145</v>
      </c>
      <c r="E229" s="217" t="s">
        <v>258</v>
      </c>
      <c r="F229" s="218" t="s">
        <v>259</v>
      </c>
      <c r="G229" s="219" t="s">
        <v>91</v>
      </c>
      <c r="H229" s="220">
        <v>27.225000000000001</v>
      </c>
      <c r="I229" s="221"/>
      <c r="J229" s="222">
        <f>ROUND(I229*H229,2)</f>
        <v>0</v>
      </c>
      <c r="K229" s="218" t="s">
        <v>148</v>
      </c>
      <c r="L229" s="45"/>
      <c r="M229" s="223" t="s">
        <v>1</v>
      </c>
      <c r="N229" s="224" t="s">
        <v>43</v>
      </c>
      <c r="O229" s="92"/>
      <c r="P229" s="225">
        <f>O229*H229</f>
        <v>0</v>
      </c>
      <c r="Q229" s="225">
        <v>0</v>
      </c>
      <c r="R229" s="225">
        <f>Q229*H229</f>
        <v>0</v>
      </c>
      <c r="S229" s="225">
        <v>0.050000000000000003</v>
      </c>
      <c r="T229" s="226">
        <f>S229*H229</f>
        <v>1.3612500000000001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7" t="s">
        <v>149</v>
      </c>
      <c r="AT229" s="227" t="s">
        <v>145</v>
      </c>
      <c r="AU229" s="227" t="s">
        <v>88</v>
      </c>
      <c r="AY229" s="18" t="s">
        <v>141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8" t="s">
        <v>86</v>
      </c>
      <c r="BK229" s="228">
        <f>ROUND(I229*H229,2)</f>
        <v>0</v>
      </c>
      <c r="BL229" s="18" t="s">
        <v>149</v>
      </c>
      <c r="BM229" s="227" t="s">
        <v>260</v>
      </c>
    </row>
    <row r="230" s="13" customFormat="1">
      <c r="A230" s="13"/>
      <c r="B230" s="229"/>
      <c r="C230" s="230"/>
      <c r="D230" s="231" t="s">
        <v>151</v>
      </c>
      <c r="E230" s="232" t="s">
        <v>1</v>
      </c>
      <c r="F230" s="233" t="s">
        <v>156</v>
      </c>
      <c r="G230" s="230"/>
      <c r="H230" s="232" t="s">
        <v>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151</v>
      </c>
      <c r="AU230" s="239" t="s">
        <v>88</v>
      </c>
      <c r="AV230" s="13" t="s">
        <v>86</v>
      </c>
      <c r="AW230" s="13" t="s">
        <v>35</v>
      </c>
      <c r="AX230" s="13" t="s">
        <v>78</v>
      </c>
      <c r="AY230" s="239" t="s">
        <v>141</v>
      </c>
    </row>
    <row r="231" s="14" customFormat="1">
      <c r="A231" s="14"/>
      <c r="B231" s="240"/>
      <c r="C231" s="241"/>
      <c r="D231" s="231" t="s">
        <v>151</v>
      </c>
      <c r="E231" s="242" t="s">
        <v>1</v>
      </c>
      <c r="F231" s="243" t="s">
        <v>226</v>
      </c>
      <c r="G231" s="241"/>
      <c r="H231" s="244">
        <v>14.960000000000001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151</v>
      </c>
      <c r="AU231" s="250" t="s">
        <v>88</v>
      </c>
      <c r="AV231" s="14" t="s">
        <v>88</v>
      </c>
      <c r="AW231" s="14" t="s">
        <v>35</v>
      </c>
      <c r="AX231" s="14" t="s">
        <v>78</v>
      </c>
      <c r="AY231" s="250" t="s">
        <v>141</v>
      </c>
    </row>
    <row r="232" s="14" customFormat="1">
      <c r="A232" s="14"/>
      <c r="B232" s="240"/>
      <c r="C232" s="241"/>
      <c r="D232" s="231" t="s">
        <v>151</v>
      </c>
      <c r="E232" s="242" t="s">
        <v>1</v>
      </c>
      <c r="F232" s="243" t="s">
        <v>227</v>
      </c>
      <c r="G232" s="241"/>
      <c r="H232" s="244">
        <v>2.145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151</v>
      </c>
      <c r="AU232" s="250" t="s">
        <v>88</v>
      </c>
      <c r="AV232" s="14" t="s">
        <v>88</v>
      </c>
      <c r="AW232" s="14" t="s">
        <v>35</v>
      </c>
      <c r="AX232" s="14" t="s">
        <v>78</v>
      </c>
      <c r="AY232" s="250" t="s">
        <v>141</v>
      </c>
    </row>
    <row r="233" s="14" customFormat="1">
      <c r="A233" s="14"/>
      <c r="B233" s="240"/>
      <c r="C233" s="241"/>
      <c r="D233" s="231" t="s">
        <v>151</v>
      </c>
      <c r="E233" s="242" t="s">
        <v>1</v>
      </c>
      <c r="F233" s="243" t="s">
        <v>228</v>
      </c>
      <c r="G233" s="241"/>
      <c r="H233" s="244">
        <v>3.4100000000000001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151</v>
      </c>
      <c r="AU233" s="250" t="s">
        <v>88</v>
      </c>
      <c r="AV233" s="14" t="s">
        <v>88</v>
      </c>
      <c r="AW233" s="14" t="s">
        <v>35</v>
      </c>
      <c r="AX233" s="14" t="s">
        <v>78</v>
      </c>
      <c r="AY233" s="250" t="s">
        <v>141</v>
      </c>
    </row>
    <row r="234" s="14" customFormat="1">
      <c r="A234" s="14"/>
      <c r="B234" s="240"/>
      <c r="C234" s="241"/>
      <c r="D234" s="231" t="s">
        <v>151</v>
      </c>
      <c r="E234" s="242" t="s">
        <v>1</v>
      </c>
      <c r="F234" s="243" t="s">
        <v>229</v>
      </c>
      <c r="G234" s="241"/>
      <c r="H234" s="244">
        <v>6.71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151</v>
      </c>
      <c r="AU234" s="250" t="s">
        <v>88</v>
      </c>
      <c r="AV234" s="14" t="s">
        <v>88</v>
      </c>
      <c r="AW234" s="14" t="s">
        <v>35</v>
      </c>
      <c r="AX234" s="14" t="s">
        <v>78</v>
      </c>
      <c r="AY234" s="250" t="s">
        <v>141</v>
      </c>
    </row>
    <row r="235" s="15" customFormat="1">
      <c r="A235" s="15"/>
      <c r="B235" s="251"/>
      <c r="C235" s="252"/>
      <c r="D235" s="231" t="s">
        <v>151</v>
      </c>
      <c r="E235" s="253" t="s">
        <v>1</v>
      </c>
      <c r="F235" s="254" t="s">
        <v>159</v>
      </c>
      <c r="G235" s="252"/>
      <c r="H235" s="255">
        <v>27.225000000000001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1" t="s">
        <v>151</v>
      </c>
      <c r="AU235" s="261" t="s">
        <v>88</v>
      </c>
      <c r="AV235" s="15" t="s">
        <v>149</v>
      </c>
      <c r="AW235" s="15" t="s">
        <v>35</v>
      </c>
      <c r="AX235" s="15" t="s">
        <v>86</v>
      </c>
      <c r="AY235" s="261" t="s">
        <v>141</v>
      </c>
    </row>
    <row r="236" s="2" customFormat="1" ht="21.75" customHeight="1">
      <c r="A236" s="39"/>
      <c r="B236" s="40"/>
      <c r="C236" s="216" t="s">
        <v>261</v>
      </c>
      <c r="D236" s="216" t="s">
        <v>145</v>
      </c>
      <c r="E236" s="217" t="s">
        <v>262</v>
      </c>
      <c r="F236" s="218" t="s">
        <v>263</v>
      </c>
      <c r="G236" s="219" t="s">
        <v>91</v>
      </c>
      <c r="H236" s="220">
        <v>16.405999999999999</v>
      </c>
      <c r="I236" s="221"/>
      <c r="J236" s="222">
        <f>ROUND(I236*H236,2)</f>
        <v>0</v>
      </c>
      <c r="K236" s="218" t="s">
        <v>148</v>
      </c>
      <c r="L236" s="45"/>
      <c r="M236" s="223" t="s">
        <v>1</v>
      </c>
      <c r="N236" s="224" t="s">
        <v>43</v>
      </c>
      <c r="O236" s="92"/>
      <c r="P236" s="225">
        <f>O236*H236</f>
        <v>0</v>
      </c>
      <c r="Q236" s="225">
        <v>0</v>
      </c>
      <c r="R236" s="225">
        <f>Q236*H236</f>
        <v>0</v>
      </c>
      <c r="S236" s="225">
        <v>0.066000000000000003</v>
      </c>
      <c r="T236" s="226">
        <f>S236*H236</f>
        <v>1.0827959999999999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7" t="s">
        <v>223</v>
      </c>
      <c r="AT236" s="227" t="s">
        <v>145</v>
      </c>
      <c r="AU236" s="227" t="s">
        <v>88</v>
      </c>
      <c r="AY236" s="18" t="s">
        <v>141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8" t="s">
        <v>86</v>
      </c>
      <c r="BK236" s="228">
        <f>ROUND(I236*H236,2)</f>
        <v>0</v>
      </c>
      <c r="BL236" s="18" t="s">
        <v>223</v>
      </c>
      <c r="BM236" s="227" t="s">
        <v>264</v>
      </c>
    </row>
    <row r="237" s="13" customFormat="1">
      <c r="A237" s="13"/>
      <c r="B237" s="229"/>
      <c r="C237" s="230"/>
      <c r="D237" s="231" t="s">
        <v>151</v>
      </c>
      <c r="E237" s="232" t="s">
        <v>1</v>
      </c>
      <c r="F237" s="233" t="s">
        <v>265</v>
      </c>
      <c r="G237" s="230"/>
      <c r="H237" s="232" t="s">
        <v>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151</v>
      </c>
      <c r="AU237" s="239" t="s">
        <v>88</v>
      </c>
      <c r="AV237" s="13" t="s">
        <v>86</v>
      </c>
      <c r="AW237" s="13" t="s">
        <v>35</v>
      </c>
      <c r="AX237" s="13" t="s">
        <v>78</v>
      </c>
      <c r="AY237" s="239" t="s">
        <v>141</v>
      </c>
    </row>
    <row r="238" s="14" customFormat="1">
      <c r="A238" s="14"/>
      <c r="B238" s="240"/>
      <c r="C238" s="241"/>
      <c r="D238" s="231" t="s">
        <v>151</v>
      </c>
      <c r="E238" s="242" t="s">
        <v>1</v>
      </c>
      <c r="F238" s="243" t="s">
        <v>266</v>
      </c>
      <c r="G238" s="241"/>
      <c r="H238" s="244">
        <v>11.138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151</v>
      </c>
      <c r="AU238" s="250" t="s">
        <v>88</v>
      </c>
      <c r="AV238" s="14" t="s">
        <v>88</v>
      </c>
      <c r="AW238" s="14" t="s">
        <v>35</v>
      </c>
      <c r="AX238" s="14" t="s">
        <v>78</v>
      </c>
      <c r="AY238" s="250" t="s">
        <v>141</v>
      </c>
    </row>
    <row r="239" s="14" customFormat="1">
      <c r="A239" s="14"/>
      <c r="B239" s="240"/>
      <c r="C239" s="241"/>
      <c r="D239" s="231" t="s">
        <v>151</v>
      </c>
      <c r="E239" s="242" t="s">
        <v>1</v>
      </c>
      <c r="F239" s="243" t="s">
        <v>267</v>
      </c>
      <c r="G239" s="241"/>
      <c r="H239" s="244">
        <v>2.2440000000000002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151</v>
      </c>
      <c r="AU239" s="250" t="s">
        <v>88</v>
      </c>
      <c r="AV239" s="14" t="s">
        <v>88</v>
      </c>
      <c r="AW239" s="14" t="s">
        <v>35</v>
      </c>
      <c r="AX239" s="14" t="s">
        <v>78</v>
      </c>
      <c r="AY239" s="250" t="s">
        <v>141</v>
      </c>
    </row>
    <row r="240" s="14" customFormat="1">
      <c r="A240" s="14"/>
      <c r="B240" s="240"/>
      <c r="C240" s="241"/>
      <c r="D240" s="231" t="s">
        <v>151</v>
      </c>
      <c r="E240" s="242" t="s">
        <v>1</v>
      </c>
      <c r="F240" s="243" t="s">
        <v>268</v>
      </c>
      <c r="G240" s="241"/>
      <c r="H240" s="244">
        <v>0.32200000000000001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151</v>
      </c>
      <c r="AU240" s="250" t="s">
        <v>88</v>
      </c>
      <c r="AV240" s="14" t="s">
        <v>88</v>
      </c>
      <c r="AW240" s="14" t="s">
        <v>35</v>
      </c>
      <c r="AX240" s="14" t="s">
        <v>78</v>
      </c>
      <c r="AY240" s="250" t="s">
        <v>141</v>
      </c>
    </row>
    <row r="241" s="14" customFormat="1">
      <c r="A241" s="14"/>
      <c r="B241" s="240"/>
      <c r="C241" s="241"/>
      <c r="D241" s="231" t="s">
        <v>151</v>
      </c>
      <c r="E241" s="242" t="s">
        <v>1</v>
      </c>
      <c r="F241" s="243" t="s">
        <v>269</v>
      </c>
      <c r="G241" s="241"/>
      <c r="H241" s="244">
        <v>0.51200000000000001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151</v>
      </c>
      <c r="AU241" s="250" t="s">
        <v>88</v>
      </c>
      <c r="AV241" s="14" t="s">
        <v>88</v>
      </c>
      <c r="AW241" s="14" t="s">
        <v>35</v>
      </c>
      <c r="AX241" s="14" t="s">
        <v>78</v>
      </c>
      <c r="AY241" s="250" t="s">
        <v>141</v>
      </c>
    </row>
    <row r="242" s="14" customFormat="1">
      <c r="A242" s="14"/>
      <c r="B242" s="240"/>
      <c r="C242" s="241"/>
      <c r="D242" s="231" t="s">
        <v>151</v>
      </c>
      <c r="E242" s="242" t="s">
        <v>1</v>
      </c>
      <c r="F242" s="243" t="s">
        <v>270</v>
      </c>
      <c r="G242" s="241"/>
      <c r="H242" s="244">
        <v>1.0069999999999999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151</v>
      </c>
      <c r="AU242" s="250" t="s">
        <v>88</v>
      </c>
      <c r="AV242" s="14" t="s">
        <v>88</v>
      </c>
      <c r="AW242" s="14" t="s">
        <v>35</v>
      </c>
      <c r="AX242" s="14" t="s">
        <v>78</v>
      </c>
      <c r="AY242" s="250" t="s">
        <v>141</v>
      </c>
    </row>
    <row r="243" s="16" customFormat="1">
      <c r="A243" s="16"/>
      <c r="B243" s="272"/>
      <c r="C243" s="273"/>
      <c r="D243" s="231" t="s">
        <v>151</v>
      </c>
      <c r="E243" s="274" t="s">
        <v>1</v>
      </c>
      <c r="F243" s="275" t="s">
        <v>230</v>
      </c>
      <c r="G243" s="273"/>
      <c r="H243" s="276">
        <v>15.223000000000001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151</v>
      </c>
      <c r="AU243" s="282" t="s">
        <v>88</v>
      </c>
      <c r="AV243" s="16" t="s">
        <v>231</v>
      </c>
      <c r="AW243" s="16" t="s">
        <v>35</v>
      </c>
      <c r="AX243" s="16" t="s">
        <v>78</v>
      </c>
      <c r="AY243" s="282" t="s">
        <v>141</v>
      </c>
    </row>
    <row r="244" s="13" customFormat="1">
      <c r="A244" s="13"/>
      <c r="B244" s="229"/>
      <c r="C244" s="230"/>
      <c r="D244" s="231" t="s">
        <v>151</v>
      </c>
      <c r="E244" s="232" t="s">
        <v>1</v>
      </c>
      <c r="F244" s="233" t="s">
        <v>271</v>
      </c>
      <c r="G244" s="230"/>
      <c r="H244" s="232" t="s">
        <v>1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151</v>
      </c>
      <c r="AU244" s="239" t="s">
        <v>88</v>
      </c>
      <c r="AV244" s="13" t="s">
        <v>86</v>
      </c>
      <c r="AW244" s="13" t="s">
        <v>35</v>
      </c>
      <c r="AX244" s="13" t="s">
        <v>78</v>
      </c>
      <c r="AY244" s="239" t="s">
        <v>141</v>
      </c>
    </row>
    <row r="245" s="14" customFormat="1">
      <c r="A245" s="14"/>
      <c r="B245" s="240"/>
      <c r="C245" s="241"/>
      <c r="D245" s="231" t="s">
        <v>151</v>
      </c>
      <c r="E245" s="242" t="s">
        <v>1</v>
      </c>
      <c r="F245" s="243" t="s">
        <v>272</v>
      </c>
      <c r="G245" s="241"/>
      <c r="H245" s="244">
        <v>0.28699999999999998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151</v>
      </c>
      <c r="AU245" s="250" t="s">
        <v>88</v>
      </c>
      <c r="AV245" s="14" t="s">
        <v>88</v>
      </c>
      <c r="AW245" s="14" t="s">
        <v>35</v>
      </c>
      <c r="AX245" s="14" t="s">
        <v>78</v>
      </c>
      <c r="AY245" s="250" t="s">
        <v>141</v>
      </c>
    </row>
    <row r="246" s="14" customFormat="1">
      <c r="A246" s="14"/>
      <c r="B246" s="240"/>
      <c r="C246" s="241"/>
      <c r="D246" s="231" t="s">
        <v>151</v>
      </c>
      <c r="E246" s="242" t="s">
        <v>1</v>
      </c>
      <c r="F246" s="243" t="s">
        <v>273</v>
      </c>
      <c r="G246" s="241"/>
      <c r="H246" s="244">
        <v>0.32200000000000001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151</v>
      </c>
      <c r="AU246" s="250" t="s">
        <v>88</v>
      </c>
      <c r="AV246" s="14" t="s">
        <v>88</v>
      </c>
      <c r="AW246" s="14" t="s">
        <v>35</v>
      </c>
      <c r="AX246" s="14" t="s">
        <v>78</v>
      </c>
      <c r="AY246" s="250" t="s">
        <v>141</v>
      </c>
    </row>
    <row r="247" s="14" customFormat="1">
      <c r="A247" s="14"/>
      <c r="B247" s="240"/>
      <c r="C247" s="241"/>
      <c r="D247" s="231" t="s">
        <v>151</v>
      </c>
      <c r="E247" s="242" t="s">
        <v>1</v>
      </c>
      <c r="F247" s="243" t="s">
        <v>274</v>
      </c>
      <c r="G247" s="241"/>
      <c r="H247" s="244">
        <v>0.57399999999999995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151</v>
      </c>
      <c r="AU247" s="250" t="s">
        <v>88</v>
      </c>
      <c r="AV247" s="14" t="s">
        <v>88</v>
      </c>
      <c r="AW247" s="14" t="s">
        <v>35</v>
      </c>
      <c r="AX247" s="14" t="s">
        <v>78</v>
      </c>
      <c r="AY247" s="250" t="s">
        <v>141</v>
      </c>
    </row>
    <row r="248" s="16" customFormat="1">
      <c r="A248" s="16"/>
      <c r="B248" s="272"/>
      <c r="C248" s="273"/>
      <c r="D248" s="231" t="s">
        <v>151</v>
      </c>
      <c r="E248" s="274" t="s">
        <v>1</v>
      </c>
      <c r="F248" s="275" t="s">
        <v>230</v>
      </c>
      <c r="G248" s="273"/>
      <c r="H248" s="276">
        <v>1.1830000000000001</v>
      </c>
      <c r="I248" s="277"/>
      <c r="J248" s="273"/>
      <c r="K248" s="273"/>
      <c r="L248" s="278"/>
      <c r="M248" s="279"/>
      <c r="N248" s="280"/>
      <c r="O248" s="280"/>
      <c r="P248" s="280"/>
      <c r="Q248" s="280"/>
      <c r="R248" s="280"/>
      <c r="S248" s="280"/>
      <c r="T248" s="281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2" t="s">
        <v>151</v>
      </c>
      <c r="AU248" s="282" t="s">
        <v>88</v>
      </c>
      <c r="AV248" s="16" t="s">
        <v>231</v>
      </c>
      <c r="AW248" s="16" t="s">
        <v>35</v>
      </c>
      <c r="AX248" s="16" t="s">
        <v>78</v>
      </c>
      <c r="AY248" s="282" t="s">
        <v>141</v>
      </c>
    </row>
    <row r="249" s="15" customFormat="1">
      <c r="A249" s="15"/>
      <c r="B249" s="251"/>
      <c r="C249" s="252"/>
      <c r="D249" s="231" t="s">
        <v>151</v>
      </c>
      <c r="E249" s="253" t="s">
        <v>1</v>
      </c>
      <c r="F249" s="254" t="s">
        <v>159</v>
      </c>
      <c r="G249" s="252"/>
      <c r="H249" s="255">
        <v>16.405999999999999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1" t="s">
        <v>151</v>
      </c>
      <c r="AU249" s="261" t="s">
        <v>88</v>
      </c>
      <c r="AV249" s="15" t="s">
        <v>149</v>
      </c>
      <c r="AW249" s="15" t="s">
        <v>35</v>
      </c>
      <c r="AX249" s="15" t="s">
        <v>86</v>
      </c>
      <c r="AY249" s="261" t="s">
        <v>141</v>
      </c>
    </row>
    <row r="250" s="2" customFormat="1" ht="24.15" customHeight="1">
      <c r="A250" s="39"/>
      <c r="B250" s="40"/>
      <c r="C250" s="216" t="s">
        <v>275</v>
      </c>
      <c r="D250" s="216" t="s">
        <v>145</v>
      </c>
      <c r="E250" s="217" t="s">
        <v>276</v>
      </c>
      <c r="F250" s="218" t="s">
        <v>277</v>
      </c>
      <c r="G250" s="219" t="s">
        <v>91</v>
      </c>
      <c r="H250" s="220">
        <v>32.808</v>
      </c>
      <c r="I250" s="221"/>
      <c r="J250" s="222">
        <f>ROUND(I250*H250,2)</f>
        <v>0</v>
      </c>
      <c r="K250" s="218" t="s">
        <v>148</v>
      </c>
      <c r="L250" s="45"/>
      <c r="M250" s="223" t="s">
        <v>1</v>
      </c>
      <c r="N250" s="224" t="s">
        <v>43</v>
      </c>
      <c r="O250" s="92"/>
      <c r="P250" s="225">
        <f>O250*H250</f>
        <v>0</v>
      </c>
      <c r="Q250" s="225">
        <v>0</v>
      </c>
      <c r="R250" s="225">
        <f>Q250*H250</f>
        <v>0</v>
      </c>
      <c r="S250" s="225">
        <v>0.070000000000000007</v>
      </c>
      <c r="T250" s="226">
        <f>S250*H250</f>
        <v>2.2965600000000004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7" t="s">
        <v>223</v>
      </c>
      <c r="AT250" s="227" t="s">
        <v>145</v>
      </c>
      <c r="AU250" s="227" t="s">
        <v>88</v>
      </c>
      <c r="AY250" s="18" t="s">
        <v>141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8" t="s">
        <v>86</v>
      </c>
      <c r="BK250" s="228">
        <f>ROUND(I250*H250,2)</f>
        <v>0</v>
      </c>
      <c r="BL250" s="18" t="s">
        <v>223</v>
      </c>
      <c r="BM250" s="227" t="s">
        <v>278</v>
      </c>
    </row>
    <row r="251" s="13" customFormat="1">
      <c r="A251" s="13"/>
      <c r="B251" s="229"/>
      <c r="C251" s="230"/>
      <c r="D251" s="231" t="s">
        <v>151</v>
      </c>
      <c r="E251" s="232" t="s">
        <v>1</v>
      </c>
      <c r="F251" s="233" t="s">
        <v>279</v>
      </c>
      <c r="G251" s="230"/>
      <c r="H251" s="232" t="s">
        <v>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151</v>
      </c>
      <c r="AU251" s="239" t="s">
        <v>88</v>
      </c>
      <c r="AV251" s="13" t="s">
        <v>86</v>
      </c>
      <c r="AW251" s="13" t="s">
        <v>35</v>
      </c>
      <c r="AX251" s="13" t="s">
        <v>78</v>
      </c>
      <c r="AY251" s="239" t="s">
        <v>141</v>
      </c>
    </row>
    <row r="252" s="14" customFormat="1">
      <c r="A252" s="14"/>
      <c r="B252" s="240"/>
      <c r="C252" s="241"/>
      <c r="D252" s="231" t="s">
        <v>151</v>
      </c>
      <c r="E252" s="242" t="s">
        <v>1</v>
      </c>
      <c r="F252" s="243" t="s">
        <v>280</v>
      </c>
      <c r="G252" s="241"/>
      <c r="H252" s="244">
        <v>22.274999999999999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151</v>
      </c>
      <c r="AU252" s="250" t="s">
        <v>88</v>
      </c>
      <c r="AV252" s="14" t="s">
        <v>88</v>
      </c>
      <c r="AW252" s="14" t="s">
        <v>35</v>
      </c>
      <c r="AX252" s="14" t="s">
        <v>78</v>
      </c>
      <c r="AY252" s="250" t="s">
        <v>141</v>
      </c>
    </row>
    <row r="253" s="14" customFormat="1">
      <c r="A253" s="14"/>
      <c r="B253" s="240"/>
      <c r="C253" s="241"/>
      <c r="D253" s="231" t="s">
        <v>151</v>
      </c>
      <c r="E253" s="242" t="s">
        <v>1</v>
      </c>
      <c r="F253" s="243" t="s">
        <v>281</v>
      </c>
      <c r="G253" s="241"/>
      <c r="H253" s="244">
        <v>4.4880000000000004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151</v>
      </c>
      <c r="AU253" s="250" t="s">
        <v>88</v>
      </c>
      <c r="AV253" s="14" t="s">
        <v>88</v>
      </c>
      <c r="AW253" s="14" t="s">
        <v>35</v>
      </c>
      <c r="AX253" s="14" t="s">
        <v>78</v>
      </c>
      <c r="AY253" s="250" t="s">
        <v>141</v>
      </c>
    </row>
    <row r="254" s="14" customFormat="1">
      <c r="A254" s="14"/>
      <c r="B254" s="240"/>
      <c r="C254" s="241"/>
      <c r="D254" s="231" t="s">
        <v>151</v>
      </c>
      <c r="E254" s="242" t="s">
        <v>1</v>
      </c>
      <c r="F254" s="243" t="s">
        <v>282</v>
      </c>
      <c r="G254" s="241"/>
      <c r="H254" s="244">
        <v>0.64400000000000002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151</v>
      </c>
      <c r="AU254" s="250" t="s">
        <v>88</v>
      </c>
      <c r="AV254" s="14" t="s">
        <v>88</v>
      </c>
      <c r="AW254" s="14" t="s">
        <v>35</v>
      </c>
      <c r="AX254" s="14" t="s">
        <v>78</v>
      </c>
      <c r="AY254" s="250" t="s">
        <v>141</v>
      </c>
    </row>
    <row r="255" s="14" customFormat="1">
      <c r="A255" s="14"/>
      <c r="B255" s="240"/>
      <c r="C255" s="241"/>
      <c r="D255" s="231" t="s">
        <v>151</v>
      </c>
      <c r="E255" s="242" t="s">
        <v>1</v>
      </c>
      <c r="F255" s="243" t="s">
        <v>283</v>
      </c>
      <c r="G255" s="241"/>
      <c r="H255" s="244">
        <v>1.0229999999999999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151</v>
      </c>
      <c r="AU255" s="250" t="s">
        <v>88</v>
      </c>
      <c r="AV255" s="14" t="s">
        <v>88</v>
      </c>
      <c r="AW255" s="14" t="s">
        <v>35</v>
      </c>
      <c r="AX255" s="14" t="s">
        <v>78</v>
      </c>
      <c r="AY255" s="250" t="s">
        <v>141</v>
      </c>
    </row>
    <row r="256" s="14" customFormat="1">
      <c r="A256" s="14"/>
      <c r="B256" s="240"/>
      <c r="C256" s="241"/>
      <c r="D256" s="231" t="s">
        <v>151</v>
      </c>
      <c r="E256" s="242" t="s">
        <v>1</v>
      </c>
      <c r="F256" s="243" t="s">
        <v>284</v>
      </c>
      <c r="G256" s="241"/>
      <c r="H256" s="244">
        <v>2.0129999999999999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151</v>
      </c>
      <c r="AU256" s="250" t="s">
        <v>88</v>
      </c>
      <c r="AV256" s="14" t="s">
        <v>88</v>
      </c>
      <c r="AW256" s="14" t="s">
        <v>35</v>
      </c>
      <c r="AX256" s="14" t="s">
        <v>78</v>
      </c>
      <c r="AY256" s="250" t="s">
        <v>141</v>
      </c>
    </row>
    <row r="257" s="16" customFormat="1">
      <c r="A257" s="16"/>
      <c r="B257" s="272"/>
      <c r="C257" s="273"/>
      <c r="D257" s="231" t="s">
        <v>151</v>
      </c>
      <c r="E257" s="274" t="s">
        <v>1</v>
      </c>
      <c r="F257" s="275" t="s">
        <v>230</v>
      </c>
      <c r="G257" s="273"/>
      <c r="H257" s="276">
        <v>30.443000000000001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151</v>
      </c>
      <c r="AU257" s="282" t="s">
        <v>88</v>
      </c>
      <c r="AV257" s="16" t="s">
        <v>231</v>
      </c>
      <c r="AW257" s="16" t="s">
        <v>35</v>
      </c>
      <c r="AX257" s="16" t="s">
        <v>78</v>
      </c>
      <c r="AY257" s="282" t="s">
        <v>141</v>
      </c>
    </row>
    <row r="258" s="13" customFormat="1">
      <c r="A258" s="13"/>
      <c r="B258" s="229"/>
      <c r="C258" s="230"/>
      <c r="D258" s="231" t="s">
        <v>151</v>
      </c>
      <c r="E258" s="232" t="s">
        <v>1</v>
      </c>
      <c r="F258" s="233" t="s">
        <v>285</v>
      </c>
      <c r="G258" s="230"/>
      <c r="H258" s="232" t="s">
        <v>1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151</v>
      </c>
      <c r="AU258" s="239" t="s">
        <v>88</v>
      </c>
      <c r="AV258" s="13" t="s">
        <v>86</v>
      </c>
      <c r="AW258" s="13" t="s">
        <v>35</v>
      </c>
      <c r="AX258" s="13" t="s">
        <v>78</v>
      </c>
      <c r="AY258" s="239" t="s">
        <v>141</v>
      </c>
    </row>
    <row r="259" s="14" customFormat="1">
      <c r="A259" s="14"/>
      <c r="B259" s="240"/>
      <c r="C259" s="241"/>
      <c r="D259" s="231" t="s">
        <v>151</v>
      </c>
      <c r="E259" s="242" t="s">
        <v>1</v>
      </c>
      <c r="F259" s="243" t="s">
        <v>286</v>
      </c>
      <c r="G259" s="241"/>
      <c r="H259" s="244">
        <v>0.57399999999999995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151</v>
      </c>
      <c r="AU259" s="250" t="s">
        <v>88</v>
      </c>
      <c r="AV259" s="14" t="s">
        <v>88</v>
      </c>
      <c r="AW259" s="14" t="s">
        <v>35</v>
      </c>
      <c r="AX259" s="14" t="s">
        <v>78</v>
      </c>
      <c r="AY259" s="250" t="s">
        <v>141</v>
      </c>
    </row>
    <row r="260" s="14" customFormat="1">
      <c r="A260" s="14"/>
      <c r="B260" s="240"/>
      <c r="C260" s="241"/>
      <c r="D260" s="231" t="s">
        <v>151</v>
      </c>
      <c r="E260" s="242" t="s">
        <v>1</v>
      </c>
      <c r="F260" s="243" t="s">
        <v>287</v>
      </c>
      <c r="G260" s="241"/>
      <c r="H260" s="244">
        <v>0.64300000000000002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151</v>
      </c>
      <c r="AU260" s="250" t="s">
        <v>88</v>
      </c>
      <c r="AV260" s="14" t="s">
        <v>88</v>
      </c>
      <c r="AW260" s="14" t="s">
        <v>35</v>
      </c>
      <c r="AX260" s="14" t="s">
        <v>78</v>
      </c>
      <c r="AY260" s="250" t="s">
        <v>141</v>
      </c>
    </row>
    <row r="261" s="14" customFormat="1">
      <c r="A261" s="14"/>
      <c r="B261" s="240"/>
      <c r="C261" s="241"/>
      <c r="D261" s="231" t="s">
        <v>151</v>
      </c>
      <c r="E261" s="242" t="s">
        <v>1</v>
      </c>
      <c r="F261" s="243" t="s">
        <v>288</v>
      </c>
      <c r="G261" s="241"/>
      <c r="H261" s="244">
        <v>1.1479999999999999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151</v>
      </c>
      <c r="AU261" s="250" t="s">
        <v>88</v>
      </c>
      <c r="AV261" s="14" t="s">
        <v>88</v>
      </c>
      <c r="AW261" s="14" t="s">
        <v>35</v>
      </c>
      <c r="AX261" s="14" t="s">
        <v>78</v>
      </c>
      <c r="AY261" s="250" t="s">
        <v>141</v>
      </c>
    </row>
    <row r="262" s="16" customFormat="1">
      <c r="A262" s="16"/>
      <c r="B262" s="272"/>
      <c r="C262" s="273"/>
      <c r="D262" s="231" t="s">
        <v>151</v>
      </c>
      <c r="E262" s="274" t="s">
        <v>1</v>
      </c>
      <c r="F262" s="275" t="s">
        <v>230</v>
      </c>
      <c r="G262" s="273"/>
      <c r="H262" s="276">
        <v>2.3650000000000002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2" t="s">
        <v>151</v>
      </c>
      <c r="AU262" s="282" t="s">
        <v>88</v>
      </c>
      <c r="AV262" s="16" t="s">
        <v>231</v>
      </c>
      <c r="AW262" s="16" t="s">
        <v>35</v>
      </c>
      <c r="AX262" s="16" t="s">
        <v>78</v>
      </c>
      <c r="AY262" s="282" t="s">
        <v>141</v>
      </c>
    </row>
    <row r="263" s="15" customFormat="1">
      <c r="A263" s="15"/>
      <c r="B263" s="251"/>
      <c r="C263" s="252"/>
      <c r="D263" s="231" t="s">
        <v>151</v>
      </c>
      <c r="E263" s="253" t="s">
        <v>1</v>
      </c>
      <c r="F263" s="254" t="s">
        <v>159</v>
      </c>
      <c r="G263" s="252"/>
      <c r="H263" s="255">
        <v>32.808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1" t="s">
        <v>151</v>
      </c>
      <c r="AU263" s="261" t="s">
        <v>88</v>
      </c>
      <c r="AV263" s="15" t="s">
        <v>149</v>
      </c>
      <c r="AW263" s="15" t="s">
        <v>35</v>
      </c>
      <c r="AX263" s="15" t="s">
        <v>86</v>
      </c>
      <c r="AY263" s="261" t="s">
        <v>141</v>
      </c>
    </row>
    <row r="264" s="2" customFormat="1" ht="24.15" customHeight="1">
      <c r="A264" s="39"/>
      <c r="B264" s="40"/>
      <c r="C264" s="216" t="s">
        <v>289</v>
      </c>
      <c r="D264" s="216" t="s">
        <v>145</v>
      </c>
      <c r="E264" s="217" t="s">
        <v>290</v>
      </c>
      <c r="F264" s="218" t="s">
        <v>291</v>
      </c>
      <c r="G264" s="219" t="s">
        <v>91</v>
      </c>
      <c r="H264" s="220">
        <v>1.3620000000000001</v>
      </c>
      <c r="I264" s="221"/>
      <c r="J264" s="222">
        <f>ROUND(I264*H264,2)</f>
        <v>0</v>
      </c>
      <c r="K264" s="218" t="s">
        <v>148</v>
      </c>
      <c r="L264" s="45"/>
      <c r="M264" s="223" t="s">
        <v>1</v>
      </c>
      <c r="N264" s="224" t="s">
        <v>43</v>
      </c>
      <c r="O264" s="92"/>
      <c r="P264" s="225">
        <f>O264*H264</f>
        <v>0</v>
      </c>
      <c r="Q264" s="225">
        <v>0.020140000000000002</v>
      </c>
      <c r="R264" s="225">
        <f>Q264*H264</f>
        <v>0.027430680000000006</v>
      </c>
      <c r="S264" s="225">
        <v>0</v>
      </c>
      <c r="T264" s="22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7" t="s">
        <v>223</v>
      </c>
      <c r="AT264" s="227" t="s">
        <v>145</v>
      </c>
      <c r="AU264" s="227" t="s">
        <v>88</v>
      </c>
      <c r="AY264" s="18" t="s">
        <v>141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8" t="s">
        <v>86</v>
      </c>
      <c r="BK264" s="228">
        <f>ROUND(I264*H264,2)</f>
        <v>0</v>
      </c>
      <c r="BL264" s="18" t="s">
        <v>223</v>
      </c>
      <c r="BM264" s="227" t="s">
        <v>292</v>
      </c>
    </row>
    <row r="265" s="13" customFormat="1">
      <c r="A265" s="13"/>
      <c r="B265" s="229"/>
      <c r="C265" s="230"/>
      <c r="D265" s="231" t="s">
        <v>151</v>
      </c>
      <c r="E265" s="232" t="s">
        <v>1</v>
      </c>
      <c r="F265" s="233" t="s">
        <v>293</v>
      </c>
      <c r="G265" s="230"/>
      <c r="H265" s="232" t="s">
        <v>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151</v>
      </c>
      <c r="AU265" s="239" t="s">
        <v>88</v>
      </c>
      <c r="AV265" s="13" t="s">
        <v>86</v>
      </c>
      <c r="AW265" s="13" t="s">
        <v>35</v>
      </c>
      <c r="AX265" s="13" t="s">
        <v>78</v>
      </c>
      <c r="AY265" s="239" t="s">
        <v>141</v>
      </c>
    </row>
    <row r="266" s="14" customFormat="1">
      <c r="A266" s="14"/>
      <c r="B266" s="240"/>
      <c r="C266" s="241"/>
      <c r="D266" s="231" t="s">
        <v>151</v>
      </c>
      <c r="E266" s="242" t="s">
        <v>1</v>
      </c>
      <c r="F266" s="243" t="s">
        <v>294</v>
      </c>
      <c r="G266" s="241"/>
      <c r="H266" s="244">
        <v>0.748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151</v>
      </c>
      <c r="AU266" s="250" t="s">
        <v>88</v>
      </c>
      <c r="AV266" s="14" t="s">
        <v>88</v>
      </c>
      <c r="AW266" s="14" t="s">
        <v>35</v>
      </c>
      <c r="AX266" s="14" t="s">
        <v>78</v>
      </c>
      <c r="AY266" s="250" t="s">
        <v>141</v>
      </c>
    </row>
    <row r="267" s="14" customFormat="1">
      <c r="A267" s="14"/>
      <c r="B267" s="240"/>
      <c r="C267" s="241"/>
      <c r="D267" s="231" t="s">
        <v>151</v>
      </c>
      <c r="E267" s="242" t="s">
        <v>1</v>
      </c>
      <c r="F267" s="243" t="s">
        <v>295</v>
      </c>
      <c r="G267" s="241"/>
      <c r="H267" s="244">
        <v>0.107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151</v>
      </c>
      <c r="AU267" s="250" t="s">
        <v>88</v>
      </c>
      <c r="AV267" s="14" t="s">
        <v>88</v>
      </c>
      <c r="AW267" s="14" t="s">
        <v>35</v>
      </c>
      <c r="AX267" s="14" t="s">
        <v>78</v>
      </c>
      <c r="AY267" s="250" t="s">
        <v>141</v>
      </c>
    </row>
    <row r="268" s="14" customFormat="1">
      <c r="A268" s="14"/>
      <c r="B268" s="240"/>
      <c r="C268" s="241"/>
      <c r="D268" s="231" t="s">
        <v>151</v>
      </c>
      <c r="E268" s="242" t="s">
        <v>1</v>
      </c>
      <c r="F268" s="243" t="s">
        <v>296</v>
      </c>
      <c r="G268" s="241"/>
      <c r="H268" s="244">
        <v>0.17100000000000001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151</v>
      </c>
      <c r="AU268" s="250" t="s">
        <v>88</v>
      </c>
      <c r="AV268" s="14" t="s">
        <v>88</v>
      </c>
      <c r="AW268" s="14" t="s">
        <v>35</v>
      </c>
      <c r="AX268" s="14" t="s">
        <v>78</v>
      </c>
      <c r="AY268" s="250" t="s">
        <v>141</v>
      </c>
    </row>
    <row r="269" s="14" customFormat="1">
      <c r="A269" s="14"/>
      <c r="B269" s="240"/>
      <c r="C269" s="241"/>
      <c r="D269" s="231" t="s">
        <v>151</v>
      </c>
      <c r="E269" s="242" t="s">
        <v>1</v>
      </c>
      <c r="F269" s="243" t="s">
        <v>297</v>
      </c>
      <c r="G269" s="241"/>
      <c r="H269" s="244">
        <v>0.33600000000000002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151</v>
      </c>
      <c r="AU269" s="250" t="s">
        <v>88</v>
      </c>
      <c r="AV269" s="14" t="s">
        <v>88</v>
      </c>
      <c r="AW269" s="14" t="s">
        <v>35</v>
      </c>
      <c r="AX269" s="14" t="s">
        <v>78</v>
      </c>
      <c r="AY269" s="250" t="s">
        <v>141</v>
      </c>
    </row>
    <row r="270" s="15" customFormat="1">
      <c r="A270" s="15"/>
      <c r="B270" s="251"/>
      <c r="C270" s="252"/>
      <c r="D270" s="231" t="s">
        <v>151</v>
      </c>
      <c r="E270" s="253" t="s">
        <v>1</v>
      </c>
      <c r="F270" s="254" t="s">
        <v>159</v>
      </c>
      <c r="G270" s="252"/>
      <c r="H270" s="255">
        <v>1.3620000000000001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1" t="s">
        <v>151</v>
      </c>
      <c r="AU270" s="261" t="s">
        <v>88</v>
      </c>
      <c r="AV270" s="15" t="s">
        <v>149</v>
      </c>
      <c r="AW270" s="15" t="s">
        <v>35</v>
      </c>
      <c r="AX270" s="15" t="s">
        <v>86</v>
      </c>
      <c r="AY270" s="261" t="s">
        <v>141</v>
      </c>
    </row>
    <row r="271" s="2" customFormat="1" ht="24.15" customHeight="1">
      <c r="A271" s="39"/>
      <c r="B271" s="40"/>
      <c r="C271" s="216" t="s">
        <v>298</v>
      </c>
      <c r="D271" s="216" t="s">
        <v>145</v>
      </c>
      <c r="E271" s="217" t="s">
        <v>299</v>
      </c>
      <c r="F271" s="218" t="s">
        <v>300</v>
      </c>
      <c r="G271" s="219" t="s">
        <v>91</v>
      </c>
      <c r="H271" s="220">
        <v>1.3620000000000001</v>
      </c>
      <c r="I271" s="221"/>
      <c r="J271" s="222">
        <f>ROUND(I271*H271,2)</f>
        <v>0</v>
      </c>
      <c r="K271" s="218" t="s">
        <v>148</v>
      </c>
      <c r="L271" s="45"/>
      <c r="M271" s="223" t="s">
        <v>1</v>
      </c>
      <c r="N271" s="224" t="s">
        <v>43</v>
      </c>
      <c r="O271" s="92"/>
      <c r="P271" s="225">
        <f>O271*H271</f>
        <v>0</v>
      </c>
      <c r="Q271" s="225">
        <v>0.038850000000000003</v>
      </c>
      <c r="R271" s="225">
        <f>Q271*H271</f>
        <v>0.052913700000000008</v>
      </c>
      <c r="S271" s="225">
        <v>0</v>
      </c>
      <c r="T271" s="22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7" t="s">
        <v>223</v>
      </c>
      <c r="AT271" s="227" t="s">
        <v>145</v>
      </c>
      <c r="AU271" s="227" t="s">
        <v>88</v>
      </c>
      <c r="AY271" s="18" t="s">
        <v>141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8" t="s">
        <v>86</v>
      </c>
      <c r="BK271" s="228">
        <f>ROUND(I271*H271,2)</f>
        <v>0</v>
      </c>
      <c r="BL271" s="18" t="s">
        <v>223</v>
      </c>
      <c r="BM271" s="227" t="s">
        <v>301</v>
      </c>
    </row>
    <row r="272" s="13" customFormat="1">
      <c r="A272" s="13"/>
      <c r="B272" s="229"/>
      <c r="C272" s="230"/>
      <c r="D272" s="231" t="s">
        <v>151</v>
      </c>
      <c r="E272" s="232" t="s">
        <v>1</v>
      </c>
      <c r="F272" s="233" t="s">
        <v>293</v>
      </c>
      <c r="G272" s="230"/>
      <c r="H272" s="232" t="s">
        <v>1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151</v>
      </c>
      <c r="AU272" s="239" t="s">
        <v>88</v>
      </c>
      <c r="AV272" s="13" t="s">
        <v>86</v>
      </c>
      <c r="AW272" s="13" t="s">
        <v>35</v>
      </c>
      <c r="AX272" s="13" t="s">
        <v>78</v>
      </c>
      <c r="AY272" s="239" t="s">
        <v>141</v>
      </c>
    </row>
    <row r="273" s="14" customFormat="1">
      <c r="A273" s="14"/>
      <c r="B273" s="240"/>
      <c r="C273" s="241"/>
      <c r="D273" s="231" t="s">
        <v>151</v>
      </c>
      <c r="E273" s="242" t="s">
        <v>1</v>
      </c>
      <c r="F273" s="243" t="s">
        <v>294</v>
      </c>
      <c r="G273" s="241"/>
      <c r="H273" s="244">
        <v>0.748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151</v>
      </c>
      <c r="AU273" s="250" t="s">
        <v>88</v>
      </c>
      <c r="AV273" s="14" t="s">
        <v>88</v>
      </c>
      <c r="AW273" s="14" t="s">
        <v>35</v>
      </c>
      <c r="AX273" s="14" t="s">
        <v>78</v>
      </c>
      <c r="AY273" s="250" t="s">
        <v>141</v>
      </c>
    </row>
    <row r="274" s="14" customFormat="1">
      <c r="A274" s="14"/>
      <c r="B274" s="240"/>
      <c r="C274" s="241"/>
      <c r="D274" s="231" t="s">
        <v>151</v>
      </c>
      <c r="E274" s="242" t="s">
        <v>1</v>
      </c>
      <c r="F274" s="243" t="s">
        <v>295</v>
      </c>
      <c r="G274" s="241"/>
      <c r="H274" s="244">
        <v>0.107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151</v>
      </c>
      <c r="AU274" s="250" t="s">
        <v>88</v>
      </c>
      <c r="AV274" s="14" t="s">
        <v>88</v>
      </c>
      <c r="AW274" s="14" t="s">
        <v>35</v>
      </c>
      <c r="AX274" s="14" t="s">
        <v>78</v>
      </c>
      <c r="AY274" s="250" t="s">
        <v>141</v>
      </c>
    </row>
    <row r="275" s="14" customFormat="1">
      <c r="A275" s="14"/>
      <c r="B275" s="240"/>
      <c r="C275" s="241"/>
      <c r="D275" s="231" t="s">
        <v>151</v>
      </c>
      <c r="E275" s="242" t="s">
        <v>1</v>
      </c>
      <c r="F275" s="243" t="s">
        <v>296</v>
      </c>
      <c r="G275" s="241"/>
      <c r="H275" s="244">
        <v>0.17100000000000001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151</v>
      </c>
      <c r="AU275" s="250" t="s">
        <v>88</v>
      </c>
      <c r="AV275" s="14" t="s">
        <v>88</v>
      </c>
      <c r="AW275" s="14" t="s">
        <v>35</v>
      </c>
      <c r="AX275" s="14" t="s">
        <v>78</v>
      </c>
      <c r="AY275" s="250" t="s">
        <v>141</v>
      </c>
    </row>
    <row r="276" s="14" customFormat="1">
      <c r="A276" s="14"/>
      <c r="B276" s="240"/>
      <c r="C276" s="241"/>
      <c r="D276" s="231" t="s">
        <v>151</v>
      </c>
      <c r="E276" s="242" t="s">
        <v>1</v>
      </c>
      <c r="F276" s="243" t="s">
        <v>297</v>
      </c>
      <c r="G276" s="241"/>
      <c r="H276" s="244">
        <v>0.33600000000000002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151</v>
      </c>
      <c r="AU276" s="250" t="s">
        <v>88</v>
      </c>
      <c r="AV276" s="14" t="s">
        <v>88</v>
      </c>
      <c r="AW276" s="14" t="s">
        <v>35</v>
      </c>
      <c r="AX276" s="14" t="s">
        <v>78</v>
      </c>
      <c r="AY276" s="250" t="s">
        <v>141</v>
      </c>
    </row>
    <row r="277" s="15" customFormat="1">
      <c r="A277" s="15"/>
      <c r="B277" s="251"/>
      <c r="C277" s="252"/>
      <c r="D277" s="231" t="s">
        <v>151</v>
      </c>
      <c r="E277" s="253" t="s">
        <v>1</v>
      </c>
      <c r="F277" s="254" t="s">
        <v>159</v>
      </c>
      <c r="G277" s="252"/>
      <c r="H277" s="255">
        <v>1.3620000000000001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1" t="s">
        <v>151</v>
      </c>
      <c r="AU277" s="261" t="s">
        <v>88</v>
      </c>
      <c r="AV277" s="15" t="s">
        <v>149</v>
      </c>
      <c r="AW277" s="15" t="s">
        <v>35</v>
      </c>
      <c r="AX277" s="15" t="s">
        <v>86</v>
      </c>
      <c r="AY277" s="261" t="s">
        <v>141</v>
      </c>
    </row>
    <row r="278" s="2" customFormat="1" ht="24.15" customHeight="1">
      <c r="A278" s="39"/>
      <c r="B278" s="40"/>
      <c r="C278" s="216" t="s">
        <v>302</v>
      </c>
      <c r="D278" s="216" t="s">
        <v>145</v>
      </c>
      <c r="E278" s="217" t="s">
        <v>303</v>
      </c>
      <c r="F278" s="218" t="s">
        <v>304</v>
      </c>
      <c r="G278" s="219" t="s">
        <v>91</v>
      </c>
      <c r="H278" s="220">
        <v>1.3620000000000001</v>
      </c>
      <c r="I278" s="221"/>
      <c r="J278" s="222">
        <f>ROUND(I278*H278,2)</f>
        <v>0</v>
      </c>
      <c r="K278" s="218" t="s">
        <v>148</v>
      </c>
      <c r="L278" s="45"/>
      <c r="M278" s="223" t="s">
        <v>1</v>
      </c>
      <c r="N278" s="224" t="s">
        <v>43</v>
      </c>
      <c r="O278" s="92"/>
      <c r="P278" s="225">
        <f>O278*H278</f>
        <v>0</v>
      </c>
      <c r="Q278" s="225">
        <v>0.060429999999999998</v>
      </c>
      <c r="R278" s="225">
        <f>Q278*H278</f>
        <v>0.082305660000000003</v>
      </c>
      <c r="S278" s="225">
        <v>0</v>
      </c>
      <c r="T278" s="22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7" t="s">
        <v>223</v>
      </c>
      <c r="AT278" s="227" t="s">
        <v>145</v>
      </c>
      <c r="AU278" s="227" t="s">
        <v>88</v>
      </c>
      <c r="AY278" s="18" t="s">
        <v>141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8" t="s">
        <v>86</v>
      </c>
      <c r="BK278" s="228">
        <f>ROUND(I278*H278,2)</f>
        <v>0</v>
      </c>
      <c r="BL278" s="18" t="s">
        <v>223</v>
      </c>
      <c r="BM278" s="227" t="s">
        <v>305</v>
      </c>
    </row>
    <row r="279" s="13" customFormat="1">
      <c r="A279" s="13"/>
      <c r="B279" s="229"/>
      <c r="C279" s="230"/>
      <c r="D279" s="231" t="s">
        <v>151</v>
      </c>
      <c r="E279" s="232" t="s">
        <v>1</v>
      </c>
      <c r="F279" s="233" t="s">
        <v>293</v>
      </c>
      <c r="G279" s="230"/>
      <c r="H279" s="232" t="s">
        <v>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151</v>
      </c>
      <c r="AU279" s="239" t="s">
        <v>88</v>
      </c>
      <c r="AV279" s="13" t="s">
        <v>86</v>
      </c>
      <c r="AW279" s="13" t="s">
        <v>35</v>
      </c>
      <c r="AX279" s="13" t="s">
        <v>78</v>
      </c>
      <c r="AY279" s="239" t="s">
        <v>141</v>
      </c>
    </row>
    <row r="280" s="14" customFormat="1">
      <c r="A280" s="14"/>
      <c r="B280" s="240"/>
      <c r="C280" s="241"/>
      <c r="D280" s="231" t="s">
        <v>151</v>
      </c>
      <c r="E280" s="242" t="s">
        <v>1</v>
      </c>
      <c r="F280" s="243" t="s">
        <v>294</v>
      </c>
      <c r="G280" s="241"/>
      <c r="H280" s="244">
        <v>0.748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151</v>
      </c>
      <c r="AU280" s="250" t="s">
        <v>88</v>
      </c>
      <c r="AV280" s="14" t="s">
        <v>88</v>
      </c>
      <c r="AW280" s="14" t="s">
        <v>35</v>
      </c>
      <c r="AX280" s="14" t="s">
        <v>78</v>
      </c>
      <c r="AY280" s="250" t="s">
        <v>141</v>
      </c>
    </row>
    <row r="281" s="14" customFormat="1">
      <c r="A281" s="14"/>
      <c r="B281" s="240"/>
      <c r="C281" s="241"/>
      <c r="D281" s="231" t="s">
        <v>151</v>
      </c>
      <c r="E281" s="242" t="s">
        <v>1</v>
      </c>
      <c r="F281" s="243" t="s">
        <v>295</v>
      </c>
      <c r="G281" s="241"/>
      <c r="H281" s="244">
        <v>0.107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151</v>
      </c>
      <c r="AU281" s="250" t="s">
        <v>88</v>
      </c>
      <c r="AV281" s="14" t="s">
        <v>88</v>
      </c>
      <c r="AW281" s="14" t="s">
        <v>35</v>
      </c>
      <c r="AX281" s="14" t="s">
        <v>78</v>
      </c>
      <c r="AY281" s="250" t="s">
        <v>141</v>
      </c>
    </row>
    <row r="282" s="14" customFormat="1">
      <c r="A282" s="14"/>
      <c r="B282" s="240"/>
      <c r="C282" s="241"/>
      <c r="D282" s="231" t="s">
        <v>151</v>
      </c>
      <c r="E282" s="242" t="s">
        <v>1</v>
      </c>
      <c r="F282" s="243" t="s">
        <v>296</v>
      </c>
      <c r="G282" s="241"/>
      <c r="H282" s="244">
        <v>0.17100000000000001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151</v>
      </c>
      <c r="AU282" s="250" t="s">
        <v>88</v>
      </c>
      <c r="AV282" s="14" t="s">
        <v>88</v>
      </c>
      <c r="AW282" s="14" t="s">
        <v>35</v>
      </c>
      <c r="AX282" s="14" t="s">
        <v>78</v>
      </c>
      <c r="AY282" s="250" t="s">
        <v>141</v>
      </c>
    </row>
    <row r="283" s="14" customFormat="1">
      <c r="A283" s="14"/>
      <c r="B283" s="240"/>
      <c r="C283" s="241"/>
      <c r="D283" s="231" t="s">
        <v>151</v>
      </c>
      <c r="E283" s="242" t="s">
        <v>1</v>
      </c>
      <c r="F283" s="243" t="s">
        <v>297</v>
      </c>
      <c r="G283" s="241"/>
      <c r="H283" s="244">
        <v>0.33600000000000002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151</v>
      </c>
      <c r="AU283" s="250" t="s">
        <v>88</v>
      </c>
      <c r="AV283" s="14" t="s">
        <v>88</v>
      </c>
      <c r="AW283" s="14" t="s">
        <v>35</v>
      </c>
      <c r="AX283" s="14" t="s">
        <v>78</v>
      </c>
      <c r="AY283" s="250" t="s">
        <v>141</v>
      </c>
    </row>
    <row r="284" s="15" customFormat="1">
      <c r="A284" s="15"/>
      <c r="B284" s="251"/>
      <c r="C284" s="252"/>
      <c r="D284" s="231" t="s">
        <v>151</v>
      </c>
      <c r="E284" s="253" t="s">
        <v>1</v>
      </c>
      <c r="F284" s="254" t="s">
        <v>159</v>
      </c>
      <c r="G284" s="252"/>
      <c r="H284" s="255">
        <v>1.3620000000000001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151</v>
      </c>
      <c r="AU284" s="261" t="s">
        <v>88</v>
      </c>
      <c r="AV284" s="15" t="s">
        <v>149</v>
      </c>
      <c r="AW284" s="15" t="s">
        <v>35</v>
      </c>
      <c r="AX284" s="15" t="s">
        <v>86</v>
      </c>
      <c r="AY284" s="261" t="s">
        <v>141</v>
      </c>
    </row>
    <row r="285" s="2" customFormat="1" ht="24.15" customHeight="1">
      <c r="A285" s="39"/>
      <c r="B285" s="40"/>
      <c r="C285" s="216" t="s">
        <v>8</v>
      </c>
      <c r="D285" s="216" t="s">
        <v>145</v>
      </c>
      <c r="E285" s="217" t="s">
        <v>306</v>
      </c>
      <c r="F285" s="218" t="s">
        <v>307</v>
      </c>
      <c r="G285" s="219" t="s">
        <v>91</v>
      </c>
      <c r="H285" s="220">
        <v>1.3620000000000001</v>
      </c>
      <c r="I285" s="221"/>
      <c r="J285" s="222">
        <f>ROUND(I285*H285,2)</f>
        <v>0</v>
      </c>
      <c r="K285" s="218" t="s">
        <v>148</v>
      </c>
      <c r="L285" s="45"/>
      <c r="M285" s="223" t="s">
        <v>1</v>
      </c>
      <c r="N285" s="224" t="s">
        <v>43</v>
      </c>
      <c r="O285" s="92"/>
      <c r="P285" s="225">
        <f>O285*H285</f>
        <v>0</v>
      </c>
      <c r="Q285" s="225">
        <v>0.080570000000000003</v>
      </c>
      <c r="R285" s="225">
        <f>Q285*H285</f>
        <v>0.10973634000000002</v>
      </c>
      <c r="S285" s="225">
        <v>0</v>
      </c>
      <c r="T285" s="22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7" t="s">
        <v>223</v>
      </c>
      <c r="AT285" s="227" t="s">
        <v>145</v>
      </c>
      <c r="AU285" s="227" t="s">
        <v>88</v>
      </c>
      <c r="AY285" s="18" t="s">
        <v>141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8" t="s">
        <v>86</v>
      </c>
      <c r="BK285" s="228">
        <f>ROUND(I285*H285,2)</f>
        <v>0</v>
      </c>
      <c r="BL285" s="18" t="s">
        <v>223</v>
      </c>
      <c r="BM285" s="227" t="s">
        <v>308</v>
      </c>
    </row>
    <row r="286" s="13" customFormat="1">
      <c r="A286" s="13"/>
      <c r="B286" s="229"/>
      <c r="C286" s="230"/>
      <c r="D286" s="231" t="s">
        <v>151</v>
      </c>
      <c r="E286" s="232" t="s">
        <v>1</v>
      </c>
      <c r="F286" s="233" t="s">
        <v>293</v>
      </c>
      <c r="G286" s="230"/>
      <c r="H286" s="232" t="s">
        <v>1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151</v>
      </c>
      <c r="AU286" s="239" t="s">
        <v>88</v>
      </c>
      <c r="AV286" s="13" t="s">
        <v>86</v>
      </c>
      <c r="AW286" s="13" t="s">
        <v>35</v>
      </c>
      <c r="AX286" s="13" t="s">
        <v>78</v>
      </c>
      <c r="AY286" s="239" t="s">
        <v>141</v>
      </c>
    </row>
    <row r="287" s="14" customFormat="1">
      <c r="A287" s="14"/>
      <c r="B287" s="240"/>
      <c r="C287" s="241"/>
      <c r="D287" s="231" t="s">
        <v>151</v>
      </c>
      <c r="E287" s="242" t="s">
        <v>1</v>
      </c>
      <c r="F287" s="243" t="s">
        <v>294</v>
      </c>
      <c r="G287" s="241"/>
      <c r="H287" s="244">
        <v>0.748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151</v>
      </c>
      <c r="AU287" s="250" t="s">
        <v>88</v>
      </c>
      <c r="AV287" s="14" t="s">
        <v>88</v>
      </c>
      <c r="AW287" s="14" t="s">
        <v>35</v>
      </c>
      <c r="AX287" s="14" t="s">
        <v>78</v>
      </c>
      <c r="AY287" s="250" t="s">
        <v>141</v>
      </c>
    </row>
    <row r="288" s="14" customFormat="1">
      <c r="A288" s="14"/>
      <c r="B288" s="240"/>
      <c r="C288" s="241"/>
      <c r="D288" s="231" t="s">
        <v>151</v>
      </c>
      <c r="E288" s="242" t="s">
        <v>1</v>
      </c>
      <c r="F288" s="243" t="s">
        <v>295</v>
      </c>
      <c r="G288" s="241"/>
      <c r="H288" s="244">
        <v>0.107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151</v>
      </c>
      <c r="AU288" s="250" t="s">
        <v>88</v>
      </c>
      <c r="AV288" s="14" t="s">
        <v>88</v>
      </c>
      <c r="AW288" s="14" t="s">
        <v>35</v>
      </c>
      <c r="AX288" s="14" t="s">
        <v>78</v>
      </c>
      <c r="AY288" s="250" t="s">
        <v>141</v>
      </c>
    </row>
    <row r="289" s="14" customFormat="1">
      <c r="A289" s="14"/>
      <c r="B289" s="240"/>
      <c r="C289" s="241"/>
      <c r="D289" s="231" t="s">
        <v>151</v>
      </c>
      <c r="E289" s="242" t="s">
        <v>1</v>
      </c>
      <c r="F289" s="243" t="s">
        <v>296</v>
      </c>
      <c r="G289" s="241"/>
      <c r="H289" s="244">
        <v>0.17100000000000001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151</v>
      </c>
      <c r="AU289" s="250" t="s">
        <v>88</v>
      </c>
      <c r="AV289" s="14" t="s">
        <v>88</v>
      </c>
      <c r="AW289" s="14" t="s">
        <v>35</v>
      </c>
      <c r="AX289" s="14" t="s">
        <v>78</v>
      </c>
      <c r="AY289" s="250" t="s">
        <v>141</v>
      </c>
    </row>
    <row r="290" s="14" customFormat="1">
      <c r="A290" s="14"/>
      <c r="B290" s="240"/>
      <c r="C290" s="241"/>
      <c r="D290" s="231" t="s">
        <v>151</v>
      </c>
      <c r="E290" s="242" t="s">
        <v>1</v>
      </c>
      <c r="F290" s="243" t="s">
        <v>297</v>
      </c>
      <c r="G290" s="241"/>
      <c r="H290" s="244">
        <v>0.33600000000000002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151</v>
      </c>
      <c r="AU290" s="250" t="s">
        <v>88</v>
      </c>
      <c r="AV290" s="14" t="s">
        <v>88</v>
      </c>
      <c r="AW290" s="14" t="s">
        <v>35</v>
      </c>
      <c r="AX290" s="14" t="s">
        <v>78</v>
      </c>
      <c r="AY290" s="250" t="s">
        <v>141</v>
      </c>
    </row>
    <row r="291" s="15" customFormat="1">
      <c r="A291" s="15"/>
      <c r="B291" s="251"/>
      <c r="C291" s="252"/>
      <c r="D291" s="231" t="s">
        <v>151</v>
      </c>
      <c r="E291" s="253" t="s">
        <v>1</v>
      </c>
      <c r="F291" s="254" t="s">
        <v>159</v>
      </c>
      <c r="G291" s="252"/>
      <c r="H291" s="255">
        <v>1.3620000000000001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1" t="s">
        <v>151</v>
      </c>
      <c r="AU291" s="261" t="s">
        <v>88</v>
      </c>
      <c r="AV291" s="15" t="s">
        <v>149</v>
      </c>
      <c r="AW291" s="15" t="s">
        <v>35</v>
      </c>
      <c r="AX291" s="15" t="s">
        <v>86</v>
      </c>
      <c r="AY291" s="261" t="s">
        <v>141</v>
      </c>
    </row>
    <row r="292" s="2" customFormat="1" ht="24.15" customHeight="1">
      <c r="A292" s="39"/>
      <c r="B292" s="40"/>
      <c r="C292" s="216" t="s">
        <v>223</v>
      </c>
      <c r="D292" s="216" t="s">
        <v>145</v>
      </c>
      <c r="E292" s="217" t="s">
        <v>309</v>
      </c>
      <c r="F292" s="218" t="s">
        <v>310</v>
      </c>
      <c r="G292" s="219" t="s">
        <v>91</v>
      </c>
      <c r="H292" s="220">
        <v>1.3620000000000001</v>
      </c>
      <c r="I292" s="221"/>
      <c r="J292" s="222">
        <f>ROUND(I292*H292,2)</f>
        <v>0</v>
      </c>
      <c r="K292" s="218" t="s">
        <v>148</v>
      </c>
      <c r="L292" s="45"/>
      <c r="M292" s="223" t="s">
        <v>1</v>
      </c>
      <c r="N292" s="224" t="s">
        <v>43</v>
      </c>
      <c r="O292" s="92"/>
      <c r="P292" s="225">
        <f>O292*H292</f>
        <v>0</v>
      </c>
      <c r="Q292" s="225">
        <v>0.10007000000000001</v>
      </c>
      <c r="R292" s="225">
        <f>Q292*H292</f>
        <v>0.13629534000000002</v>
      </c>
      <c r="S292" s="225">
        <v>0</v>
      </c>
      <c r="T292" s="22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7" t="s">
        <v>223</v>
      </c>
      <c r="AT292" s="227" t="s">
        <v>145</v>
      </c>
      <c r="AU292" s="227" t="s">
        <v>88</v>
      </c>
      <c r="AY292" s="18" t="s">
        <v>141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8" t="s">
        <v>86</v>
      </c>
      <c r="BK292" s="228">
        <f>ROUND(I292*H292,2)</f>
        <v>0</v>
      </c>
      <c r="BL292" s="18" t="s">
        <v>223</v>
      </c>
      <c r="BM292" s="227" t="s">
        <v>311</v>
      </c>
    </row>
    <row r="293" s="13" customFormat="1">
      <c r="A293" s="13"/>
      <c r="B293" s="229"/>
      <c r="C293" s="230"/>
      <c r="D293" s="231" t="s">
        <v>151</v>
      </c>
      <c r="E293" s="232" t="s">
        <v>1</v>
      </c>
      <c r="F293" s="233" t="s">
        <v>293</v>
      </c>
      <c r="G293" s="230"/>
      <c r="H293" s="232" t="s">
        <v>1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151</v>
      </c>
      <c r="AU293" s="239" t="s">
        <v>88</v>
      </c>
      <c r="AV293" s="13" t="s">
        <v>86</v>
      </c>
      <c r="AW293" s="13" t="s">
        <v>35</v>
      </c>
      <c r="AX293" s="13" t="s">
        <v>78</v>
      </c>
      <c r="AY293" s="239" t="s">
        <v>141</v>
      </c>
    </row>
    <row r="294" s="14" customFormat="1">
      <c r="A294" s="14"/>
      <c r="B294" s="240"/>
      <c r="C294" s="241"/>
      <c r="D294" s="231" t="s">
        <v>151</v>
      </c>
      <c r="E294" s="242" t="s">
        <v>1</v>
      </c>
      <c r="F294" s="243" t="s">
        <v>294</v>
      </c>
      <c r="G294" s="241"/>
      <c r="H294" s="244">
        <v>0.748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151</v>
      </c>
      <c r="AU294" s="250" t="s">
        <v>88</v>
      </c>
      <c r="AV294" s="14" t="s">
        <v>88</v>
      </c>
      <c r="AW294" s="14" t="s">
        <v>35</v>
      </c>
      <c r="AX294" s="14" t="s">
        <v>78</v>
      </c>
      <c r="AY294" s="250" t="s">
        <v>141</v>
      </c>
    </row>
    <row r="295" s="14" customFormat="1">
      <c r="A295" s="14"/>
      <c r="B295" s="240"/>
      <c r="C295" s="241"/>
      <c r="D295" s="231" t="s">
        <v>151</v>
      </c>
      <c r="E295" s="242" t="s">
        <v>1</v>
      </c>
      <c r="F295" s="243" t="s">
        <v>295</v>
      </c>
      <c r="G295" s="241"/>
      <c r="H295" s="244">
        <v>0.107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151</v>
      </c>
      <c r="AU295" s="250" t="s">
        <v>88</v>
      </c>
      <c r="AV295" s="14" t="s">
        <v>88</v>
      </c>
      <c r="AW295" s="14" t="s">
        <v>35</v>
      </c>
      <c r="AX295" s="14" t="s">
        <v>78</v>
      </c>
      <c r="AY295" s="250" t="s">
        <v>141</v>
      </c>
    </row>
    <row r="296" s="14" customFormat="1">
      <c r="A296" s="14"/>
      <c r="B296" s="240"/>
      <c r="C296" s="241"/>
      <c r="D296" s="231" t="s">
        <v>151</v>
      </c>
      <c r="E296" s="242" t="s">
        <v>1</v>
      </c>
      <c r="F296" s="243" t="s">
        <v>296</v>
      </c>
      <c r="G296" s="241"/>
      <c r="H296" s="244">
        <v>0.17100000000000001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151</v>
      </c>
      <c r="AU296" s="250" t="s">
        <v>88</v>
      </c>
      <c r="AV296" s="14" t="s">
        <v>88</v>
      </c>
      <c r="AW296" s="14" t="s">
        <v>35</v>
      </c>
      <c r="AX296" s="14" t="s">
        <v>78</v>
      </c>
      <c r="AY296" s="250" t="s">
        <v>141</v>
      </c>
    </row>
    <row r="297" s="14" customFormat="1">
      <c r="A297" s="14"/>
      <c r="B297" s="240"/>
      <c r="C297" s="241"/>
      <c r="D297" s="231" t="s">
        <v>151</v>
      </c>
      <c r="E297" s="242" t="s">
        <v>1</v>
      </c>
      <c r="F297" s="243" t="s">
        <v>297</v>
      </c>
      <c r="G297" s="241"/>
      <c r="H297" s="244">
        <v>0.33600000000000002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151</v>
      </c>
      <c r="AU297" s="250" t="s">
        <v>88</v>
      </c>
      <c r="AV297" s="14" t="s">
        <v>88</v>
      </c>
      <c r="AW297" s="14" t="s">
        <v>35</v>
      </c>
      <c r="AX297" s="14" t="s">
        <v>78</v>
      </c>
      <c r="AY297" s="250" t="s">
        <v>141</v>
      </c>
    </row>
    <row r="298" s="15" customFormat="1">
      <c r="A298" s="15"/>
      <c r="B298" s="251"/>
      <c r="C298" s="252"/>
      <c r="D298" s="231" t="s">
        <v>151</v>
      </c>
      <c r="E298" s="253" t="s">
        <v>1</v>
      </c>
      <c r="F298" s="254" t="s">
        <v>159</v>
      </c>
      <c r="G298" s="252"/>
      <c r="H298" s="255">
        <v>1.3620000000000001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1" t="s">
        <v>151</v>
      </c>
      <c r="AU298" s="261" t="s">
        <v>88</v>
      </c>
      <c r="AV298" s="15" t="s">
        <v>149</v>
      </c>
      <c r="AW298" s="15" t="s">
        <v>35</v>
      </c>
      <c r="AX298" s="15" t="s">
        <v>86</v>
      </c>
      <c r="AY298" s="261" t="s">
        <v>141</v>
      </c>
    </row>
    <row r="299" s="2" customFormat="1" ht="24.15" customHeight="1">
      <c r="A299" s="39"/>
      <c r="B299" s="40"/>
      <c r="C299" s="216" t="s">
        <v>312</v>
      </c>
      <c r="D299" s="216" t="s">
        <v>145</v>
      </c>
      <c r="E299" s="217" t="s">
        <v>313</v>
      </c>
      <c r="F299" s="218" t="s">
        <v>314</v>
      </c>
      <c r="G299" s="219" t="s">
        <v>91</v>
      </c>
      <c r="H299" s="220">
        <v>3.7130000000000001</v>
      </c>
      <c r="I299" s="221"/>
      <c r="J299" s="222">
        <f>ROUND(I299*H299,2)</f>
        <v>0</v>
      </c>
      <c r="K299" s="218" t="s">
        <v>148</v>
      </c>
      <c r="L299" s="45"/>
      <c r="M299" s="223" t="s">
        <v>1</v>
      </c>
      <c r="N299" s="224" t="s">
        <v>43</v>
      </c>
      <c r="O299" s="92"/>
      <c r="P299" s="225">
        <f>O299*H299</f>
        <v>0</v>
      </c>
      <c r="Q299" s="225">
        <v>0.021100000000000001</v>
      </c>
      <c r="R299" s="225">
        <f>Q299*H299</f>
        <v>0.078344300000000006</v>
      </c>
      <c r="S299" s="225">
        <v>0</v>
      </c>
      <c r="T299" s="22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7" t="s">
        <v>149</v>
      </c>
      <c r="AT299" s="227" t="s">
        <v>145</v>
      </c>
      <c r="AU299" s="227" t="s">
        <v>88</v>
      </c>
      <c r="AY299" s="18" t="s">
        <v>141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8" t="s">
        <v>86</v>
      </c>
      <c r="BK299" s="228">
        <f>ROUND(I299*H299,2)</f>
        <v>0</v>
      </c>
      <c r="BL299" s="18" t="s">
        <v>149</v>
      </c>
      <c r="BM299" s="227" t="s">
        <v>315</v>
      </c>
    </row>
    <row r="300" s="13" customFormat="1">
      <c r="A300" s="13"/>
      <c r="B300" s="229"/>
      <c r="C300" s="230"/>
      <c r="D300" s="231" t="s">
        <v>151</v>
      </c>
      <c r="E300" s="232" t="s">
        <v>1</v>
      </c>
      <c r="F300" s="233" t="s">
        <v>293</v>
      </c>
      <c r="G300" s="230"/>
      <c r="H300" s="232" t="s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151</v>
      </c>
      <c r="AU300" s="239" t="s">
        <v>88</v>
      </c>
      <c r="AV300" s="13" t="s">
        <v>86</v>
      </c>
      <c r="AW300" s="13" t="s">
        <v>35</v>
      </c>
      <c r="AX300" s="13" t="s">
        <v>78</v>
      </c>
      <c r="AY300" s="239" t="s">
        <v>141</v>
      </c>
    </row>
    <row r="301" s="14" customFormat="1">
      <c r="A301" s="14"/>
      <c r="B301" s="240"/>
      <c r="C301" s="241"/>
      <c r="D301" s="231" t="s">
        <v>151</v>
      </c>
      <c r="E301" s="242" t="s">
        <v>1</v>
      </c>
      <c r="F301" s="243" t="s">
        <v>316</v>
      </c>
      <c r="G301" s="241"/>
      <c r="H301" s="244">
        <v>3.7130000000000001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151</v>
      </c>
      <c r="AU301" s="250" t="s">
        <v>88</v>
      </c>
      <c r="AV301" s="14" t="s">
        <v>88</v>
      </c>
      <c r="AW301" s="14" t="s">
        <v>35</v>
      </c>
      <c r="AX301" s="14" t="s">
        <v>78</v>
      </c>
      <c r="AY301" s="250" t="s">
        <v>141</v>
      </c>
    </row>
    <row r="302" s="15" customFormat="1">
      <c r="A302" s="15"/>
      <c r="B302" s="251"/>
      <c r="C302" s="252"/>
      <c r="D302" s="231" t="s">
        <v>151</v>
      </c>
      <c r="E302" s="253" t="s">
        <v>1</v>
      </c>
      <c r="F302" s="254" t="s">
        <v>159</v>
      </c>
      <c r="G302" s="252"/>
      <c r="H302" s="255">
        <v>3.7130000000000001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1" t="s">
        <v>151</v>
      </c>
      <c r="AU302" s="261" t="s">
        <v>88</v>
      </c>
      <c r="AV302" s="15" t="s">
        <v>149</v>
      </c>
      <c r="AW302" s="15" t="s">
        <v>35</v>
      </c>
      <c r="AX302" s="15" t="s">
        <v>86</v>
      </c>
      <c r="AY302" s="261" t="s">
        <v>141</v>
      </c>
    </row>
    <row r="303" s="2" customFormat="1" ht="24.15" customHeight="1">
      <c r="A303" s="39"/>
      <c r="B303" s="40"/>
      <c r="C303" s="216" t="s">
        <v>317</v>
      </c>
      <c r="D303" s="216" t="s">
        <v>145</v>
      </c>
      <c r="E303" s="217" t="s">
        <v>318</v>
      </c>
      <c r="F303" s="218" t="s">
        <v>319</v>
      </c>
      <c r="G303" s="219" t="s">
        <v>91</v>
      </c>
      <c r="H303" s="220">
        <v>3.7130000000000001</v>
      </c>
      <c r="I303" s="221"/>
      <c r="J303" s="222">
        <f>ROUND(I303*H303,2)</f>
        <v>0</v>
      </c>
      <c r="K303" s="218" t="s">
        <v>148</v>
      </c>
      <c r="L303" s="45"/>
      <c r="M303" s="223" t="s">
        <v>1</v>
      </c>
      <c r="N303" s="224" t="s">
        <v>43</v>
      </c>
      <c r="O303" s="92"/>
      <c r="P303" s="225">
        <f>O303*H303</f>
        <v>0</v>
      </c>
      <c r="Q303" s="225">
        <v>0.038850000000000003</v>
      </c>
      <c r="R303" s="225">
        <f>Q303*H303</f>
        <v>0.14425005000000002</v>
      </c>
      <c r="S303" s="225">
        <v>0</v>
      </c>
      <c r="T303" s="22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7" t="s">
        <v>149</v>
      </c>
      <c r="AT303" s="227" t="s">
        <v>145</v>
      </c>
      <c r="AU303" s="227" t="s">
        <v>88</v>
      </c>
      <c r="AY303" s="18" t="s">
        <v>141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8" t="s">
        <v>86</v>
      </c>
      <c r="BK303" s="228">
        <f>ROUND(I303*H303,2)</f>
        <v>0</v>
      </c>
      <c r="BL303" s="18" t="s">
        <v>149</v>
      </c>
      <c r="BM303" s="227" t="s">
        <v>320</v>
      </c>
    </row>
    <row r="304" s="13" customFormat="1">
      <c r="A304" s="13"/>
      <c r="B304" s="229"/>
      <c r="C304" s="230"/>
      <c r="D304" s="231" t="s">
        <v>151</v>
      </c>
      <c r="E304" s="232" t="s">
        <v>1</v>
      </c>
      <c r="F304" s="233" t="s">
        <v>293</v>
      </c>
      <c r="G304" s="230"/>
      <c r="H304" s="232" t="s">
        <v>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151</v>
      </c>
      <c r="AU304" s="239" t="s">
        <v>88</v>
      </c>
      <c r="AV304" s="13" t="s">
        <v>86</v>
      </c>
      <c r="AW304" s="13" t="s">
        <v>35</v>
      </c>
      <c r="AX304" s="13" t="s">
        <v>78</v>
      </c>
      <c r="AY304" s="239" t="s">
        <v>141</v>
      </c>
    </row>
    <row r="305" s="14" customFormat="1">
      <c r="A305" s="14"/>
      <c r="B305" s="240"/>
      <c r="C305" s="241"/>
      <c r="D305" s="231" t="s">
        <v>151</v>
      </c>
      <c r="E305" s="242" t="s">
        <v>1</v>
      </c>
      <c r="F305" s="243" t="s">
        <v>316</v>
      </c>
      <c r="G305" s="241"/>
      <c r="H305" s="244">
        <v>3.7130000000000001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151</v>
      </c>
      <c r="AU305" s="250" t="s">
        <v>88</v>
      </c>
      <c r="AV305" s="14" t="s">
        <v>88</v>
      </c>
      <c r="AW305" s="14" t="s">
        <v>35</v>
      </c>
      <c r="AX305" s="14" t="s">
        <v>78</v>
      </c>
      <c r="AY305" s="250" t="s">
        <v>141</v>
      </c>
    </row>
    <row r="306" s="15" customFormat="1">
      <c r="A306" s="15"/>
      <c r="B306" s="251"/>
      <c r="C306" s="252"/>
      <c r="D306" s="231" t="s">
        <v>151</v>
      </c>
      <c r="E306" s="253" t="s">
        <v>1</v>
      </c>
      <c r="F306" s="254" t="s">
        <v>159</v>
      </c>
      <c r="G306" s="252"/>
      <c r="H306" s="255">
        <v>3.7130000000000001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1" t="s">
        <v>151</v>
      </c>
      <c r="AU306" s="261" t="s">
        <v>88</v>
      </c>
      <c r="AV306" s="15" t="s">
        <v>149</v>
      </c>
      <c r="AW306" s="15" t="s">
        <v>35</v>
      </c>
      <c r="AX306" s="15" t="s">
        <v>86</v>
      </c>
      <c r="AY306" s="261" t="s">
        <v>141</v>
      </c>
    </row>
    <row r="307" s="2" customFormat="1" ht="24.15" customHeight="1">
      <c r="A307" s="39"/>
      <c r="B307" s="40"/>
      <c r="C307" s="216" t="s">
        <v>321</v>
      </c>
      <c r="D307" s="216" t="s">
        <v>145</v>
      </c>
      <c r="E307" s="217" t="s">
        <v>322</v>
      </c>
      <c r="F307" s="218" t="s">
        <v>323</v>
      </c>
      <c r="G307" s="219" t="s">
        <v>91</v>
      </c>
      <c r="H307" s="220">
        <v>3.7130000000000001</v>
      </c>
      <c r="I307" s="221"/>
      <c r="J307" s="222">
        <f>ROUND(I307*H307,2)</f>
        <v>0</v>
      </c>
      <c r="K307" s="218" t="s">
        <v>148</v>
      </c>
      <c r="L307" s="45"/>
      <c r="M307" s="223" t="s">
        <v>1</v>
      </c>
      <c r="N307" s="224" t="s">
        <v>43</v>
      </c>
      <c r="O307" s="92"/>
      <c r="P307" s="225">
        <f>O307*H307</f>
        <v>0</v>
      </c>
      <c r="Q307" s="225">
        <v>0.073300000000000004</v>
      </c>
      <c r="R307" s="225">
        <f>Q307*H307</f>
        <v>0.27216290000000004</v>
      </c>
      <c r="S307" s="225">
        <v>0</v>
      </c>
      <c r="T307" s="22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7" t="s">
        <v>149</v>
      </c>
      <c r="AT307" s="227" t="s">
        <v>145</v>
      </c>
      <c r="AU307" s="227" t="s">
        <v>88</v>
      </c>
      <c r="AY307" s="18" t="s">
        <v>141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8" t="s">
        <v>86</v>
      </c>
      <c r="BK307" s="228">
        <f>ROUND(I307*H307,2)</f>
        <v>0</v>
      </c>
      <c r="BL307" s="18" t="s">
        <v>149</v>
      </c>
      <c r="BM307" s="227" t="s">
        <v>324</v>
      </c>
    </row>
    <row r="308" s="13" customFormat="1">
      <c r="A308" s="13"/>
      <c r="B308" s="229"/>
      <c r="C308" s="230"/>
      <c r="D308" s="231" t="s">
        <v>151</v>
      </c>
      <c r="E308" s="232" t="s">
        <v>1</v>
      </c>
      <c r="F308" s="233" t="s">
        <v>293</v>
      </c>
      <c r="G308" s="230"/>
      <c r="H308" s="232" t="s">
        <v>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151</v>
      </c>
      <c r="AU308" s="239" t="s">
        <v>88</v>
      </c>
      <c r="AV308" s="13" t="s">
        <v>86</v>
      </c>
      <c r="AW308" s="13" t="s">
        <v>35</v>
      </c>
      <c r="AX308" s="13" t="s">
        <v>78</v>
      </c>
      <c r="AY308" s="239" t="s">
        <v>141</v>
      </c>
    </row>
    <row r="309" s="14" customFormat="1">
      <c r="A309" s="14"/>
      <c r="B309" s="240"/>
      <c r="C309" s="241"/>
      <c r="D309" s="231" t="s">
        <v>151</v>
      </c>
      <c r="E309" s="242" t="s">
        <v>1</v>
      </c>
      <c r="F309" s="243" t="s">
        <v>316</v>
      </c>
      <c r="G309" s="241"/>
      <c r="H309" s="244">
        <v>3.7130000000000001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151</v>
      </c>
      <c r="AU309" s="250" t="s">
        <v>88</v>
      </c>
      <c r="AV309" s="14" t="s">
        <v>88</v>
      </c>
      <c r="AW309" s="14" t="s">
        <v>35</v>
      </c>
      <c r="AX309" s="14" t="s">
        <v>78</v>
      </c>
      <c r="AY309" s="250" t="s">
        <v>141</v>
      </c>
    </row>
    <row r="310" s="15" customFormat="1">
      <c r="A310" s="15"/>
      <c r="B310" s="251"/>
      <c r="C310" s="252"/>
      <c r="D310" s="231" t="s">
        <v>151</v>
      </c>
      <c r="E310" s="253" t="s">
        <v>1</v>
      </c>
      <c r="F310" s="254" t="s">
        <v>159</v>
      </c>
      <c r="G310" s="252"/>
      <c r="H310" s="255">
        <v>3.7130000000000001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1" t="s">
        <v>151</v>
      </c>
      <c r="AU310" s="261" t="s">
        <v>88</v>
      </c>
      <c r="AV310" s="15" t="s">
        <v>149</v>
      </c>
      <c r="AW310" s="15" t="s">
        <v>35</v>
      </c>
      <c r="AX310" s="15" t="s">
        <v>86</v>
      </c>
      <c r="AY310" s="261" t="s">
        <v>141</v>
      </c>
    </row>
    <row r="311" s="2" customFormat="1" ht="24.15" customHeight="1">
      <c r="A311" s="39"/>
      <c r="B311" s="40"/>
      <c r="C311" s="216" t="s">
        <v>325</v>
      </c>
      <c r="D311" s="216" t="s">
        <v>145</v>
      </c>
      <c r="E311" s="217" t="s">
        <v>326</v>
      </c>
      <c r="F311" s="218" t="s">
        <v>327</v>
      </c>
      <c r="G311" s="219" t="s">
        <v>91</v>
      </c>
      <c r="H311" s="220">
        <v>3.7130000000000001</v>
      </c>
      <c r="I311" s="221"/>
      <c r="J311" s="222">
        <f>ROUND(I311*H311,2)</f>
        <v>0</v>
      </c>
      <c r="K311" s="218" t="s">
        <v>148</v>
      </c>
      <c r="L311" s="45"/>
      <c r="M311" s="223" t="s">
        <v>1</v>
      </c>
      <c r="N311" s="224" t="s">
        <v>43</v>
      </c>
      <c r="O311" s="92"/>
      <c r="P311" s="225">
        <f>O311*H311</f>
        <v>0</v>
      </c>
      <c r="Q311" s="225">
        <v>0.084470000000000003</v>
      </c>
      <c r="R311" s="225">
        <f>Q311*H311</f>
        <v>0.31363711</v>
      </c>
      <c r="S311" s="225">
        <v>0</v>
      </c>
      <c r="T311" s="22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7" t="s">
        <v>149</v>
      </c>
      <c r="AT311" s="227" t="s">
        <v>145</v>
      </c>
      <c r="AU311" s="227" t="s">
        <v>88</v>
      </c>
      <c r="AY311" s="18" t="s">
        <v>141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8" t="s">
        <v>86</v>
      </c>
      <c r="BK311" s="228">
        <f>ROUND(I311*H311,2)</f>
        <v>0</v>
      </c>
      <c r="BL311" s="18" t="s">
        <v>149</v>
      </c>
      <c r="BM311" s="227" t="s">
        <v>328</v>
      </c>
    </row>
    <row r="312" s="13" customFormat="1">
      <c r="A312" s="13"/>
      <c r="B312" s="229"/>
      <c r="C312" s="230"/>
      <c r="D312" s="231" t="s">
        <v>151</v>
      </c>
      <c r="E312" s="232" t="s">
        <v>1</v>
      </c>
      <c r="F312" s="233" t="s">
        <v>293</v>
      </c>
      <c r="G312" s="230"/>
      <c r="H312" s="232" t="s">
        <v>1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151</v>
      </c>
      <c r="AU312" s="239" t="s">
        <v>88</v>
      </c>
      <c r="AV312" s="13" t="s">
        <v>86</v>
      </c>
      <c r="AW312" s="13" t="s">
        <v>35</v>
      </c>
      <c r="AX312" s="13" t="s">
        <v>78</v>
      </c>
      <c r="AY312" s="239" t="s">
        <v>141</v>
      </c>
    </row>
    <row r="313" s="14" customFormat="1">
      <c r="A313" s="14"/>
      <c r="B313" s="240"/>
      <c r="C313" s="241"/>
      <c r="D313" s="231" t="s">
        <v>151</v>
      </c>
      <c r="E313" s="242" t="s">
        <v>1</v>
      </c>
      <c r="F313" s="243" t="s">
        <v>316</v>
      </c>
      <c r="G313" s="241"/>
      <c r="H313" s="244">
        <v>3.7130000000000001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0" t="s">
        <v>151</v>
      </c>
      <c r="AU313" s="250" t="s">
        <v>88</v>
      </c>
      <c r="AV313" s="14" t="s">
        <v>88</v>
      </c>
      <c r="AW313" s="14" t="s">
        <v>35</v>
      </c>
      <c r="AX313" s="14" t="s">
        <v>78</v>
      </c>
      <c r="AY313" s="250" t="s">
        <v>141</v>
      </c>
    </row>
    <row r="314" s="15" customFormat="1">
      <c r="A314" s="15"/>
      <c r="B314" s="251"/>
      <c r="C314" s="252"/>
      <c r="D314" s="231" t="s">
        <v>151</v>
      </c>
      <c r="E314" s="253" t="s">
        <v>1</v>
      </c>
      <c r="F314" s="254" t="s">
        <v>159</v>
      </c>
      <c r="G314" s="252"/>
      <c r="H314" s="255">
        <v>3.7130000000000001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1" t="s">
        <v>151</v>
      </c>
      <c r="AU314" s="261" t="s">
        <v>88</v>
      </c>
      <c r="AV314" s="15" t="s">
        <v>149</v>
      </c>
      <c r="AW314" s="15" t="s">
        <v>35</v>
      </c>
      <c r="AX314" s="15" t="s">
        <v>86</v>
      </c>
      <c r="AY314" s="261" t="s">
        <v>141</v>
      </c>
    </row>
    <row r="315" s="2" customFormat="1" ht="24.15" customHeight="1">
      <c r="A315" s="39"/>
      <c r="B315" s="40"/>
      <c r="C315" s="216" t="s">
        <v>7</v>
      </c>
      <c r="D315" s="216" t="s">
        <v>145</v>
      </c>
      <c r="E315" s="217" t="s">
        <v>329</v>
      </c>
      <c r="F315" s="218" t="s">
        <v>330</v>
      </c>
      <c r="G315" s="219" t="s">
        <v>91</v>
      </c>
      <c r="H315" s="220">
        <v>3.7130000000000001</v>
      </c>
      <c r="I315" s="221"/>
      <c r="J315" s="222">
        <f>ROUND(I315*H315,2)</f>
        <v>0</v>
      </c>
      <c r="K315" s="218" t="s">
        <v>148</v>
      </c>
      <c r="L315" s="45"/>
      <c r="M315" s="223" t="s">
        <v>1</v>
      </c>
      <c r="N315" s="224" t="s">
        <v>43</v>
      </c>
      <c r="O315" s="92"/>
      <c r="P315" s="225">
        <f>O315*H315</f>
        <v>0</v>
      </c>
      <c r="Q315" s="225">
        <v>0.10551000000000001</v>
      </c>
      <c r="R315" s="225">
        <f>Q315*H315</f>
        <v>0.39175863000000005</v>
      </c>
      <c r="S315" s="225">
        <v>0</v>
      </c>
      <c r="T315" s="22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7" t="s">
        <v>149</v>
      </c>
      <c r="AT315" s="227" t="s">
        <v>145</v>
      </c>
      <c r="AU315" s="227" t="s">
        <v>88</v>
      </c>
      <c r="AY315" s="18" t="s">
        <v>141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8" t="s">
        <v>86</v>
      </c>
      <c r="BK315" s="228">
        <f>ROUND(I315*H315,2)</f>
        <v>0</v>
      </c>
      <c r="BL315" s="18" t="s">
        <v>149</v>
      </c>
      <c r="BM315" s="227" t="s">
        <v>331</v>
      </c>
    </row>
    <row r="316" s="13" customFormat="1">
      <c r="A316" s="13"/>
      <c r="B316" s="229"/>
      <c r="C316" s="230"/>
      <c r="D316" s="231" t="s">
        <v>151</v>
      </c>
      <c r="E316" s="232" t="s">
        <v>1</v>
      </c>
      <c r="F316" s="233" t="s">
        <v>293</v>
      </c>
      <c r="G316" s="230"/>
      <c r="H316" s="232" t="s">
        <v>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151</v>
      </c>
      <c r="AU316" s="239" t="s">
        <v>88</v>
      </c>
      <c r="AV316" s="13" t="s">
        <v>86</v>
      </c>
      <c r="AW316" s="13" t="s">
        <v>35</v>
      </c>
      <c r="AX316" s="13" t="s">
        <v>78</v>
      </c>
      <c r="AY316" s="239" t="s">
        <v>141</v>
      </c>
    </row>
    <row r="317" s="14" customFormat="1">
      <c r="A317" s="14"/>
      <c r="B317" s="240"/>
      <c r="C317" s="241"/>
      <c r="D317" s="231" t="s">
        <v>151</v>
      </c>
      <c r="E317" s="242" t="s">
        <v>1</v>
      </c>
      <c r="F317" s="243" t="s">
        <v>316</v>
      </c>
      <c r="G317" s="241"/>
      <c r="H317" s="244">
        <v>3.7130000000000001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151</v>
      </c>
      <c r="AU317" s="250" t="s">
        <v>88</v>
      </c>
      <c r="AV317" s="14" t="s">
        <v>88</v>
      </c>
      <c r="AW317" s="14" t="s">
        <v>35</v>
      </c>
      <c r="AX317" s="14" t="s">
        <v>78</v>
      </c>
      <c r="AY317" s="250" t="s">
        <v>141</v>
      </c>
    </row>
    <row r="318" s="15" customFormat="1">
      <c r="A318" s="15"/>
      <c r="B318" s="251"/>
      <c r="C318" s="252"/>
      <c r="D318" s="231" t="s">
        <v>151</v>
      </c>
      <c r="E318" s="253" t="s">
        <v>1</v>
      </c>
      <c r="F318" s="254" t="s">
        <v>159</v>
      </c>
      <c r="G318" s="252"/>
      <c r="H318" s="255">
        <v>3.7130000000000001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1" t="s">
        <v>151</v>
      </c>
      <c r="AU318" s="261" t="s">
        <v>88</v>
      </c>
      <c r="AV318" s="15" t="s">
        <v>149</v>
      </c>
      <c r="AW318" s="15" t="s">
        <v>35</v>
      </c>
      <c r="AX318" s="15" t="s">
        <v>86</v>
      </c>
      <c r="AY318" s="261" t="s">
        <v>141</v>
      </c>
    </row>
    <row r="319" s="2" customFormat="1" ht="24.15" customHeight="1">
      <c r="A319" s="39"/>
      <c r="B319" s="40"/>
      <c r="C319" s="216" t="s">
        <v>332</v>
      </c>
      <c r="D319" s="216" t="s">
        <v>145</v>
      </c>
      <c r="E319" s="217" t="s">
        <v>333</v>
      </c>
      <c r="F319" s="218" t="s">
        <v>334</v>
      </c>
      <c r="G319" s="219" t="s">
        <v>91</v>
      </c>
      <c r="H319" s="220">
        <v>0.39400000000000002</v>
      </c>
      <c r="I319" s="221"/>
      <c r="J319" s="222">
        <f>ROUND(I319*H319,2)</f>
        <v>0</v>
      </c>
      <c r="K319" s="218" t="s">
        <v>148</v>
      </c>
      <c r="L319" s="45"/>
      <c r="M319" s="223" t="s">
        <v>1</v>
      </c>
      <c r="N319" s="224" t="s">
        <v>43</v>
      </c>
      <c r="O319" s="92"/>
      <c r="P319" s="225">
        <f>O319*H319</f>
        <v>0</v>
      </c>
      <c r="Q319" s="225">
        <v>0.020140000000000002</v>
      </c>
      <c r="R319" s="225">
        <f>Q319*H319</f>
        <v>0.0079351600000000001</v>
      </c>
      <c r="S319" s="225">
        <v>0</v>
      </c>
      <c r="T319" s="22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7" t="s">
        <v>149</v>
      </c>
      <c r="AT319" s="227" t="s">
        <v>145</v>
      </c>
      <c r="AU319" s="227" t="s">
        <v>88</v>
      </c>
      <c r="AY319" s="18" t="s">
        <v>141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8" t="s">
        <v>86</v>
      </c>
      <c r="BK319" s="228">
        <f>ROUND(I319*H319,2)</f>
        <v>0</v>
      </c>
      <c r="BL319" s="18" t="s">
        <v>149</v>
      </c>
      <c r="BM319" s="227" t="s">
        <v>335</v>
      </c>
    </row>
    <row r="320" s="13" customFormat="1">
      <c r="A320" s="13"/>
      <c r="B320" s="229"/>
      <c r="C320" s="230"/>
      <c r="D320" s="231" t="s">
        <v>151</v>
      </c>
      <c r="E320" s="232" t="s">
        <v>1</v>
      </c>
      <c r="F320" s="233" t="s">
        <v>336</v>
      </c>
      <c r="G320" s="230"/>
      <c r="H320" s="232" t="s">
        <v>1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151</v>
      </c>
      <c r="AU320" s="239" t="s">
        <v>88</v>
      </c>
      <c r="AV320" s="13" t="s">
        <v>86</v>
      </c>
      <c r="AW320" s="13" t="s">
        <v>35</v>
      </c>
      <c r="AX320" s="13" t="s">
        <v>78</v>
      </c>
      <c r="AY320" s="239" t="s">
        <v>141</v>
      </c>
    </row>
    <row r="321" s="14" customFormat="1">
      <c r="A321" s="14"/>
      <c r="B321" s="240"/>
      <c r="C321" s="241"/>
      <c r="D321" s="231" t="s">
        <v>151</v>
      </c>
      <c r="E321" s="242" t="s">
        <v>1</v>
      </c>
      <c r="F321" s="243" t="s">
        <v>337</v>
      </c>
      <c r="G321" s="241"/>
      <c r="H321" s="244">
        <v>0.096000000000000002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151</v>
      </c>
      <c r="AU321" s="250" t="s">
        <v>88</v>
      </c>
      <c r="AV321" s="14" t="s">
        <v>88</v>
      </c>
      <c r="AW321" s="14" t="s">
        <v>35</v>
      </c>
      <c r="AX321" s="14" t="s">
        <v>78</v>
      </c>
      <c r="AY321" s="250" t="s">
        <v>141</v>
      </c>
    </row>
    <row r="322" s="14" customFormat="1">
      <c r="A322" s="14"/>
      <c r="B322" s="240"/>
      <c r="C322" s="241"/>
      <c r="D322" s="231" t="s">
        <v>151</v>
      </c>
      <c r="E322" s="242" t="s">
        <v>1</v>
      </c>
      <c r="F322" s="243" t="s">
        <v>338</v>
      </c>
      <c r="G322" s="241"/>
      <c r="H322" s="244">
        <v>0.107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151</v>
      </c>
      <c r="AU322" s="250" t="s">
        <v>88</v>
      </c>
      <c r="AV322" s="14" t="s">
        <v>88</v>
      </c>
      <c r="AW322" s="14" t="s">
        <v>35</v>
      </c>
      <c r="AX322" s="14" t="s">
        <v>78</v>
      </c>
      <c r="AY322" s="250" t="s">
        <v>141</v>
      </c>
    </row>
    <row r="323" s="14" customFormat="1">
      <c r="A323" s="14"/>
      <c r="B323" s="240"/>
      <c r="C323" s="241"/>
      <c r="D323" s="231" t="s">
        <v>151</v>
      </c>
      <c r="E323" s="242" t="s">
        <v>1</v>
      </c>
      <c r="F323" s="243" t="s">
        <v>339</v>
      </c>
      <c r="G323" s="241"/>
      <c r="H323" s="244">
        <v>0.191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151</v>
      </c>
      <c r="AU323" s="250" t="s">
        <v>88</v>
      </c>
      <c r="AV323" s="14" t="s">
        <v>88</v>
      </c>
      <c r="AW323" s="14" t="s">
        <v>35</v>
      </c>
      <c r="AX323" s="14" t="s">
        <v>78</v>
      </c>
      <c r="AY323" s="250" t="s">
        <v>141</v>
      </c>
    </row>
    <row r="324" s="15" customFormat="1">
      <c r="A324" s="15"/>
      <c r="B324" s="251"/>
      <c r="C324" s="252"/>
      <c r="D324" s="231" t="s">
        <v>151</v>
      </c>
      <c r="E324" s="253" t="s">
        <v>1</v>
      </c>
      <c r="F324" s="254" t="s">
        <v>159</v>
      </c>
      <c r="G324" s="252"/>
      <c r="H324" s="255">
        <v>0.39400000000000002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1" t="s">
        <v>151</v>
      </c>
      <c r="AU324" s="261" t="s">
        <v>88</v>
      </c>
      <c r="AV324" s="15" t="s">
        <v>149</v>
      </c>
      <c r="AW324" s="15" t="s">
        <v>35</v>
      </c>
      <c r="AX324" s="15" t="s">
        <v>86</v>
      </c>
      <c r="AY324" s="261" t="s">
        <v>141</v>
      </c>
    </row>
    <row r="325" s="2" customFormat="1" ht="24.15" customHeight="1">
      <c r="A325" s="39"/>
      <c r="B325" s="40"/>
      <c r="C325" s="216" t="s">
        <v>340</v>
      </c>
      <c r="D325" s="216" t="s">
        <v>145</v>
      </c>
      <c r="E325" s="217" t="s">
        <v>341</v>
      </c>
      <c r="F325" s="218" t="s">
        <v>342</v>
      </c>
      <c r="G325" s="219" t="s">
        <v>91</v>
      </c>
      <c r="H325" s="220">
        <v>0.39400000000000002</v>
      </c>
      <c r="I325" s="221"/>
      <c r="J325" s="222">
        <f>ROUND(I325*H325,2)</f>
        <v>0</v>
      </c>
      <c r="K325" s="218" t="s">
        <v>148</v>
      </c>
      <c r="L325" s="45"/>
      <c r="M325" s="223" t="s">
        <v>1</v>
      </c>
      <c r="N325" s="224" t="s">
        <v>43</v>
      </c>
      <c r="O325" s="92"/>
      <c r="P325" s="225">
        <f>O325*H325</f>
        <v>0</v>
      </c>
      <c r="Q325" s="225">
        <v>0.040289999999999999</v>
      </c>
      <c r="R325" s="225">
        <f>Q325*H325</f>
        <v>0.015874260000000001</v>
      </c>
      <c r="S325" s="225">
        <v>0</v>
      </c>
      <c r="T325" s="22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7" t="s">
        <v>149</v>
      </c>
      <c r="AT325" s="227" t="s">
        <v>145</v>
      </c>
      <c r="AU325" s="227" t="s">
        <v>88</v>
      </c>
      <c r="AY325" s="18" t="s">
        <v>141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8" t="s">
        <v>86</v>
      </c>
      <c r="BK325" s="228">
        <f>ROUND(I325*H325,2)</f>
        <v>0</v>
      </c>
      <c r="BL325" s="18" t="s">
        <v>149</v>
      </c>
      <c r="BM325" s="227" t="s">
        <v>343</v>
      </c>
    </row>
    <row r="326" s="13" customFormat="1">
      <c r="A326" s="13"/>
      <c r="B326" s="229"/>
      <c r="C326" s="230"/>
      <c r="D326" s="231" t="s">
        <v>151</v>
      </c>
      <c r="E326" s="232" t="s">
        <v>1</v>
      </c>
      <c r="F326" s="233" t="s">
        <v>336</v>
      </c>
      <c r="G326" s="230"/>
      <c r="H326" s="232" t="s">
        <v>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151</v>
      </c>
      <c r="AU326" s="239" t="s">
        <v>88</v>
      </c>
      <c r="AV326" s="13" t="s">
        <v>86</v>
      </c>
      <c r="AW326" s="13" t="s">
        <v>35</v>
      </c>
      <c r="AX326" s="13" t="s">
        <v>78</v>
      </c>
      <c r="AY326" s="239" t="s">
        <v>141</v>
      </c>
    </row>
    <row r="327" s="14" customFormat="1">
      <c r="A327" s="14"/>
      <c r="B327" s="240"/>
      <c r="C327" s="241"/>
      <c r="D327" s="231" t="s">
        <v>151</v>
      </c>
      <c r="E327" s="242" t="s">
        <v>1</v>
      </c>
      <c r="F327" s="243" t="s">
        <v>337</v>
      </c>
      <c r="G327" s="241"/>
      <c r="H327" s="244">
        <v>0.096000000000000002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151</v>
      </c>
      <c r="AU327" s="250" t="s">
        <v>88</v>
      </c>
      <c r="AV327" s="14" t="s">
        <v>88</v>
      </c>
      <c r="AW327" s="14" t="s">
        <v>35</v>
      </c>
      <c r="AX327" s="14" t="s">
        <v>78</v>
      </c>
      <c r="AY327" s="250" t="s">
        <v>141</v>
      </c>
    </row>
    <row r="328" s="14" customFormat="1">
      <c r="A328" s="14"/>
      <c r="B328" s="240"/>
      <c r="C328" s="241"/>
      <c r="D328" s="231" t="s">
        <v>151</v>
      </c>
      <c r="E328" s="242" t="s">
        <v>1</v>
      </c>
      <c r="F328" s="243" t="s">
        <v>338</v>
      </c>
      <c r="G328" s="241"/>
      <c r="H328" s="244">
        <v>0.107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151</v>
      </c>
      <c r="AU328" s="250" t="s">
        <v>88</v>
      </c>
      <c r="AV328" s="14" t="s">
        <v>88</v>
      </c>
      <c r="AW328" s="14" t="s">
        <v>35</v>
      </c>
      <c r="AX328" s="14" t="s">
        <v>78</v>
      </c>
      <c r="AY328" s="250" t="s">
        <v>141</v>
      </c>
    </row>
    <row r="329" s="14" customFormat="1">
      <c r="A329" s="14"/>
      <c r="B329" s="240"/>
      <c r="C329" s="241"/>
      <c r="D329" s="231" t="s">
        <v>151</v>
      </c>
      <c r="E329" s="242" t="s">
        <v>1</v>
      </c>
      <c r="F329" s="243" t="s">
        <v>339</v>
      </c>
      <c r="G329" s="241"/>
      <c r="H329" s="244">
        <v>0.191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0" t="s">
        <v>151</v>
      </c>
      <c r="AU329" s="250" t="s">
        <v>88</v>
      </c>
      <c r="AV329" s="14" t="s">
        <v>88</v>
      </c>
      <c r="AW329" s="14" t="s">
        <v>35</v>
      </c>
      <c r="AX329" s="14" t="s">
        <v>78</v>
      </c>
      <c r="AY329" s="250" t="s">
        <v>141</v>
      </c>
    </row>
    <row r="330" s="15" customFormat="1">
      <c r="A330" s="15"/>
      <c r="B330" s="251"/>
      <c r="C330" s="252"/>
      <c r="D330" s="231" t="s">
        <v>151</v>
      </c>
      <c r="E330" s="253" t="s">
        <v>1</v>
      </c>
      <c r="F330" s="254" t="s">
        <v>159</v>
      </c>
      <c r="G330" s="252"/>
      <c r="H330" s="255">
        <v>0.39400000000000002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1" t="s">
        <v>151</v>
      </c>
      <c r="AU330" s="261" t="s">
        <v>88</v>
      </c>
      <c r="AV330" s="15" t="s">
        <v>149</v>
      </c>
      <c r="AW330" s="15" t="s">
        <v>35</v>
      </c>
      <c r="AX330" s="15" t="s">
        <v>86</v>
      </c>
      <c r="AY330" s="261" t="s">
        <v>141</v>
      </c>
    </row>
    <row r="331" s="2" customFormat="1" ht="24.15" customHeight="1">
      <c r="A331" s="39"/>
      <c r="B331" s="40"/>
      <c r="C331" s="216" t="s">
        <v>344</v>
      </c>
      <c r="D331" s="216" t="s">
        <v>145</v>
      </c>
      <c r="E331" s="217" t="s">
        <v>345</v>
      </c>
      <c r="F331" s="218" t="s">
        <v>346</v>
      </c>
      <c r="G331" s="219" t="s">
        <v>91</v>
      </c>
      <c r="H331" s="220">
        <v>0.39400000000000002</v>
      </c>
      <c r="I331" s="221"/>
      <c r="J331" s="222">
        <f>ROUND(I331*H331,2)</f>
        <v>0</v>
      </c>
      <c r="K331" s="218" t="s">
        <v>148</v>
      </c>
      <c r="L331" s="45"/>
      <c r="M331" s="223" t="s">
        <v>1</v>
      </c>
      <c r="N331" s="224" t="s">
        <v>43</v>
      </c>
      <c r="O331" s="92"/>
      <c r="P331" s="225">
        <f>O331*H331</f>
        <v>0</v>
      </c>
      <c r="Q331" s="225">
        <v>0.060900000000000003</v>
      </c>
      <c r="R331" s="225">
        <f>Q331*H331</f>
        <v>0.023994600000000001</v>
      </c>
      <c r="S331" s="225">
        <v>0</v>
      </c>
      <c r="T331" s="22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7" t="s">
        <v>149</v>
      </c>
      <c r="AT331" s="227" t="s">
        <v>145</v>
      </c>
      <c r="AU331" s="227" t="s">
        <v>88</v>
      </c>
      <c r="AY331" s="18" t="s">
        <v>141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8" t="s">
        <v>86</v>
      </c>
      <c r="BK331" s="228">
        <f>ROUND(I331*H331,2)</f>
        <v>0</v>
      </c>
      <c r="BL331" s="18" t="s">
        <v>149</v>
      </c>
      <c r="BM331" s="227" t="s">
        <v>347</v>
      </c>
    </row>
    <row r="332" s="13" customFormat="1">
      <c r="A332" s="13"/>
      <c r="B332" s="229"/>
      <c r="C332" s="230"/>
      <c r="D332" s="231" t="s">
        <v>151</v>
      </c>
      <c r="E332" s="232" t="s">
        <v>1</v>
      </c>
      <c r="F332" s="233" t="s">
        <v>336</v>
      </c>
      <c r="G332" s="230"/>
      <c r="H332" s="232" t="s">
        <v>1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151</v>
      </c>
      <c r="AU332" s="239" t="s">
        <v>88</v>
      </c>
      <c r="AV332" s="13" t="s">
        <v>86</v>
      </c>
      <c r="AW332" s="13" t="s">
        <v>35</v>
      </c>
      <c r="AX332" s="13" t="s">
        <v>78</v>
      </c>
      <c r="AY332" s="239" t="s">
        <v>141</v>
      </c>
    </row>
    <row r="333" s="14" customFormat="1">
      <c r="A333" s="14"/>
      <c r="B333" s="240"/>
      <c r="C333" s="241"/>
      <c r="D333" s="231" t="s">
        <v>151</v>
      </c>
      <c r="E333" s="242" t="s">
        <v>1</v>
      </c>
      <c r="F333" s="243" t="s">
        <v>337</v>
      </c>
      <c r="G333" s="241"/>
      <c r="H333" s="244">
        <v>0.096000000000000002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151</v>
      </c>
      <c r="AU333" s="250" t="s">
        <v>88</v>
      </c>
      <c r="AV333" s="14" t="s">
        <v>88</v>
      </c>
      <c r="AW333" s="14" t="s">
        <v>35</v>
      </c>
      <c r="AX333" s="14" t="s">
        <v>78</v>
      </c>
      <c r="AY333" s="250" t="s">
        <v>141</v>
      </c>
    </row>
    <row r="334" s="14" customFormat="1">
      <c r="A334" s="14"/>
      <c r="B334" s="240"/>
      <c r="C334" s="241"/>
      <c r="D334" s="231" t="s">
        <v>151</v>
      </c>
      <c r="E334" s="242" t="s">
        <v>1</v>
      </c>
      <c r="F334" s="243" t="s">
        <v>338</v>
      </c>
      <c r="G334" s="241"/>
      <c r="H334" s="244">
        <v>0.107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0" t="s">
        <v>151</v>
      </c>
      <c r="AU334" s="250" t="s">
        <v>88</v>
      </c>
      <c r="AV334" s="14" t="s">
        <v>88</v>
      </c>
      <c r="AW334" s="14" t="s">
        <v>35</v>
      </c>
      <c r="AX334" s="14" t="s">
        <v>78</v>
      </c>
      <c r="AY334" s="250" t="s">
        <v>141</v>
      </c>
    </row>
    <row r="335" s="14" customFormat="1">
      <c r="A335" s="14"/>
      <c r="B335" s="240"/>
      <c r="C335" s="241"/>
      <c r="D335" s="231" t="s">
        <v>151</v>
      </c>
      <c r="E335" s="242" t="s">
        <v>1</v>
      </c>
      <c r="F335" s="243" t="s">
        <v>339</v>
      </c>
      <c r="G335" s="241"/>
      <c r="H335" s="244">
        <v>0.191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151</v>
      </c>
      <c r="AU335" s="250" t="s">
        <v>88</v>
      </c>
      <c r="AV335" s="14" t="s">
        <v>88</v>
      </c>
      <c r="AW335" s="14" t="s">
        <v>35</v>
      </c>
      <c r="AX335" s="14" t="s">
        <v>78</v>
      </c>
      <c r="AY335" s="250" t="s">
        <v>141</v>
      </c>
    </row>
    <row r="336" s="15" customFormat="1">
      <c r="A336" s="15"/>
      <c r="B336" s="251"/>
      <c r="C336" s="252"/>
      <c r="D336" s="231" t="s">
        <v>151</v>
      </c>
      <c r="E336" s="253" t="s">
        <v>1</v>
      </c>
      <c r="F336" s="254" t="s">
        <v>159</v>
      </c>
      <c r="G336" s="252"/>
      <c r="H336" s="255">
        <v>0.39400000000000002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1" t="s">
        <v>151</v>
      </c>
      <c r="AU336" s="261" t="s">
        <v>88</v>
      </c>
      <c r="AV336" s="15" t="s">
        <v>149</v>
      </c>
      <c r="AW336" s="15" t="s">
        <v>35</v>
      </c>
      <c r="AX336" s="15" t="s">
        <v>86</v>
      </c>
      <c r="AY336" s="261" t="s">
        <v>141</v>
      </c>
    </row>
    <row r="337" s="2" customFormat="1" ht="24.15" customHeight="1">
      <c r="A337" s="39"/>
      <c r="B337" s="40"/>
      <c r="C337" s="216" t="s">
        <v>348</v>
      </c>
      <c r="D337" s="216" t="s">
        <v>145</v>
      </c>
      <c r="E337" s="217" t="s">
        <v>349</v>
      </c>
      <c r="F337" s="218" t="s">
        <v>350</v>
      </c>
      <c r="G337" s="219" t="s">
        <v>91</v>
      </c>
      <c r="H337" s="220">
        <v>27.341000000000001</v>
      </c>
      <c r="I337" s="221"/>
      <c r="J337" s="222">
        <f>ROUND(I337*H337,2)</f>
        <v>0</v>
      </c>
      <c r="K337" s="218" t="s">
        <v>148</v>
      </c>
      <c r="L337" s="45"/>
      <c r="M337" s="223" t="s">
        <v>1</v>
      </c>
      <c r="N337" s="224" t="s">
        <v>43</v>
      </c>
      <c r="O337" s="92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7" t="s">
        <v>223</v>
      </c>
      <c r="AT337" s="227" t="s">
        <v>145</v>
      </c>
      <c r="AU337" s="227" t="s">
        <v>88</v>
      </c>
      <c r="AY337" s="18" t="s">
        <v>141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8" t="s">
        <v>86</v>
      </c>
      <c r="BK337" s="228">
        <f>ROUND(I337*H337,2)</f>
        <v>0</v>
      </c>
      <c r="BL337" s="18" t="s">
        <v>223</v>
      </c>
      <c r="BM337" s="227" t="s">
        <v>351</v>
      </c>
    </row>
    <row r="338" s="13" customFormat="1">
      <c r="A338" s="13"/>
      <c r="B338" s="229"/>
      <c r="C338" s="230"/>
      <c r="D338" s="231" t="s">
        <v>151</v>
      </c>
      <c r="E338" s="232" t="s">
        <v>1</v>
      </c>
      <c r="F338" s="233" t="s">
        <v>352</v>
      </c>
      <c r="G338" s="230"/>
      <c r="H338" s="232" t="s">
        <v>1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151</v>
      </c>
      <c r="AU338" s="239" t="s">
        <v>88</v>
      </c>
      <c r="AV338" s="13" t="s">
        <v>86</v>
      </c>
      <c r="AW338" s="13" t="s">
        <v>35</v>
      </c>
      <c r="AX338" s="13" t="s">
        <v>78</v>
      </c>
      <c r="AY338" s="239" t="s">
        <v>141</v>
      </c>
    </row>
    <row r="339" s="14" customFormat="1">
      <c r="A339" s="14"/>
      <c r="B339" s="240"/>
      <c r="C339" s="241"/>
      <c r="D339" s="231" t="s">
        <v>151</v>
      </c>
      <c r="E339" s="242" t="s">
        <v>1</v>
      </c>
      <c r="F339" s="243" t="s">
        <v>353</v>
      </c>
      <c r="G339" s="241"/>
      <c r="H339" s="244">
        <v>18.562999999999999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151</v>
      </c>
      <c r="AU339" s="250" t="s">
        <v>88</v>
      </c>
      <c r="AV339" s="14" t="s">
        <v>88</v>
      </c>
      <c r="AW339" s="14" t="s">
        <v>35</v>
      </c>
      <c r="AX339" s="14" t="s">
        <v>78</v>
      </c>
      <c r="AY339" s="250" t="s">
        <v>141</v>
      </c>
    </row>
    <row r="340" s="14" customFormat="1">
      <c r="A340" s="14"/>
      <c r="B340" s="240"/>
      <c r="C340" s="241"/>
      <c r="D340" s="231" t="s">
        <v>151</v>
      </c>
      <c r="E340" s="242" t="s">
        <v>1</v>
      </c>
      <c r="F340" s="243" t="s">
        <v>354</v>
      </c>
      <c r="G340" s="241"/>
      <c r="H340" s="244">
        <v>3.7400000000000002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151</v>
      </c>
      <c r="AU340" s="250" t="s">
        <v>88</v>
      </c>
      <c r="AV340" s="14" t="s">
        <v>88</v>
      </c>
      <c r="AW340" s="14" t="s">
        <v>35</v>
      </c>
      <c r="AX340" s="14" t="s">
        <v>78</v>
      </c>
      <c r="AY340" s="250" t="s">
        <v>141</v>
      </c>
    </row>
    <row r="341" s="14" customFormat="1">
      <c r="A341" s="14"/>
      <c r="B341" s="240"/>
      <c r="C341" s="241"/>
      <c r="D341" s="231" t="s">
        <v>151</v>
      </c>
      <c r="E341" s="242" t="s">
        <v>1</v>
      </c>
      <c r="F341" s="243" t="s">
        <v>355</v>
      </c>
      <c r="G341" s="241"/>
      <c r="H341" s="244">
        <v>0.53600000000000003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151</v>
      </c>
      <c r="AU341" s="250" t="s">
        <v>88</v>
      </c>
      <c r="AV341" s="14" t="s">
        <v>88</v>
      </c>
      <c r="AW341" s="14" t="s">
        <v>35</v>
      </c>
      <c r="AX341" s="14" t="s">
        <v>78</v>
      </c>
      <c r="AY341" s="250" t="s">
        <v>141</v>
      </c>
    </row>
    <row r="342" s="14" customFormat="1">
      <c r="A342" s="14"/>
      <c r="B342" s="240"/>
      <c r="C342" s="241"/>
      <c r="D342" s="231" t="s">
        <v>151</v>
      </c>
      <c r="E342" s="242" t="s">
        <v>1</v>
      </c>
      <c r="F342" s="243" t="s">
        <v>356</v>
      </c>
      <c r="G342" s="241"/>
      <c r="H342" s="244">
        <v>0.85299999999999998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151</v>
      </c>
      <c r="AU342" s="250" t="s">
        <v>88</v>
      </c>
      <c r="AV342" s="14" t="s">
        <v>88</v>
      </c>
      <c r="AW342" s="14" t="s">
        <v>35</v>
      </c>
      <c r="AX342" s="14" t="s">
        <v>78</v>
      </c>
      <c r="AY342" s="250" t="s">
        <v>141</v>
      </c>
    </row>
    <row r="343" s="14" customFormat="1">
      <c r="A343" s="14"/>
      <c r="B343" s="240"/>
      <c r="C343" s="241"/>
      <c r="D343" s="231" t="s">
        <v>151</v>
      </c>
      <c r="E343" s="242" t="s">
        <v>1</v>
      </c>
      <c r="F343" s="243" t="s">
        <v>357</v>
      </c>
      <c r="G343" s="241"/>
      <c r="H343" s="244">
        <v>1.6779999999999999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151</v>
      </c>
      <c r="AU343" s="250" t="s">
        <v>88</v>
      </c>
      <c r="AV343" s="14" t="s">
        <v>88</v>
      </c>
      <c r="AW343" s="14" t="s">
        <v>35</v>
      </c>
      <c r="AX343" s="14" t="s">
        <v>78</v>
      </c>
      <c r="AY343" s="250" t="s">
        <v>141</v>
      </c>
    </row>
    <row r="344" s="16" customFormat="1">
      <c r="A344" s="16"/>
      <c r="B344" s="272"/>
      <c r="C344" s="273"/>
      <c r="D344" s="231" t="s">
        <v>151</v>
      </c>
      <c r="E344" s="274" t="s">
        <v>1</v>
      </c>
      <c r="F344" s="275" t="s">
        <v>230</v>
      </c>
      <c r="G344" s="273"/>
      <c r="H344" s="276">
        <v>25.370000000000001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151</v>
      </c>
      <c r="AU344" s="282" t="s">
        <v>88</v>
      </c>
      <c r="AV344" s="16" t="s">
        <v>231</v>
      </c>
      <c r="AW344" s="16" t="s">
        <v>35</v>
      </c>
      <c r="AX344" s="16" t="s">
        <v>78</v>
      </c>
      <c r="AY344" s="282" t="s">
        <v>141</v>
      </c>
    </row>
    <row r="345" s="13" customFormat="1">
      <c r="A345" s="13"/>
      <c r="B345" s="229"/>
      <c r="C345" s="230"/>
      <c r="D345" s="231" t="s">
        <v>151</v>
      </c>
      <c r="E345" s="232" t="s">
        <v>1</v>
      </c>
      <c r="F345" s="233" t="s">
        <v>358</v>
      </c>
      <c r="G345" s="230"/>
      <c r="H345" s="232" t="s">
        <v>1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151</v>
      </c>
      <c r="AU345" s="239" t="s">
        <v>88</v>
      </c>
      <c r="AV345" s="13" t="s">
        <v>86</v>
      </c>
      <c r="AW345" s="13" t="s">
        <v>35</v>
      </c>
      <c r="AX345" s="13" t="s">
        <v>78</v>
      </c>
      <c r="AY345" s="239" t="s">
        <v>141</v>
      </c>
    </row>
    <row r="346" s="14" customFormat="1">
      <c r="A346" s="14"/>
      <c r="B346" s="240"/>
      <c r="C346" s="241"/>
      <c r="D346" s="231" t="s">
        <v>151</v>
      </c>
      <c r="E346" s="242" t="s">
        <v>1</v>
      </c>
      <c r="F346" s="243" t="s">
        <v>359</v>
      </c>
      <c r="G346" s="241"/>
      <c r="H346" s="244">
        <v>0.47799999999999998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151</v>
      </c>
      <c r="AU346" s="250" t="s">
        <v>88</v>
      </c>
      <c r="AV346" s="14" t="s">
        <v>88</v>
      </c>
      <c r="AW346" s="14" t="s">
        <v>35</v>
      </c>
      <c r="AX346" s="14" t="s">
        <v>78</v>
      </c>
      <c r="AY346" s="250" t="s">
        <v>141</v>
      </c>
    </row>
    <row r="347" s="14" customFormat="1">
      <c r="A347" s="14"/>
      <c r="B347" s="240"/>
      <c r="C347" s="241"/>
      <c r="D347" s="231" t="s">
        <v>151</v>
      </c>
      <c r="E347" s="242" t="s">
        <v>1</v>
      </c>
      <c r="F347" s="243" t="s">
        <v>360</v>
      </c>
      <c r="G347" s="241"/>
      <c r="H347" s="244">
        <v>0.53600000000000003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151</v>
      </c>
      <c r="AU347" s="250" t="s">
        <v>88</v>
      </c>
      <c r="AV347" s="14" t="s">
        <v>88</v>
      </c>
      <c r="AW347" s="14" t="s">
        <v>35</v>
      </c>
      <c r="AX347" s="14" t="s">
        <v>78</v>
      </c>
      <c r="AY347" s="250" t="s">
        <v>141</v>
      </c>
    </row>
    <row r="348" s="14" customFormat="1">
      <c r="A348" s="14"/>
      <c r="B348" s="240"/>
      <c r="C348" s="241"/>
      <c r="D348" s="231" t="s">
        <v>151</v>
      </c>
      <c r="E348" s="242" t="s">
        <v>1</v>
      </c>
      <c r="F348" s="243" t="s">
        <v>361</v>
      </c>
      <c r="G348" s="241"/>
      <c r="H348" s="244">
        <v>0.95699999999999996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151</v>
      </c>
      <c r="AU348" s="250" t="s">
        <v>88</v>
      </c>
      <c r="AV348" s="14" t="s">
        <v>88</v>
      </c>
      <c r="AW348" s="14" t="s">
        <v>35</v>
      </c>
      <c r="AX348" s="14" t="s">
        <v>78</v>
      </c>
      <c r="AY348" s="250" t="s">
        <v>141</v>
      </c>
    </row>
    <row r="349" s="16" customFormat="1">
      <c r="A349" s="16"/>
      <c r="B349" s="272"/>
      <c r="C349" s="273"/>
      <c r="D349" s="231" t="s">
        <v>151</v>
      </c>
      <c r="E349" s="274" t="s">
        <v>1</v>
      </c>
      <c r="F349" s="275" t="s">
        <v>230</v>
      </c>
      <c r="G349" s="273"/>
      <c r="H349" s="276">
        <v>1.9710000000000001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151</v>
      </c>
      <c r="AU349" s="282" t="s">
        <v>88</v>
      </c>
      <c r="AV349" s="16" t="s">
        <v>231</v>
      </c>
      <c r="AW349" s="16" t="s">
        <v>35</v>
      </c>
      <c r="AX349" s="16" t="s">
        <v>78</v>
      </c>
      <c r="AY349" s="282" t="s">
        <v>141</v>
      </c>
    </row>
    <row r="350" s="15" customFormat="1">
      <c r="A350" s="15"/>
      <c r="B350" s="251"/>
      <c r="C350" s="252"/>
      <c r="D350" s="231" t="s">
        <v>151</v>
      </c>
      <c r="E350" s="253" t="s">
        <v>1</v>
      </c>
      <c r="F350" s="254" t="s">
        <v>159</v>
      </c>
      <c r="G350" s="252"/>
      <c r="H350" s="255">
        <v>27.341000000000001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1" t="s">
        <v>151</v>
      </c>
      <c r="AU350" s="261" t="s">
        <v>88</v>
      </c>
      <c r="AV350" s="15" t="s">
        <v>149</v>
      </c>
      <c r="AW350" s="15" t="s">
        <v>35</v>
      </c>
      <c r="AX350" s="15" t="s">
        <v>86</v>
      </c>
      <c r="AY350" s="261" t="s">
        <v>141</v>
      </c>
    </row>
    <row r="351" s="2" customFormat="1" ht="24.15" customHeight="1">
      <c r="A351" s="39"/>
      <c r="B351" s="40"/>
      <c r="C351" s="216" t="s">
        <v>362</v>
      </c>
      <c r="D351" s="216" t="s">
        <v>145</v>
      </c>
      <c r="E351" s="217" t="s">
        <v>363</v>
      </c>
      <c r="F351" s="218" t="s">
        <v>364</v>
      </c>
      <c r="G351" s="219" t="s">
        <v>91</v>
      </c>
      <c r="H351" s="220">
        <v>27.341000000000001</v>
      </c>
      <c r="I351" s="221"/>
      <c r="J351" s="222">
        <f>ROUND(I351*H351,2)</f>
        <v>0</v>
      </c>
      <c r="K351" s="218" t="s">
        <v>148</v>
      </c>
      <c r="L351" s="45"/>
      <c r="M351" s="223" t="s">
        <v>1</v>
      </c>
      <c r="N351" s="224" t="s">
        <v>43</v>
      </c>
      <c r="O351" s="92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7" t="s">
        <v>223</v>
      </c>
      <c r="AT351" s="227" t="s">
        <v>145</v>
      </c>
      <c r="AU351" s="227" t="s">
        <v>88</v>
      </c>
      <c r="AY351" s="18" t="s">
        <v>141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8" t="s">
        <v>86</v>
      </c>
      <c r="BK351" s="228">
        <f>ROUND(I351*H351,2)</f>
        <v>0</v>
      </c>
      <c r="BL351" s="18" t="s">
        <v>223</v>
      </c>
      <c r="BM351" s="227" t="s">
        <v>365</v>
      </c>
    </row>
    <row r="352" s="13" customFormat="1">
      <c r="A352" s="13"/>
      <c r="B352" s="229"/>
      <c r="C352" s="230"/>
      <c r="D352" s="231" t="s">
        <v>151</v>
      </c>
      <c r="E352" s="232" t="s">
        <v>1</v>
      </c>
      <c r="F352" s="233" t="s">
        <v>352</v>
      </c>
      <c r="G352" s="230"/>
      <c r="H352" s="232" t="s">
        <v>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9" t="s">
        <v>151</v>
      </c>
      <c r="AU352" s="239" t="s">
        <v>88</v>
      </c>
      <c r="AV352" s="13" t="s">
        <v>86</v>
      </c>
      <c r="AW352" s="13" t="s">
        <v>35</v>
      </c>
      <c r="AX352" s="13" t="s">
        <v>78</v>
      </c>
      <c r="AY352" s="239" t="s">
        <v>141</v>
      </c>
    </row>
    <row r="353" s="14" customFormat="1">
      <c r="A353" s="14"/>
      <c r="B353" s="240"/>
      <c r="C353" s="241"/>
      <c r="D353" s="231" t="s">
        <v>151</v>
      </c>
      <c r="E353" s="242" t="s">
        <v>1</v>
      </c>
      <c r="F353" s="243" t="s">
        <v>353</v>
      </c>
      <c r="G353" s="241"/>
      <c r="H353" s="244">
        <v>18.562999999999999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151</v>
      </c>
      <c r="AU353" s="250" t="s">
        <v>88</v>
      </c>
      <c r="AV353" s="14" t="s">
        <v>88</v>
      </c>
      <c r="AW353" s="14" t="s">
        <v>35</v>
      </c>
      <c r="AX353" s="14" t="s">
        <v>78</v>
      </c>
      <c r="AY353" s="250" t="s">
        <v>141</v>
      </c>
    </row>
    <row r="354" s="14" customFormat="1">
      <c r="A354" s="14"/>
      <c r="B354" s="240"/>
      <c r="C354" s="241"/>
      <c r="D354" s="231" t="s">
        <v>151</v>
      </c>
      <c r="E354" s="242" t="s">
        <v>1</v>
      </c>
      <c r="F354" s="243" t="s">
        <v>354</v>
      </c>
      <c r="G354" s="241"/>
      <c r="H354" s="244">
        <v>3.7400000000000002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151</v>
      </c>
      <c r="AU354" s="250" t="s">
        <v>88</v>
      </c>
      <c r="AV354" s="14" t="s">
        <v>88</v>
      </c>
      <c r="AW354" s="14" t="s">
        <v>35</v>
      </c>
      <c r="AX354" s="14" t="s">
        <v>78</v>
      </c>
      <c r="AY354" s="250" t="s">
        <v>141</v>
      </c>
    </row>
    <row r="355" s="14" customFormat="1">
      <c r="A355" s="14"/>
      <c r="B355" s="240"/>
      <c r="C355" s="241"/>
      <c r="D355" s="231" t="s">
        <v>151</v>
      </c>
      <c r="E355" s="242" t="s">
        <v>1</v>
      </c>
      <c r="F355" s="243" t="s">
        <v>355</v>
      </c>
      <c r="G355" s="241"/>
      <c r="H355" s="244">
        <v>0.53600000000000003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151</v>
      </c>
      <c r="AU355" s="250" t="s">
        <v>88</v>
      </c>
      <c r="AV355" s="14" t="s">
        <v>88</v>
      </c>
      <c r="AW355" s="14" t="s">
        <v>35</v>
      </c>
      <c r="AX355" s="14" t="s">
        <v>78</v>
      </c>
      <c r="AY355" s="250" t="s">
        <v>141</v>
      </c>
    </row>
    <row r="356" s="14" customFormat="1">
      <c r="A356" s="14"/>
      <c r="B356" s="240"/>
      <c r="C356" s="241"/>
      <c r="D356" s="231" t="s">
        <v>151</v>
      </c>
      <c r="E356" s="242" t="s">
        <v>1</v>
      </c>
      <c r="F356" s="243" t="s">
        <v>356</v>
      </c>
      <c r="G356" s="241"/>
      <c r="H356" s="244">
        <v>0.85299999999999998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151</v>
      </c>
      <c r="AU356" s="250" t="s">
        <v>88</v>
      </c>
      <c r="AV356" s="14" t="s">
        <v>88</v>
      </c>
      <c r="AW356" s="14" t="s">
        <v>35</v>
      </c>
      <c r="AX356" s="14" t="s">
        <v>78</v>
      </c>
      <c r="AY356" s="250" t="s">
        <v>141</v>
      </c>
    </row>
    <row r="357" s="14" customFormat="1">
      <c r="A357" s="14"/>
      <c r="B357" s="240"/>
      <c r="C357" s="241"/>
      <c r="D357" s="231" t="s">
        <v>151</v>
      </c>
      <c r="E357" s="242" t="s">
        <v>1</v>
      </c>
      <c r="F357" s="243" t="s">
        <v>357</v>
      </c>
      <c r="G357" s="241"/>
      <c r="H357" s="244">
        <v>1.6779999999999999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151</v>
      </c>
      <c r="AU357" s="250" t="s">
        <v>88</v>
      </c>
      <c r="AV357" s="14" t="s">
        <v>88</v>
      </c>
      <c r="AW357" s="14" t="s">
        <v>35</v>
      </c>
      <c r="AX357" s="14" t="s">
        <v>78</v>
      </c>
      <c r="AY357" s="250" t="s">
        <v>141</v>
      </c>
    </row>
    <row r="358" s="16" customFormat="1">
      <c r="A358" s="16"/>
      <c r="B358" s="272"/>
      <c r="C358" s="273"/>
      <c r="D358" s="231" t="s">
        <v>151</v>
      </c>
      <c r="E358" s="274" t="s">
        <v>1</v>
      </c>
      <c r="F358" s="275" t="s">
        <v>230</v>
      </c>
      <c r="G358" s="273"/>
      <c r="H358" s="276">
        <v>25.370000000000001</v>
      </c>
      <c r="I358" s="277"/>
      <c r="J358" s="273"/>
      <c r="K358" s="273"/>
      <c r="L358" s="278"/>
      <c r="M358" s="279"/>
      <c r="N358" s="280"/>
      <c r="O358" s="280"/>
      <c r="P358" s="280"/>
      <c r="Q358" s="280"/>
      <c r="R358" s="280"/>
      <c r="S358" s="280"/>
      <c r="T358" s="281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82" t="s">
        <v>151</v>
      </c>
      <c r="AU358" s="282" t="s">
        <v>88</v>
      </c>
      <c r="AV358" s="16" t="s">
        <v>231</v>
      </c>
      <c r="AW358" s="16" t="s">
        <v>35</v>
      </c>
      <c r="AX358" s="16" t="s">
        <v>78</v>
      </c>
      <c r="AY358" s="282" t="s">
        <v>141</v>
      </c>
    </row>
    <row r="359" s="13" customFormat="1">
      <c r="A359" s="13"/>
      <c r="B359" s="229"/>
      <c r="C359" s="230"/>
      <c r="D359" s="231" t="s">
        <v>151</v>
      </c>
      <c r="E359" s="232" t="s">
        <v>1</v>
      </c>
      <c r="F359" s="233" t="s">
        <v>358</v>
      </c>
      <c r="G359" s="230"/>
      <c r="H359" s="232" t="s">
        <v>1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151</v>
      </c>
      <c r="AU359" s="239" t="s">
        <v>88</v>
      </c>
      <c r="AV359" s="13" t="s">
        <v>86</v>
      </c>
      <c r="AW359" s="13" t="s">
        <v>35</v>
      </c>
      <c r="AX359" s="13" t="s">
        <v>78</v>
      </c>
      <c r="AY359" s="239" t="s">
        <v>141</v>
      </c>
    </row>
    <row r="360" s="14" customFormat="1">
      <c r="A360" s="14"/>
      <c r="B360" s="240"/>
      <c r="C360" s="241"/>
      <c r="D360" s="231" t="s">
        <v>151</v>
      </c>
      <c r="E360" s="242" t="s">
        <v>1</v>
      </c>
      <c r="F360" s="243" t="s">
        <v>359</v>
      </c>
      <c r="G360" s="241"/>
      <c r="H360" s="244">
        <v>0.47799999999999998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151</v>
      </c>
      <c r="AU360" s="250" t="s">
        <v>88</v>
      </c>
      <c r="AV360" s="14" t="s">
        <v>88</v>
      </c>
      <c r="AW360" s="14" t="s">
        <v>35</v>
      </c>
      <c r="AX360" s="14" t="s">
        <v>78</v>
      </c>
      <c r="AY360" s="250" t="s">
        <v>141</v>
      </c>
    </row>
    <row r="361" s="14" customFormat="1">
      <c r="A361" s="14"/>
      <c r="B361" s="240"/>
      <c r="C361" s="241"/>
      <c r="D361" s="231" t="s">
        <v>151</v>
      </c>
      <c r="E361" s="242" t="s">
        <v>1</v>
      </c>
      <c r="F361" s="243" t="s">
        <v>360</v>
      </c>
      <c r="G361" s="241"/>
      <c r="H361" s="244">
        <v>0.53600000000000003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151</v>
      </c>
      <c r="AU361" s="250" t="s">
        <v>88</v>
      </c>
      <c r="AV361" s="14" t="s">
        <v>88</v>
      </c>
      <c r="AW361" s="14" t="s">
        <v>35</v>
      </c>
      <c r="AX361" s="14" t="s">
        <v>78</v>
      </c>
      <c r="AY361" s="250" t="s">
        <v>141</v>
      </c>
    </row>
    <row r="362" s="14" customFormat="1">
      <c r="A362" s="14"/>
      <c r="B362" s="240"/>
      <c r="C362" s="241"/>
      <c r="D362" s="231" t="s">
        <v>151</v>
      </c>
      <c r="E362" s="242" t="s">
        <v>1</v>
      </c>
      <c r="F362" s="243" t="s">
        <v>361</v>
      </c>
      <c r="G362" s="241"/>
      <c r="H362" s="244">
        <v>0.95699999999999996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151</v>
      </c>
      <c r="AU362" s="250" t="s">
        <v>88</v>
      </c>
      <c r="AV362" s="14" t="s">
        <v>88</v>
      </c>
      <c r="AW362" s="14" t="s">
        <v>35</v>
      </c>
      <c r="AX362" s="14" t="s">
        <v>78</v>
      </c>
      <c r="AY362" s="250" t="s">
        <v>141</v>
      </c>
    </row>
    <row r="363" s="16" customFormat="1">
      <c r="A363" s="16"/>
      <c r="B363" s="272"/>
      <c r="C363" s="273"/>
      <c r="D363" s="231" t="s">
        <v>151</v>
      </c>
      <c r="E363" s="274" t="s">
        <v>1</v>
      </c>
      <c r="F363" s="275" t="s">
        <v>230</v>
      </c>
      <c r="G363" s="273"/>
      <c r="H363" s="276">
        <v>1.9710000000000001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2" t="s">
        <v>151</v>
      </c>
      <c r="AU363" s="282" t="s">
        <v>88</v>
      </c>
      <c r="AV363" s="16" t="s">
        <v>231</v>
      </c>
      <c r="AW363" s="16" t="s">
        <v>35</v>
      </c>
      <c r="AX363" s="16" t="s">
        <v>78</v>
      </c>
      <c r="AY363" s="282" t="s">
        <v>141</v>
      </c>
    </row>
    <row r="364" s="15" customFormat="1">
      <c r="A364" s="15"/>
      <c r="B364" s="251"/>
      <c r="C364" s="252"/>
      <c r="D364" s="231" t="s">
        <v>151</v>
      </c>
      <c r="E364" s="253" t="s">
        <v>1</v>
      </c>
      <c r="F364" s="254" t="s">
        <v>159</v>
      </c>
      <c r="G364" s="252"/>
      <c r="H364" s="255">
        <v>27.341000000000001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1" t="s">
        <v>151</v>
      </c>
      <c r="AU364" s="261" t="s">
        <v>88</v>
      </c>
      <c r="AV364" s="15" t="s">
        <v>149</v>
      </c>
      <c r="AW364" s="15" t="s">
        <v>35</v>
      </c>
      <c r="AX364" s="15" t="s">
        <v>86</v>
      </c>
      <c r="AY364" s="261" t="s">
        <v>141</v>
      </c>
    </row>
    <row r="365" s="2" customFormat="1" ht="21.75" customHeight="1">
      <c r="A365" s="39"/>
      <c r="B365" s="40"/>
      <c r="C365" s="216" t="s">
        <v>366</v>
      </c>
      <c r="D365" s="216" t="s">
        <v>145</v>
      </c>
      <c r="E365" s="217" t="s">
        <v>367</v>
      </c>
      <c r="F365" s="218" t="s">
        <v>368</v>
      </c>
      <c r="G365" s="219" t="s">
        <v>91</v>
      </c>
      <c r="H365" s="220">
        <v>27.225000000000001</v>
      </c>
      <c r="I365" s="221"/>
      <c r="J365" s="222">
        <f>ROUND(I365*H365,2)</f>
        <v>0</v>
      </c>
      <c r="K365" s="218" t="s">
        <v>148</v>
      </c>
      <c r="L365" s="45"/>
      <c r="M365" s="223" t="s">
        <v>1</v>
      </c>
      <c r="N365" s="224" t="s">
        <v>43</v>
      </c>
      <c r="O365" s="92"/>
      <c r="P365" s="225">
        <f>O365*H365</f>
        <v>0</v>
      </c>
      <c r="Q365" s="225">
        <v>0.0082000000000000007</v>
      </c>
      <c r="R365" s="225">
        <f>Q365*H365</f>
        <v>0.22324500000000003</v>
      </c>
      <c r="S365" s="225">
        <v>0</v>
      </c>
      <c r="T365" s="22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7" t="s">
        <v>223</v>
      </c>
      <c r="AT365" s="227" t="s">
        <v>145</v>
      </c>
      <c r="AU365" s="227" t="s">
        <v>88</v>
      </c>
      <c r="AY365" s="18" t="s">
        <v>141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8" t="s">
        <v>86</v>
      </c>
      <c r="BK365" s="228">
        <f>ROUND(I365*H365,2)</f>
        <v>0</v>
      </c>
      <c r="BL365" s="18" t="s">
        <v>223</v>
      </c>
      <c r="BM365" s="227" t="s">
        <v>369</v>
      </c>
    </row>
    <row r="366" s="13" customFormat="1">
      <c r="A366" s="13"/>
      <c r="B366" s="229"/>
      <c r="C366" s="230"/>
      <c r="D366" s="231" t="s">
        <v>151</v>
      </c>
      <c r="E366" s="232" t="s">
        <v>1</v>
      </c>
      <c r="F366" s="233" t="s">
        <v>370</v>
      </c>
      <c r="G366" s="230"/>
      <c r="H366" s="232" t="s">
        <v>1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151</v>
      </c>
      <c r="AU366" s="239" t="s">
        <v>88</v>
      </c>
      <c r="AV366" s="13" t="s">
        <v>86</v>
      </c>
      <c r="AW366" s="13" t="s">
        <v>35</v>
      </c>
      <c r="AX366" s="13" t="s">
        <v>78</v>
      </c>
      <c r="AY366" s="239" t="s">
        <v>141</v>
      </c>
    </row>
    <row r="367" s="14" customFormat="1">
      <c r="A367" s="14"/>
      <c r="B367" s="240"/>
      <c r="C367" s="241"/>
      <c r="D367" s="231" t="s">
        <v>151</v>
      </c>
      <c r="E367" s="242" t="s">
        <v>1</v>
      </c>
      <c r="F367" s="243" t="s">
        <v>226</v>
      </c>
      <c r="G367" s="241"/>
      <c r="H367" s="244">
        <v>14.960000000000001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151</v>
      </c>
      <c r="AU367" s="250" t="s">
        <v>88</v>
      </c>
      <c r="AV367" s="14" t="s">
        <v>88</v>
      </c>
      <c r="AW367" s="14" t="s">
        <v>35</v>
      </c>
      <c r="AX367" s="14" t="s">
        <v>78</v>
      </c>
      <c r="AY367" s="250" t="s">
        <v>141</v>
      </c>
    </row>
    <row r="368" s="14" customFormat="1">
      <c r="A368" s="14"/>
      <c r="B368" s="240"/>
      <c r="C368" s="241"/>
      <c r="D368" s="231" t="s">
        <v>151</v>
      </c>
      <c r="E368" s="242" t="s">
        <v>1</v>
      </c>
      <c r="F368" s="243" t="s">
        <v>227</v>
      </c>
      <c r="G368" s="241"/>
      <c r="H368" s="244">
        <v>2.145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151</v>
      </c>
      <c r="AU368" s="250" t="s">
        <v>88</v>
      </c>
      <c r="AV368" s="14" t="s">
        <v>88</v>
      </c>
      <c r="AW368" s="14" t="s">
        <v>35</v>
      </c>
      <c r="AX368" s="14" t="s">
        <v>78</v>
      </c>
      <c r="AY368" s="250" t="s">
        <v>141</v>
      </c>
    </row>
    <row r="369" s="14" customFormat="1">
      <c r="A369" s="14"/>
      <c r="B369" s="240"/>
      <c r="C369" s="241"/>
      <c r="D369" s="231" t="s">
        <v>151</v>
      </c>
      <c r="E369" s="242" t="s">
        <v>1</v>
      </c>
      <c r="F369" s="243" t="s">
        <v>228</v>
      </c>
      <c r="G369" s="241"/>
      <c r="H369" s="244">
        <v>3.4100000000000001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0" t="s">
        <v>151</v>
      </c>
      <c r="AU369" s="250" t="s">
        <v>88</v>
      </c>
      <c r="AV369" s="14" t="s">
        <v>88</v>
      </c>
      <c r="AW369" s="14" t="s">
        <v>35</v>
      </c>
      <c r="AX369" s="14" t="s">
        <v>78</v>
      </c>
      <c r="AY369" s="250" t="s">
        <v>141</v>
      </c>
    </row>
    <row r="370" s="14" customFormat="1">
      <c r="A370" s="14"/>
      <c r="B370" s="240"/>
      <c r="C370" s="241"/>
      <c r="D370" s="231" t="s">
        <v>151</v>
      </c>
      <c r="E370" s="242" t="s">
        <v>1</v>
      </c>
      <c r="F370" s="243" t="s">
        <v>229</v>
      </c>
      <c r="G370" s="241"/>
      <c r="H370" s="244">
        <v>6.71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151</v>
      </c>
      <c r="AU370" s="250" t="s">
        <v>88</v>
      </c>
      <c r="AV370" s="14" t="s">
        <v>88</v>
      </c>
      <c r="AW370" s="14" t="s">
        <v>35</v>
      </c>
      <c r="AX370" s="14" t="s">
        <v>78</v>
      </c>
      <c r="AY370" s="250" t="s">
        <v>141</v>
      </c>
    </row>
    <row r="371" s="15" customFormat="1">
      <c r="A371" s="15"/>
      <c r="B371" s="251"/>
      <c r="C371" s="252"/>
      <c r="D371" s="231" t="s">
        <v>151</v>
      </c>
      <c r="E371" s="253" t="s">
        <v>1</v>
      </c>
      <c r="F371" s="254" t="s">
        <v>159</v>
      </c>
      <c r="G371" s="252"/>
      <c r="H371" s="255">
        <v>27.225000000000001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1" t="s">
        <v>151</v>
      </c>
      <c r="AU371" s="261" t="s">
        <v>88</v>
      </c>
      <c r="AV371" s="15" t="s">
        <v>149</v>
      </c>
      <c r="AW371" s="15" t="s">
        <v>35</v>
      </c>
      <c r="AX371" s="15" t="s">
        <v>86</v>
      </c>
      <c r="AY371" s="261" t="s">
        <v>141</v>
      </c>
    </row>
    <row r="372" s="2" customFormat="1" ht="24.15" customHeight="1">
      <c r="A372" s="39"/>
      <c r="B372" s="40"/>
      <c r="C372" s="216" t="s">
        <v>371</v>
      </c>
      <c r="D372" s="216" t="s">
        <v>145</v>
      </c>
      <c r="E372" s="217" t="s">
        <v>372</v>
      </c>
      <c r="F372" s="218" t="s">
        <v>373</v>
      </c>
      <c r="G372" s="219" t="s">
        <v>91</v>
      </c>
      <c r="H372" s="220">
        <v>82.132000000000005</v>
      </c>
      <c r="I372" s="221"/>
      <c r="J372" s="222">
        <f>ROUND(I372*H372,2)</f>
        <v>0</v>
      </c>
      <c r="K372" s="218" t="s">
        <v>148</v>
      </c>
      <c r="L372" s="45"/>
      <c r="M372" s="223" t="s">
        <v>1</v>
      </c>
      <c r="N372" s="224" t="s">
        <v>43</v>
      </c>
      <c r="O372" s="92"/>
      <c r="P372" s="225">
        <f>O372*H372</f>
        <v>0</v>
      </c>
      <c r="Q372" s="225">
        <v>0.0097300000000000008</v>
      </c>
      <c r="R372" s="225">
        <f>Q372*H372</f>
        <v>0.79914436000000011</v>
      </c>
      <c r="S372" s="225">
        <v>0</v>
      </c>
      <c r="T372" s="22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7" t="s">
        <v>149</v>
      </c>
      <c r="AT372" s="227" t="s">
        <v>145</v>
      </c>
      <c r="AU372" s="227" t="s">
        <v>88</v>
      </c>
      <c r="AY372" s="18" t="s">
        <v>141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8" t="s">
        <v>86</v>
      </c>
      <c r="BK372" s="228">
        <f>ROUND(I372*H372,2)</f>
        <v>0</v>
      </c>
      <c r="BL372" s="18" t="s">
        <v>149</v>
      </c>
      <c r="BM372" s="227" t="s">
        <v>374</v>
      </c>
    </row>
    <row r="373" s="13" customFormat="1">
      <c r="A373" s="13"/>
      <c r="B373" s="229"/>
      <c r="C373" s="230"/>
      <c r="D373" s="231" t="s">
        <v>151</v>
      </c>
      <c r="E373" s="232" t="s">
        <v>1</v>
      </c>
      <c r="F373" s="233" t="s">
        <v>156</v>
      </c>
      <c r="G373" s="230"/>
      <c r="H373" s="232" t="s">
        <v>1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9" t="s">
        <v>151</v>
      </c>
      <c r="AU373" s="239" t="s">
        <v>88</v>
      </c>
      <c r="AV373" s="13" t="s">
        <v>86</v>
      </c>
      <c r="AW373" s="13" t="s">
        <v>35</v>
      </c>
      <c r="AX373" s="13" t="s">
        <v>78</v>
      </c>
      <c r="AY373" s="239" t="s">
        <v>141</v>
      </c>
    </row>
    <row r="374" s="14" customFormat="1">
      <c r="A374" s="14"/>
      <c r="B374" s="240"/>
      <c r="C374" s="241"/>
      <c r="D374" s="231" t="s">
        <v>151</v>
      </c>
      <c r="E374" s="242" t="s">
        <v>1</v>
      </c>
      <c r="F374" s="243" t="s">
        <v>225</v>
      </c>
      <c r="G374" s="241"/>
      <c r="H374" s="244">
        <v>74.25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151</v>
      </c>
      <c r="AU374" s="250" t="s">
        <v>88</v>
      </c>
      <c r="AV374" s="14" t="s">
        <v>88</v>
      </c>
      <c r="AW374" s="14" t="s">
        <v>35</v>
      </c>
      <c r="AX374" s="14" t="s">
        <v>78</v>
      </c>
      <c r="AY374" s="250" t="s">
        <v>141</v>
      </c>
    </row>
    <row r="375" s="16" customFormat="1">
      <c r="A375" s="16"/>
      <c r="B375" s="272"/>
      <c r="C375" s="273"/>
      <c r="D375" s="231" t="s">
        <v>151</v>
      </c>
      <c r="E375" s="274" t="s">
        <v>1</v>
      </c>
      <c r="F375" s="275" t="s">
        <v>230</v>
      </c>
      <c r="G375" s="273"/>
      <c r="H375" s="276">
        <v>74.25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151</v>
      </c>
      <c r="AU375" s="282" t="s">
        <v>88</v>
      </c>
      <c r="AV375" s="16" t="s">
        <v>231</v>
      </c>
      <c r="AW375" s="16" t="s">
        <v>35</v>
      </c>
      <c r="AX375" s="16" t="s">
        <v>78</v>
      </c>
      <c r="AY375" s="282" t="s">
        <v>141</v>
      </c>
    </row>
    <row r="376" s="13" customFormat="1">
      <c r="A376" s="13"/>
      <c r="B376" s="229"/>
      <c r="C376" s="230"/>
      <c r="D376" s="231" t="s">
        <v>151</v>
      </c>
      <c r="E376" s="232" t="s">
        <v>1</v>
      </c>
      <c r="F376" s="233" t="s">
        <v>375</v>
      </c>
      <c r="G376" s="230"/>
      <c r="H376" s="232" t="s">
        <v>1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151</v>
      </c>
      <c r="AU376" s="239" t="s">
        <v>88</v>
      </c>
      <c r="AV376" s="13" t="s">
        <v>86</v>
      </c>
      <c r="AW376" s="13" t="s">
        <v>35</v>
      </c>
      <c r="AX376" s="13" t="s">
        <v>78</v>
      </c>
      <c r="AY376" s="239" t="s">
        <v>141</v>
      </c>
    </row>
    <row r="377" s="14" customFormat="1">
      <c r="A377" s="14"/>
      <c r="B377" s="240"/>
      <c r="C377" s="241"/>
      <c r="D377" s="231" t="s">
        <v>151</v>
      </c>
      <c r="E377" s="242" t="s">
        <v>1</v>
      </c>
      <c r="F377" s="243" t="s">
        <v>376</v>
      </c>
      <c r="G377" s="241"/>
      <c r="H377" s="244">
        <v>1.9119999999999999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151</v>
      </c>
      <c r="AU377" s="250" t="s">
        <v>88</v>
      </c>
      <c r="AV377" s="14" t="s">
        <v>88</v>
      </c>
      <c r="AW377" s="14" t="s">
        <v>35</v>
      </c>
      <c r="AX377" s="14" t="s">
        <v>78</v>
      </c>
      <c r="AY377" s="250" t="s">
        <v>141</v>
      </c>
    </row>
    <row r="378" s="14" customFormat="1">
      <c r="A378" s="14"/>
      <c r="B378" s="240"/>
      <c r="C378" s="241"/>
      <c r="D378" s="231" t="s">
        <v>151</v>
      </c>
      <c r="E378" s="242" t="s">
        <v>1</v>
      </c>
      <c r="F378" s="243" t="s">
        <v>377</v>
      </c>
      <c r="G378" s="241"/>
      <c r="H378" s="244">
        <v>2.1440000000000001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151</v>
      </c>
      <c r="AU378" s="250" t="s">
        <v>88</v>
      </c>
      <c r="AV378" s="14" t="s">
        <v>88</v>
      </c>
      <c r="AW378" s="14" t="s">
        <v>35</v>
      </c>
      <c r="AX378" s="14" t="s">
        <v>78</v>
      </c>
      <c r="AY378" s="250" t="s">
        <v>141</v>
      </c>
    </row>
    <row r="379" s="14" customFormat="1">
      <c r="A379" s="14"/>
      <c r="B379" s="240"/>
      <c r="C379" s="241"/>
      <c r="D379" s="231" t="s">
        <v>151</v>
      </c>
      <c r="E379" s="242" t="s">
        <v>1</v>
      </c>
      <c r="F379" s="243" t="s">
        <v>378</v>
      </c>
      <c r="G379" s="241"/>
      <c r="H379" s="244">
        <v>3.8260000000000001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151</v>
      </c>
      <c r="AU379" s="250" t="s">
        <v>88</v>
      </c>
      <c r="AV379" s="14" t="s">
        <v>88</v>
      </c>
      <c r="AW379" s="14" t="s">
        <v>35</v>
      </c>
      <c r="AX379" s="14" t="s">
        <v>78</v>
      </c>
      <c r="AY379" s="250" t="s">
        <v>141</v>
      </c>
    </row>
    <row r="380" s="16" customFormat="1">
      <c r="A380" s="16"/>
      <c r="B380" s="272"/>
      <c r="C380" s="273"/>
      <c r="D380" s="231" t="s">
        <v>151</v>
      </c>
      <c r="E380" s="274" t="s">
        <v>1</v>
      </c>
      <c r="F380" s="275" t="s">
        <v>230</v>
      </c>
      <c r="G380" s="273"/>
      <c r="H380" s="276">
        <v>7.8819999999999997</v>
      </c>
      <c r="I380" s="277"/>
      <c r="J380" s="273"/>
      <c r="K380" s="273"/>
      <c r="L380" s="278"/>
      <c r="M380" s="279"/>
      <c r="N380" s="280"/>
      <c r="O380" s="280"/>
      <c r="P380" s="280"/>
      <c r="Q380" s="280"/>
      <c r="R380" s="280"/>
      <c r="S380" s="280"/>
      <c r="T380" s="281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2" t="s">
        <v>151</v>
      </c>
      <c r="AU380" s="282" t="s">
        <v>88</v>
      </c>
      <c r="AV380" s="16" t="s">
        <v>231</v>
      </c>
      <c r="AW380" s="16" t="s">
        <v>35</v>
      </c>
      <c r="AX380" s="16" t="s">
        <v>78</v>
      </c>
      <c r="AY380" s="282" t="s">
        <v>141</v>
      </c>
    </row>
    <row r="381" s="15" customFormat="1">
      <c r="A381" s="15"/>
      <c r="B381" s="251"/>
      <c r="C381" s="252"/>
      <c r="D381" s="231" t="s">
        <v>151</v>
      </c>
      <c r="E381" s="253" t="s">
        <v>1</v>
      </c>
      <c r="F381" s="254" t="s">
        <v>159</v>
      </c>
      <c r="G381" s="252"/>
      <c r="H381" s="255">
        <v>82.132000000000005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1" t="s">
        <v>151</v>
      </c>
      <c r="AU381" s="261" t="s">
        <v>88</v>
      </c>
      <c r="AV381" s="15" t="s">
        <v>149</v>
      </c>
      <c r="AW381" s="15" t="s">
        <v>35</v>
      </c>
      <c r="AX381" s="15" t="s">
        <v>86</v>
      </c>
      <c r="AY381" s="261" t="s">
        <v>141</v>
      </c>
    </row>
    <row r="382" s="2" customFormat="1" ht="24.15" customHeight="1">
      <c r="A382" s="39"/>
      <c r="B382" s="40"/>
      <c r="C382" s="216" t="s">
        <v>379</v>
      </c>
      <c r="D382" s="216" t="s">
        <v>145</v>
      </c>
      <c r="E382" s="217" t="s">
        <v>380</v>
      </c>
      <c r="F382" s="218" t="s">
        <v>381</v>
      </c>
      <c r="G382" s="219" t="s">
        <v>91</v>
      </c>
      <c r="H382" s="220">
        <v>109.357</v>
      </c>
      <c r="I382" s="221"/>
      <c r="J382" s="222">
        <f>ROUND(I382*H382,2)</f>
        <v>0</v>
      </c>
      <c r="K382" s="218" t="s">
        <v>148</v>
      </c>
      <c r="L382" s="45"/>
      <c r="M382" s="223" t="s">
        <v>1</v>
      </c>
      <c r="N382" s="224" t="s">
        <v>43</v>
      </c>
      <c r="O382" s="92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7" t="s">
        <v>149</v>
      </c>
      <c r="AT382" s="227" t="s">
        <v>145</v>
      </c>
      <c r="AU382" s="227" t="s">
        <v>88</v>
      </c>
      <c r="AY382" s="18" t="s">
        <v>141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8" t="s">
        <v>86</v>
      </c>
      <c r="BK382" s="228">
        <f>ROUND(I382*H382,2)</f>
        <v>0</v>
      </c>
      <c r="BL382" s="18" t="s">
        <v>149</v>
      </c>
      <c r="BM382" s="227" t="s">
        <v>382</v>
      </c>
    </row>
    <row r="383" s="13" customFormat="1">
      <c r="A383" s="13"/>
      <c r="B383" s="229"/>
      <c r="C383" s="230"/>
      <c r="D383" s="231" t="s">
        <v>151</v>
      </c>
      <c r="E383" s="232" t="s">
        <v>1</v>
      </c>
      <c r="F383" s="233" t="s">
        <v>156</v>
      </c>
      <c r="G383" s="230"/>
      <c r="H383" s="232" t="s">
        <v>1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151</v>
      </c>
      <c r="AU383" s="239" t="s">
        <v>88</v>
      </c>
      <c r="AV383" s="13" t="s">
        <v>86</v>
      </c>
      <c r="AW383" s="13" t="s">
        <v>35</v>
      </c>
      <c r="AX383" s="13" t="s">
        <v>78</v>
      </c>
      <c r="AY383" s="239" t="s">
        <v>141</v>
      </c>
    </row>
    <row r="384" s="14" customFormat="1">
      <c r="A384" s="14"/>
      <c r="B384" s="240"/>
      <c r="C384" s="241"/>
      <c r="D384" s="231" t="s">
        <v>151</v>
      </c>
      <c r="E384" s="242" t="s">
        <v>1</v>
      </c>
      <c r="F384" s="243" t="s">
        <v>225</v>
      </c>
      <c r="G384" s="241"/>
      <c r="H384" s="244">
        <v>74.25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151</v>
      </c>
      <c r="AU384" s="250" t="s">
        <v>88</v>
      </c>
      <c r="AV384" s="14" t="s">
        <v>88</v>
      </c>
      <c r="AW384" s="14" t="s">
        <v>35</v>
      </c>
      <c r="AX384" s="14" t="s">
        <v>78</v>
      </c>
      <c r="AY384" s="250" t="s">
        <v>141</v>
      </c>
    </row>
    <row r="385" s="14" customFormat="1">
      <c r="A385" s="14"/>
      <c r="B385" s="240"/>
      <c r="C385" s="241"/>
      <c r="D385" s="231" t="s">
        <v>151</v>
      </c>
      <c r="E385" s="242" t="s">
        <v>1</v>
      </c>
      <c r="F385" s="243" t="s">
        <v>226</v>
      </c>
      <c r="G385" s="241"/>
      <c r="H385" s="244">
        <v>14.960000000000001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151</v>
      </c>
      <c r="AU385" s="250" t="s">
        <v>88</v>
      </c>
      <c r="AV385" s="14" t="s">
        <v>88</v>
      </c>
      <c r="AW385" s="14" t="s">
        <v>35</v>
      </c>
      <c r="AX385" s="14" t="s">
        <v>78</v>
      </c>
      <c r="AY385" s="250" t="s">
        <v>141</v>
      </c>
    </row>
    <row r="386" s="14" customFormat="1">
      <c r="A386" s="14"/>
      <c r="B386" s="240"/>
      <c r="C386" s="241"/>
      <c r="D386" s="231" t="s">
        <v>151</v>
      </c>
      <c r="E386" s="242" t="s">
        <v>1</v>
      </c>
      <c r="F386" s="243" t="s">
        <v>227</v>
      </c>
      <c r="G386" s="241"/>
      <c r="H386" s="244">
        <v>2.145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151</v>
      </c>
      <c r="AU386" s="250" t="s">
        <v>88</v>
      </c>
      <c r="AV386" s="14" t="s">
        <v>88</v>
      </c>
      <c r="AW386" s="14" t="s">
        <v>35</v>
      </c>
      <c r="AX386" s="14" t="s">
        <v>78</v>
      </c>
      <c r="AY386" s="250" t="s">
        <v>141</v>
      </c>
    </row>
    <row r="387" s="14" customFormat="1">
      <c r="A387" s="14"/>
      <c r="B387" s="240"/>
      <c r="C387" s="241"/>
      <c r="D387" s="231" t="s">
        <v>151</v>
      </c>
      <c r="E387" s="242" t="s">
        <v>1</v>
      </c>
      <c r="F387" s="243" t="s">
        <v>228</v>
      </c>
      <c r="G387" s="241"/>
      <c r="H387" s="244">
        <v>3.4100000000000001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151</v>
      </c>
      <c r="AU387" s="250" t="s">
        <v>88</v>
      </c>
      <c r="AV387" s="14" t="s">
        <v>88</v>
      </c>
      <c r="AW387" s="14" t="s">
        <v>35</v>
      </c>
      <c r="AX387" s="14" t="s">
        <v>78</v>
      </c>
      <c r="AY387" s="250" t="s">
        <v>141</v>
      </c>
    </row>
    <row r="388" s="14" customFormat="1">
      <c r="A388" s="14"/>
      <c r="B388" s="240"/>
      <c r="C388" s="241"/>
      <c r="D388" s="231" t="s">
        <v>151</v>
      </c>
      <c r="E388" s="242" t="s">
        <v>1</v>
      </c>
      <c r="F388" s="243" t="s">
        <v>229</v>
      </c>
      <c r="G388" s="241"/>
      <c r="H388" s="244">
        <v>6.71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151</v>
      </c>
      <c r="AU388" s="250" t="s">
        <v>88</v>
      </c>
      <c r="AV388" s="14" t="s">
        <v>88</v>
      </c>
      <c r="AW388" s="14" t="s">
        <v>35</v>
      </c>
      <c r="AX388" s="14" t="s">
        <v>78</v>
      </c>
      <c r="AY388" s="250" t="s">
        <v>141</v>
      </c>
    </row>
    <row r="389" s="16" customFormat="1">
      <c r="A389" s="16"/>
      <c r="B389" s="272"/>
      <c r="C389" s="273"/>
      <c r="D389" s="231" t="s">
        <v>151</v>
      </c>
      <c r="E389" s="274" t="s">
        <v>1</v>
      </c>
      <c r="F389" s="275" t="s">
        <v>230</v>
      </c>
      <c r="G389" s="273"/>
      <c r="H389" s="276">
        <v>101.47499999999999</v>
      </c>
      <c r="I389" s="277"/>
      <c r="J389" s="273"/>
      <c r="K389" s="273"/>
      <c r="L389" s="278"/>
      <c r="M389" s="279"/>
      <c r="N389" s="280"/>
      <c r="O389" s="280"/>
      <c r="P389" s="280"/>
      <c r="Q389" s="280"/>
      <c r="R389" s="280"/>
      <c r="S389" s="280"/>
      <c r="T389" s="281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2" t="s">
        <v>151</v>
      </c>
      <c r="AU389" s="282" t="s">
        <v>88</v>
      </c>
      <c r="AV389" s="16" t="s">
        <v>231</v>
      </c>
      <c r="AW389" s="16" t="s">
        <v>35</v>
      </c>
      <c r="AX389" s="16" t="s">
        <v>78</v>
      </c>
      <c r="AY389" s="282" t="s">
        <v>141</v>
      </c>
    </row>
    <row r="390" s="13" customFormat="1">
      <c r="A390" s="13"/>
      <c r="B390" s="229"/>
      <c r="C390" s="230"/>
      <c r="D390" s="231" t="s">
        <v>151</v>
      </c>
      <c r="E390" s="232" t="s">
        <v>1</v>
      </c>
      <c r="F390" s="233" t="s">
        <v>172</v>
      </c>
      <c r="G390" s="230"/>
      <c r="H390" s="232" t="s">
        <v>1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151</v>
      </c>
      <c r="AU390" s="239" t="s">
        <v>88</v>
      </c>
      <c r="AV390" s="13" t="s">
        <v>86</v>
      </c>
      <c r="AW390" s="13" t="s">
        <v>35</v>
      </c>
      <c r="AX390" s="13" t="s">
        <v>78</v>
      </c>
      <c r="AY390" s="239" t="s">
        <v>141</v>
      </c>
    </row>
    <row r="391" s="14" customFormat="1">
      <c r="A391" s="14"/>
      <c r="B391" s="240"/>
      <c r="C391" s="241"/>
      <c r="D391" s="231" t="s">
        <v>151</v>
      </c>
      <c r="E391" s="242" t="s">
        <v>1</v>
      </c>
      <c r="F391" s="243" t="s">
        <v>376</v>
      </c>
      <c r="G391" s="241"/>
      <c r="H391" s="244">
        <v>1.9119999999999999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151</v>
      </c>
      <c r="AU391" s="250" t="s">
        <v>88</v>
      </c>
      <c r="AV391" s="14" t="s">
        <v>88</v>
      </c>
      <c r="AW391" s="14" t="s">
        <v>35</v>
      </c>
      <c r="AX391" s="14" t="s">
        <v>78</v>
      </c>
      <c r="AY391" s="250" t="s">
        <v>141</v>
      </c>
    </row>
    <row r="392" s="14" customFormat="1">
      <c r="A392" s="14"/>
      <c r="B392" s="240"/>
      <c r="C392" s="241"/>
      <c r="D392" s="231" t="s">
        <v>151</v>
      </c>
      <c r="E392" s="242" t="s">
        <v>1</v>
      </c>
      <c r="F392" s="243" t="s">
        <v>377</v>
      </c>
      <c r="G392" s="241"/>
      <c r="H392" s="244">
        <v>2.1440000000000001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151</v>
      </c>
      <c r="AU392" s="250" t="s">
        <v>88</v>
      </c>
      <c r="AV392" s="14" t="s">
        <v>88</v>
      </c>
      <c r="AW392" s="14" t="s">
        <v>35</v>
      </c>
      <c r="AX392" s="14" t="s">
        <v>78</v>
      </c>
      <c r="AY392" s="250" t="s">
        <v>141</v>
      </c>
    </row>
    <row r="393" s="14" customFormat="1">
      <c r="A393" s="14"/>
      <c r="B393" s="240"/>
      <c r="C393" s="241"/>
      <c r="D393" s="231" t="s">
        <v>151</v>
      </c>
      <c r="E393" s="242" t="s">
        <v>1</v>
      </c>
      <c r="F393" s="243" t="s">
        <v>378</v>
      </c>
      <c r="G393" s="241"/>
      <c r="H393" s="244">
        <v>3.8260000000000001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151</v>
      </c>
      <c r="AU393" s="250" t="s">
        <v>88</v>
      </c>
      <c r="AV393" s="14" t="s">
        <v>88</v>
      </c>
      <c r="AW393" s="14" t="s">
        <v>35</v>
      </c>
      <c r="AX393" s="14" t="s">
        <v>78</v>
      </c>
      <c r="AY393" s="250" t="s">
        <v>141</v>
      </c>
    </row>
    <row r="394" s="16" customFormat="1">
      <c r="A394" s="16"/>
      <c r="B394" s="272"/>
      <c r="C394" s="273"/>
      <c r="D394" s="231" t="s">
        <v>151</v>
      </c>
      <c r="E394" s="274" t="s">
        <v>1</v>
      </c>
      <c r="F394" s="275" t="s">
        <v>230</v>
      </c>
      <c r="G394" s="273"/>
      <c r="H394" s="276">
        <v>7.8819999999999997</v>
      </c>
      <c r="I394" s="277"/>
      <c r="J394" s="273"/>
      <c r="K394" s="273"/>
      <c r="L394" s="278"/>
      <c r="M394" s="279"/>
      <c r="N394" s="280"/>
      <c r="O394" s="280"/>
      <c r="P394" s="280"/>
      <c r="Q394" s="280"/>
      <c r="R394" s="280"/>
      <c r="S394" s="280"/>
      <c r="T394" s="281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2" t="s">
        <v>151</v>
      </c>
      <c r="AU394" s="282" t="s">
        <v>88</v>
      </c>
      <c r="AV394" s="16" t="s">
        <v>231</v>
      </c>
      <c r="AW394" s="16" t="s">
        <v>35</v>
      </c>
      <c r="AX394" s="16" t="s">
        <v>78</v>
      </c>
      <c r="AY394" s="282" t="s">
        <v>141</v>
      </c>
    </row>
    <row r="395" s="15" customFormat="1">
      <c r="A395" s="15"/>
      <c r="B395" s="251"/>
      <c r="C395" s="252"/>
      <c r="D395" s="231" t="s">
        <v>151</v>
      </c>
      <c r="E395" s="253" t="s">
        <v>1</v>
      </c>
      <c r="F395" s="254" t="s">
        <v>159</v>
      </c>
      <c r="G395" s="252"/>
      <c r="H395" s="255">
        <v>109.357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1" t="s">
        <v>151</v>
      </c>
      <c r="AU395" s="261" t="s">
        <v>88</v>
      </c>
      <c r="AV395" s="15" t="s">
        <v>149</v>
      </c>
      <c r="AW395" s="15" t="s">
        <v>35</v>
      </c>
      <c r="AX395" s="15" t="s">
        <v>86</v>
      </c>
      <c r="AY395" s="261" t="s">
        <v>141</v>
      </c>
    </row>
    <row r="396" s="2" customFormat="1" ht="24.15" customHeight="1">
      <c r="A396" s="39"/>
      <c r="B396" s="40"/>
      <c r="C396" s="216" t="s">
        <v>383</v>
      </c>
      <c r="D396" s="216" t="s">
        <v>145</v>
      </c>
      <c r="E396" s="217" t="s">
        <v>384</v>
      </c>
      <c r="F396" s="218" t="s">
        <v>385</v>
      </c>
      <c r="G396" s="219" t="s">
        <v>91</v>
      </c>
      <c r="H396" s="220">
        <v>109.357</v>
      </c>
      <c r="I396" s="221"/>
      <c r="J396" s="222">
        <f>ROUND(I396*H396,2)</f>
        <v>0</v>
      </c>
      <c r="K396" s="218" t="s">
        <v>148</v>
      </c>
      <c r="L396" s="45"/>
      <c r="M396" s="223" t="s">
        <v>1</v>
      </c>
      <c r="N396" s="224" t="s">
        <v>43</v>
      </c>
      <c r="O396" s="92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7" t="s">
        <v>149</v>
      </c>
      <c r="AT396" s="227" t="s">
        <v>145</v>
      </c>
      <c r="AU396" s="227" t="s">
        <v>88</v>
      </c>
      <c r="AY396" s="18" t="s">
        <v>141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8" t="s">
        <v>86</v>
      </c>
      <c r="BK396" s="228">
        <f>ROUND(I396*H396,2)</f>
        <v>0</v>
      </c>
      <c r="BL396" s="18" t="s">
        <v>149</v>
      </c>
      <c r="BM396" s="227" t="s">
        <v>386</v>
      </c>
    </row>
    <row r="397" s="13" customFormat="1">
      <c r="A397" s="13"/>
      <c r="B397" s="229"/>
      <c r="C397" s="230"/>
      <c r="D397" s="231" t="s">
        <v>151</v>
      </c>
      <c r="E397" s="232" t="s">
        <v>1</v>
      </c>
      <c r="F397" s="233" t="s">
        <v>156</v>
      </c>
      <c r="G397" s="230"/>
      <c r="H397" s="232" t="s">
        <v>1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151</v>
      </c>
      <c r="AU397" s="239" t="s">
        <v>88</v>
      </c>
      <c r="AV397" s="13" t="s">
        <v>86</v>
      </c>
      <c r="AW397" s="13" t="s">
        <v>35</v>
      </c>
      <c r="AX397" s="13" t="s">
        <v>78</v>
      </c>
      <c r="AY397" s="239" t="s">
        <v>141</v>
      </c>
    </row>
    <row r="398" s="14" customFormat="1">
      <c r="A398" s="14"/>
      <c r="B398" s="240"/>
      <c r="C398" s="241"/>
      <c r="D398" s="231" t="s">
        <v>151</v>
      </c>
      <c r="E398" s="242" t="s">
        <v>1</v>
      </c>
      <c r="F398" s="243" t="s">
        <v>225</v>
      </c>
      <c r="G398" s="241"/>
      <c r="H398" s="244">
        <v>74.25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0" t="s">
        <v>151</v>
      </c>
      <c r="AU398" s="250" t="s">
        <v>88</v>
      </c>
      <c r="AV398" s="14" t="s">
        <v>88</v>
      </c>
      <c r="AW398" s="14" t="s">
        <v>35</v>
      </c>
      <c r="AX398" s="14" t="s">
        <v>78</v>
      </c>
      <c r="AY398" s="250" t="s">
        <v>141</v>
      </c>
    </row>
    <row r="399" s="14" customFormat="1">
      <c r="A399" s="14"/>
      <c r="B399" s="240"/>
      <c r="C399" s="241"/>
      <c r="D399" s="231" t="s">
        <v>151</v>
      </c>
      <c r="E399" s="242" t="s">
        <v>1</v>
      </c>
      <c r="F399" s="243" t="s">
        <v>226</v>
      </c>
      <c r="G399" s="241"/>
      <c r="H399" s="244">
        <v>14.960000000000001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151</v>
      </c>
      <c r="AU399" s="250" t="s">
        <v>88</v>
      </c>
      <c r="AV399" s="14" t="s">
        <v>88</v>
      </c>
      <c r="AW399" s="14" t="s">
        <v>35</v>
      </c>
      <c r="AX399" s="14" t="s">
        <v>78</v>
      </c>
      <c r="AY399" s="250" t="s">
        <v>141</v>
      </c>
    </row>
    <row r="400" s="14" customFormat="1">
      <c r="A400" s="14"/>
      <c r="B400" s="240"/>
      <c r="C400" s="241"/>
      <c r="D400" s="231" t="s">
        <v>151</v>
      </c>
      <c r="E400" s="242" t="s">
        <v>1</v>
      </c>
      <c r="F400" s="243" t="s">
        <v>227</v>
      </c>
      <c r="G400" s="241"/>
      <c r="H400" s="244">
        <v>2.145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0" t="s">
        <v>151</v>
      </c>
      <c r="AU400" s="250" t="s">
        <v>88</v>
      </c>
      <c r="AV400" s="14" t="s">
        <v>88</v>
      </c>
      <c r="AW400" s="14" t="s">
        <v>35</v>
      </c>
      <c r="AX400" s="14" t="s">
        <v>78</v>
      </c>
      <c r="AY400" s="250" t="s">
        <v>141</v>
      </c>
    </row>
    <row r="401" s="14" customFormat="1">
      <c r="A401" s="14"/>
      <c r="B401" s="240"/>
      <c r="C401" s="241"/>
      <c r="D401" s="231" t="s">
        <v>151</v>
      </c>
      <c r="E401" s="242" t="s">
        <v>1</v>
      </c>
      <c r="F401" s="243" t="s">
        <v>228</v>
      </c>
      <c r="G401" s="241"/>
      <c r="H401" s="244">
        <v>3.4100000000000001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151</v>
      </c>
      <c r="AU401" s="250" t="s">
        <v>88</v>
      </c>
      <c r="AV401" s="14" t="s">
        <v>88</v>
      </c>
      <c r="AW401" s="14" t="s">
        <v>35</v>
      </c>
      <c r="AX401" s="14" t="s">
        <v>78</v>
      </c>
      <c r="AY401" s="250" t="s">
        <v>141</v>
      </c>
    </row>
    <row r="402" s="14" customFormat="1">
      <c r="A402" s="14"/>
      <c r="B402" s="240"/>
      <c r="C402" s="241"/>
      <c r="D402" s="231" t="s">
        <v>151</v>
      </c>
      <c r="E402" s="242" t="s">
        <v>1</v>
      </c>
      <c r="F402" s="243" t="s">
        <v>229</v>
      </c>
      <c r="G402" s="241"/>
      <c r="H402" s="244">
        <v>6.71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0" t="s">
        <v>151</v>
      </c>
      <c r="AU402" s="250" t="s">
        <v>88</v>
      </c>
      <c r="AV402" s="14" t="s">
        <v>88</v>
      </c>
      <c r="AW402" s="14" t="s">
        <v>35</v>
      </c>
      <c r="AX402" s="14" t="s">
        <v>78</v>
      </c>
      <c r="AY402" s="250" t="s">
        <v>141</v>
      </c>
    </row>
    <row r="403" s="16" customFormat="1">
      <c r="A403" s="16"/>
      <c r="B403" s="272"/>
      <c r="C403" s="273"/>
      <c r="D403" s="231" t="s">
        <v>151</v>
      </c>
      <c r="E403" s="274" t="s">
        <v>1</v>
      </c>
      <c r="F403" s="275" t="s">
        <v>230</v>
      </c>
      <c r="G403" s="273"/>
      <c r="H403" s="276">
        <v>101.47499999999999</v>
      </c>
      <c r="I403" s="277"/>
      <c r="J403" s="273"/>
      <c r="K403" s="273"/>
      <c r="L403" s="278"/>
      <c r="M403" s="279"/>
      <c r="N403" s="280"/>
      <c r="O403" s="280"/>
      <c r="P403" s="280"/>
      <c r="Q403" s="280"/>
      <c r="R403" s="280"/>
      <c r="S403" s="280"/>
      <c r="T403" s="281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2" t="s">
        <v>151</v>
      </c>
      <c r="AU403" s="282" t="s">
        <v>88</v>
      </c>
      <c r="AV403" s="16" t="s">
        <v>231</v>
      </c>
      <c r="AW403" s="16" t="s">
        <v>35</v>
      </c>
      <c r="AX403" s="16" t="s">
        <v>78</v>
      </c>
      <c r="AY403" s="282" t="s">
        <v>141</v>
      </c>
    </row>
    <row r="404" s="13" customFormat="1">
      <c r="A404" s="13"/>
      <c r="B404" s="229"/>
      <c r="C404" s="230"/>
      <c r="D404" s="231" t="s">
        <v>151</v>
      </c>
      <c r="E404" s="232" t="s">
        <v>1</v>
      </c>
      <c r="F404" s="233" t="s">
        <v>172</v>
      </c>
      <c r="G404" s="230"/>
      <c r="H404" s="232" t="s">
        <v>1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151</v>
      </c>
      <c r="AU404" s="239" t="s">
        <v>88</v>
      </c>
      <c r="AV404" s="13" t="s">
        <v>86</v>
      </c>
      <c r="AW404" s="13" t="s">
        <v>35</v>
      </c>
      <c r="AX404" s="13" t="s">
        <v>78</v>
      </c>
      <c r="AY404" s="239" t="s">
        <v>141</v>
      </c>
    </row>
    <row r="405" s="14" customFormat="1">
      <c r="A405" s="14"/>
      <c r="B405" s="240"/>
      <c r="C405" s="241"/>
      <c r="D405" s="231" t="s">
        <v>151</v>
      </c>
      <c r="E405" s="242" t="s">
        <v>1</v>
      </c>
      <c r="F405" s="243" t="s">
        <v>376</v>
      </c>
      <c r="G405" s="241"/>
      <c r="H405" s="244">
        <v>1.9119999999999999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151</v>
      </c>
      <c r="AU405" s="250" t="s">
        <v>88</v>
      </c>
      <c r="AV405" s="14" t="s">
        <v>88</v>
      </c>
      <c r="AW405" s="14" t="s">
        <v>35</v>
      </c>
      <c r="AX405" s="14" t="s">
        <v>78</v>
      </c>
      <c r="AY405" s="250" t="s">
        <v>141</v>
      </c>
    </row>
    <row r="406" s="14" customFormat="1">
      <c r="A406" s="14"/>
      <c r="B406" s="240"/>
      <c r="C406" s="241"/>
      <c r="D406" s="231" t="s">
        <v>151</v>
      </c>
      <c r="E406" s="242" t="s">
        <v>1</v>
      </c>
      <c r="F406" s="243" t="s">
        <v>377</v>
      </c>
      <c r="G406" s="241"/>
      <c r="H406" s="244">
        <v>2.1440000000000001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0" t="s">
        <v>151</v>
      </c>
      <c r="AU406" s="250" t="s">
        <v>88</v>
      </c>
      <c r="AV406" s="14" t="s">
        <v>88</v>
      </c>
      <c r="AW406" s="14" t="s">
        <v>35</v>
      </c>
      <c r="AX406" s="14" t="s">
        <v>78</v>
      </c>
      <c r="AY406" s="250" t="s">
        <v>141</v>
      </c>
    </row>
    <row r="407" s="14" customFormat="1">
      <c r="A407" s="14"/>
      <c r="B407" s="240"/>
      <c r="C407" s="241"/>
      <c r="D407" s="231" t="s">
        <v>151</v>
      </c>
      <c r="E407" s="242" t="s">
        <v>1</v>
      </c>
      <c r="F407" s="243" t="s">
        <v>378</v>
      </c>
      <c r="G407" s="241"/>
      <c r="H407" s="244">
        <v>3.8260000000000001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0" t="s">
        <v>151</v>
      </c>
      <c r="AU407" s="250" t="s">
        <v>88</v>
      </c>
      <c r="AV407" s="14" t="s">
        <v>88</v>
      </c>
      <c r="AW407" s="14" t="s">
        <v>35</v>
      </c>
      <c r="AX407" s="14" t="s">
        <v>78</v>
      </c>
      <c r="AY407" s="250" t="s">
        <v>141</v>
      </c>
    </row>
    <row r="408" s="16" customFormat="1">
      <c r="A408" s="16"/>
      <c r="B408" s="272"/>
      <c r="C408" s="273"/>
      <c r="D408" s="231" t="s">
        <v>151</v>
      </c>
      <c r="E408" s="274" t="s">
        <v>1</v>
      </c>
      <c r="F408" s="275" t="s">
        <v>230</v>
      </c>
      <c r="G408" s="273"/>
      <c r="H408" s="276">
        <v>7.8819999999999997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2" t="s">
        <v>151</v>
      </c>
      <c r="AU408" s="282" t="s">
        <v>88</v>
      </c>
      <c r="AV408" s="16" t="s">
        <v>231</v>
      </c>
      <c r="AW408" s="16" t="s">
        <v>35</v>
      </c>
      <c r="AX408" s="16" t="s">
        <v>78</v>
      </c>
      <c r="AY408" s="282" t="s">
        <v>141</v>
      </c>
    </row>
    <row r="409" s="15" customFormat="1">
      <c r="A409" s="15"/>
      <c r="B409" s="251"/>
      <c r="C409" s="252"/>
      <c r="D409" s="231" t="s">
        <v>151</v>
      </c>
      <c r="E409" s="253" t="s">
        <v>1</v>
      </c>
      <c r="F409" s="254" t="s">
        <v>159</v>
      </c>
      <c r="G409" s="252"/>
      <c r="H409" s="255">
        <v>109.357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1" t="s">
        <v>151</v>
      </c>
      <c r="AU409" s="261" t="s">
        <v>88</v>
      </c>
      <c r="AV409" s="15" t="s">
        <v>149</v>
      </c>
      <c r="AW409" s="15" t="s">
        <v>35</v>
      </c>
      <c r="AX409" s="15" t="s">
        <v>86</v>
      </c>
      <c r="AY409" s="261" t="s">
        <v>141</v>
      </c>
    </row>
    <row r="410" s="2" customFormat="1" ht="24.15" customHeight="1">
      <c r="A410" s="39"/>
      <c r="B410" s="40"/>
      <c r="C410" s="216" t="s">
        <v>387</v>
      </c>
      <c r="D410" s="216" t="s">
        <v>145</v>
      </c>
      <c r="E410" s="217" t="s">
        <v>388</v>
      </c>
      <c r="F410" s="218" t="s">
        <v>389</v>
      </c>
      <c r="G410" s="219" t="s">
        <v>91</v>
      </c>
      <c r="H410" s="220">
        <v>5</v>
      </c>
      <c r="I410" s="221"/>
      <c r="J410" s="222">
        <f>ROUND(I410*H410,2)</f>
        <v>0</v>
      </c>
      <c r="K410" s="218" t="s">
        <v>148</v>
      </c>
      <c r="L410" s="45"/>
      <c r="M410" s="223" t="s">
        <v>1</v>
      </c>
      <c r="N410" s="224" t="s">
        <v>43</v>
      </c>
      <c r="O410" s="92"/>
      <c r="P410" s="225">
        <f>O410*H410</f>
        <v>0</v>
      </c>
      <c r="Q410" s="225">
        <v>0.00098999999999999999</v>
      </c>
      <c r="R410" s="225">
        <f>Q410*H410</f>
        <v>0.0049499999999999995</v>
      </c>
      <c r="S410" s="225">
        <v>0</v>
      </c>
      <c r="T410" s="22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7" t="s">
        <v>149</v>
      </c>
      <c r="AT410" s="227" t="s">
        <v>145</v>
      </c>
      <c r="AU410" s="227" t="s">
        <v>88</v>
      </c>
      <c r="AY410" s="18" t="s">
        <v>141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8" t="s">
        <v>86</v>
      </c>
      <c r="BK410" s="228">
        <f>ROUND(I410*H410,2)</f>
        <v>0</v>
      </c>
      <c r="BL410" s="18" t="s">
        <v>149</v>
      </c>
      <c r="BM410" s="227" t="s">
        <v>390</v>
      </c>
    </row>
    <row r="411" s="13" customFormat="1">
      <c r="A411" s="13"/>
      <c r="B411" s="229"/>
      <c r="C411" s="230"/>
      <c r="D411" s="231" t="s">
        <v>151</v>
      </c>
      <c r="E411" s="232" t="s">
        <v>1</v>
      </c>
      <c r="F411" s="233" t="s">
        <v>391</v>
      </c>
      <c r="G411" s="230"/>
      <c r="H411" s="232" t="s">
        <v>1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151</v>
      </c>
      <c r="AU411" s="239" t="s">
        <v>88</v>
      </c>
      <c r="AV411" s="13" t="s">
        <v>86</v>
      </c>
      <c r="AW411" s="13" t="s">
        <v>35</v>
      </c>
      <c r="AX411" s="13" t="s">
        <v>78</v>
      </c>
      <c r="AY411" s="239" t="s">
        <v>141</v>
      </c>
    </row>
    <row r="412" s="14" customFormat="1">
      <c r="A412" s="14"/>
      <c r="B412" s="240"/>
      <c r="C412" s="241"/>
      <c r="D412" s="231" t="s">
        <v>151</v>
      </c>
      <c r="E412" s="242" t="s">
        <v>1</v>
      </c>
      <c r="F412" s="243" t="s">
        <v>220</v>
      </c>
      <c r="G412" s="241"/>
      <c r="H412" s="244">
        <v>5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0" t="s">
        <v>151</v>
      </c>
      <c r="AU412" s="250" t="s">
        <v>88</v>
      </c>
      <c r="AV412" s="14" t="s">
        <v>88</v>
      </c>
      <c r="AW412" s="14" t="s">
        <v>35</v>
      </c>
      <c r="AX412" s="14" t="s">
        <v>86</v>
      </c>
      <c r="AY412" s="250" t="s">
        <v>141</v>
      </c>
    </row>
    <row r="413" s="2" customFormat="1" ht="24.15" customHeight="1">
      <c r="A413" s="39"/>
      <c r="B413" s="40"/>
      <c r="C413" s="216" t="s">
        <v>392</v>
      </c>
      <c r="D413" s="216" t="s">
        <v>145</v>
      </c>
      <c r="E413" s="217" t="s">
        <v>393</v>
      </c>
      <c r="F413" s="218" t="s">
        <v>394</v>
      </c>
      <c r="G413" s="219" t="s">
        <v>91</v>
      </c>
      <c r="H413" s="220">
        <v>5</v>
      </c>
      <c r="I413" s="221"/>
      <c r="J413" s="222">
        <f>ROUND(I413*H413,2)</f>
        <v>0</v>
      </c>
      <c r="K413" s="218" t="s">
        <v>148</v>
      </c>
      <c r="L413" s="45"/>
      <c r="M413" s="223" t="s">
        <v>1</v>
      </c>
      <c r="N413" s="224" t="s">
        <v>43</v>
      </c>
      <c r="O413" s="92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7" t="s">
        <v>149</v>
      </c>
      <c r="AT413" s="227" t="s">
        <v>145</v>
      </c>
      <c r="AU413" s="227" t="s">
        <v>88</v>
      </c>
      <c r="AY413" s="18" t="s">
        <v>141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8" t="s">
        <v>86</v>
      </c>
      <c r="BK413" s="228">
        <f>ROUND(I413*H413,2)</f>
        <v>0</v>
      </c>
      <c r="BL413" s="18" t="s">
        <v>149</v>
      </c>
      <c r="BM413" s="227" t="s">
        <v>395</v>
      </c>
    </row>
    <row r="414" s="13" customFormat="1">
      <c r="A414" s="13"/>
      <c r="B414" s="229"/>
      <c r="C414" s="230"/>
      <c r="D414" s="231" t="s">
        <v>151</v>
      </c>
      <c r="E414" s="232" t="s">
        <v>1</v>
      </c>
      <c r="F414" s="233" t="s">
        <v>396</v>
      </c>
      <c r="G414" s="230"/>
      <c r="H414" s="232" t="s">
        <v>1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151</v>
      </c>
      <c r="AU414" s="239" t="s">
        <v>88</v>
      </c>
      <c r="AV414" s="13" t="s">
        <v>86</v>
      </c>
      <c r="AW414" s="13" t="s">
        <v>35</v>
      </c>
      <c r="AX414" s="13" t="s">
        <v>78</v>
      </c>
      <c r="AY414" s="239" t="s">
        <v>141</v>
      </c>
    </row>
    <row r="415" s="14" customFormat="1">
      <c r="A415" s="14"/>
      <c r="B415" s="240"/>
      <c r="C415" s="241"/>
      <c r="D415" s="231" t="s">
        <v>151</v>
      </c>
      <c r="E415" s="242" t="s">
        <v>1</v>
      </c>
      <c r="F415" s="243" t="s">
        <v>220</v>
      </c>
      <c r="G415" s="241"/>
      <c r="H415" s="244">
        <v>5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0" t="s">
        <v>151</v>
      </c>
      <c r="AU415" s="250" t="s">
        <v>88</v>
      </c>
      <c r="AV415" s="14" t="s">
        <v>88</v>
      </c>
      <c r="AW415" s="14" t="s">
        <v>35</v>
      </c>
      <c r="AX415" s="14" t="s">
        <v>86</v>
      </c>
      <c r="AY415" s="250" t="s">
        <v>141</v>
      </c>
    </row>
    <row r="416" s="2" customFormat="1" ht="24.15" customHeight="1">
      <c r="A416" s="39"/>
      <c r="B416" s="40"/>
      <c r="C416" s="216" t="s">
        <v>397</v>
      </c>
      <c r="D416" s="216" t="s">
        <v>145</v>
      </c>
      <c r="E416" s="217" t="s">
        <v>398</v>
      </c>
      <c r="F416" s="218" t="s">
        <v>399</v>
      </c>
      <c r="G416" s="219" t="s">
        <v>91</v>
      </c>
      <c r="H416" s="220">
        <v>5</v>
      </c>
      <c r="I416" s="221"/>
      <c r="J416" s="222">
        <f>ROUND(I416*H416,2)</f>
        <v>0</v>
      </c>
      <c r="K416" s="218" t="s">
        <v>148</v>
      </c>
      <c r="L416" s="45"/>
      <c r="M416" s="223" t="s">
        <v>1</v>
      </c>
      <c r="N416" s="224" t="s">
        <v>43</v>
      </c>
      <c r="O416" s="92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7" t="s">
        <v>149</v>
      </c>
      <c r="AT416" s="227" t="s">
        <v>145</v>
      </c>
      <c r="AU416" s="227" t="s">
        <v>88</v>
      </c>
      <c r="AY416" s="18" t="s">
        <v>141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8" t="s">
        <v>86</v>
      </c>
      <c r="BK416" s="228">
        <f>ROUND(I416*H416,2)</f>
        <v>0</v>
      </c>
      <c r="BL416" s="18" t="s">
        <v>149</v>
      </c>
      <c r="BM416" s="227" t="s">
        <v>400</v>
      </c>
    </row>
    <row r="417" s="13" customFormat="1">
      <c r="A417" s="13"/>
      <c r="B417" s="229"/>
      <c r="C417" s="230"/>
      <c r="D417" s="231" t="s">
        <v>151</v>
      </c>
      <c r="E417" s="232" t="s">
        <v>1</v>
      </c>
      <c r="F417" s="233" t="s">
        <v>396</v>
      </c>
      <c r="G417" s="230"/>
      <c r="H417" s="232" t="s">
        <v>1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151</v>
      </c>
      <c r="AU417" s="239" t="s">
        <v>88</v>
      </c>
      <c r="AV417" s="13" t="s">
        <v>86</v>
      </c>
      <c r="AW417" s="13" t="s">
        <v>35</v>
      </c>
      <c r="AX417" s="13" t="s">
        <v>78</v>
      </c>
      <c r="AY417" s="239" t="s">
        <v>141</v>
      </c>
    </row>
    <row r="418" s="14" customFormat="1">
      <c r="A418" s="14"/>
      <c r="B418" s="240"/>
      <c r="C418" s="241"/>
      <c r="D418" s="231" t="s">
        <v>151</v>
      </c>
      <c r="E418" s="242" t="s">
        <v>1</v>
      </c>
      <c r="F418" s="243" t="s">
        <v>220</v>
      </c>
      <c r="G418" s="241"/>
      <c r="H418" s="244">
        <v>5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0" t="s">
        <v>151</v>
      </c>
      <c r="AU418" s="250" t="s">
        <v>88</v>
      </c>
      <c r="AV418" s="14" t="s">
        <v>88</v>
      </c>
      <c r="AW418" s="14" t="s">
        <v>35</v>
      </c>
      <c r="AX418" s="14" t="s">
        <v>86</v>
      </c>
      <c r="AY418" s="250" t="s">
        <v>141</v>
      </c>
    </row>
    <row r="419" s="2" customFormat="1" ht="24.15" customHeight="1">
      <c r="A419" s="39"/>
      <c r="B419" s="40"/>
      <c r="C419" s="216" t="s">
        <v>401</v>
      </c>
      <c r="D419" s="216" t="s">
        <v>145</v>
      </c>
      <c r="E419" s="217" t="s">
        <v>402</v>
      </c>
      <c r="F419" s="218" t="s">
        <v>403</v>
      </c>
      <c r="G419" s="219" t="s">
        <v>91</v>
      </c>
      <c r="H419" s="220">
        <v>5</v>
      </c>
      <c r="I419" s="221"/>
      <c r="J419" s="222">
        <f>ROUND(I419*H419,2)</f>
        <v>0</v>
      </c>
      <c r="K419" s="218" t="s">
        <v>148</v>
      </c>
      <c r="L419" s="45"/>
      <c r="M419" s="223" t="s">
        <v>1</v>
      </c>
      <c r="N419" s="224" t="s">
        <v>43</v>
      </c>
      <c r="O419" s="92"/>
      <c r="P419" s="225">
        <f>O419*H419</f>
        <v>0</v>
      </c>
      <c r="Q419" s="225">
        <v>0.0020999999999999999</v>
      </c>
      <c r="R419" s="225">
        <f>Q419*H419</f>
        <v>0.010499999999999999</v>
      </c>
      <c r="S419" s="225">
        <v>0</v>
      </c>
      <c r="T419" s="22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7" t="s">
        <v>223</v>
      </c>
      <c r="AT419" s="227" t="s">
        <v>145</v>
      </c>
      <c r="AU419" s="227" t="s">
        <v>88</v>
      </c>
      <c r="AY419" s="18" t="s">
        <v>141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8" t="s">
        <v>86</v>
      </c>
      <c r="BK419" s="228">
        <f>ROUND(I419*H419,2)</f>
        <v>0</v>
      </c>
      <c r="BL419" s="18" t="s">
        <v>223</v>
      </c>
      <c r="BM419" s="227" t="s">
        <v>404</v>
      </c>
    </row>
    <row r="420" s="13" customFormat="1">
      <c r="A420" s="13"/>
      <c r="B420" s="229"/>
      <c r="C420" s="230"/>
      <c r="D420" s="231" t="s">
        <v>151</v>
      </c>
      <c r="E420" s="232" t="s">
        <v>1</v>
      </c>
      <c r="F420" s="233" t="s">
        <v>391</v>
      </c>
      <c r="G420" s="230"/>
      <c r="H420" s="232" t="s">
        <v>1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9" t="s">
        <v>151</v>
      </c>
      <c r="AU420" s="239" t="s">
        <v>88</v>
      </c>
      <c r="AV420" s="13" t="s">
        <v>86</v>
      </c>
      <c r="AW420" s="13" t="s">
        <v>35</v>
      </c>
      <c r="AX420" s="13" t="s">
        <v>78</v>
      </c>
      <c r="AY420" s="239" t="s">
        <v>141</v>
      </c>
    </row>
    <row r="421" s="14" customFormat="1">
      <c r="A421" s="14"/>
      <c r="B421" s="240"/>
      <c r="C421" s="241"/>
      <c r="D421" s="231" t="s">
        <v>151</v>
      </c>
      <c r="E421" s="242" t="s">
        <v>1</v>
      </c>
      <c r="F421" s="243" t="s">
        <v>220</v>
      </c>
      <c r="G421" s="241"/>
      <c r="H421" s="244">
        <v>5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0" t="s">
        <v>151</v>
      </c>
      <c r="AU421" s="250" t="s">
        <v>88</v>
      </c>
      <c r="AV421" s="14" t="s">
        <v>88</v>
      </c>
      <c r="AW421" s="14" t="s">
        <v>35</v>
      </c>
      <c r="AX421" s="14" t="s">
        <v>86</v>
      </c>
      <c r="AY421" s="250" t="s">
        <v>141</v>
      </c>
    </row>
    <row r="422" s="2" customFormat="1" ht="24.15" customHeight="1">
      <c r="A422" s="39"/>
      <c r="B422" s="40"/>
      <c r="C422" s="216" t="s">
        <v>405</v>
      </c>
      <c r="D422" s="216" t="s">
        <v>145</v>
      </c>
      <c r="E422" s="217" t="s">
        <v>406</v>
      </c>
      <c r="F422" s="218" t="s">
        <v>407</v>
      </c>
      <c r="G422" s="219" t="s">
        <v>91</v>
      </c>
      <c r="H422" s="220">
        <v>5</v>
      </c>
      <c r="I422" s="221"/>
      <c r="J422" s="222">
        <f>ROUND(I422*H422,2)</f>
        <v>0</v>
      </c>
      <c r="K422" s="218" t="s">
        <v>148</v>
      </c>
      <c r="L422" s="45"/>
      <c r="M422" s="223" t="s">
        <v>1</v>
      </c>
      <c r="N422" s="224" t="s">
        <v>43</v>
      </c>
      <c r="O422" s="92"/>
      <c r="P422" s="225">
        <f>O422*H422</f>
        <v>0</v>
      </c>
      <c r="Q422" s="225">
        <v>0.0015</v>
      </c>
      <c r="R422" s="225">
        <f>Q422*H422</f>
        <v>0.0074999999999999997</v>
      </c>
      <c r="S422" s="225">
        <v>0</v>
      </c>
      <c r="T422" s="22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7" t="s">
        <v>149</v>
      </c>
      <c r="AT422" s="227" t="s">
        <v>145</v>
      </c>
      <c r="AU422" s="227" t="s">
        <v>88</v>
      </c>
      <c r="AY422" s="18" t="s">
        <v>141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8" t="s">
        <v>86</v>
      </c>
      <c r="BK422" s="228">
        <f>ROUND(I422*H422,2)</f>
        <v>0</v>
      </c>
      <c r="BL422" s="18" t="s">
        <v>149</v>
      </c>
      <c r="BM422" s="227" t="s">
        <v>408</v>
      </c>
    </row>
    <row r="423" s="13" customFormat="1">
      <c r="A423" s="13"/>
      <c r="B423" s="229"/>
      <c r="C423" s="230"/>
      <c r="D423" s="231" t="s">
        <v>151</v>
      </c>
      <c r="E423" s="232" t="s">
        <v>1</v>
      </c>
      <c r="F423" s="233" t="s">
        <v>396</v>
      </c>
      <c r="G423" s="230"/>
      <c r="H423" s="232" t="s">
        <v>1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151</v>
      </c>
      <c r="AU423" s="239" t="s">
        <v>88</v>
      </c>
      <c r="AV423" s="13" t="s">
        <v>86</v>
      </c>
      <c r="AW423" s="13" t="s">
        <v>35</v>
      </c>
      <c r="AX423" s="13" t="s">
        <v>78</v>
      </c>
      <c r="AY423" s="239" t="s">
        <v>141</v>
      </c>
    </row>
    <row r="424" s="14" customFormat="1">
      <c r="A424" s="14"/>
      <c r="B424" s="240"/>
      <c r="C424" s="241"/>
      <c r="D424" s="231" t="s">
        <v>151</v>
      </c>
      <c r="E424" s="242" t="s">
        <v>1</v>
      </c>
      <c r="F424" s="243" t="s">
        <v>220</v>
      </c>
      <c r="G424" s="241"/>
      <c r="H424" s="244">
        <v>5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151</v>
      </c>
      <c r="AU424" s="250" t="s">
        <v>88</v>
      </c>
      <c r="AV424" s="14" t="s">
        <v>88</v>
      </c>
      <c r="AW424" s="14" t="s">
        <v>35</v>
      </c>
      <c r="AX424" s="14" t="s">
        <v>86</v>
      </c>
      <c r="AY424" s="250" t="s">
        <v>141</v>
      </c>
    </row>
    <row r="425" s="2" customFormat="1" ht="24.15" customHeight="1">
      <c r="A425" s="39"/>
      <c r="B425" s="40"/>
      <c r="C425" s="216" t="s">
        <v>409</v>
      </c>
      <c r="D425" s="216" t="s">
        <v>145</v>
      </c>
      <c r="E425" s="217" t="s">
        <v>410</v>
      </c>
      <c r="F425" s="218" t="s">
        <v>411</v>
      </c>
      <c r="G425" s="219" t="s">
        <v>91</v>
      </c>
      <c r="H425" s="220">
        <v>5</v>
      </c>
      <c r="I425" s="221"/>
      <c r="J425" s="222">
        <f>ROUND(I425*H425,2)</f>
        <v>0</v>
      </c>
      <c r="K425" s="218" t="s">
        <v>148</v>
      </c>
      <c r="L425" s="45"/>
      <c r="M425" s="223" t="s">
        <v>1</v>
      </c>
      <c r="N425" s="224" t="s">
        <v>43</v>
      </c>
      <c r="O425" s="92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7" t="s">
        <v>149</v>
      </c>
      <c r="AT425" s="227" t="s">
        <v>145</v>
      </c>
      <c r="AU425" s="227" t="s">
        <v>88</v>
      </c>
      <c r="AY425" s="18" t="s">
        <v>141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8" t="s">
        <v>86</v>
      </c>
      <c r="BK425" s="228">
        <f>ROUND(I425*H425,2)</f>
        <v>0</v>
      </c>
      <c r="BL425" s="18" t="s">
        <v>149</v>
      </c>
      <c r="BM425" s="227" t="s">
        <v>412</v>
      </c>
    </row>
    <row r="426" s="13" customFormat="1">
      <c r="A426" s="13"/>
      <c r="B426" s="229"/>
      <c r="C426" s="230"/>
      <c r="D426" s="231" t="s">
        <v>151</v>
      </c>
      <c r="E426" s="232" t="s">
        <v>1</v>
      </c>
      <c r="F426" s="233" t="s">
        <v>396</v>
      </c>
      <c r="G426" s="230"/>
      <c r="H426" s="232" t="s">
        <v>1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9" t="s">
        <v>151</v>
      </c>
      <c r="AU426" s="239" t="s">
        <v>88</v>
      </c>
      <c r="AV426" s="13" t="s">
        <v>86</v>
      </c>
      <c r="AW426" s="13" t="s">
        <v>35</v>
      </c>
      <c r="AX426" s="13" t="s">
        <v>78</v>
      </c>
      <c r="AY426" s="239" t="s">
        <v>141</v>
      </c>
    </row>
    <row r="427" s="14" customFormat="1">
      <c r="A427" s="14"/>
      <c r="B427" s="240"/>
      <c r="C427" s="241"/>
      <c r="D427" s="231" t="s">
        <v>151</v>
      </c>
      <c r="E427" s="242" t="s">
        <v>1</v>
      </c>
      <c r="F427" s="243" t="s">
        <v>220</v>
      </c>
      <c r="G427" s="241"/>
      <c r="H427" s="244">
        <v>5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0" t="s">
        <v>151</v>
      </c>
      <c r="AU427" s="250" t="s">
        <v>88</v>
      </c>
      <c r="AV427" s="14" t="s">
        <v>88</v>
      </c>
      <c r="AW427" s="14" t="s">
        <v>35</v>
      </c>
      <c r="AX427" s="14" t="s">
        <v>86</v>
      </c>
      <c r="AY427" s="250" t="s">
        <v>141</v>
      </c>
    </row>
    <row r="428" s="2" customFormat="1" ht="24.15" customHeight="1">
      <c r="A428" s="39"/>
      <c r="B428" s="40"/>
      <c r="C428" s="216" t="s">
        <v>413</v>
      </c>
      <c r="D428" s="216" t="s">
        <v>145</v>
      </c>
      <c r="E428" s="217" t="s">
        <v>414</v>
      </c>
      <c r="F428" s="218" t="s">
        <v>415</v>
      </c>
      <c r="G428" s="219" t="s">
        <v>91</v>
      </c>
      <c r="H428" s="220">
        <v>5</v>
      </c>
      <c r="I428" s="221"/>
      <c r="J428" s="222">
        <f>ROUND(I428*H428,2)</f>
        <v>0</v>
      </c>
      <c r="K428" s="218" t="s">
        <v>148</v>
      </c>
      <c r="L428" s="45"/>
      <c r="M428" s="223" t="s">
        <v>1</v>
      </c>
      <c r="N428" s="224" t="s">
        <v>43</v>
      </c>
      <c r="O428" s="92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7" t="s">
        <v>149</v>
      </c>
      <c r="AT428" s="227" t="s">
        <v>145</v>
      </c>
      <c r="AU428" s="227" t="s">
        <v>88</v>
      </c>
      <c r="AY428" s="18" t="s">
        <v>141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8" t="s">
        <v>86</v>
      </c>
      <c r="BK428" s="228">
        <f>ROUND(I428*H428,2)</f>
        <v>0</v>
      </c>
      <c r="BL428" s="18" t="s">
        <v>149</v>
      </c>
      <c r="BM428" s="227" t="s">
        <v>416</v>
      </c>
    </row>
    <row r="429" s="13" customFormat="1">
      <c r="A429" s="13"/>
      <c r="B429" s="229"/>
      <c r="C429" s="230"/>
      <c r="D429" s="231" t="s">
        <v>151</v>
      </c>
      <c r="E429" s="232" t="s">
        <v>1</v>
      </c>
      <c r="F429" s="233" t="s">
        <v>396</v>
      </c>
      <c r="G429" s="230"/>
      <c r="H429" s="232" t="s">
        <v>1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151</v>
      </c>
      <c r="AU429" s="239" t="s">
        <v>88</v>
      </c>
      <c r="AV429" s="13" t="s">
        <v>86</v>
      </c>
      <c r="AW429" s="13" t="s">
        <v>35</v>
      </c>
      <c r="AX429" s="13" t="s">
        <v>78</v>
      </c>
      <c r="AY429" s="239" t="s">
        <v>141</v>
      </c>
    </row>
    <row r="430" s="14" customFormat="1">
      <c r="A430" s="14"/>
      <c r="B430" s="240"/>
      <c r="C430" s="241"/>
      <c r="D430" s="231" t="s">
        <v>151</v>
      </c>
      <c r="E430" s="242" t="s">
        <v>1</v>
      </c>
      <c r="F430" s="243" t="s">
        <v>220</v>
      </c>
      <c r="G430" s="241"/>
      <c r="H430" s="244">
        <v>5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151</v>
      </c>
      <c r="AU430" s="250" t="s">
        <v>88</v>
      </c>
      <c r="AV430" s="14" t="s">
        <v>88</v>
      </c>
      <c r="AW430" s="14" t="s">
        <v>35</v>
      </c>
      <c r="AX430" s="14" t="s">
        <v>86</v>
      </c>
      <c r="AY430" s="250" t="s">
        <v>141</v>
      </c>
    </row>
    <row r="431" s="2" customFormat="1" ht="24.15" customHeight="1">
      <c r="A431" s="39"/>
      <c r="B431" s="40"/>
      <c r="C431" s="216" t="s">
        <v>417</v>
      </c>
      <c r="D431" s="216" t="s">
        <v>145</v>
      </c>
      <c r="E431" s="217" t="s">
        <v>418</v>
      </c>
      <c r="F431" s="218" t="s">
        <v>419</v>
      </c>
      <c r="G431" s="219" t="s">
        <v>91</v>
      </c>
      <c r="H431" s="220">
        <v>26.007000000000001</v>
      </c>
      <c r="I431" s="221"/>
      <c r="J431" s="222">
        <f>ROUND(I431*H431,2)</f>
        <v>0</v>
      </c>
      <c r="K431" s="218" t="s">
        <v>148</v>
      </c>
      <c r="L431" s="45"/>
      <c r="M431" s="223" t="s">
        <v>1</v>
      </c>
      <c r="N431" s="224" t="s">
        <v>43</v>
      </c>
      <c r="O431" s="92"/>
      <c r="P431" s="225">
        <f>O431*H431</f>
        <v>0</v>
      </c>
      <c r="Q431" s="225">
        <v>0.00109</v>
      </c>
      <c r="R431" s="225">
        <f>Q431*H431</f>
        <v>0.028347630000000002</v>
      </c>
      <c r="S431" s="225">
        <v>0</v>
      </c>
      <c r="T431" s="22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7" t="s">
        <v>149</v>
      </c>
      <c r="AT431" s="227" t="s">
        <v>145</v>
      </c>
      <c r="AU431" s="227" t="s">
        <v>88</v>
      </c>
      <c r="AY431" s="18" t="s">
        <v>141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8" t="s">
        <v>86</v>
      </c>
      <c r="BK431" s="228">
        <f>ROUND(I431*H431,2)</f>
        <v>0</v>
      </c>
      <c r="BL431" s="18" t="s">
        <v>149</v>
      </c>
      <c r="BM431" s="227" t="s">
        <v>420</v>
      </c>
    </row>
    <row r="432" s="13" customFormat="1">
      <c r="A432" s="13"/>
      <c r="B432" s="229"/>
      <c r="C432" s="230"/>
      <c r="D432" s="231" t="s">
        <v>151</v>
      </c>
      <c r="E432" s="232" t="s">
        <v>1</v>
      </c>
      <c r="F432" s="233" t="s">
        <v>421</v>
      </c>
      <c r="G432" s="230"/>
      <c r="H432" s="232" t="s">
        <v>1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151</v>
      </c>
      <c r="AU432" s="239" t="s">
        <v>88</v>
      </c>
      <c r="AV432" s="13" t="s">
        <v>86</v>
      </c>
      <c r="AW432" s="13" t="s">
        <v>35</v>
      </c>
      <c r="AX432" s="13" t="s">
        <v>78</v>
      </c>
      <c r="AY432" s="239" t="s">
        <v>141</v>
      </c>
    </row>
    <row r="433" s="14" customFormat="1">
      <c r="A433" s="14"/>
      <c r="B433" s="240"/>
      <c r="C433" s="241"/>
      <c r="D433" s="231" t="s">
        <v>151</v>
      </c>
      <c r="E433" s="242" t="s">
        <v>1</v>
      </c>
      <c r="F433" s="243" t="s">
        <v>376</v>
      </c>
      <c r="G433" s="241"/>
      <c r="H433" s="244">
        <v>1.9119999999999999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0" t="s">
        <v>151</v>
      </c>
      <c r="AU433" s="250" t="s">
        <v>88</v>
      </c>
      <c r="AV433" s="14" t="s">
        <v>88</v>
      </c>
      <c r="AW433" s="14" t="s">
        <v>35</v>
      </c>
      <c r="AX433" s="14" t="s">
        <v>78</v>
      </c>
      <c r="AY433" s="250" t="s">
        <v>141</v>
      </c>
    </row>
    <row r="434" s="14" customFormat="1">
      <c r="A434" s="14"/>
      <c r="B434" s="240"/>
      <c r="C434" s="241"/>
      <c r="D434" s="231" t="s">
        <v>151</v>
      </c>
      <c r="E434" s="242" t="s">
        <v>1</v>
      </c>
      <c r="F434" s="243" t="s">
        <v>377</v>
      </c>
      <c r="G434" s="241"/>
      <c r="H434" s="244">
        <v>2.1440000000000001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0" t="s">
        <v>151</v>
      </c>
      <c r="AU434" s="250" t="s">
        <v>88</v>
      </c>
      <c r="AV434" s="14" t="s">
        <v>88</v>
      </c>
      <c r="AW434" s="14" t="s">
        <v>35</v>
      </c>
      <c r="AX434" s="14" t="s">
        <v>78</v>
      </c>
      <c r="AY434" s="250" t="s">
        <v>141</v>
      </c>
    </row>
    <row r="435" s="14" customFormat="1">
      <c r="A435" s="14"/>
      <c r="B435" s="240"/>
      <c r="C435" s="241"/>
      <c r="D435" s="231" t="s">
        <v>151</v>
      </c>
      <c r="E435" s="242" t="s">
        <v>1</v>
      </c>
      <c r="F435" s="243" t="s">
        <v>378</v>
      </c>
      <c r="G435" s="241"/>
      <c r="H435" s="244">
        <v>3.8260000000000001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0" t="s">
        <v>151</v>
      </c>
      <c r="AU435" s="250" t="s">
        <v>88</v>
      </c>
      <c r="AV435" s="14" t="s">
        <v>88</v>
      </c>
      <c r="AW435" s="14" t="s">
        <v>35</v>
      </c>
      <c r="AX435" s="14" t="s">
        <v>78</v>
      </c>
      <c r="AY435" s="250" t="s">
        <v>141</v>
      </c>
    </row>
    <row r="436" s="14" customFormat="1">
      <c r="A436" s="14"/>
      <c r="B436" s="240"/>
      <c r="C436" s="241"/>
      <c r="D436" s="231" t="s">
        <v>151</v>
      </c>
      <c r="E436" s="242" t="s">
        <v>1</v>
      </c>
      <c r="F436" s="243" t="s">
        <v>235</v>
      </c>
      <c r="G436" s="241"/>
      <c r="H436" s="244">
        <v>4.5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0" t="s">
        <v>151</v>
      </c>
      <c r="AU436" s="250" t="s">
        <v>88</v>
      </c>
      <c r="AV436" s="14" t="s">
        <v>88</v>
      </c>
      <c r="AW436" s="14" t="s">
        <v>35</v>
      </c>
      <c r="AX436" s="14" t="s">
        <v>78</v>
      </c>
      <c r="AY436" s="250" t="s">
        <v>141</v>
      </c>
    </row>
    <row r="437" s="14" customFormat="1">
      <c r="A437" s="14"/>
      <c r="B437" s="240"/>
      <c r="C437" s="241"/>
      <c r="D437" s="231" t="s">
        <v>151</v>
      </c>
      <c r="E437" s="242" t="s">
        <v>1</v>
      </c>
      <c r="F437" s="243" t="s">
        <v>236</v>
      </c>
      <c r="G437" s="241"/>
      <c r="H437" s="244">
        <v>5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0" t="s">
        <v>151</v>
      </c>
      <c r="AU437" s="250" t="s">
        <v>88</v>
      </c>
      <c r="AV437" s="14" t="s">
        <v>88</v>
      </c>
      <c r="AW437" s="14" t="s">
        <v>35</v>
      </c>
      <c r="AX437" s="14" t="s">
        <v>78</v>
      </c>
      <c r="AY437" s="250" t="s">
        <v>141</v>
      </c>
    </row>
    <row r="438" s="14" customFormat="1">
      <c r="A438" s="14"/>
      <c r="B438" s="240"/>
      <c r="C438" s="241"/>
      <c r="D438" s="231" t="s">
        <v>151</v>
      </c>
      <c r="E438" s="242" t="s">
        <v>1</v>
      </c>
      <c r="F438" s="243" t="s">
        <v>237</v>
      </c>
      <c r="G438" s="241"/>
      <c r="H438" s="244">
        <v>8.625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0" t="s">
        <v>151</v>
      </c>
      <c r="AU438" s="250" t="s">
        <v>88</v>
      </c>
      <c r="AV438" s="14" t="s">
        <v>88</v>
      </c>
      <c r="AW438" s="14" t="s">
        <v>35</v>
      </c>
      <c r="AX438" s="14" t="s">
        <v>78</v>
      </c>
      <c r="AY438" s="250" t="s">
        <v>141</v>
      </c>
    </row>
    <row r="439" s="15" customFormat="1">
      <c r="A439" s="15"/>
      <c r="B439" s="251"/>
      <c r="C439" s="252"/>
      <c r="D439" s="231" t="s">
        <v>151</v>
      </c>
      <c r="E439" s="253" t="s">
        <v>1</v>
      </c>
      <c r="F439" s="254" t="s">
        <v>159</v>
      </c>
      <c r="G439" s="252"/>
      <c r="H439" s="255">
        <v>26.007000000000001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1" t="s">
        <v>151</v>
      </c>
      <c r="AU439" s="261" t="s">
        <v>88</v>
      </c>
      <c r="AV439" s="15" t="s">
        <v>149</v>
      </c>
      <c r="AW439" s="15" t="s">
        <v>35</v>
      </c>
      <c r="AX439" s="15" t="s">
        <v>86</v>
      </c>
      <c r="AY439" s="261" t="s">
        <v>141</v>
      </c>
    </row>
    <row r="440" s="2" customFormat="1" ht="24.15" customHeight="1">
      <c r="A440" s="39"/>
      <c r="B440" s="40"/>
      <c r="C440" s="216" t="s">
        <v>422</v>
      </c>
      <c r="D440" s="216" t="s">
        <v>145</v>
      </c>
      <c r="E440" s="217" t="s">
        <v>423</v>
      </c>
      <c r="F440" s="218" t="s">
        <v>424</v>
      </c>
      <c r="G440" s="219" t="s">
        <v>91</v>
      </c>
      <c r="H440" s="220">
        <v>101.47499999999999</v>
      </c>
      <c r="I440" s="221"/>
      <c r="J440" s="222">
        <f>ROUND(I440*H440,2)</f>
        <v>0</v>
      </c>
      <c r="K440" s="218" t="s">
        <v>148</v>
      </c>
      <c r="L440" s="45"/>
      <c r="M440" s="223" t="s">
        <v>1</v>
      </c>
      <c r="N440" s="224" t="s">
        <v>43</v>
      </c>
      <c r="O440" s="92"/>
      <c r="P440" s="225">
        <f>O440*H440</f>
        <v>0</v>
      </c>
      <c r="Q440" s="225">
        <v>0.0030300000000000001</v>
      </c>
      <c r="R440" s="225">
        <f>Q440*H440</f>
        <v>0.30746924999999997</v>
      </c>
      <c r="S440" s="225">
        <v>0</v>
      </c>
      <c r="T440" s="22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7" t="s">
        <v>149</v>
      </c>
      <c r="AT440" s="227" t="s">
        <v>145</v>
      </c>
      <c r="AU440" s="227" t="s">
        <v>88</v>
      </c>
      <c r="AY440" s="18" t="s">
        <v>141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8" t="s">
        <v>86</v>
      </c>
      <c r="BK440" s="228">
        <f>ROUND(I440*H440,2)</f>
        <v>0</v>
      </c>
      <c r="BL440" s="18" t="s">
        <v>149</v>
      </c>
      <c r="BM440" s="227" t="s">
        <v>425</v>
      </c>
    </row>
    <row r="441" s="13" customFormat="1">
      <c r="A441" s="13"/>
      <c r="B441" s="229"/>
      <c r="C441" s="230"/>
      <c r="D441" s="231" t="s">
        <v>151</v>
      </c>
      <c r="E441" s="232" t="s">
        <v>1</v>
      </c>
      <c r="F441" s="233" t="s">
        <v>426</v>
      </c>
      <c r="G441" s="230"/>
      <c r="H441" s="232" t="s">
        <v>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9" t="s">
        <v>151</v>
      </c>
      <c r="AU441" s="239" t="s">
        <v>88</v>
      </c>
      <c r="AV441" s="13" t="s">
        <v>86</v>
      </c>
      <c r="AW441" s="13" t="s">
        <v>35</v>
      </c>
      <c r="AX441" s="13" t="s">
        <v>78</v>
      </c>
      <c r="AY441" s="239" t="s">
        <v>141</v>
      </c>
    </row>
    <row r="442" s="14" customFormat="1">
      <c r="A442" s="14"/>
      <c r="B442" s="240"/>
      <c r="C442" s="241"/>
      <c r="D442" s="231" t="s">
        <v>151</v>
      </c>
      <c r="E442" s="242" t="s">
        <v>1</v>
      </c>
      <c r="F442" s="243" t="s">
        <v>225</v>
      </c>
      <c r="G442" s="241"/>
      <c r="H442" s="244">
        <v>74.25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0" t="s">
        <v>151</v>
      </c>
      <c r="AU442" s="250" t="s">
        <v>88</v>
      </c>
      <c r="AV442" s="14" t="s">
        <v>88</v>
      </c>
      <c r="AW442" s="14" t="s">
        <v>35</v>
      </c>
      <c r="AX442" s="14" t="s">
        <v>78</v>
      </c>
      <c r="AY442" s="250" t="s">
        <v>141</v>
      </c>
    </row>
    <row r="443" s="14" customFormat="1">
      <c r="A443" s="14"/>
      <c r="B443" s="240"/>
      <c r="C443" s="241"/>
      <c r="D443" s="231" t="s">
        <v>151</v>
      </c>
      <c r="E443" s="242" t="s">
        <v>1</v>
      </c>
      <c r="F443" s="243" t="s">
        <v>226</v>
      </c>
      <c r="G443" s="241"/>
      <c r="H443" s="244">
        <v>14.960000000000001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0" t="s">
        <v>151</v>
      </c>
      <c r="AU443" s="250" t="s">
        <v>88</v>
      </c>
      <c r="AV443" s="14" t="s">
        <v>88</v>
      </c>
      <c r="AW443" s="14" t="s">
        <v>35</v>
      </c>
      <c r="AX443" s="14" t="s">
        <v>78</v>
      </c>
      <c r="AY443" s="250" t="s">
        <v>141</v>
      </c>
    </row>
    <row r="444" s="14" customFormat="1">
      <c r="A444" s="14"/>
      <c r="B444" s="240"/>
      <c r="C444" s="241"/>
      <c r="D444" s="231" t="s">
        <v>151</v>
      </c>
      <c r="E444" s="242" t="s">
        <v>1</v>
      </c>
      <c r="F444" s="243" t="s">
        <v>227</v>
      </c>
      <c r="G444" s="241"/>
      <c r="H444" s="244">
        <v>2.145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0" t="s">
        <v>151</v>
      </c>
      <c r="AU444" s="250" t="s">
        <v>88</v>
      </c>
      <c r="AV444" s="14" t="s">
        <v>88</v>
      </c>
      <c r="AW444" s="14" t="s">
        <v>35</v>
      </c>
      <c r="AX444" s="14" t="s">
        <v>78</v>
      </c>
      <c r="AY444" s="250" t="s">
        <v>141</v>
      </c>
    </row>
    <row r="445" s="14" customFormat="1">
      <c r="A445" s="14"/>
      <c r="B445" s="240"/>
      <c r="C445" s="241"/>
      <c r="D445" s="231" t="s">
        <v>151</v>
      </c>
      <c r="E445" s="242" t="s">
        <v>1</v>
      </c>
      <c r="F445" s="243" t="s">
        <v>228</v>
      </c>
      <c r="G445" s="241"/>
      <c r="H445" s="244">
        <v>3.4100000000000001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0" t="s">
        <v>151</v>
      </c>
      <c r="AU445" s="250" t="s">
        <v>88</v>
      </c>
      <c r="AV445" s="14" t="s">
        <v>88</v>
      </c>
      <c r="AW445" s="14" t="s">
        <v>35</v>
      </c>
      <c r="AX445" s="14" t="s">
        <v>78</v>
      </c>
      <c r="AY445" s="250" t="s">
        <v>141</v>
      </c>
    </row>
    <row r="446" s="14" customFormat="1">
      <c r="A446" s="14"/>
      <c r="B446" s="240"/>
      <c r="C446" s="241"/>
      <c r="D446" s="231" t="s">
        <v>151</v>
      </c>
      <c r="E446" s="242" t="s">
        <v>1</v>
      </c>
      <c r="F446" s="243" t="s">
        <v>229</v>
      </c>
      <c r="G446" s="241"/>
      <c r="H446" s="244">
        <v>6.71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151</v>
      </c>
      <c r="AU446" s="250" t="s">
        <v>88</v>
      </c>
      <c r="AV446" s="14" t="s">
        <v>88</v>
      </c>
      <c r="AW446" s="14" t="s">
        <v>35</v>
      </c>
      <c r="AX446" s="14" t="s">
        <v>78</v>
      </c>
      <c r="AY446" s="250" t="s">
        <v>141</v>
      </c>
    </row>
    <row r="447" s="15" customFormat="1">
      <c r="A447" s="15"/>
      <c r="B447" s="251"/>
      <c r="C447" s="252"/>
      <c r="D447" s="231" t="s">
        <v>151</v>
      </c>
      <c r="E447" s="253" t="s">
        <v>1</v>
      </c>
      <c r="F447" s="254" t="s">
        <v>159</v>
      </c>
      <c r="G447" s="252"/>
      <c r="H447" s="255">
        <v>101.47499999999999</v>
      </c>
      <c r="I447" s="256"/>
      <c r="J447" s="252"/>
      <c r="K447" s="252"/>
      <c r="L447" s="257"/>
      <c r="M447" s="258"/>
      <c r="N447" s="259"/>
      <c r="O447" s="259"/>
      <c r="P447" s="259"/>
      <c r="Q447" s="259"/>
      <c r="R447" s="259"/>
      <c r="S447" s="259"/>
      <c r="T447" s="26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1" t="s">
        <v>151</v>
      </c>
      <c r="AU447" s="261" t="s">
        <v>88</v>
      </c>
      <c r="AV447" s="15" t="s">
        <v>149</v>
      </c>
      <c r="AW447" s="15" t="s">
        <v>35</v>
      </c>
      <c r="AX447" s="15" t="s">
        <v>86</v>
      </c>
      <c r="AY447" s="261" t="s">
        <v>141</v>
      </c>
    </row>
    <row r="448" s="2" customFormat="1" ht="24.15" customHeight="1">
      <c r="A448" s="39"/>
      <c r="B448" s="40"/>
      <c r="C448" s="216" t="s">
        <v>427</v>
      </c>
      <c r="D448" s="216" t="s">
        <v>145</v>
      </c>
      <c r="E448" s="217" t="s">
        <v>428</v>
      </c>
      <c r="F448" s="218" t="s">
        <v>429</v>
      </c>
      <c r="G448" s="219" t="s">
        <v>91</v>
      </c>
      <c r="H448" s="220">
        <v>109.357</v>
      </c>
      <c r="I448" s="221"/>
      <c r="J448" s="222">
        <f>ROUND(I448*H448,2)</f>
        <v>0</v>
      </c>
      <c r="K448" s="218" t="s">
        <v>148</v>
      </c>
      <c r="L448" s="45"/>
      <c r="M448" s="223" t="s">
        <v>1</v>
      </c>
      <c r="N448" s="224" t="s">
        <v>43</v>
      </c>
      <c r="O448" s="92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7" t="s">
        <v>149</v>
      </c>
      <c r="AT448" s="227" t="s">
        <v>145</v>
      </c>
      <c r="AU448" s="227" t="s">
        <v>88</v>
      </c>
      <c r="AY448" s="18" t="s">
        <v>141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8" t="s">
        <v>86</v>
      </c>
      <c r="BK448" s="228">
        <f>ROUND(I448*H448,2)</f>
        <v>0</v>
      </c>
      <c r="BL448" s="18" t="s">
        <v>149</v>
      </c>
      <c r="BM448" s="227" t="s">
        <v>430</v>
      </c>
    </row>
    <row r="449" s="13" customFormat="1">
      <c r="A449" s="13"/>
      <c r="B449" s="229"/>
      <c r="C449" s="230"/>
      <c r="D449" s="231" t="s">
        <v>151</v>
      </c>
      <c r="E449" s="232" t="s">
        <v>1</v>
      </c>
      <c r="F449" s="233" t="s">
        <v>156</v>
      </c>
      <c r="G449" s="230"/>
      <c r="H449" s="232" t="s">
        <v>1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9" t="s">
        <v>151</v>
      </c>
      <c r="AU449" s="239" t="s">
        <v>88</v>
      </c>
      <c r="AV449" s="13" t="s">
        <v>86</v>
      </c>
      <c r="AW449" s="13" t="s">
        <v>35</v>
      </c>
      <c r="AX449" s="13" t="s">
        <v>78</v>
      </c>
      <c r="AY449" s="239" t="s">
        <v>141</v>
      </c>
    </row>
    <row r="450" s="14" customFormat="1">
      <c r="A450" s="14"/>
      <c r="B450" s="240"/>
      <c r="C450" s="241"/>
      <c r="D450" s="231" t="s">
        <v>151</v>
      </c>
      <c r="E450" s="242" t="s">
        <v>1</v>
      </c>
      <c r="F450" s="243" t="s">
        <v>225</v>
      </c>
      <c r="G450" s="241"/>
      <c r="H450" s="244">
        <v>74.25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0" t="s">
        <v>151</v>
      </c>
      <c r="AU450" s="250" t="s">
        <v>88</v>
      </c>
      <c r="AV450" s="14" t="s">
        <v>88</v>
      </c>
      <c r="AW450" s="14" t="s">
        <v>35</v>
      </c>
      <c r="AX450" s="14" t="s">
        <v>78</v>
      </c>
      <c r="AY450" s="250" t="s">
        <v>141</v>
      </c>
    </row>
    <row r="451" s="14" customFormat="1">
      <c r="A451" s="14"/>
      <c r="B451" s="240"/>
      <c r="C451" s="241"/>
      <c r="D451" s="231" t="s">
        <v>151</v>
      </c>
      <c r="E451" s="242" t="s">
        <v>1</v>
      </c>
      <c r="F451" s="243" t="s">
        <v>226</v>
      </c>
      <c r="G451" s="241"/>
      <c r="H451" s="244">
        <v>14.960000000000001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0" t="s">
        <v>151</v>
      </c>
      <c r="AU451" s="250" t="s">
        <v>88</v>
      </c>
      <c r="AV451" s="14" t="s">
        <v>88</v>
      </c>
      <c r="AW451" s="14" t="s">
        <v>35</v>
      </c>
      <c r="AX451" s="14" t="s">
        <v>78</v>
      </c>
      <c r="AY451" s="250" t="s">
        <v>141</v>
      </c>
    </row>
    <row r="452" s="14" customFormat="1">
      <c r="A452" s="14"/>
      <c r="B452" s="240"/>
      <c r="C452" s="241"/>
      <c r="D452" s="231" t="s">
        <v>151</v>
      </c>
      <c r="E452" s="242" t="s">
        <v>1</v>
      </c>
      <c r="F452" s="243" t="s">
        <v>227</v>
      </c>
      <c r="G452" s="241"/>
      <c r="H452" s="244">
        <v>2.145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151</v>
      </c>
      <c r="AU452" s="250" t="s">
        <v>88</v>
      </c>
      <c r="AV452" s="14" t="s">
        <v>88</v>
      </c>
      <c r="AW452" s="14" t="s">
        <v>35</v>
      </c>
      <c r="AX452" s="14" t="s">
        <v>78</v>
      </c>
      <c r="AY452" s="250" t="s">
        <v>141</v>
      </c>
    </row>
    <row r="453" s="14" customFormat="1">
      <c r="A453" s="14"/>
      <c r="B453" s="240"/>
      <c r="C453" s="241"/>
      <c r="D453" s="231" t="s">
        <v>151</v>
      </c>
      <c r="E453" s="242" t="s">
        <v>1</v>
      </c>
      <c r="F453" s="243" t="s">
        <v>228</v>
      </c>
      <c r="G453" s="241"/>
      <c r="H453" s="244">
        <v>3.4100000000000001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0" t="s">
        <v>151</v>
      </c>
      <c r="AU453" s="250" t="s">
        <v>88</v>
      </c>
      <c r="AV453" s="14" t="s">
        <v>88</v>
      </c>
      <c r="AW453" s="14" t="s">
        <v>35</v>
      </c>
      <c r="AX453" s="14" t="s">
        <v>78</v>
      </c>
      <c r="AY453" s="250" t="s">
        <v>141</v>
      </c>
    </row>
    <row r="454" s="14" customFormat="1">
      <c r="A454" s="14"/>
      <c r="B454" s="240"/>
      <c r="C454" s="241"/>
      <c r="D454" s="231" t="s">
        <v>151</v>
      </c>
      <c r="E454" s="242" t="s">
        <v>1</v>
      </c>
      <c r="F454" s="243" t="s">
        <v>229</v>
      </c>
      <c r="G454" s="241"/>
      <c r="H454" s="244">
        <v>6.71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151</v>
      </c>
      <c r="AU454" s="250" t="s">
        <v>88</v>
      </c>
      <c r="AV454" s="14" t="s">
        <v>88</v>
      </c>
      <c r="AW454" s="14" t="s">
        <v>35</v>
      </c>
      <c r="AX454" s="14" t="s">
        <v>78</v>
      </c>
      <c r="AY454" s="250" t="s">
        <v>141</v>
      </c>
    </row>
    <row r="455" s="16" customFormat="1">
      <c r="A455" s="16"/>
      <c r="B455" s="272"/>
      <c r="C455" s="273"/>
      <c r="D455" s="231" t="s">
        <v>151</v>
      </c>
      <c r="E455" s="274" t="s">
        <v>1</v>
      </c>
      <c r="F455" s="275" t="s">
        <v>230</v>
      </c>
      <c r="G455" s="273"/>
      <c r="H455" s="276">
        <v>101.47499999999999</v>
      </c>
      <c r="I455" s="277"/>
      <c r="J455" s="273"/>
      <c r="K455" s="273"/>
      <c r="L455" s="278"/>
      <c r="M455" s="279"/>
      <c r="N455" s="280"/>
      <c r="O455" s="280"/>
      <c r="P455" s="280"/>
      <c r="Q455" s="280"/>
      <c r="R455" s="280"/>
      <c r="S455" s="280"/>
      <c r="T455" s="281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82" t="s">
        <v>151</v>
      </c>
      <c r="AU455" s="282" t="s">
        <v>88</v>
      </c>
      <c r="AV455" s="16" t="s">
        <v>231</v>
      </c>
      <c r="AW455" s="16" t="s">
        <v>35</v>
      </c>
      <c r="AX455" s="16" t="s">
        <v>78</v>
      </c>
      <c r="AY455" s="282" t="s">
        <v>141</v>
      </c>
    </row>
    <row r="456" s="13" customFormat="1">
      <c r="A456" s="13"/>
      <c r="B456" s="229"/>
      <c r="C456" s="230"/>
      <c r="D456" s="231" t="s">
        <v>151</v>
      </c>
      <c r="E456" s="232" t="s">
        <v>1</v>
      </c>
      <c r="F456" s="233" t="s">
        <v>172</v>
      </c>
      <c r="G456" s="230"/>
      <c r="H456" s="232" t="s">
        <v>1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151</v>
      </c>
      <c r="AU456" s="239" t="s">
        <v>88</v>
      </c>
      <c r="AV456" s="13" t="s">
        <v>86</v>
      </c>
      <c r="AW456" s="13" t="s">
        <v>35</v>
      </c>
      <c r="AX456" s="13" t="s">
        <v>78</v>
      </c>
      <c r="AY456" s="239" t="s">
        <v>141</v>
      </c>
    </row>
    <row r="457" s="14" customFormat="1">
      <c r="A457" s="14"/>
      <c r="B457" s="240"/>
      <c r="C457" s="241"/>
      <c r="D457" s="231" t="s">
        <v>151</v>
      </c>
      <c r="E457" s="242" t="s">
        <v>1</v>
      </c>
      <c r="F457" s="243" t="s">
        <v>376</v>
      </c>
      <c r="G457" s="241"/>
      <c r="H457" s="244">
        <v>1.9119999999999999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0" t="s">
        <v>151</v>
      </c>
      <c r="AU457" s="250" t="s">
        <v>88</v>
      </c>
      <c r="AV457" s="14" t="s">
        <v>88</v>
      </c>
      <c r="AW457" s="14" t="s">
        <v>35</v>
      </c>
      <c r="AX457" s="14" t="s">
        <v>78</v>
      </c>
      <c r="AY457" s="250" t="s">
        <v>141</v>
      </c>
    </row>
    <row r="458" s="14" customFormat="1">
      <c r="A458" s="14"/>
      <c r="B458" s="240"/>
      <c r="C458" s="241"/>
      <c r="D458" s="231" t="s">
        <v>151</v>
      </c>
      <c r="E458" s="242" t="s">
        <v>1</v>
      </c>
      <c r="F458" s="243" t="s">
        <v>377</v>
      </c>
      <c r="G458" s="241"/>
      <c r="H458" s="244">
        <v>2.1440000000000001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0" t="s">
        <v>151</v>
      </c>
      <c r="AU458" s="250" t="s">
        <v>88</v>
      </c>
      <c r="AV458" s="14" t="s">
        <v>88</v>
      </c>
      <c r="AW458" s="14" t="s">
        <v>35</v>
      </c>
      <c r="AX458" s="14" t="s">
        <v>78</v>
      </c>
      <c r="AY458" s="250" t="s">
        <v>141</v>
      </c>
    </row>
    <row r="459" s="14" customFormat="1">
      <c r="A459" s="14"/>
      <c r="B459" s="240"/>
      <c r="C459" s="241"/>
      <c r="D459" s="231" t="s">
        <v>151</v>
      </c>
      <c r="E459" s="242" t="s">
        <v>1</v>
      </c>
      <c r="F459" s="243" t="s">
        <v>378</v>
      </c>
      <c r="G459" s="241"/>
      <c r="H459" s="244">
        <v>3.8260000000000001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0" t="s">
        <v>151</v>
      </c>
      <c r="AU459" s="250" t="s">
        <v>88</v>
      </c>
      <c r="AV459" s="14" t="s">
        <v>88</v>
      </c>
      <c r="AW459" s="14" t="s">
        <v>35</v>
      </c>
      <c r="AX459" s="14" t="s">
        <v>78</v>
      </c>
      <c r="AY459" s="250" t="s">
        <v>141</v>
      </c>
    </row>
    <row r="460" s="16" customFormat="1">
      <c r="A460" s="16"/>
      <c r="B460" s="272"/>
      <c r="C460" s="273"/>
      <c r="D460" s="231" t="s">
        <v>151</v>
      </c>
      <c r="E460" s="274" t="s">
        <v>1</v>
      </c>
      <c r="F460" s="275" t="s">
        <v>230</v>
      </c>
      <c r="G460" s="273"/>
      <c r="H460" s="276">
        <v>7.8819999999999997</v>
      </c>
      <c r="I460" s="277"/>
      <c r="J460" s="273"/>
      <c r="K460" s="273"/>
      <c r="L460" s="278"/>
      <c r="M460" s="279"/>
      <c r="N460" s="280"/>
      <c r="O460" s="280"/>
      <c r="P460" s="280"/>
      <c r="Q460" s="280"/>
      <c r="R460" s="280"/>
      <c r="S460" s="280"/>
      <c r="T460" s="281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2" t="s">
        <v>151</v>
      </c>
      <c r="AU460" s="282" t="s">
        <v>88</v>
      </c>
      <c r="AV460" s="16" t="s">
        <v>231</v>
      </c>
      <c r="AW460" s="16" t="s">
        <v>35</v>
      </c>
      <c r="AX460" s="16" t="s">
        <v>78</v>
      </c>
      <c r="AY460" s="282" t="s">
        <v>141</v>
      </c>
    </row>
    <row r="461" s="15" customFormat="1">
      <c r="A461" s="15"/>
      <c r="B461" s="251"/>
      <c r="C461" s="252"/>
      <c r="D461" s="231" t="s">
        <v>151</v>
      </c>
      <c r="E461" s="253" t="s">
        <v>1</v>
      </c>
      <c r="F461" s="254" t="s">
        <v>159</v>
      </c>
      <c r="G461" s="252"/>
      <c r="H461" s="255">
        <v>109.357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1" t="s">
        <v>151</v>
      </c>
      <c r="AU461" s="261" t="s">
        <v>88</v>
      </c>
      <c r="AV461" s="15" t="s">
        <v>149</v>
      </c>
      <c r="AW461" s="15" t="s">
        <v>35</v>
      </c>
      <c r="AX461" s="15" t="s">
        <v>86</v>
      </c>
      <c r="AY461" s="261" t="s">
        <v>141</v>
      </c>
    </row>
    <row r="462" s="2" customFormat="1" ht="24.15" customHeight="1">
      <c r="A462" s="39"/>
      <c r="B462" s="40"/>
      <c r="C462" s="216" t="s">
        <v>431</v>
      </c>
      <c r="D462" s="216" t="s">
        <v>145</v>
      </c>
      <c r="E462" s="217" t="s">
        <v>432</v>
      </c>
      <c r="F462" s="218" t="s">
        <v>433</v>
      </c>
      <c r="G462" s="219" t="s">
        <v>91</v>
      </c>
      <c r="H462" s="220">
        <v>109.357</v>
      </c>
      <c r="I462" s="221"/>
      <c r="J462" s="222">
        <f>ROUND(I462*H462,2)</f>
        <v>0</v>
      </c>
      <c r="K462" s="218" t="s">
        <v>148</v>
      </c>
      <c r="L462" s="45"/>
      <c r="M462" s="223" t="s">
        <v>1</v>
      </c>
      <c r="N462" s="224" t="s">
        <v>43</v>
      </c>
      <c r="O462" s="92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7" t="s">
        <v>149</v>
      </c>
      <c r="AT462" s="227" t="s">
        <v>145</v>
      </c>
      <c r="AU462" s="227" t="s">
        <v>88</v>
      </c>
      <c r="AY462" s="18" t="s">
        <v>141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8" t="s">
        <v>86</v>
      </c>
      <c r="BK462" s="228">
        <f>ROUND(I462*H462,2)</f>
        <v>0</v>
      </c>
      <c r="BL462" s="18" t="s">
        <v>149</v>
      </c>
      <c r="BM462" s="227" t="s">
        <v>434</v>
      </c>
    </row>
    <row r="463" s="13" customFormat="1">
      <c r="A463" s="13"/>
      <c r="B463" s="229"/>
      <c r="C463" s="230"/>
      <c r="D463" s="231" t="s">
        <v>151</v>
      </c>
      <c r="E463" s="232" t="s">
        <v>1</v>
      </c>
      <c r="F463" s="233" t="s">
        <v>156</v>
      </c>
      <c r="G463" s="230"/>
      <c r="H463" s="232" t="s">
        <v>1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151</v>
      </c>
      <c r="AU463" s="239" t="s">
        <v>88</v>
      </c>
      <c r="AV463" s="13" t="s">
        <v>86</v>
      </c>
      <c r="AW463" s="13" t="s">
        <v>35</v>
      </c>
      <c r="AX463" s="13" t="s">
        <v>78</v>
      </c>
      <c r="AY463" s="239" t="s">
        <v>141</v>
      </c>
    </row>
    <row r="464" s="14" customFormat="1">
      <c r="A464" s="14"/>
      <c r="B464" s="240"/>
      <c r="C464" s="241"/>
      <c r="D464" s="231" t="s">
        <v>151</v>
      </c>
      <c r="E464" s="242" t="s">
        <v>1</v>
      </c>
      <c r="F464" s="243" t="s">
        <v>225</v>
      </c>
      <c r="G464" s="241"/>
      <c r="H464" s="244">
        <v>74.25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0" t="s">
        <v>151</v>
      </c>
      <c r="AU464" s="250" t="s">
        <v>88</v>
      </c>
      <c r="AV464" s="14" t="s">
        <v>88</v>
      </c>
      <c r="AW464" s="14" t="s">
        <v>35</v>
      </c>
      <c r="AX464" s="14" t="s">
        <v>78</v>
      </c>
      <c r="AY464" s="250" t="s">
        <v>141</v>
      </c>
    </row>
    <row r="465" s="14" customFormat="1">
      <c r="A465" s="14"/>
      <c r="B465" s="240"/>
      <c r="C465" s="241"/>
      <c r="D465" s="231" t="s">
        <v>151</v>
      </c>
      <c r="E465" s="242" t="s">
        <v>1</v>
      </c>
      <c r="F465" s="243" t="s">
        <v>226</v>
      </c>
      <c r="G465" s="241"/>
      <c r="H465" s="244">
        <v>14.960000000000001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0" t="s">
        <v>151</v>
      </c>
      <c r="AU465" s="250" t="s">
        <v>88</v>
      </c>
      <c r="AV465" s="14" t="s">
        <v>88</v>
      </c>
      <c r="AW465" s="14" t="s">
        <v>35</v>
      </c>
      <c r="AX465" s="14" t="s">
        <v>78</v>
      </c>
      <c r="AY465" s="250" t="s">
        <v>141</v>
      </c>
    </row>
    <row r="466" s="14" customFormat="1">
      <c r="A466" s="14"/>
      <c r="B466" s="240"/>
      <c r="C466" s="241"/>
      <c r="D466" s="231" t="s">
        <v>151</v>
      </c>
      <c r="E466" s="242" t="s">
        <v>1</v>
      </c>
      <c r="F466" s="243" t="s">
        <v>227</v>
      </c>
      <c r="G466" s="241"/>
      <c r="H466" s="244">
        <v>2.145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151</v>
      </c>
      <c r="AU466" s="250" t="s">
        <v>88</v>
      </c>
      <c r="AV466" s="14" t="s">
        <v>88</v>
      </c>
      <c r="AW466" s="14" t="s">
        <v>35</v>
      </c>
      <c r="AX466" s="14" t="s">
        <v>78</v>
      </c>
      <c r="AY466" s="250" t="s">
        <v>141</v>
      </c>
    </row>
    <row r="467" s="14" customFormat="1">
      <c r="A467" s="14"/>
      <c r="B467" s="240"/>
      <c r="C467" s="241"/>
      <c r="D467" s="231" t="s">
        <v>151</v>
      </c>
      <c r="E467" s="242" t="s">
        <v>1</v>
      </c>
      <c r="F467" s="243" t="s">
        <v>228</v>
      </c>
      <c r="G467" s="241"/>
      <c r="H467" s="244">
        <v>3.4100000000000001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0" t="s">
        <v>151</v>
      </c>
      <c r="AU467" s="250" t="s">
        <v>88</v>
      </c>
      <c r="AV467" s="14" t="s">
        <v>88</v>
      </c>
      <c r="AW467" s="14" t="s">
        <v>35</v>
      </c>
      <c r="AX467" s="14" t="s">
        <v>78</v>
      </c>
      <c r="AY467" s="250" t="s">
        <v>141</v>
      </c>
    </row>
    <row r="468" s="14" customFormat="1">
      <c r="A468" s="14"/>
      <c r="B468" s="240"/>
      <c r="C468" s="241"/>
      <c r="D468" s="231" t="s">
        <v>151</v>
      </c>
      <c r="E468" s="242" t="s">
        <v>1</v>
      </c>
      <c r="F468" s="243" t="s">
        <v>229</v>
      </c>
      <c r="G468" s="241"/>
      <c r="H468" s="244">
        <v>6.71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0" t="s">
        <v>151</v>
      </c>
      <c r="AU468" s="250" t="s">
        <v>88</v>
      </c>
      <c r="AV468" s="14" t="s">
        <v>88</v>
      </c>
      <c r="AW468" s="14" t="s">
        <v>35</v>
      </c>
      <c r="AX468" s="14" t="s">
        <v>78</v>
      </c>
      <c r="AY468" s="250" t="s">
        <v>141</v>
      </c>
    </row>
    <row r="469" s="16" customFormat="1">
      <c r="A469" s="16"/>
      <c r="B469" s="272"/>
      <c r="C469" s="273"/>
      <c r="D469" s="231" t="s">
        <v>151</v>
      </c>
      <c r="E469" s="274" t="s">
        <v>1</v>
      </c>
      <c r="F469" s="275" t="s">
        <v>230</v>
      </c>
      <c r="G469" s="273"/>
      <c r="H469" s="276">
        <v>101.47499999999999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151</v>
      </c>
      <c r="AU469" s="282" t="s">
        <v>88</v>
      </c>
      <c r="AV469" s="16" t="s">
        <v>231</v>
      </c>
      <c r="AW469" s="16" t="s">
        <v>35</v>
      </c>
      <c r="AX469" s="16" t="s">
        <v>78</v>
      </c>
      <c r="AY469" s="282" t="s">
        <v>141</v>
      </c>
    </row>
    <row r="470" s="13" customFormat="1">
      <c r="A470" s="13"/>
      <c r="B470" s="229"/>
      <c r="C470" s="230"/>
      <c r="D470" s="231" t="s">
        <v>151</v>
      </c>
      <c r="E470" s="232" t="s">
        <v>1</v>
      </c>
      <c r="F470" s="233" t="s">
        <v>172</v>
      </c>
      <c r="G470" s="230"/>
      <c r="H470" s="232" t="s">
        <v>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9" t="s">
        <v>151</v>
      </c>
      <c r="AU470" s="239" t="s">
        <v>88</v>
      </c>
      <c r="AV470" s="13" t="s">
        <v>86</v>
      </c>
      <c r="AW470" s="13" t="s">
        <v>35</v>
      </c>
      <c r="AX470" s="13" t="s">
        <v>78</v>
      </c>
      <c r="AY470" s="239" t="s">
        <v>141</v>
      </c>
    </row>
    <row r="471" s="14" customFormat="1">
      <c r="A471" s="14"/>
      <c r="B471" s="240"/>
      <c r="C471" s="241"/>
      <c r="D471" s="231" t="s">
        <v>151</v>
      </c>
      <c r="E471" s="242" t="s">
        <v>1</v>
      </c>
      <c r="F471" s="243" t="s">
        <v>376</v>
      </c>
      <c r="G471" s="241"/>
      <c r="H471" s="244">
        <v>1.9119999999999999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151</v>
      </c>
      <c r="AU471" s="250" t="s">
        <v>88</v>
      </c>
      <c r="AV471" s="14" t="s">
        <v>88</v>
      </c>
      <c r="AW471" s="14" t="s">
        <v>35</v>
      </c>
      <c r="AX471" s="14" t="s">
        <v>78</v>
      </c>
      <c r="AY471" s="250" t="s">
        <v>141</v>
      </c>
    </row>
    <row r="472" s="14" customFormat="1">
      <c r="A472" s="14"/>
      <c r="B472" s="240"/>
      <c r="C472" s="241"/>
      <c r="D472" s="231" t="s">
        <v>151</v>
      </c>
      <c r="E472" s="242" t="s">
        <v>1</v>
      </c>
      <c r="F472" s="243" t="s">
        <v>377</v>
      </c>
      <c r="G472" s="241"/>
      <c r="H472" s="244">
        <v>2.1440000000000001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151</v>
      </c>
      <c r="AU472" s="250" t="s">
        <v>88</v>
      </c>
      <c r="AV472" s="14" t="s">
        <v>88</v>
      </c>
      <c r="AW472" s="14" t="s">
        <v>35</v>
      </c>
      <c r="AX472" s="14" t="s">
        <v>78</v>
      </c>
      <c r="AY472" s="250" t="s">
        <v>141</v>
      </c>
    </row>
    <row r="473" s="14" customFormat="1">
      <c r="A473" s="14"/>
      <c r="B473" s="240"/>
      <c r="C473" s="241"/>
      <c r="D473" s="231" t="s">
        <v>151</v>
      </c>
      <c r="E473" s="242" t="s">
        <v>1</v>
      </c>
      <c r="F473" s="243" t="s">
        <v>378</v>
      </c>
      <c r="G473" s="241"/>
      <c r="H473" s="244">
        <v>3.8260000000000001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0" t="s">
        <v>151</v>
      </c>
      <c r="AU473" s="250" t="s">
        <v>88</v>
      </c>
      <c r="AV473" s="14" t="s">
        <v>88</v>
      </c>
      <c r="AW473" s="14" t="s">
        <v>35</v>
      </c>
      <c r="AX473" s="14" t="s">
        <v>78</v>
      </c>
      <c r="AY473" s="250" t="s">
        <v>141</v>
      </c>
    </row>
    <row r="474" s="16" customFormat="1">
      <c r="A474" s="16"/>
      <c r="B474" s="272"/>
      <c r="C474" s="273"/>
      <c r="D474" s="231" t="s">
        <v>151</v>
      </c>
      <c r="E474" s="274" t="s">
        <v>1</v>
      </c>
      <c r="F474" s="275" t="s">
        <v>230</v>
      </c>
      <c r="G474" s="273"/>
      <c r="H474" s="276">
        <v>7.8819999999999997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151</v>
      </c>
      <c r="AU474" s="282" t="s">
        <v>88</v>
      </c>
      <c r="AV474" s="16" t="s">
        <v>231</v>
      </c>
      <c r="AW474" s="16" t="s">
        <v>35</v>
      </c>
      <c r="AX474" s="16" t="s">
        <v>78</v>
      </c>
      <c r="AY474" s="282" t="s">
        <v>141</v>
      </c>
    </row>
    <row r="475" s="15" customFormat="1">
      <c r="A475" s="15"/>
      <c r="B475" s="251"/>
      <c r="C475" s="252"/>
      <c r="D475" s="231" t="s">
        <v>151</v>
      </c>
      <c r="E475" s="253" t="s">
        <v>1</v>
      </c>
      <c r="F475" s="254" t="s">
        <v>159</v>
      </c>
      <c r="G475" s="252"/>
      <c r="H475" s="255">
        <v>109.357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1" t="s">
        <v>151</v>
      </c>
      <c r="AU475" s="261" t="s">
        <v>88</v>
      </c>
      <c r="AV475" s="15" t="s">
        <v>149</v>
      </c>
      <c r="AW475" s="15" t="s">
        <v>35</v>
      </c>
      <c r="AX475" s="15" t="s">
        <v>86</v>
      </c>
      <c r="AY475" s="261" t="s">
        <v>141</v>
      </c>
    </row>
    <row r="476" s="2" customFormat="1" ht="24.15" customHeight="1">
      <c r="A476" s="39"/>
      <c r="B476" s="40"/>
      <c r="C476" s="216" t="s">
        <v>435</v>
      </c>
      <c r="D476" s="216" t="s">
        <v>145</v>
      </c>
      <c r="E476" s="217" t="s">
        <v>436</v>
      </c>
      <c r="F476" s="218" t="s">
        <v>437</v>
      </c>
      <c r="G476" s="219" t="s">
        <v>169</v>
      </c>
      <c r="H476" s="220">
        <v>5</v>
      </c>
      <c r="I476" s="221"/>
      <c r="J476" s="222">
        <f>ROUND(I476*H476,2)</f>
        <v>0</v>
      </c>
      <c r="K476" s="218" t="s">
        <v>148</v>
      </c>
      <c r="L476" s="45"/>
      <c r="M476" s="223" t="s">
        <v>1</v>
      </c>
      <c r="N476" s="224" t="s">
        <v>43</v>
      </c>
      <c r="O476" s="92"/>
      <c r="P476" s="225">
        <f>O476*H476</f>
        <v>0</v>
      </c>
      <c r="Q476" s="225">
        <v>0.00042999999999999999</v>
      </c>
      <c r="R476" s="225">
        <f>Q476*H476</f>
        <v>0.00215</v>
      </c>
      <c r="S476" s="225">
        <v>0</v>
      </c>
      <c r="T476" s="22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7" t="s">
        <v>149</v>
      </c>
      <c r="AT476" s="227" t="s">
        <v>145</v>
      </c>
      <c r="AU476" s="227" t="s">
        <v>88</v>
      </c>
      <c r="AY476" s="18" t="s">
        <v>141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8" t="s">
        <v>86</v>
      </c>
      <c r="BK476" s="228">
        <f>ROUND(I476*H476,2)</f>
        <v>0</v>
      </c>
      <c r="BL476" s="18" t="s">
        <v>149</v>
      </c>
      <c r="BM476" s="227" t="s">
        <v>438</v>
      </c>
    </row>
    <row r="477" s="13" customFormat="1">
      <c r="A477" s="13"/>
      <c r="B477" s="229"/>
      <c r="C477" s="230"/>
      <c r="D477" s="231" t="s">
        <v>151</v>
      </c>
      <c r="E477" s="232" t="s">
        <v>1</v>
      </c>
      <c r="F477" s="233" t="s">
        <v>396</v>
      </c>
      <c r="G477" s="230"/>
      <c r="H477" s="232" t="s">
        <v>1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9" t="s">
        <v>151</v>
      </c>
      <c r="AU477" s="239" t="s">
        <v>88</v>
      </c>
      <c r="AV477" s="13" t="s">
        <v>86</v>
      </c>
      <c r="AW477" s="13" t="s">
        <v>35</v>
      </c>
      <c r="AX477" s="13" t="s">
        <v>78</v>
      </c>
      <c r="AY477" s="239" t="s">
        <v>141</v>
      </c>
    </row>
    <row r="478" s="14" customFormat="1">
      <c r="A478" s="14"/>
      <c r="B478" s="240"/>
      <c r="C478" s="241"/>
      <c r="D478" s="231" t="s">
        <v>151</v>
      </c>
      <c r="E478" s="242" t="s">
        <v>1</v>
      </c>
      <c r="F478" s="243" t="s">
        <v>220</v>
      </c>
      <c r="G478" s="241"/>
      <c r="H478" s="244">
        <v>5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0" t="s">
        <v>151</v>
      </c>
      <c r="AU478" s="250" t="s">
        <v>88</v>
      </c>
      <c r="AV478" s="14" t="s">
        <v>88</v>
      </c>
      <c r="AW478" s="14" t="s">
        <v>35</v>
      </c>
      <c r="AX478" s="14" t="s">
        <v>86</v>
      </c>
      <c r="AY478" s="250" t="s">
        <v>141</v>
      </c>
    </row>
    <row r="479" s="2" customFormat="1" ht="24.15" customHeight="1">
      <c r="A479" s="39"/>
      <c r="B479" s="40"/>
      <c r="C479" s="216" t="s">
        <v>439</v>
      </c>
      <c r="D479" s="216" t="s">
        <v>145</v>
      </c>
      <c r="E479" s="217" t="s">
        <v>440</v>
      </c>
      <c r="F479" s="218" t="s">
        <v>441</v>
      </c>
      <c r="G479" s="219" t="s">
        <v>169</v>
      </c>
      <c r="H479" s="220">
        <v>5</v>
      </c>
      <c r="I479" s="221"/>
      <c r="J479" s="222">
        <f>ROUND(I479*H479,2)</f>
        <v>0</v>
      </c>
      <c r="K479" s="218" t="s">
        <v>148</v>
      </c>
      <c r="L479" s="45"/>
      <c r="M479" s="223" t="s">
        <v>1</v>
      </c>
      <c r="N479" s="224" t="s">
        <v>43</v>
      </c>
      <c r="O479" s="92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7" t="s">
        <v>149</v>
      </c>
      <c r="AT479" s="227" t="s">
        <v>145</v>
      </c>
      <c r="AU479" s="227" t="s">
        <v>88</v>
      </c>
      <c r="AY479" s="18" t="s">
        <v>141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8" t="s">
        <v>86</v>
      </c>
      <c r="BK479" s="228">
        <f>ROUND(I479*H479,2)</f>
        <v>0</v>
      </c>
      <c r="BL479" s="18" t="s">
        <v>149</v>
      </c>
      <c r="BM479" s="227" t="s">
        <v>442</v>
      </c>
    </row>
    <row r="480" s="13" customFormat="1">
      <c r="A480" s="13"/>
      <c r="B480" s="229"/>
      <c r="C480" s="230"/>
      <c r="D480" s="231" t="s">
        <v>151</v>
      </c>
      <c r="E480" s="232" t="s">
        <v>1</v>
      </c>
      <c r="F480" s="233" t="s">
        <v>396</v>
      </c>
      <c r="G480" s="230"/>
      <c r="H480" s="232" t="s">
        <v>1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9" t="s">
        <v>151</v>
      </c>
      <c r="AU480" s="239" t="s">
        <v>88</v>
      </c>
      <c r="AV480" s="13" t="s">
        <v>86</v>
      </c>
      <c r="AW480" s="13" t="s">
        <v>35</v>
      </c>
      <c r="AX480" s="13" t="s">
        <v>78</v>
      </c>
      <c r="AY480" s="239" t="s">
        <v>141</v>
      </c>
    </row>
    <row r="481" s="14" customFormat="1">
      <c r="A481" s="14"/>
      <c r="B481" s="240"/>
      <c r="C481" s="241"/>
      <c r="D481" s="231" t="s">
        <v>151</v>
      </c>
      <c r="E481" s="242" t="s">
        <v>1</v>
      </c>
      <c r="F481" s="243" t="s">
        <v>220</v>
      </c>
      <c r="G481" s="241"/>
      <c r="H481" s="244">
        <v>5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0" t="s">
        <v>151</v>
      </c>
      <c r="AU481" s="250" t="s">
        <v>88</v>
      </c>
      <c r="AV481" s="14" t="s">
        <v>88</v>
      </c>
      <c r="AW481" s="14" t="s">
        <v>35</v>
      </c>
      <c r="AX481" s="14" t="s">
        <v>86</v>
      </c>
      <c r="AY481" s="250" t="s">
        <v>141</v>
      </c>
    </row>
    <row r="482" s="12" customFormat="1" ht="22.8" customHeight="1">
      <c r="A482" s="12"/>
      <c r="B482" s="200"/>
      <c r="C482" s="201"/>
      <c r="D482" s="202" t="s">
        <v>77</v>
      </c>
      <c r="E482" s="214" t="s">
        <v>443</v>
      </c>
      <c r="F482" s="214" t="s">
        <v>444</v>
      </c>
      <c r="G482" s="201"/>
      <c r="H482" s="201"/>
      <c r="I482" s="204"/>
      <c r="J482" s="215">
        <f>BK482</f>
        <v>0</v>
      </c>
      <c r="K482" s="201"/>
      <c r="L482" s="206"/>
      <c r="M482" s="207"/>
      <c r="N482" s="208"/>
      <c r="O482" s="208"/>
      <c r="P482" s="209">
        <f>SUM(P483:P492)</f>
        <v>0</v>
      </c>
      <c r="Q482" s="208"/>
      <c r="R482" s="209">
        <f>SUM(R483:R492)</f>
        <v>0</v>
      </c>
      <c r="S482" s="208"/>
      <c r="T482" s="210">
        <f>SUM(T483:T492)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1" t="s">
        <v>86</v>
      </c>
      <c r="AT482" s="212" t="s">
        <v>77</v>
      </c>
      <c r="AU482" s="212" t="s">
        <v>86</v>
      </c>
      <c r="AY482" s="211" t="s">
        <v>141</v>
      </c>
      <c r="BK482" s="213">
        <f>SUM(BK483:BK492)</f>
        <v>0</v>
      </c>
    </row>
    <row r="483" s="2" customFormat="1" ht="24.15" customHeight="1">
      <c r="A483" s="39"/>
      <c r="B483" s="40"/>
      <c r="C483" s="216" t="s">
        <v>445</v>
      </c>
      <c r="D483" s="216" t="s">
        <v>145</v>
      </c>
      <c r="E483" s="217" t="s">
        <v>446</v>
      </c>
      <c r="F483" s="218" t="s">
        <v>447</v>
      </c>
      <c r="G483" s="219" t="s">
        <v>91</v>
      </c>
      <c r="H483" s="220">
        <v>634.11500000000001</v>
      </c>
      <c r="I483" s="221"/>
      <c r="J483" s="222">
        <f>ROUND(I483*H483,2)</f>
        <v>0</v>
      </c>
      <c r="K483" s="218" t="s">
        <v>148</v>
      </c>
      <c r="L483" s="45"/>
      <c r="M483" s="223" t="s">
        <v>1</v>
      </c>
      <c r="N483" s="224" t="s">
        <v>43</v>
      </c>
      <c r="O483" s="92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7" t="s">
        <v>149</v>
      </c>
      <c r="AT483" s="227" t="s">
        <v>145</v>
      </c>
      <c r="AU483" s="227" t="s">
        <v>88</v>
      </c>
      <c r="AY483" s="18" t="s">
        <v>141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8" t="s">
        <v>86</v>
      </c>
      <c r="BK483" s="228">
        <f>ROUND(I483*H483,2)</f>
        <v>0</v>
      </c>
      <c r="BL483" s="18" t="s">
        <v>149</v>
      </c>
      <c r="BM483" s="227" t="s">
        <v>448</v>
      </c>
    </row>
    <row r="484" s="14" customFormat="1">
      <c r="A484" s="14"/>
      <c r="B484" s="240"/>
      <c r="C484" s="241"/>
      <c r="D484" s="231" t="s">
        <v>151</v>
      </c>
      <c r="E484" s="242" t="s">
        <v>1</v>
      </c>
      <c r="F484" s="243" t="s">
        <v>449</v>
      </c>
      <c r="G484" s="241"/>
      <c r="H484" s="244">
        <v>235.56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151</v>
      </c>
      <c r="AU484" s="250" t="s">
        <v>88</v>
      </c>
      <c r="AV484" s="14" t="s">
        <v>88</v>
      </c>
      <c r="AW484" s="14" t="s">
        <v>35</v>
      </c>
      <c r="AX484" s="14" t="s">
        <v>78</v>
      </c>
      <c r="AY484" s="250" t="s">
        <v>141</v>
      </c>
    </row>
    <row r="485" s="14" customFormat="1">
      <c r="A485" s="14"/>
      <c r="B485" s="240"/>
      <c r="C485" s="241"/>
      <c r="D485" s="231" t="s">
        <v>151</v>
      </c>
      <c r="E485" s="242" t="s">
        <v>1</v>
      </c>
      <c r="F485" s="243" t="s">
        <v>450</v>
      </c>
      <c r="G485" s="241"/>
      <c r="H485" s="244">
        <v>149.405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0" t="s">
        <v>151</v>
      </c>
      <c r="AU485" s="250" t="s">
        <v>88</v>
      </c>
      <c r="AV485" s="14" t="s">
        <v>88</v>
      </c>
      <c r="AW485" s="14" t="s">
        <v>35</v>
      </c>
      <c r="AX485" s="14" t="s">
        <v>78</v>
      </c>
      <c r="AY485" s="250" t="s">
        <v>141</v>
      </c>
    </row>
    <row r="486" s="14" customFormat="1">
      <c r="A486" s="14"/>
      <c r="B486" s="240"/>
      <c r="C486" s="241"/>
      <c r="D486" s="231" t="s">
        <v>151</v>
      </c>
      <c r="E486" s="242" t="s">
        <v>1</v>
      </c>
      <c r="F486" s="243" t="s">
        <v>451</v>
      </c>
      <c r="G486" s="241"/>
      <c r="H486" s="244">
        <v>249.15000000000001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0" t="s">
        <v>151</v>
      </c>
      <c r="AU486" s="250" t="s">
        <v>88</v>
      </c>
      <c r="AV486" s="14" t="s">
        <v>88</v>
      </c>
      <c r="AW486" s="14" t="s">
        <v>35</v>
      </c>
      <c r="AX486" s="14" t="s">
        <v>78</v>
      </c>
      <c r="AY486" s="250" t="s">
        <v>141</v>
      </c>
    </row>
    <row r="487" s="14" customFormat="1">
      <c r="A487" s="14"/>
      <c r="B487" s="240"/>
      <c r="C487" s="241"/>
      <c r="D487" s="231" t="s">
        <v>151</v>
      </c>
      <c r="E487" s="242" t="s">
        <v>1</v>
      </c>
      <c r="F487" s="243" t="s">
        <v>78</v>
      </c>
      <c r="G487" s="241"/>
      <c r="H487" s="244">
        <v>0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0" t="s">
        <v>151</v>
      </c>
      <c r="AU487" s="250" t="s">
        <v>88</v>
      </c>
      <c r="AV487" s="14" t="s">
        <v>88</v>
      </c>
      <c r="AW487" s="14" t="s">
        <v>35</v>
      </c>
      <c r="AX487" s="14" t="s">
        <v>78</v>
      </c>
      <c r="AY487" s="250" t="s">
        <v>141</v>
      </c>
    </row>
    <row r="488" s="15" customFormat="1">
      <c r="A488" s="15"/>
      <c r="B488" s="251"/>
      <c r="C488" s="252"/>
      <c r="D488" s="231" t="s">
        <v>151</v>
      </c>
      <c r="E488" s="253" t="s">
        <v>1</v>
      </c>
      <c r="F488" s="254" t="s">
        <v>159</v>
      </c>
      <c r="G488" s="252"/>
      <c r="H488" s="255">
        <v>634.11500000000001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1" t="s">
        <v>151</v>
      </c>
      <c r="AU488" s="261" t="s">
        <v>88</v>
      </c>
      <c r="AV488" s="15" t="s">
        <v>149</v>
      </c>
      <c r="AW488" s="15" t="s">
        <v>35</v>
      </c>
      <c r="AX488" s="15" t="s">
        <v>86</v>
      </c>
      <c r="AY488" s="261" t="s">
        <v>141</v>
      </c>
    </row>
    <row r="489" s="2" customFormat="1" ht="33" customHeight="1">
      <c r="A489" s="39"/>
      <c r="B489" s="40"/>
      <c r="C489" s="216" t="s">
        <v>452</v>
      </c>
      <c r="D489" s="216" t="s">
        <v>145</v>
      </c>
      <c r="E489" s="217" t="s">
        <v>453</v>
      </c>
      <c r="F489" s="218" t="s">
        <v>454</v>
      </c>
      <c r="G489" s="219" t="s">
        <v>91</v>
      </c>
      <c r="H489" s="220">
        <v>57070.349999999999</v>
      </c>
      <c r="I489" s="221"/>
      <c r="J489" s="222">
        <f>ROUND(I489*H489,2)</f>
        <v>0</v>
      </c>
      <c r="K489" s="218" t="s">
        <v>148</v>
      </c>
      <c r="L489" s="45"/>
      <c r="M489" s="223" t="s">
        <v>1</v>
      </c>
      <c r="N489" s="224" t="s">
        <v>43</v>
      </c>
      <c r="O489" s="92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7" t="s">
        <v>149</v>
      </c>
      <c r="AT489" s="227" t="s">
        <v>145</v>
      </c>
      <c r="AU489" s="227" t="s">
        <v>88</v>
      </c>
      <c r="AY489" s="18" t="s">
        <v>141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8" t="s">
        <v>86</v>
      </c>
      <c r="BK489" s="228">
        <f>ROUND(I489*H489,2)</f>
        <v>0</v>
      </c>
      <c r="BL489" s="18" t="s">
        <v>149</v>
      </c>
      <c r="BM489" s="227" t="s">
        <v>455</v>
      </c>
    </row>
    <row r="490" s="14" customFormat="1">
      <c r="A490" s="14"/>
      <c r="B490" s="240"/>
      <c r="C490" s="241"/>
      <c r="D490" s="231" t="s">
        <v>151</v>
      </c>
      <c r="E490" s="242" t="s">
        <v>1</v>
      </c>
      <c r="F490" s="243" t="s">
        <v>456</v>
      </c>
      <c r="G490" s="241"/>
      <c r="H490" s="244">
        <v>57070.349999999999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0" t="s">
        <v>151</v>
      </c>
      <c r="AU490" s="250" t="s">
        <v>88</v>
      </c>
      <c r="AV490" s="14" t="s">
        <v>88</v>
      </c>
      <c r="AW490" s="14" t="s">
        <v>35</v>
      </c>
      <c r="AX490" s="14" t="s">
        <v>86</v>
      </c>
      <c r="AY490" s="250" t="s">
        <v>141</v>
      </c>
    </row>
    <row r="491" s="2" customFormat="1" ht="24.15" customHeight="1">
      <c r="A491" s="39"/>
      <c r="B491" s="40"/>
      <c r="C491" s="216" t="s">
        <v>457</v>
      </c>
      <c r="D491" s="216" t="s">
        <v>145</v>
      </c>
      <c r="E491" s="217" t="s">
        <v>458</v>
      </c>
      <c r="F491" s="218" t="s">
        <v>459</v>
      </c>
      <c r="G491" s="219" t="s">
        <v>91</v>
      </c>
      <c r="H491" s="220">
        <v>634.11500000000001</v>
      </c>
      <c r="I491" s="221"/>
      <c r="J491" s="222">
        <f>ROUND(I491*H491,2)</f>
        <v>0</v>
      </c>
      <c r="K491" s="218" t="s">
        <v>148</v>
      </c>
      <c r="L491" s="45"/>
      <c r="M491" s="223" t="s">
        <v>1</v>
      </c>
      <c r="N491" s="224" t="s">
        <v>43</v>
      </c>
      <c r="O491" s="92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7" t="s">
        <v>149</v>
      </c>
      <c r="AT491" s="227" t="s">
        <v>145</v>
      </c>
      <c r="AU491" s="227" t="s">
        <v>88</v>
      </c>
      <c r="AY491" s="18" t="s">
        <v>141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8" t="s">
        <v>86</v>
      </c>
      <c r="BK491" s="228">
        <f>ROUND(I491*H491,2)</f>
        <v>0</v>
      </c>
      <c r="BL491" s="18" t="s">
        <v>149</v>
      </c>
      <c r="BM491" s="227" t="s">
        <v>460</v>
      </c>
    </row>
    <row r="492" s="14" customFormat="1">
      <c r="A492" s="14"/>
      <c r="B492" s="240"/>
      <c r="C492" s="241"/>
      <c r="D492" s="231" t="s">
        <v>151</v>
      </c>
      <c r="E492" s="242" t="s">
        <v>1</v>
      </c>
      <c r="F492" s="243" t="s">
        <v>461</v>
      </c>
      <c r="G492" s="241"/>
      <c r="H492" s="244">
        <v>634.11500000000001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0" t="s">
        <v>151</v>
      </c>
      <c r="AU492" s="250" t="s">
        <v>88</v>
      </c>
      <c r="AV492" s="14" t="s">
        <v>88</v>
      </c>
      <c r="AW492" s="14" t="s">
        <v>35</v>
      </c>
      <c r="AX492" s="14" t="s">
        <v>86</v>
      </c>
      <c r="AY492" s="250" t="s">
        <v>141</v>
      </c>
    </row>
    <row r="493" s="12" customFormat="1" ht="22.8" customHeight="1">
      <c r="A493" s="12"/>
      <c r="B493" s="200"/>
      <c r="C493" s="201"/>
      <c r="D493" s="202" t="s">
        <v>77</v>
      </c>
      <c r="E493" s="214" t="s">
        <v>462</v>
      </c>
      <c r="F493" s="214" t="s">
        <v>463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SUM(P494:P504)</f>
        <v>0</v>
      </c>
      <c r="Q493" s="208"/>
      <c r="R493" s="209">
        <f>SUM(R494:R504)</f>
        <v>0</v>
      </c>
      <c r="S493" s="208"/>
      <c r="T493" s="210">
        <f>SUM(T494:T504)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86</v>
      </c>
      <c r="AT493" s="212" t="s">
        <v>77</v>
      </c>
      <c r="AU493" s="212" t="s">
        <v>86</v>
      </c>
      <c r="AY493" s="211" t="s">
        <v>141</v>
      </c>
      <c r="BK493" s="213">
        <f>SUM(BK494:BK504)</f>
        <v>0</v>
      </c>
    </row>
    <row r="494" s="2" customFormat="1" ht="33" customHeight="1">
      <c r="A494" s="39"/>
      <c r="B494" s="40"/>
      <c r="C494" s="216" t="s">
        <v>464</v>
      </c>
      <c r="D494" s="216" t="s">
        <v>145</v>
      </c>
      <c r="E494" s="217" t="s">
        <v>465</v>
      </c>
      <c r="F494" s="218" t="s">
        <v>466</v>
      </c>
      <c r="G494" s="219" t="s">
        <v>467</v>
      </c>
      <c r="H494" s="220">
        <v>181.005</v>
      </c>
      <c r="I494" s="221"/>
      <c r="J494" s="222">
        <f>ROUND(I494*H494,2)</f>
        <v>0</v>
      </c>
      <c r="K494" s="218" t="s">
        <v>148</v>
      </c>
      <c r="L494" s="45"/>
      <c r="M494" s="223" t="s">
        <v>1</v>
      </c>
      <c r="N494" s="224" t="s">
        <v>43</v>
      </c>
      <c r="O494" s="92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7" t="s">
        <v>149</v>
      </c>
      <c r="AT494" s="227" t="s">
        <v>145</v>
      </c>
      <c r="AU494" s="227" t="s">
        <v>88</v>
      </c>
      <c r="AY494" s="18" t="s">
        <v>141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8" t="s">
        <v>86</v>
      </c>
      <c r="BK494" s="228">
        <f>ROUND(I494*H494,2)</f>
        <v>0</v>
      </c>
      <c r="BL494" s="18" t="s">
        <v>149</v>
      </c>
      <c r="BM494" s="227" t="s">
        <v>468</v>
      </c>
    </row>
    <row r="495" s="2" customFormat="1" ht="16.5" customHeight="1">
      <c r="A495" s="39"/>
      <c r="B495" s="40"/>
      <c r="C495" s="216" t="s">
        <v>469</v>
      </c>
      <c r="D495" s="216" t="s">
        <v>145</v>
      </c>
      <c r="E495" s="217" t="s">
        <v>470</v>
      </c>
      <c r="F495" s="218" t="s">
        <v>471</v>
      </c>
      <c r="G495" s="219" t="s">
        <v>169</v>
      </c>
      <c r="H495" s="220">
        <v>15</v>
      </c>
      <c r="I495" s="221"/>
      <c r="J495" s="222">
        <f>ROUND(I495*H495,2)</f>
        <v>0</v>
      </c>
      <c r="K495" s="218" t="s">
        <v>148</v>
      </c>
      <c r="L495" s="45"/>
      <c r="M495" s="223" t="s">
        <v>1</v>
      </c>
      <c r="N495" s="224" t="s">
        <v>43</v>
      </c>
      <c r="O495" s="92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7" t="s">
        <v>149</v>
      </c>
      <c r="AT495" s="227" t="s">
        <v>145</v>
      </c>
      <c r="AU495" s="227" t="s">
        <v>88</v>
      </c>
      <c r="AY495" s="18" t="s">
        <v>141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8" t="s">
        <v>86</v>
      </c>
      <c r="BK495" s="228">
        <f>ROUND(I495*H495,2)</f>
        <v>0</v>
      </c>
      <c r="BL495" s="18" t="s">
        <v>149</v>
      </c>
      <c r="BM495" s="227" t="s">
        <v>472</v>
      </c>
    </row>
    <row r="496" s="2" customFormat="1" ht="24.15" customHeight="1">
      <c r="A496" s="39"/>
      <c r="B496" s="40"/>
      <c r="C496" s="216" t="s">
        <v>473</v>
      </c>
      <c r="D496" s="216" t="s">
        <v>145</v>
      </c>
      <c r="E496" s="217" t="s">
        <v>474</v>
      </c>
      <c r="F496" s="218" t="s">
        <v>475</v>
      </c>
      <c r="G496" s="219" t="s">
        <v>169</v>
      </c>
      <c r="H496" s="220">
        <v>150</v>
      </c>
      <c r="I496" s="221"/>
      <c r="J496" s="222">
        <f>ROUND(I496*H496,2)</f>
        <v>0</v>
      </c>
      <c r="K496" s="218" t="s">
        <v>148</v>
      </c>
      <c r="L496" s="45"/>
      <c r="M496" s="223" t="s">
        <v>1</v>
      </c>
      <c r="N496" s="224" t="s">
        <v>43</v>
      </c>
      <c r="O496" s="92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7" t="s">
        <v>149</v>
      </c>
      <c r="AT496" s="227" t="s">
        <v>145</v>
      </c>
      <c r="AU496" s="227" t="s">
        <v>88</v>
      </c>
      <c r="AY496" s="18" t="s">
        <v>141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8" t="s">
        <v>86</v>
      </c>
      <c r="BK496" s="228">
        <f>ROUND(I496*H496,2)</f>
        <v>0</v>
      </c>
      <c r="BL496" s="18" t="s">
        <v>149</v>
      </c>
      <c r="BM496" s="227" t="s">
        <v>476</v>
      </c>
    </row>
    <row r="497" s="14" customFormat="1">
      <c r="A497" s="14"/>
      <c r="B497" s="240"/>
      <c r="C497" s="241"/>
      <c r="D497" s="231" t="s">
        <v>151</v>
      </c>
      <c r="E497" s="242" t="s">
        <v>1</v>
      </c>
      <c r="F497" s="243" t="s">
        <v>477</v>
      </c>
      <c r="G497" s="241"/>
      <c r="H497" s="244">
        <v>150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0" t="s">
        <v>151</v>
      </c>
      <c r="AU497" s="250" t="s">
        <v>88</v>
      </c>
      <c r="AV497" s="14" t="s">
        <v>88</v>
      </c>
      <c r="AW497" s="14" t="s">
        <v>35</v>
      </c>
      <c r="AX497" s="14" t="s">
        <v>86</v>
      </c>
      <c r="AY497" s="250" t="s">
        <v>141</v>
      </c>
    </row>
    <row r="498" s="2" customFormat="1" ht="24.15" customHeight="1">
      <c r="A498" s="39"/>
      <c r="B498" s="40"/>
      <c r="C498" s="216" t="s">
        <v>478</v>
      </c>
      <c r="D498" s="216" t="s">
        <v>145</v>
      </c>
      <c r="E498" s="217" t="s">
        <v>479</v>
      </c>
      <c r="F498" s="218" t="s">
        <v>480</v>
      </c>
      <c r="G498" s="219" t="s">
        <v>467</v>
      </c>
      <c r="H498" s="220">
        <v>181.005</v>
      </c>
      <c r="I498" s="221"/>
      <c r="J498" s="222">
        <f>ROUND(I498*H498,2)</f>
        <v>0</v>
      </c>
      <c r="K498" s="218" t="s">
        <v>148</v>
      </c>
      <c r="L498" s="45"/>
      <c r="M498" s="223" t="s">
        <v>1</v>
      </c>
      <c r="N498" s="224" t="s">
        <v>43</v>
      </c>
      <c r="O498" s="92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7" t="s">
        <v>149</v>
      </c>
      <c r="AT498" s="227" t="s">
        <v>145</v>
      </c>
      <c r="AU498" s="227" t="s">
        <v>88</v>
      </c>
      <c r="AY498" s="18" t="s">
        <v>141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8" t="s">
        <v>86</v>
      </c>
      <c r="BK498" s="228">
        <f>ROUND(I498*H498,2)</f>
        <v>0</v>
      </c>
      <c r="BL498" s="18" t="s">
        <v>149</v>
      </c>
      <c r="BM498" s="227" t="s">
        <v>481</v>
      </c>
    </row>
    <row r="499" s="2" customFormat="1" ht="24.15" customHeight="1">
      <c r="A499" s="39"/>
      <c r="B499" s="40"/>
      <c r="C499" s="216" t="s">
        <v>482</v>
      </c>
      <c r="D499" s="216" t="s">
        <v>145</v>
      </c>
      <c r="E499" s="217" t="s">
        <v>483</v>
      </c>
      <c r="F499" s="218" t="s">
        <v>484</v>
      </c>
      <c r="G499" s="219" t="s">
        <v>467</v>
      </c>
      <c r="H499" s="220">
        <v>1810.05</v>
      </c>
      <c r="I499" s="221"/>
      <c r="J499" s="222">
        <f>ROUND(I499*H499,2)</f>
        <v>0</v>
      </c>
      <c r="K499" s="218" t="s">
        <v>148</v>
      </c>
      <c r="L499" s="45"/>
      <c r="M499" s="223" t="s">
        <v>1</v>
      </c>
      <c r="N499" s="224" t="s">
        <v>43</v>
      </c>
      <c r="O499" s="92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7" t="s">
        <v>149</v>
      </c>
      <c r="AT499" s="227" t="s">
        <v>145</v>
      </c>
      <c r="AU499" s="227" t="s">
        <v>88</v>
      </c>
      <c r="AY499" s="18" t="s">
        <v>141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8" t="s">
        <v>86</v>
      </c>
      <c r="BK499" s="228">
        <f>ROUND(I499*H499,2)</f>
        <v>0</v>
      </c>
      <c r="BL499" s="18" t="s">
        <v>149</v>
      </c>
      <c r="BM499" s="227" t="s">
        <v>485</v>
      </c>
    </row>
    <row r="500" s="14" customFormat="1">
      <c r="A500" s="14"/>
      <c r="B500" s="240"/>
      <c r="C500" s="241"/>
      <c r="D500" s="231" t="s">
        <v>151</v>
      </c>
      <c r="E500" s="241"/>
      <c r="F500" s="243" t="s">
        <v>486</v>
      </c>
      <c r="G500" s="241"/>
      <c r="H500" s="244">
        <v>1810.05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0" t="s">
        <v>151</v>
      </c>
      <c r="AU500" s="250" t="s">
        <v>88</v>
      </c>
      <c r="AV500" s="14" t="s">
        <v>88</v>
      </c>
      <c r="AW500" s="14" t="s">
        <v>4</v>
      </c>
      <c r="AX500" s="14" t="s">
        <v>86</v>
      </c>
      <c r="AY500" s="250" t="s">
        <v>141</v>
      </c>
    </row>
    <row r="501" s="2" customFormat="1" ht="24.15" customHeight="1">
      <c r="A501" s="39"/>
      <c r="B501" s="40"/>
      <c r="C501" s="216" t="s">
        <v>487</v>
      </c>
      <c r="D501" s="216" t="s">
        <v>145</v>
      </c>
      <c r="E501" s="217" t="s">
        <v>488</v>
      </c>
      <c r="F501" s="218" t="s">
        <v>489</v>
      </c>
      <c r="G501" s="219" t="s">
        <v>467</v>
      </c>
      <c r="H501" s="220">
        <v>7.2069999999999999</v>
      </c>
      <c r="I501" s="221"/>
      <c r="J501" s="222">
        <f>ROUND(I501*H501,2)</f>
        <v>0</v>
      </c>
      <c r="K501" s="218" t="s">
        <v>148</v>
      </c>
      <c r="L501" s="45"/>
      <c r="M501" s="223" t="s">
        <v>1</v>
      </c>
      <c r="N501" s="224" t="s">
        <v>43</v>
      </c>
      <c r="O501" s="92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7" t="s">
        <v>149</v>
      </c>
      <c r="AT501" s="227" t="s">
        <v>145</v>
      </c>
      <c r="AU501" s="227" t="s">
        <v>88</v>
      </c>
      <c r="AY501" s="18" t="s">
        <v>141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8" t="s">
        <v>86</v>
      </c>
      <c r="BK501" s="228">
        <f>ROUND(I501*H501,2)</f>
        <v>0</v>
      </c>
      <c r="BL501" s="18" t="s">
        <v>149</v>
      </c>
      <c r="BM501" s="227" t="s">
        <v>490</v>
      </c>
    </row>
    <row r="502" s="14" customFormat="1">
      <c r="A502" s="14"/>
      <c r="B502" s="240"/>
      <c r="C502" s="241"/>
      <c r="D502" s="231" t="s">
        <v>151</v>
      </c>
      <c r="E502" s="242" t="s">
        <v>1</v>
      </c>
      <c r="F502" s="243" t="s">
        <v>491</v>
      </c>
      <c r="G502" s="241"/>
      <c r="H502" s="244">
        <v>7.2069999999999999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151</v>
      </c>
      <c r="AU502" s="250" t="s">
        <v>88</v>
      </c>
      <c r="AV502" s="14" t="s">
        <v>88</v>
      </c>
      <c r="AW502" s="14" t="s">
        <v>35</v>
      </c>
      <c r="AX502" s="14" t="s">
        <v>78</v>
      </c>
      <c r="AY502" s="250" t="s">
        <v>141</v>
      </c>
    </row>
    <row r="503" s="15" customFormat="1">
      <c r="A503" s="15"/>
      <c r="B503" s="251"/>
      <c r="C503" s="252"/>
      <c r="D503" s="231" t="s">
        <v>151</v>
      </c>
      <c r="E503" s="253" t="s">
        <v>1</v>
      </c>
      <c r="F503" s="254" t="s">
        <v>159</v>
      </c>
      <c r="G503" s="252"/>
      <c r="H503" s="255">
        <v>7.2069999999999999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1" t="s">
        <v>151</v>
      </c>
      <c r="AU503" s="261" t="s">
        <v>88</v>
      </c>
      <c r="AV503" s="15" t="s">
        <v>149</v>
      </c>
      <c r="AW503" s="15" t="s">
        <v>35</v>
      </c>
      <c r="AX503" s="15" t="s">
        <v>86</v>
      </c>
      <c r="AY503" s="261" t="s">
        <v>141</v>
      </c>
    </row>
    <row r="504" s="2" customFormat="1" ht="24.15" customHeight="1">
      <c r="A504" s="39"/>
      <c r="B504" s="40"/>
      <c r="C504" s="216" t="s">
        <v>492</v>
      </c>
      <c r="D504" s="216" t="s">
        <v>145</v>
      </c>
      <c r="E504" s="217" t="s">
        <v>493</v>
      </c>
      <c r="F504" s="218" t="s">
        <v>494</v>
      </c>
      <c r="G504" s="219" t="s">
        <v>467</v>
      </c>
      <c r="H504" s="220">
        <v>173.78899999999999</v>
      </c>
      <c r="I504" s="221"/>
      <c r="J504" s="222">
        <f>ROUND(I504*H504,2)</f>
        <v>0</v>
      </c>
      <c r="K504" s="218" t="s">
        <v>148</v>
      </c>
      <c r="L504" s="45"/>
      <c r="M504" s="223" t="s">
        <v>1</v>
      </c>
      <c r="N504" s="224" t="s">
        <v>43</v>
      </c>
      <c r="O504" s="92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7" t="s">
        <v>149</v>
      </c>
      <c r="AT504" s="227" t="s">
        <v>145</v>
      </c>
      <c r="AU504" s="227" t="s">
        <v>88</v>
      </c>
      <c r="AY504" s="18" t="s">
        <v>141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8" t="s">
        <v>86</v>
      </c>
      <c r="BK504" s="228">
        <f>ROUND(I504*H504,2)</f>
        <v>0</v>
      </c>
      <c r="BL504" s="18" t="s">
        <v>149</v>
      </c>
      <c r="BM504" s="227" t="s">
        <v>495</v>
      </c>
    </row>
    <row r="505" s="12" customFormat="1" ht="22.8" customHeight="1">
      <c r="A505" s="12"/>
      <c r="B505" s="200"/>
      <c r="C505" s="201"/>
      <c r="D505" s="202" t="s">
        <v>77</v>
      </c>
      <c r="E505" s="214" t="s">
        <v>496</v>
      </c>
      <c r="F505" s="214" t="s">
        <v>497</v>
      </c>
      <c r="G505" s="201"/>
      <c r="H505" s="201"/>
      <c r="I505" s="204"/>
      <c r="J505" s="215">
        <f>BK505</f>
        <v>0</v>
      </c>
      <c r="K505" s="201"/>
      <c r="L505" s="206"/>
      <c r="M505" s="207"/>
      <c r="N505" s="208"/>
      <c r="O505" s="208"/>
      <c r="P505" s="209">
        <f>P506</f>
        <v>0</v>
      </c>
      <c r="Q505" s="208"/>
      <c r="R505" s="209">
        <f>R506</f>
        <v>0</v>
      </c>
      <c r="S505" s="208"/>
      <c r="T505" s="210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1" t="s">
        <v>86</v>
      </c>
      <c r="AT505" s="212" t="s">
        <v>77</v>
      </c>
      <c r="AU505" s="212" t="s">
        <v>86</v>
      </c>
      <c r="AY505" s="211" t="s">
        <v>141</v>
      </c>
      <c r="BK505" s="213">
        <f>BK506</f>
        <v>0</v>
      </c>
    </row>
    <row r="506" s="2" customFormat="1" ht="16.5" customHeight="1">
      <c r="A506" s="39"/>
      <c r="B506" s="40"/>
      <c r="C506" s="216" t="s">
        <v>498</v>
      </c>
      <c r="D506" s="216" t="s">
        <v>145</v>
      </c>
      <c r="E506" s="217" t="s">
        <v>499</v>
      </c>
      <c r="F506" s="218" t="s">
        <v>500</v>
      </c>
      <c r="G506" s="219" t="s">
        <v>467</v>
      </c>
      <c r="H506" s="220">
        <v>4.4429999999999996</v>
      </c>
      <c r="I506" s="221"/>
      <c r="J506" s="222">
        <f>ROUND(I506*H506,2)</f>
        <v>0</v>
      </c>
      <c r="K506" s="218" t="s">
        <v>148</v>
      </c>
      <c r="L506" s="45"/>
      <c r="M506" s="223" t="s">
        <v>1</v>
      </c>
      <c r="N506" s="224" t="s">
        <v>43</v>
      </c>
      <c r="O506" s="92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7" t="s">
        <v>149</v>
      </c>
      <c r="AT506" s="227" t="s">
        <v>145</v>
      </c>
      <c r="AU506" s="227" t="s">
        <v>88</v>
      </c>
      <c r="AY506" s="18" t="s">
        <v>141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8" t="s">
        <v>86</v>
      </c>
      <c r="BK506" s="228">
        <f>ROUND(I506*H506,2)</f>
        <v>0</v>
      </c>
      <c r="BL506" s="18" t="s">
        <v>149</v>
      </c>
      <c r="BM506" s="227" t="s">
        <v>501</v>
      </c>
    </row>
    <row r="507" s="12" customFormat="1" ht="25.92" customHeight="1">
      <c r="A507" s="12"/>
      <c r="B507" s="200"/>
      <c r="C507" s="201"/>
      <c r="D507" s="202" t="s">
        <v>77</v>
      </c>
      <c r="E507" s="203" t="s">
        <v>502</v>
      </c>
      <c r="F507" s="203" t="s">
        <v>503</v>
      </c>
      <c r="G507" s="201"/>
      <c r="H507" s="201"/>
      <c r="I507" s="204"/>
      <c r="J507" s="205">
        <f>BK507</f>
        <v>0</v>
      </c>
      <c r="K507" s="201"/>
      <c r="L507" s="206"/>
      <c r="M507" s="207"/>
      <c r="N507" s="208"/>
      <c r="O507" s="208"/>
      <c r="P507" s="209">
        <f>P508+P586+P724+P748+P752+P754+P765+P772+P830</f>
        <v>0</v>
      </c>
      <c r="Q507" s="208"/>
      <c r="R507" s="209">
        <f>R508+R586+R724+R748+R752+R754+R765+R772+R830</f>
        <v>6.72327224</v>
      </c>
      <c r="S507" s="208"/>
      <c r="T507" s="210">
        <f>T508+T586+T724+T748+T752+T754+T765+T772+T830</f>
        <v>11.221876719999999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1" t="s">
        <v>88</v>
      </c>
      <c r="AT507" s="212" t="s">
        <v>77</v>
      </c>
      <c r="AU507" s="212" t="s">
        <v>78</v>
      </c>
      <c r="AY507" s="211" t="s">
        <v>141</v>
      </c>
      <c r="BK507" s="213">
        <f>BK508+BK586+BK724+BK748+BK752+BK754+BK765+BK772+BK830</f>
        <v>0</v>
      </c>
    </row>
    <row r="508" s="12" customFormat="1" ht="22.8" customHeight="1">
      <c r="A508" s="12"/>
      <c r="B508" s="200"/>
      <c r="C508" s="201"/>
      <c r="D508" s="202" t="s">
        <v>77</v>
      </c>
      <c r="E508" s="214" t="s">
        <v>504</v>
      </c>
      <c r="F508" s="214" t="s">
        <v>505</v>
      </c>
      <c r="G508" s="201"/>
      <c r="H508" s="201"/>
      <c r="I508" s="204"/>
      <c r="J508" s="215">
        <f>BK508</f>
        <v>0</v>
      </c>
      <c r="K508" s="201"/>
      <c r="L508" s="206"/>
      <c r="M508" s="207"/>
      <c r="N508" s="208"/>
      <c r="O508" s="208"/>
      <c r="P508" s="209">
        <f>SUM(P509:P585)</f>
        <v>0</v>
      </c>
      <c r="Q508" s="208"/>
      <c r="R508" s="209">
        <f>SUM(R509:R585)</f>
        <v>2.1975422000000004</v>
      </c>
      <c r="S508" s="208"/>
      <c r="T508" s="210">
        <f>SUM(T509:T585)</f>
        <v>10.672585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1" t="s">
        <v>88</v>
      </c>
      <c r="AT508" s="212" t="s">
        <v>77</v>
      </c>
      <c r="AU508" s="212" t="s">
        <v>86</v>
      </c>
      <c r="AY508" s="211" t="s">
        <v>141</v>
      </c>
      <c r="BK508" s="213">
        <f>SUM(BK509:BK585)</f>
        <v>0</v>
      </c>
    </row>
    <row r="509" s="2" customFormat="1" ht="24.15" customHeight="1">
      <c r="A509" s="39"/>
      <c r="B509" s="40"/>
      <c r="C509" s="216" t="s">
        <v>506</v>
      </c>
      <c r="D509" s="216" t="s">
        <v>145</v>
      </c>
      <c r="E509" s="217" t="s">
        <v>507</v>
      </c>
      <c r="F509" s="218" t="s">
        <v>508</v>
      </c>
      <c r="G509" s="219" t="s">
        <v>91</v>
      </c>
      <c r="H509" s="220">
        <v>24.024999999999999</v>
      </c>
      <c r="I509" s="221"/>
      <c r="J509" s="222">
        <f>ROUND(I509*H509,2)</f>
        <v>0</v>
      </c>
      <c r="K509" s="218" t="s">
        <v>148</v>
      </c>
      <c r="L509" s="45"/>
      <c r="M509" s="223" t="s">
        <v>1</v>
      </c>
      <c r="N509" s="224" t="s">
        <v>43</v>
      </c>
      <c r="O509" s="92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7" t="s">
        <v>223</v>
      </c>
      <c r="AT509" s="227" t="s">
        <v>145</v>
      </c>
      <c r="AU509" s="227" t="s">
        <v>88</v>
      </c>
      <c r="AY509" s="18" t="s">
        <v>141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8" t="s">
        <v>86</v>
      </c>
      <c r="BK509" s="228">
        <f>ROUND(I509*H509,2)</f>
        <v>0</v>
      </c>
      <c r="BL509" s="18" t="s">
        <v>223</v>
      </c>
      <c r="BM509" s="227" t="s">
        <v>509</v>
      </c>
    </row>
    <row r="510" s="13" customFormat="1">
      <c r="A510" s="13"/>
      <c r="B510" s="229"/>
      <c r="C510" s="230"/>
      <c r="D510" s="231" t="s">
        <v>151</v>
      </c>
      <c r="E510" s="232" t="s">
        <v>1</v>
      </c>
      <c r="F510" s="233" t="s">
        <v>510</v>
      </c>
      <c r="G510" s="230"/>
      <c r="H510" s="232" t="s">
        <v>1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151</v>
      </c>
      <c r="AU510" s="239" t="s">
        <v>88</v>
      </c>
      <c r="AV510" s="13" t="s">
        <v>86</v>
      </c>
      <c r="AW510" s="13" t="s">
        <v>35</v>
      </c>
      <c r="AX510" s="13" t="s">
        <v>78</v>
      </c>
      <c r="AY510" s="239" t="s">
        <v>141</v>
      </c>
    </row>
    <row r="511" s="14" customFormat="1">
      <c r="A511" s="14"/>
      <c r="B511" s="240"/>
      <c r="C511" s="241"/>
      <c r="D511" s="231" t="s">
        <v>151</v>
      </c>
      <c r="E511" s="242" t="s">
        <v>1</v>
      </c>
      <c r="F511" s="243" t="s">
        <v>511</v>
      </c>
      <c r="G511" s="241"/>
      <c r="H511" s="244">
        <v>24.024999999999999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0" t="s">
        <v>151</v>
      </c>
      <c r="AU511" s="250" t="s">
        <v>88</v>
      </c>
      <c r="AV511" s="14" t="s">
        <v>88</v>
      </c>
      <c r="AW511" s="14" t="s">
        <v>35</v>
      </c>
      <c r="AX511" s="14" t="s">
        <v>78</v>
      </c>
      <c r="AY511" s="250" t="s">
        <v>141</v>
      </c>
    </row>
    <row r="512" s="15" customFormat="1">
      <c r="A512" s="15"/>
      <c r="B512" s="251"/>
      <c r="C512" s="252"/>
      <c r="D512" s="231" t="s">
        <v>151</v>
      </c>
      <c r="E512" s="253" t="s">
        <v>1</v>
      </c>
      <c r="F512" s="254" t="s">
        <v>159</v>
      </c>
      <c r="G512" s="252"/>
      <c r="H512" s="255">
        <v>24.024999999999999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1" t="s">
        <v>151</v>
      </c>
      <c r="AU512" s="261" t="s">
        <v>88</v>
      </c>
      <c r="AV512" s="15" t="s">
        <v>149</v>
      </c>
      <c r="AW512" s="15" t="s">
        <v>35</v>
      </c>
      <c r="AX512" s="15" t="s">
        <v>86</v>
      </c>
      <c r="AY512" s="261" t="s">
        <v>141</v>
      </c>
    </row>
    <row r="513" s="2" customFormat="1" ht="49.05" customHeight="1">
      <c r="A513" s="39"/>
      <c r="B513" s="40"/>
      <c r="C513" s="262" t="s">
        <v>512</v>
      </c>
      <c r="D513" s="262" t="s">
        <v>177</v>
      </c>
      <c r="E513" s="263" t="s">
        <v>513</v>
      </c>
      <c r="F513" s="264" t="s">
        <v>514</v>
      </c>
      <c r="G513" s="265" t="s">
        <v>91</v>
      </c>
      <c r="H513" s="266">
        <v>28.001000000000001</v>
      </c>
      <c r="I513" s="267"/>
      <c r="J513" s="268">
        <f>ROUND(I513*H513,2)</f>
        <v>0</v>
      </c>
      <c r="K513" s="264" t="s">
        <v>148</v>
      </c>
      <c r="L513" s="269"/>
      <c r="M513" s="270" t="s">
        <v>1</v>
      </c>
      <c r="N513" s="271" t="s">
        <v>43</v>
      </c>
      <c r="O513" s="92"/>
      <c r="P513" s="225">
        <f>O513*H513</f>
        <v>0</v>
      </c>
      <c r="Q513" s="225">
        <v>0.0040000000000000001</v>
      </c>
      <c r="R513" s="225">
        <f>Q513*H513</f>
        <v>0.11200400000000001</v>
      </c>
      <c r="S513" s="225">
        <v>0</v>
      </c>
      <c r="T513" s="226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7" t="s">
        <v>392</v>
      </c>
      <c r="AT513" s="227" t="s">
        <v>177</v>
      </c>
      <c r="AU513" s="227" t="s">
        <v>88</v>
      </c>
      <c r="AY513" s="18" t="s">
        <v>141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8" t="s">
        <v>86</v>
      </c>
      <c r="BK513" s="228">
        <f>ROUND(I513*H513,2)</f>
        <v>0</v>
      </c>
      <c r="BL513" s="18" t="s">
        <v>223</v>
      </c>
      <c r="BM513" s="227" t="s">
        <v>515</v>
      </c>
    </row>
    <row r="514" s="14" customFormat="1">
      <c r="A514" s="14"/>
      <c r="B514" s="240"/>
      <c r="C514" s="241"/>
      <c r="D514" s="231" t="s">
        <v>151</v>
      </c>
      <c r="E514" s="241"/>
      <c r="F514" s="243" t="s">
        <v>516</v>
      </c>
      <c r="G514" s="241"/>
      <c r="H514" s="244">
        <v>28.001000000000001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0" t="s">
        <v>151</v>
      </c>
      <c r="AU514" s="250" t="s">
        <v>88</v>
      </c>
      <c r="AV514" s="14" t="s">
        <v>88</v>
      </c>
      <c r="AW514" s="14" t="s">
        <v>4</v>
      </c>
      <c r="AX514" s="14" t="s">
        <v>86</v>
      </c>
      <c r="AY514" s="250" t="s">
        <v>141</v>
      </c>
    </row>
    <row r="515" s="2" customFormat="1" ht="24.15" customHeight="1">
      <c r="A515" s="39"/>
      <c r="B515" s="40"/>
      <c r="C515" s="216" t="s">
        <v>517</v>
      </c>
      <c r="D515" s="216" t="s">
        <v>145</v>
      </c>
      <c r="E515" s="217" t="s">
        <v>518</v>
      </c>
      <c r="F515" s="218" t="s">
        <v>519</v>
      </c>
      <c r="G515" s="219" t="s">
        <v>91</v>
      </c>
      <c r="H515" s="220">
        <v>7.2080000000000002</v>
      </c>
      <c r="I515" s="221"/>
      <c r="J515" s="222">
        <f>ROUND(I515*H515,2)</f>
        <v>0</v>
      </c>
      <c r="K515" s="218" t="s">
        <v>148</v>
      </c>
      <c r="L515" s="45"/>
      <c r="M515" s="223" t="s">
        <v>1</v>
      </c>
      <c r="N515" s="224" t="s">
        <v>43</v>
      </c>
      <c r="O515" s="92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7" t="s">
        <v>223</v>
      </c>
      <c r="AT515" s="227" t="s">
        <v>145</v>
      </c>
      <c r="AU515" s="227" t="s">
        <v>88</v>
      </c>
      <c r="AY515" s="18" t="s">
        <v>141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8" t="s">
        <v>86</v>
      </c>
      <c r="BK515" s="228">
        <f>ROUND(I515*H515,2)</f>
        <v>0</v>
      </c>
      <c r="BL515" s="18" t="s">
        <v>223</v>
      </c>
      <c r="BM515" s="227" t="s">
        <v>520</v>
      </c>
    </row>
    <row r="516" s="13" customFormat="1">
      <c r="A516" s="13"/>
      <c r="B516" s="229"/>
      <c r="C516" s="230"/>
      <c r="D516" s="231" t="s">
        <v>151</v>
      </c>
      <c r="E516" s="232" t="s">
        <v>1</v>
      </c>
      <c r="F516" s="233" t="s">
        <v>510</v>
      </c>
      <c r="G516" s="230"/>
      <c r="H516" s="232" t="s">
        <v>1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9" t="s">
        <v>151</v>
      </c>
      <c r="AU516" s="239" t="s">
        <v>88</v>
      </c>
      <c r="AV516" s="13" t="s">
        <v>86</v>
      </c>
      <c r="AW516" s="13" t="s">
        <v>35</v>
      </c>
      <c r="AX516" s="13" t="s">
        <v>78</v>
      </c>
      <c r="AY516" s="239" t="s">
        <v>141</v>
      </c>
    </row>
    <row r="517" s="14" customFormat="1">
      <c r="A517" s="14"/>
      <c r="B517" s="240"/>
      <c r="C517" s="241"/>
      <c r="D517" s="231" t="s">
        <v>151</v>
      </c>
      <c r="E517" s="242" t="s">
        <v>1</v>
      </c>
      <c r="F517" s="243" t="s">
        <v>521</v>
      </c>
      <c r="G517" s="241"/>
      <c r="H517" s="244">
        <v>7.2080000000000002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0" t="s">
        <v>151</v>
      </c>
      <c r="AU517" s="250" t="s">
        <v>88</v>
      </c>
      <c r="AV517" s="14" t="s">
        <v>88</v>
      </c>
      <c r="AW517" s="14" t="s">
        <v>35</v>
      </c>
      <c r="AX517" s="14" t="s">
        <v>78</v>
      </c>
      <c r="AY517" s="250" t="s">
        <v>141</v>
      </c>
    </row>
    <row r="518" s="15" customFormat="1">
      <c r="A518" s="15"/>
      <c r="B518" s="251"/>
      <c r="C518" s="252"/>
      <c r="D518" s="231" t="s">
        <v>151</v>
      </c>
      <c r="E518" s="253" t="s">
        <v>1</v>
      </c>
      <c r="F518" s="254" t="s">
        <v>159</v>
      </c>
      <c r="G518" s="252"/>
      <c r="H518" s="255">
        <v>7.2080000000000002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1" t="s">
        <v>151</v>
      </c>
      <c r="AU518" s="261" t="s">
        <v>88</v>
      </c>
      <c r="AV518" s="15" t="s">
        <v>149</v>
      </c>
      <c r="AW518" s="15" t="s">
        <v>35</v>
      </c>
      <c r="AX518" s="15" t="s">
        <v>86</v>
      </c>
      <c r="AY518" s="261" t="s">
        <v>141</v>
      </c>
    </row>
    <row r="519" s="2" customFormat="1" ht="49.05" customHeight="1">
      <c r="A519" s="39"/>
      <c r="B519" s="40"/>
      <c r="C519" s="262" t="s">
        <v>522</v>
      </c>
      <c r="D519" s="262" t="s">
        <v>177</v>
      </c>
      <c r="E519" s="263" t="s">
        <v>513</v>
      </c>
      <c r="F519" s="264" t="s">
        <v>514</v>
      </c>
      <c r="G519" s="265" t="s">
        <v>91</v>
      </c>
      <c r="H519" s="266">
        <v>8.8010000000000002</v>
      </c>
      <c r="I519" s="267"/>
      <c r="J519" s="268">
        <f>ROUND(I519*H519,2)</f>
        <v>0</v>
      </c>
      <c r="K519" s="264" t="s">
        <v>148</v>
      </c>
      <c r="L519" s="269"/>
      <c r="M519" s="270" t="s">
        <v>1</v>
      </c>
      <c r="N519" s="271" t="s">
        <v>43</v>
      </c>
      <c r="O519" s="92"/>
      <c r="P519" s="225">
        <f>O519*H519</f>
        <v>0</v>
      </c>
      <c r="Q519" s="225">
        <v>0.0040000000000000001</v>
      </c>
      <c r="R519" s="225">
        <f>Q519*H519</f>
        <v>0.035203999999999999</v>
      </c>
      <c r="S519" s="225">
        <v>0</v>
      </c>
      <c r="T519" s="22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7" t="s">
        <v>392</v>
      </c>
      <c r="AT519" s="227" t="s">
        <v>177</v>
      </c>
      <c r="AU519" s="227" t="s">
        <v>88</v>
      </c>
      <c r="AY519" s="18" t="s">
        <v>141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18" t="s">
        <v>86</v>
      </c>
      <c r="BK519" s="228">
        <f>ROUND(I519*H519,2)</f>
        <v>0</v>
      </c>
      <c r="BL519" s="18" t="s">
        <v>223</v>
      </c>
      <c r="BM519" s="227" t="s">
        <v>523</v>
      </c>
    </row>
    <row r="520" s="14" customFormat="1">
      <c r="A520" s="14"/>
      <c r="B520" s="240"/>
      <c r="C520" s="241"/>
      <c r="D520" s="231" t="s">
        <v>151</v>
      </c>
      <c r="E520" s="241"/>
      <c r="F520" s="243" t="s">
        <v>524</v>
      </c>
      <c r="G520" s="241"/>
      <c r="H520" s="244">
        <v>8.8010000000000002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0" t="s">
        <v>151</v>
      </c>
      <c r="AU520" s="250" t="s">
        <v>88</v>
      </c>
      <c r="AV520" s="14" t="s">
        <v>88</v>
      </c>
      <c r="AW520" s="14" t="s">
        <v>4</v>
      </c>
      <c r="AX520" s="14" t="s">
        <v>86</v>
      </c>
      <c r="AY520" s="250" t="s">
        <v>141</v>
      </c>
    </row>
    <row r="521" s="2" customFormat="1" ht="24.15" customHeight="1">
      <c r="A521" s="39"/>
      <c r="B521" s="40"/>
      <c r="C521" s="216" t="s">
        <v>525</v>
      </c>
      <c r="D521" s="216" t="s">
        <v>145</v>
      </c>
      <c r="E521" s="217" t="s">
        <v>526</v>
      </c>
      <c r="F521" s="218" t="s">
        <v>527</v>
      </c>
      <c r="G521" s="219" t="s">
        <v>91</v>
      </c>
      <c r="H521" s="220">
        <v>554.41999999999996</v>
      </c>
      <c r="I521" s="221"/>
      <c r="J521" s="222">
        <f>ROUND(I521*H521,2)</f>
        <v>0</v>
      </c>
      <c r="K521" s="218" t="s">
        <v>148</v>
      </c>
      <c r="L521" s="45"/>
      <c r="M521" s="223" t="s">
        <v>1</v>
      </c>
      <c r="N521" s="224" t="s">
        <v>43</v>
      </c>
      <c r="O521" s="92"/>
      <c r="P521" s="225">
        <f>O521*H521</f>
        <v>0</v>
      </c>
      <c r="Q521" s="225">
        <v>0</v>
      </c>
      <c r="R521" s="225">
        <f>Q521*H521</f>
        <v>0</v>
      </c>
      <c r="S521" s="225">
        <v>0.016500000000000001</v>
      </c>
      <c r="T521" s="226">
        <f>S521*H521</f>
        <v>9.1479300000000006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7" t="s">
        <v>223</v>
      </c>
      <c r="AT521" s="227" t="s">
        <v>145</v>
      </c>
      <c r="AU521" s="227" t="s">
        <v>88</v>
      </c>
      <c r="AY521" s="18" t="s">
        <v>141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8" t="s">
        <v>86</v>
      </c>
      <c r="BK521" s="228">
        <f>ROUND(I521*H521,2)</f>
        <v>0</v>
      </c>
      <c r="BL521" s="18" t="s">
        <v>223</v>
      </c>
      <c r="BM521" s="227" t="s">
        <v>528</v>
      </c>
    </row>
    <row r="522" s="13" customFormat="1">
      <c r="A522" s="13"/>
      <c r="B522" s="229"/>
      <c r="C522" s="230"/>
      <c r="D522" s="231" t="s">
        <v>151</v>
      </c>
      <c r="E522" s="232" t="s">
        <v>1</v>
      </c>
      <c r="F522" s="233" t="s">
        <v>529</v>
      </c>
      <c r="G522" s="230"/>
      <c r="H522" s="232" t="s">
        <v>1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151</v>
      </c>
      <c r="AU522" s="239" t="s">
        <v>88</v>
      </c>
      <c r="AV522" s="13" t="s">
        <v>86</v>
      </c>
      <c r="AW522" s="13" t="s">
        <v>35</v>
      </c>
      <c r="AX522" s="13" t="s">
        <v>78</v>
      </c>
      <c r="AY522" s="239" t="s">
        <v>141</v>
      </c>
    </row>
    <row r="523" s="14" customFormat="1">
      <c r="A523" s="14"/>
      <c r="B523" s="240"/>
      <c r="C523" s="241"/>
      <c r="D523" s="231" t="s">
        <v>151</v>
      </c>
      <c r="E523" s="242" t="s">
        <v>1</v>
      </c>
      <c r="F523" s="243" t="s">
        <v>530</v>
      </c>
      <c r="G523" s="241"/>
      <c r="H523" s="244">
        <v>262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0" t="s">
        <v>151</v>
      </c>
      <c r="AU523" s="250" t="s">
        <v>88</v>
      </c>
      <c r="AV523" s="14" t="s">
        <v>88</v>
      </c>
      <c r="AW523" s="14" t="s">
        <v>35</v>
      </c>
      <c r="AX523" s="14" t="s">
        <v>78</v>
      </c>
      <c r="AY523" s="250" t="s">
        <v>141</v>
      </c>
    </row>
    <row r="524" s="14" customFormat="1">
      <c r="A524" s="14"/>
      <c r="B524" s="240"/>
      <c r="C524" s="241"/>
      <c r="D524" s="231" t="s">
        <v>151</v>
      </c>
      <c r="E524" s="242" t="s">
        <v>1</v>
      </c>
      <c r="F524" s="243" t="s">
        <v>531</v>
      </c>
      <c r="G524" s="241"/>
      <c r="H524" s="244">
        <v>262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151</v>
      </c>
      <c r="AU524" s="250" t="s">
        <v>88</v>
      </c>
      <c r="AV524" s="14" t="s">
        <v>88</v>
      </c>
      <c r="AW524" s="14" t="s">
        <v>35</v>
      </c>
      <c r="AX524" s="14" t="s">
        <v>78</v>
      </c>
      <c r="AY524" s="250" t="s">
        <v>141</v>
      </c>
    </row>
    <row r="525" s="13" customFormat="1">
      <c r="A525" s="13"/>
      <c r="B525" s="229"/>
      <c r="C525" s="230"/>
      <c r="D525" s="231" t="s">
        <v>151</v>
      </c>
      <c r="E525" s="232" t="s">
        <v>1</v>
      </c>
      <c r="F525" s="233" t="s">
        <v>532</v>
      </c>
      <c r="G525" s="230"/>
      <c r="H525" s="232" t="s">
        <v>1</v>
      </c>
      <c r="I525" s="234"/>
      <c r="J525" s="230"/>
      <c r="K525" s="230"/>
      <c r="L525" s="235"/>
      <c r="M525" s="236"/>
      <c r="N525" s="237"/>
      <c r="O525" s="237"/>
      <c r="P525" s="237"/>
      <c r="Q525" s="237"/>
      <c r="R525" s="237"/>
      <c r="S525" s="237"/>
      <c r="T525" s="23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9" t="s">
        <v>151</v>
      </c>
      <c r="AU525" s="239" t="s">
        <v>88</v>
      </c>
      <c r="AV525" s="13" t="s">
        <v>86</v>
      </c>
      <c r="AW525" s="13" t="s">
        <v>35</v>
      </c>
      <c r="AX525" s="13" t="s">
        <v>78</v>
      </c>
      <c r="AY525" s="239" t="s">
        <v>141</v>
      </c>
    </row>
    <row r="526" s="14" customFormat="1">
      <c r="A526" s="14"/>
      <c r="B526" s="240"/>
      <c r="C526" s="241"/>
      <c r="D526" s="231" t="s">
        <v>151</v>
      </c>
      <c r="E526" s="242" t="s">
        <v>1</v>
      </c>
      <c r="F526" s="243" t="s">
        <v>533</v>
      </c>
      <c r="G526" s="241"/>
      <c r="H526" s="244">
        <v>3.3300000000000001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0" t="s">
        <v>151</v>
      </c>
      <c r="AU526" s="250" t="s">
        <v>88</v>
      </c>
      <c r="AV526" s="14" t="s">
        <v>88</v>
      </c>
      <c r="AW526" s="14" t="s">
        <v>35</v>
      </c>
      <c r="AX526" s="14" t="s">
        <v>78</v>
      </c>
      <c r="AY526" s="250" t="s">
        <v>141</v>
      </c>
    </row>
    <row r="527" s="14" customFormat="1">
      <c r="A527" s="14"/>
      <c r="B527" s="240"/>
      <c r="C527" s="241"/>
      <c r="D527" s="231" t="s">
        <v>151</v>
      </c>
      <c r="E527" s="242" t="s">
        <v>1</v>
      </c>
      <c r="F527" s="243" t="s">
        <v>534</v>
      </c>
      <c r="G527" s="241"/>
      <c r="H527" s="244">
        <v>2.7599999999999998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0" t="s">
        <v>151</v>
      </c>
      <c r="AU527" s="250" t="s">
        <v>88</v>
      </c>
      <c r="AV527" s="14" t="s">
        <v>88</v>
      </c>
      <c r="AW527" s="14" t="s">
        <v>35</v>
      </c>
      <c r="AX527" s="14" t="s">
        <v>78</v>
      </c>
      <c r="AY527" s="250" t="s">
        <v>141</v>
      </c>
    </row>
    <row r="528" s="14" customFormat="1">
      <c r="A528" s="14"/>
      <c r="B528" s="240"/>
      <c r="C528" s="241"/>
      <c r="D528" s="231" t="s">
        <v>151</v>
      </c>
      <c r="E528" s="242" t="s">
        <v>1</v>
      </c>
      <c r="F528" s="243" t="s">
        <v>535</v>
      </c>
      <c r="G528" s="241"/>
      <c r="H528" s="244">
        <v>5.4400000000000004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0" t="s">
        <v>151</v>
      </c>
      <c r="AU528" s="250" t="s">
        <v>88</v>
      </c>
      <c r="AV528" s="14" t="s">
        <v>88</v>
      </c>
      <c r="AW528" s="14" t="s">
        <v>35</v>
      </c>
      <c r="AX528" s="14" t="s">
        <v>78</v>
      </c>
      <c r="AY528" s="250" t="s">
        <v>141</v>
      </c>
    </row>
    <row r="529" s="14" customFormat="1">
      <c r="A529" s="14"/>
      <c r="B529" s="240"/>
      <c r="C529" s="241"/>
      <c r="D529" s="231" t="s">
        <v>151</v>
      </c>
      <c r="E529" s="242" t="s">
        <v>1</v>
      </c>
      <c r="F529" s="243" t="s">
        <v>536</v>
      </c>
      <c r="G529" s="241"/>
      <c r="H529" s="244">
        <v>1.24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0" t="s">
        <v>151</v>
      </c>
      <c r="AU529" s="250" t="s">
        <v>88</v>
      </c>
      <c r="AV529" s="14" t="s">
        <v>88</v>
      </c>
      <c r="AW529" s="14" t="s">
        <v>35</v>
      </c>
      <c r="AX529" s="14" t="s">
        <v>78</v>
      </c>
      <c r="AY529" s="250" t="s">
        <v>141</v>
      </c>
    </row>
    <row r="530" s="14" customFormat="1">
      <c r="A530" s="14"/>
      <c r="B530" s="240"/>
      <c r="C530" s="241"/>
      <c r="D530" s="231" t="s">
        <v>151</v>
      </c>
      <c r="E530" s="242" t="s">
        <v>1</v>
      </c>
      <c r="F530" s="243" t="s">
        <v>537</v>
      </c>
      <c r="G530" s="241"/>
      <c r="H530" s="244">
        <v>2.4399999999999999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0" t="s">
        <v>151</v>
      </c>
      <c r="AU530" s="250" t="s">
        <v>88</v>
      </c>
      <c r="AV530" s="14" t="s">
        <v>88</v>
      </c>
      <c r="AW530" s="14" t="s">
        <v>35</v>
      </c>
      <c r="AX530" s="14" t="s">
        <v>78</v>
      </c>
      <c r="AY530" s="250" t="s">
        <v>141</v>
      </c>
    </row>
    <row r="531" s="13" customFormat="1">
      <c r="A531" s="13"/>
      <c r="B531" s="229"/>
      <c r="C531" s="230"/>
      <c r="D531" s="231" t="s">
        <v>151</v>
      </c>
      <c r="E531" s="232" t="s">
        <v>1</v>
      </c>
      <c r="F531" s="233" t="s">
        <v>538</v>
      </c>
      <c r="G531" s="230"/>
      <c r="H531" s="232" t="s">
        <v>1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151</v>
      </c>
      <c r="AU531" s="239" t="s">
        <v>88</v>
      </c>
      <c r="AV531" s="13" t="s">
        <v>86</v>
      </c>
      <c r="AW531" s="13" t="s">
        <v>35</v>
      </c>
      <c r="AX531" s="13" t="s">
        <v>78</v>
      </c>
      <c r="AY531" s="239" t="s">
        <v>141</v>
      </c>
    </row>
    <row r="532" s="14" customFormat="1">
      <c r="A532" s="14"/>
      <c r="B532" s="240"/>
      <c r="C532" s="241"/>
      <c r="D532" s="231" t="s">
        <v>151</v>
      </c>
      <c r="E532" s="242" t="s">
        <v>1</v>
      </c>
      <c r="F532" s="243" t="s">
        <v>533</v>
      </c>
      <c r="G532" s="241"/>
      <c r="H532" s="244">
        <v>3.3300000000000001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151</v>
      </c>
      <c r="AU532" s="250" t="s">
        <v>88</v>
      </c>
      <c r="AV532" s="14" t="s">
        <v>88</v>
      </c>
      <c r="AW532" s="14" t="s">
        <v>35</v>
      </c>
      <c r="AX532" s="14" t="s">
        <v>78</v>
      </c>
      <c r="AY532" s="250" t="s">
        <v>141</v>
      </c>
    </row>
    <row r="533" s="14" customFormat="1">
      <c r="A533" s="14"/>
      <c r="B533" s="240"/>
      <c r="C533" s="241"/>
      <c r="D533" s="231" t="s">
        <v>151</v>
      </c>
      <c r="E533" s="242" t="s">
        <v>1</v>
      </c>
      <c r="F533" s="243" t="s">
        <v>534</v>
      </c>
      <c r="G533" s="241"/>
      <c r="H533" s="244">
        <v>2.7599999999999998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0" t="s">
        <v>151</v>
      </c>
      <c r="AU533" s="250" t="s">
        <v>88</v>
      </c>
      <c r="AV533" s="14" t="s">
        <v>88</v>
      </c>
      <c r="AW533" s="14" t="s">
        <v>35</v>
      </c>
      <c r="AX533" s="14" t="s">
        <v>78</v>
      </c>
      <c r="AY533" s="250" t="s">
        <v>141</v>
      </c>
    </row>
    <row r="534" s="14" customFormat="1">
      <c r="A534" s="14"/>
      <c r="B534" s="240"/>
      <c r="C534" s="241"/>
      <c r="D534" s="231" t="s">
        <v>151</v>
      </c>
      <c r="E534" s="242" t="s">
        <v>1</v>
      </c>
      <c r="F534" s="243" t="s">
        <v>535</v>
      </c>
      <c r="G534" s="241"/>
      <c r="H534" s="244">
        <v>5.4400000000000004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0" t="s">
        <v>151</v>
      </c>
      <c r="AU534" s="250" t="s">
        <v>88</v>
      </c>
      <c r="AV534" s="14" t="s">
        <v>88</v>
      </c>
      <c r="AW534" s="14" t="s">
        <v>35</v>
      </c>
      <c r="AX534" s="14" t="s">
        <v>78</v>
      </c>
      <c r="AY534" s="250" t="s">
        <v>141</v>
      </c>
    </row>
    <row r="535" s="14" customFormat="1">
      <c r="A535" s="14"/>
      <c r="B535" s="240"/>
      <c r="C535" s="241"/>
      <c r="D535" s="231" t="s">
        <v>151</v>
      </c>
      <c r="E535" s="242" t="s">
        <v>1</v>
      </c>
      <c r="F535" s="243" t="s">
        <v>536</v>
      </c>
      <c r="G535" s="241"/>
      <c r="H535" s="244">
        <v>1.24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0" t="s">
        <v>151</v>
      </c>
      <c r="AU535" s="250" t="s">
        <v>88</v>
      </c>
      <c r="AV535" s="14" t="s">
        <v>88</v>
      </c>
      <c r="AW535" s="14" t="s">
        <v>35</v>
      </c>
      <c r="AX535" s="14" t="s">
        <v>78</v>
      </c>
      <c r="AY535" s="250" t="s">
        <v>141</v>
      </c>
    </row>
    <row r="536" s="14" customFormat="1">
      <c r="A536" s="14"/>
      <c r="B536" s="240"/>
      <c r="C536" s="241"/>
      <c r="D536" s="231" t="s">
        <v>151</v>
      </c>
      <c r="E536" s="242" t="s">
        <v>1</v>
      </c>
      <c r="F536" s="243" t="s">
        <v>537</v>
      </c>
      <c r="G536" s="241"/>
      <c r="H536" s="244">
        <v>2.4399999999999999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0" t="s">
        <v>151</v>
      </c>
      <c r="AU536" s="250" t="s">
        <v>88</v>
      </c>
      <c r="AV536" s="14" t="s">
        <v>88</v>
      </c>
      <c r="AW536" s="14" t="s">
        <v>35</v>
      </c>
      <c r="AX536" s="14" t="s">
        <v>78</v>
      </c>
      <c r="AY536" s="250" t="s">
        <v>141</v>
      </c>
    </row>
    <row r="537" s="15" customFormat="1">
      <c r="A537" s="15"/>
      <c r="B537" s="251"/>
      <c r="C537" s="252"/>
      <c r="D537" s="231" t="s">
        <v>151</v>
      </c>
      <c r="E537" s="253" t="s">
        <v>1</v>
      </c>
      <c r="F537" s="254" t="s">
        <v>159</v>
      </c>
      <c r="G537" s="252"/>
      <c r="H537" s="255">
        <v>554.41999999999996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1" t="s">
        <v>151</v>
      </c>
      <c r="AU537" s="261" t="s">
        <v>88</v>
      </c>
      <c r="AV537" s="15" t="s">
        <v>149</v>
      </c>
      <c r="AW537" s="15" t="s">
        <v>35</v>
      </c>
      <c r="AX537" s="15" t="s">
        <v>86</v>
      </c>
      <c r="AY537" s="261" t="s">
        <v>141</v>
      </c>
    </row>
    <row r="538" s="2" customFormat="1" ht="33" customHeight="1">
      <c r="A538" s="39"/>
      <c r="B538" s="40"/>
      <c r="C538" s="216" t="s">
        <v>539</v>
      </c>
      <c r="D538" s="216" t="s">
        <v>145</v>
      </c>
      <c r="E538" s="217" t="s">
        <v>540</v>
      </c>
      <c r="F538" s="218" t="s">
        <v>541</v>
      </c>
      <c r="G538" s="219" t="s">
        <v>91</v>
      </c>
      <c r="H538" s="220">
        <v>277.20999999999998</v>
      </c>
      <c r="I538" s="221"/>
      <c r="J538" s="222">
        <f>ROUND(I538*H538,2)</f>
        <v>0</v>
      </c>
      <c r="K538" s="218" t="s">
        <v>148</v>
      </c>
      <c r="L538" s="45"/>
      <c r="M538" s="223" t="s">
        <v>1</v>
      </c>
      <c r="N538" s="224" t="s">
        <v>43</v>
      </c>
      <c r="O538" s="92"/>
      <c r="P538" s="225">
        <f>O538*H538</f>
        <v>0</v>
      </c>
      <c r="Q538" s="225">
        <v>0</v>
      </c>
      <c r="R538" s="225">
        <f>Q538*H538</f>
        <v>0</v>
      </c>
      <c r="S538" s="225">
        <v>0.0054999999999999997</v>
      </c>
      <c r="T538" s="226">
        <f>S538*H538</f>
        <v>1.5246549999999999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7" t="s">
        <v>223</v>
      </c>
      <c r="AT538" s="227" t="s">
        <v>145</v>
      </c>
      <c r="AU538" s="227" t="s">
        <v>88</v>
      </c>
      <c r="AY538" s="18" t="s">
        <v>141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8" t="s">
        <v>86</v>
      </c>
      <c r="BK538" s="228">
        <f>ROUND(I538*H538,2)</f>
        <v>0</v>
      </c>
      <c r="BL538" s="18" t="s">
        <v>223</v>
      </c>
      <c r="BM538" s="227" t="s">
        <v>542</v>
      </c>
    </row>
    <row r="539" s="13" customFormat="1">
      <c r="A539" s="13"/>
      <c r="B539" s="229"/>
      <c r="C539" s="230"/>
      <c r="D539" s="231" t="s">
        <v>151</v>
      </c>
      <c r="E539" s="232" t="s">
        <v>1</v>
      </c>
      <c r="F539" s="233" t="s">
        <v>529</v>
      </c>
      <c r="G539" s="230"/>
      <c r="H539" s="232" t="s">
        <v>1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151</v>
      </c>
      <c r="AU539" s="239" t="s">
        <v>88</v>
      </c>
      <c r="AV539" s="13" t="s">
        <v>86</v>
      </c>
      <c r="AW539" s="13" t="s">
        <v>35</v>
      </c>
      <c r="AX539" s="13" t="s">
        <v>78</v>
      </c>
      <c r="AY539" s="239" t="s">
        <v>141</v>
      </c>
    </row>
    <row r="540" s="14" customFormat="1">
      <c r="A540" s="14"/>
      <c r="B540" s="240"/>
      <c r="C540" s="241"/>
      <c r="D540" s="231" t="s">
        <v>151</v>
      </c>
      <c r="E540" s="242" t="s">
        <v>1</v>
      </c>
      <c r="F540" s="243" t="s">
        <v>543</v>
      </c>
      <c r="G540" s="241"/>
      <c r="H540" s="244">
        <v>262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151</v>
      </c>
      <c r="AU540" s="250" t="s">
        <v>88</v>
      </c>
      <c r="AV540" s="14" t="s">
        <v>88</v>
      </c>
      <c r="AW540" s="14" t="s">
        <v>35</v>
      </c>
      <c r="AX540" s="14" t="s">
        <v>78</v>
      </c>
      <c r="AY540" s="250" t="s">
        <v>141</v>
      </c>
    </row>
    <row r="541" s="13" customFormat="1">
      <c r="A541" s="13"/>
      <c r="B541" s="229"/>
      <c r="C541" s="230"/>
      <c r="D541" s="231" t="s">
        <v>151</v>
      </c>
      <c r="E541" s="232" t="s">
        <v>1</v>
      </c>
      <c r="F541" s="233" t="s">
        <v>544</v>
      </c>
      <c r="G541" s="230"/>
      <c r="H541" s="232" t="s">
        <v>1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9" t="s">
        <v>151</v>
      </c>
      <c r="AU541" s="239" t="s">
        <v>88</v>
      </c>
      <c r="AV541" s="13" t="s">
        <v>86</v>
      </c>
      <c r="AW541" s="13" t="s">
        <v>35</v>
      </c>
      <c r="AX541" s="13" t="s">
        <v>78</v>
      </c>
      <c r="AY541" s="239" t="s">
        <v>141</v>
      </c>
    </row>
    <row r="542" s="14" customFormat="1">
      <c r="A542" s="14"/>
      <c r="B542" s="240"/>
      <c r="C542" s="241"/>
      <c r="D542" s="231" t="s">
        <v>151</v>
      </c>
      <c r="E542" s="242" t="s">
        <v>1</v>
      </c>
      <c r="F542" s="243" t="s">
        <v>533</v>
      </c>
      <c r="G542" s="241"/>
      <c r="H542" s="244">
        <v>3.3300000000000001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0" t="s">
        <v>151</v>
      </c>
      <c r="AU542" s="250" t="s">
        <v>88</v>
      </c>
      <c r="AV542" s="14" t="s">
        <v>88</v>
      </c>
      <c r="AW542" s="14" t="s">
        <v>35</v>
      </c>
      <c r="AX542" s="14" t="s">
        <v>78</v>
      </c>
      <c r="AY542" s="250" t="s">
        <v>141</v>
      </c>
    </row>
    <row r="543" s="14" customFormat="1">
      <c r="A543" s="14"/>
      <c r="B543" s="240"/>
      <c r="C543" s="241"/>
      <c r="D543" s="231" t="s">
        <v>151</v>
      </c>
      <c r="E543" s="242" t="s">
        <v>1</v>
      </c>
      <c r="F543" s="243" t="s">
        <v>534</v>
      </c>
      <c r="G543" s="241"/>
      <c r="H543" s="244">
        <v>2.7599999999999998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0" t="s">
        <v>151</v>
      </c>
      <c r="AU543" s="250" t="s">
        <v>88</v>
      </c>
      <c r="AV543" s="14" t="s">
        <v>88</v>
      </c>
      <c r="AW543" s="14" t="s">
        <v>35</v>
      </c>
      <c r="AX543" s="14" t="s">
        <v>78</v>
      </c>
      <c r="AY543" s="250" t="s">
        <v>141</v>
      </c>
    </row>
    <row r="544" s="14" customFormat="1">
      <c r="A544" s="14"/>
      <c r="B544" s="240"/>
      <c r="C544" s="241"/>
      <c r="D544" s="231" t="s">
        <v>151</v>
      </c>
      <c r="E544" s="242" t="s">
        <v>1</v>
      </c>
      <c r="F544" s="243" t="s">
        <v>535</v>
      </c>
      <c r="G544" s="241"/>
      <c r="H544" s="244">
        <v>5.4400000000000004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0" t="s">
        <v>151</v>
      </c>
      <c r="AU544" s="250" t="s">
        <v>88</v>
      </c>
      <c r="AV544" s="14" t="s">
        <v>88</v>
      </c>
      <c r="AW544" s="14" t="s">
        <v>35</v>
      </c>
      <c r="AX544" s="14" t="s">
        <v>78</v>
      </c>
      <c r="AY544" s="250" t="s">
        <v>141</v>
      </c>
    </row>
    <row r="545" s="14" customFormat="1">
      <c r="A545" s="14"/>
      <c r="B545" s="240"/>
      <c r="C545" s="241"/>
      <c r="D545" s="231" t="s">
        <v>151</v>
      </c>
      <c r="E545" s="242" t="s">
        <v>1</v>
      </c>
      <c r="F545" s="243" t="s">
        <v>536</v>
      </c>
      <c r="G545" s="241"/>
      <c r="H545" s="244">
        <v>1.24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0" t="s">
        <v>151</v>
      </c>
      <c r="AU545" s="250" t="s">
        <v>88</v>
      </c>
      <c r="AV545" s="14" t="s">
        <v>88</v>
      </c>
      <c r="AW545" s="14" t="s">
        <v>35</v>
      </c>
      <c r="AX545" s="14" t="s">
        <v>78</v>
      </c>
      <c r="AY545" s="250" t="s">
        <v>141</v>
      </c>
    </row>
    <row r="546" s="14" customFormat="1">
      <c r="A546" s="14"/>
      <c r="B546" s="240"/>
      <c r="C546" s="241"/>
      <c r="D546" s="231" t="s">
        <v>151</v>
      </c>
      <c r="E546" s="242" t="s">
        <v>1</v>
      </c>
      <c r="F546" s="243" t="s">
        <v>537</v>
      </c>
      <c r="G546" s="241"/>
      <c r="H546" s="244">
        <v>2.4399999999999999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0" t="s">
        <v>151</v>
      </c>
      <c r="AU546" s="250" t="s">
        <v>88</v>
      </c>
      <c r="AV546" s="14" t="s">
        <v>88</v>
      </c>
      <c r="AW546" s="14" t="s">
        <v>35</v>
      </c>
      <c r="AX546" s="14" t="s">
        <v>78</v>
      </c>
      <c r="AY546" s="250" t="s">
        <v>141</v>
      </c>
    </row>
    <row r="547" s="15" customFormat="1">
      <c r="A547" s="15"/>
      <c r="B547" s="251"/>
      <c r="C547" s="252"/>
      <c r="D547" s="231" t="s">
        <v>151</v>
      </c>
      <c r="E547" s="253" t="s">
        <v>1</v>
      </c>
      <c r="F547" s="254" t="s">
        <v>159</v>
      </c>
      <c r="G547" s="252"/>
      <c r="H547" s="255">
        <v>277.20999999999998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1" t="s">
        <v>151</v>
      </c>
      <c r="AU547" s="261" t="s">
        <v>88</v>
      </c>
      <c r="AV547" s="15" t="s">
        <v>149</v>
      </c>
      <c r="AW547" s="15" t="s">
        <v>35</v>
      </c>
      <c r="AX547" s="15" t="s">
        <v>86</v>
      </c>
      <c r="AY547" s="261" t="s">
        <v>141</v>
      </c>
    </row>
    <row r="548" s="2" customFormat="1" ht="24.15" customHeight="1">
      <c r="A548" s="39"/>
      <c r="B548" s="40"/>
      <c r="C548" s="216" t="s">
        <v>545</v>
      </c>
      <c r="D548" s="216" t="s">
        <v>145</v>
      </c>
      <c r="E548" s="217" t="s">
        <v>546</v>
      </c>
      <c r="F548" s="218" t="s">
        <v>547</v>
      </c>
      <c r="G548" s="219" t="s">
        <v>91</v>
      </c>
      <c r="H548" s="220">
        <v>262</v>
      </c>
      <c r="I548" s="221"/>
      <c r="J548" s="222">
        <f>ROUND(I548*H548,2)</f>
        <v>0</v>
      </c>
      <c r="K548" s="218" t="s">
        <v>148</v>
      </c>
      <c r="L548" s="45"/>
      <c r="M548" s="223" t="s">
        <v>1</v>
      </c>
      <c r="N548" s="224" t="s">
        <v>43</v>
      </c>
      <c r="O548" s="92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7" t="s">
        <v>223</v>
      </c>
      <c r="AT548" s="227" t="s">
        <v>145</v>
      </c>
      <c r="AU548" s="227" t="s">
        <v>88</v>
      </c>
      <c r="AY548" s="18" t="s">
        <v>141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8" t="s">
        <v>86</v>
      </c>
      <c r="BK548" s="228">
        <f>ROUND(I548*H548,2)</f>
        <v>0</v>
      </c>
      <c r="BL548" s="18" t="s">
        <v>223</v>
      </c>
      <c r="BM548" s="227" t="s">
        <v>548</v>
      </c>
    </row>
    <row r="549" s="13" customFormat="1">
      <c r="A549" s="13"/>
      <c r="B549" s="229"/>
      <c r="C549" s="230"/>
      <c r="D549" s="231" t="s">
        <v>151</v>
      </c>
      <c r="E549" s="232" t="s">
        <v>1</v>
      </c>
      <c r="F549" s="233" t="s">
        <v>529</v>
      </c>
      <c r="G549" s="230"/>
      <c r="H549" s="232" t="s">
        <v>1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9" t="s">
        <v>151</v>
      </c>
      <c r="AU549" s="239" t="s">
        <v>88</v>
      </c>
      <c r="AV549" s="13" t="s">
        <v>86</v>
      </c>
      <c r="AW549" s="13" t="s">
        <v>35</v>
      </c>
      <c r="AX549" s="13" t="s">
        <v>78</v>
      </c>
      <c r="AY549" s="239" t="s">
        <v>141</v>
      </c>
    </row>
    <row r="550" s="14" customFormat="1">
      <c r="A550" s="14"/>
      <c r="B550" s="240"/>
      <c r="C550" s="241"/>
      <c r="D550" s="231" t="s">
        <v>151</v>
      </c>
      <c r="E550" s="242" t="s">
        <v>1</v>
      </c>
      <c r="F550" s="243" t="s">
        <v>549</v>
      </c>
      <c r="G550" s="241"/>
      <c r="H550" s="244">
        <v>262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0" t="s">
        <v>151</v>
      </c>
      <c r="AU550" s="250" t="s">
        <v>88</v>
      </c>
      <c r="AV550" s="14" t="s">
        <v>88</v>
      </c>
      <c r="AW550" s="14" t="s">
        <v>35</v>
      </c>
      <c r="AX550" s="14" t="s">
        <v>78</v>
      </c>
      <c r="AY550" s="250" t="s">
        <v>141</v>
      </c>
    </row>
    <row r="551" s="15" customFormat="1">
      <c r="A551" s="15"/>
      <c r="B551" s="251"/>
      <c r="C551" s="252"/>
      <c r="D551" s="231" t="s">
        <v>151</v>
      </c>
      <c r="E551" s="253" t="s">
        <v>1</v>
      </c>
      <c r="F551" s="254" t="s">
        <v>159</v>
      </c>
      <c r="G551" s="252"/>
      <c r="H551" s="255">
        <v>262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1" t="s">
        <v>151</v>
      </c>
      <c r="AU551" s="261" t="s">
        <v>88</v>
      </c>
      <c r="AV551" s="15" t="s">
        <v>149</v>
      </c>
      <c r="AW551" s="15" t="s">
        <v>35</v>
      </c>
      <c r="AX551" s="15" t="s">
        <v>86</v>
      </c>
      <c r="AY551" s="261" t="s">
        <v>141</v>
      </c>
    </row>
    <row r="552" s="2" customFormat="1" ht="16.5" customHeight="1">
      <c r="A552" s="39"/>
      <c r="B552" s="40"/>
      <c r="C552" s="262" t="s">
        <v>550</v>
      </c>
      <c r="D552" s="262" t="s">
        <v>177</v>
      </c>
      <c r="E552" s="263" t="s">
        <v>551</v>
      </c>
      <c r="F552" s="264" t="s">
        <v>552</v>
      </c>
      <c r="G552" s="265" t="s">
        <v>467</v>
      </c>
      <c r="H552" s="266">
        <v>0.079000000000000001</v>
      </c>
      <c r="I552" s="267"/>
      <c r="J552" s="268">
        <f>ROUND(I552*H552,2)</f>
        <v>0</v>
      </c>
      <c r="K552" s="264" t="s">
        <v>148</v>
      </c>
      <c r="L552" s="269"/>
      <c r="M552" s="270" t="s">
        <v>1</v>
      </c>
      <c r="N552" s="271" t="s">
        <v>43</v>
      </c>
      <c r="O552" s="92"/>
      <c r="P552" s="225">
        <f>O552*H552</f>
        <v>0</v>
      </c>
      <c r="Q552" s="225">
        <v>1</v>
      </c>
      <c r="R552" s="225">
        <f>Q552*H552</f>
        <v>0.079000000000000001</v>
      </c>
      <c r="S552" s="225">
        <v>0</v>
      </c>
      <c r="T552" s="22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7" t="s">
        <v>392</v>
      </c>
      <c r="AT552" s="227" t="s">
        <v>177</v>
      </c>
      <c r="AU552" s="227" t="s">
        <v>88</v>
      </c>
      <c r="AY552" s="18" t="s">
        <v>141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8" t="s">
        <v>86</v>
      </c>
      <c r="BK552" s="228">
        <f>ROUND(I552*H552,2)</f>
        <v>0</v>
      </c>
      <c r="BL552" s="18" t="s">
        <v>223</v>
      </c>
      <c r="BM552" s="227" t="s">
        <v>553</v>
      </c>
    </row>
    <row r="553" s="2" customFormat="1">
      <c r="A553" s="39"/>
      <c r="B553" s="40"/>
      <c r="C553" s="41"/>
      <c r="D553" s="231" t="s">
        <v>554</v>
      </c>
      <c r="E553" s="41"/>
      <c r="F553" s="283" t="s">
        <v>555</v>
      </c>
      <c r="G553" s="41"/>
      <c r="H553" s="41"/>
      <c r="I553" s="284"/>
      <c r="J553" s="41"/>
      <c r="K553" s="41"/>
      <c r="L553" s="45"/>
      <c r="M553" s="285"/>
      <c r="N553" s="28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554</v>
      </c>
      <c r="AU553" s="18" t="s">
        <v>88</v>
      </c>
    </row>
    <row r="554" s="14" customFormat="1">
      <c r="A554" s="14"/>
      <c r="B554" s="240"/>
      <c r="C554" s="241"/>
      <c r="D554" s="231" t="s">
        <v>151</v>
      </c>
      <c r="E554" s="242" t="s">
        <v>1</v>
      </c>
      <c r="F554" s="243" t="s">
        <v>556</v>
      </c>
      <c r="G554" s="241"/>
      <c r="H554" s="244">
        <v>0.079000000000000001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0" t="s">
        <v>151</v>
      </c>
      <c r="AU554" s="250" t="s">
        <v>88</v>
      </c>
      <c r="AV554" s="14" t="s">
        <v>88</v>
      </c>
      <c r="AW554" s="14" t="s">
        <v>35</v>
      </c>
      <c r="AX554" s="14" t="s">
        <v>86</v>
      </c>
      <c r="AY554" s="250" t="s">
        <v>141</v>
      </c>
    </row>
    <row r="555" s="2" customFormat="1" ht="24.15" customHeight="1">
      <c r="A555" s="39"/>
      <c r="B555" s="40"/>
      <c r="C555" s="216" t="s">
        <v>557</v>
      </c>
      <c r="D555" s="216" t="s">
        <v>145</v>
      </c>
      <c r="E555" s="217" t="s">
        <v>558</v>
      </c>
      <c r="F555" s="218" t="s">
        <v>559</v>
      </c>
      <c r="G555" s="219" t="s">
        <v>91</v>
      </c>
      <c r="H555" s="220">
        <v>15.210000000000001</v>
      </c>
      <c r="I555" s="221"/>
      <c r="J555" s="222">
        <f>ROUND(I555*H555,2)</f>
        <v>0</v>
      </c>
      <c r="K555" s="218" t="s">
        <v>148</v>
      </c>
      <c r="L555" s="45"/>
      <c r="M555" s="223" t="s">
        <v>1</v>
      </c>
      <c r="N555" s="224" t="s">
        <v>43</v>
      </c>
      <c r="O555" s="92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7" t="s">
        <v>223</v>
      </c>
      <c r="AT555" s="227" t="s">
        <v>145</v>
      </c>
      <c r="AU555" s="227" t="s">
        <v>88</v>
      </c>
      <c r="AY555" s="18" t="s">
        <v>141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8" t="s">
        <v>86</v>
      </c>
      <c r="BK555" s="228">
        <f>ROUND(I555*H555,2)</f>
        <v>0</v>
      </c>
      <c r="BL555" s="18" t="s">
        <v>223</v>
      </c>
      <c r="BM555" s="227" t="s">
        <v>560</v>
      </c>
    </row>
    <row r="556" s="13" customFormat="1">
      <c r="A556" s="13"/>
      <c r="B556" s="229"/>
      <c r="C556" s="230"/>
      <c r="D556" s="231" t="s">
        <v>151</v>
      </c>
      <c r="E556" s="232" t="s">
        <v>1</v>
      </c>
      <c r="F556" s="233" t="s">
        <v>529</v>
      </c>
      <c r="G556" s="230"/>
      <c r="H556" s="232" t="s">
        <v>1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9" t="s">
        <v>151</v>
      </c>
      <c r="AU556" s="239" t="s">
        <v>88</v>
      </c>
      <c r="AV556" s="13" t="s">
        <v>86</v>
      </c>
      <c r="AW556" s="13" t="s">
        <v>35</v>
      </c>
      <c r="AX556" s="13" t="s">
        <v>78</v>
      </c>
      <c r="AY556" s="239" t="s">
        <v>141</v>
      </c>
    </row>
    <row r="557" s="13" customFormat="1">
      <c r="A557" s="13"/>
      <c r="B557" s="229"/>
      <c r="C557" s="230"/>
      <c r="D557" s="231" t="s">
        <v>151</v>
      </c>
      <c r="E557" s="232" t="s">
        <v>1</v>
      </c>
      <c r="F557" s="233" t="s">
        <v>561</v>
      </c>
      <c r="G557" s="230"/>
      <c r="H557" s="232" t="s">
        <v>1</v>
      </c>
      <c r="I557" s="234"/>
      <c r="J557" s="230"/>
      <c r="K557" s="230"/>
      <c r="L557" s="235"/>
      <c r="M557" s="236"/>
      <c r="N557" s="237"/>
      <c r="O557" s="237"/>
      <c r="P557" s="237"/>
      <c r="Q557" s="237"/>
      <c r="R557" s="237"/>
      <c r="S557" s="237"/>
      <c r="T557" s="23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9" t="s">
        <v>151</v>
      </c>
      <c r="AU557" s="239" t="s">
        <v>88</v>
      </c>
      <c r="AV557" s="13" t="s">
        <v>86</v>
      </c>
      <c r="AW557" s="13" t="s">
        <v>35</v>
      </c>
      <c r="AX557" s="13" t="s">
        <v>78</v>
      </c>
      <c r="AY557" s="239" t="s">
        <v>141</v>
      </c>
    </row>
    <row r="558" s="14" customFormat="1">
      <c r="A558" s="14"/>
      <c r="B558" s="240"/>
      <c r="C558" s="241"/>
      <c r="D558" s="231" t="s">
        <v>151</v>
      </c>
      <c r="E558" s="242" t="s">
        <v>1</v>
      </c>
      <c r="F558" s="243" t="s">
        <v>533</v>
      </c>
      <c r="G558" s="241"/>
      <c r="H558" s="244">
        <v>3.3300000000000001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0" t="s">
        <v>151</v>
      </c>
      <c r="AU558" s="250" t="s">
        <v>88</v>
      </c>
      <c r="AV558" s="14" t="s">
        <v>88</v>
      </c>
      <c r="AW558" s="14" t="s">
        <v>35</v>
      </c>
      <c r="AX558" s="14" t="s">
        <v>78</v>
      </c>
      <c r="AY558" s="250" t="s">
        <v>141</v>
      </c>
    </row>
    <row r="559" s="14" customFormat="1">
      <c r="A559" s="14"/>
      <c r="B559" s="240"/>
      <c r="C559" s="241"/>
      <c r="D559" s="231" t="s">
        <v>151</v>
      </c>
      <c r="E559" s="242" t="s">
        <v>1</v>
      </c>
      <c r="F559" s="243" t="s">
        <v>534</v>
      </c>
      <c r="G559" s="241"/>
      <c r="H559" s="244">
        <v>2.7599999999999998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0" t="s">
        <v>151</v>
      </c>
      <c r="AU559" s="250" t="s">
        <v>88</v>
      </c>
      <c r="AV559" s="14" t="s">
        <v>88</v>
      </c>
      <c r="AW559" s="14" t="s">
        <v>35</v>
      </c>
      <c r="AX559" s="14" t="s">
        <v>78</v>
      </c>
      <c r="AY559" s="250" t="s">
        <v>141</v>
      </c>
    </row>
    <row r="560" s="14" customFormat="1">
      <c r="A560" s="14"/>
      <c r="B560" s="240"/>
      <c r="C560" s="241"/>
      <c r="D560" s="231" t="s">
        <v>151</v>
      </c>
      <c r="E560" s="242" t="s">
        <v>1</v>
      </c>
      <c r="F560" s="243" t="s">
        <v>535</v>
      </c>
      <c r="G560" s="241"/>
      <c r="H560" s="244">
        <v>5.4400000000000004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0" t="s">
        <v>151</v>
      </c>
      <c r="AU560" s="250" t="s">
        <v>88</v>
      </c>
      <c r="AV560" s="14" t="s">
        <v>88</v>
      </c>
      <c r="AW560" s="14" t="s">
        <v>35</v>
      </c>
      <c r="AX560" s="14" t="s">
        <v>78</v>
      </c>
      <c r="AY560" s="250" t="s">
        <v>141</v>
      </c>
    </row>
    <row r="561" s="14" customFormat="1">
      <c r="A561" s="14"/>
      <c r="B561" s="240"/>
      <c r="C561" s="241"/>
      <c r="D561" s="231" t="s">
        <v>151</v>
      </c>
      <c r="E561" s="242" t="s">
        <v>1</v>
      </c>
      <c r="F561" s="243" t="s">
        <v>536</v>
      </c>
      <c r="G561" s="241"/>
      <c r="H561" s="244">
        <v>1.24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0" t="s">
        <v>151</v>
      </c>
      <c r="AU561" s="250" t="s">
        <v>88</v>
      </c>
      <c r="AV561" s="14" t="s">
        <v>88</v>
      </c>
      <c r="AW561" s="14" t="s">
        <v>35</v>
      </c>
      <c r="AX561" s="14" t="s">
        <v>78</v>
      </c>
      <c r="AY561" s="250" t="s">
        <v>141</v>
      </c>
    </row>
    <row r="562" s="14" customFormat="1">
      <c r="A562" s="14"/>
      <c r="B562" s="240"/>
      <c r="C562" s="241"/>
      <c r="D562" s="231" t="s">
        <v>151</v>
      </c>
      <c r="E562" s="242" t="s">
        <v>1</v>
      </c>
      <c r="F562" s="243" t="s">
        <v>537</v>
      </c>
      <c r="G562" s="241"/>
      <c r="H562" s="244">
        <v>2.4399999999999999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151</v>
      </c>
      <c r="AU562" s="250" t="s">
        <v>88</v>
      </c>
      <c r="AV562" s="14" t="s">
        <v>88</v>
      </c>
      <c r="AW562" s="14" t="s">
        <v>35</v>
      </c>
      <c r="AX562" s="14" t="s">
        <v>78</v>
      </c>
      <c r="AY562" s="250" t="s">
        <v>141</v>
      </c>
    </row>
    <row r="563" s="15" customFormat="1">
      <c r="A563" s="15"/>
      <c r="B563" s="251"/>
      <c r="C563" s="252"/>
      <c r="D563" s="231" t="s">
        <v>151</v>
      </c>
      <c r="E563" s="253" t="s">
        <v>1</v>
      </c>
      <c r="F563" s="254" t="s">
        <v>159</v>
      </c>
      <c r="G563" s="252"/>
      <c r="H563" s="255">
        <v>15.210000000000001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1" t="s">
        <v>151</v>
      </c>
      <c r="AU563" s="261" t="s">
        <v>88</v>
      </c>
      <c r="AV563" s="15" t="s">
        <v>149</v>
      </c>
      <c r="AW563" s="15" t="s">
        <v>35</v>
      </c>
      <c r="AX563" s="15" t="s">
        <v>86</v>
      </c>
      <c r="AY563" s="261" t="s">
        <v>141</v>
      </c>
    </row>
    <row r="564" s="2" customFormat="1" ht="16.5" customHeight="1">
      <c r="A564" s="39"/>
      <c r="B564" s="40"/>
      <c r="C564" s="262" t="s">
        <v>562</v>
      </c>
      <c r="D564" s="262" t="s">
        <v>177</v>
      </c>
      <c r="E564" s="263" t="s">
        <v>551</v>
      </c>
      <c r="F564" s="264" t="s">
        <v>552</v>
      </c>
      <c r="G564" s="265" t="s">
        <v>467</v>
      </c>
      <c r="H564" s="266">
        <v>0.0050000000000000001</v>
      </c>
      <c r="I564" s="267"/>
      <c r="J564" s="268">
        <f>ROUND(I564*H564,2)</f>
        <v>0</v>
      </c>
      <c r="K564" s="264" t="s">
        <v>148</v>
      </c>
      <c r="L564" s="269"/>
      <c r="M564" s="270" t="s">
        <v>1</v>
      </c>
      <c r="N564" s="271" t="s">
        <v>43</v>
      </c>
      <c r="O564" s="92"/>
      <c r="P564" s="225">
        <f>O564*H564</f>
        <v>0</v>
      </c>
      <c r="Q564" s="225">
        <v>1</v>
      </c>
      <c r="R564" s="225">
        <f>Q564*H564</f>
        <v>0.0050000000000000001</v>
      </c>
      <c r="S564" s="225">
        <v>0</v>
      </c>
      <c r="T564" s="22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7" t="s">
        <v>392</v>
      </c>
      <c r="AT564" s="227" t="s">
        <v>177</v>
      </c>
      <c r="AU564" s="227" t="s">
        <v>88</v>
      </c>
      <c r="AY564" s="18" t="s">
        <v>141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8" t="s">
        <v>86</v>
      </c>
      <c r="BK564" s="228">
        <f>ROUND(I564*H564,2)</f>
        <v>0</v>
      </c>
      <c r="BL564" s="18" t="s">
        <v>223</v>
      </c>
      <c r="BM564" s="227" t="s">
        <v>563</v>
      </c>
    </row>
    <row r="565" s="2" customFormat="1">
      <c r="A565" s="39"/>
      <c r="B565" s="40"/>
      <c r="C565" s="41"/>
      <c r="D565" s="231" t="s">
        <v>554</v>
      </c>
      <c r="E565" s="41"/>
      <c r="F565" s="283" t="s">
        <v>555</v>
      </c>
      <c r="G565" s="41"/>
      <c r="H565" s="41"/>
      <c r="I565" s="284"/>
      <c r="J565" s="41"/>
      <c r="K565" s="41"/>
      <c r="L565" s="45"/>
      <c r="M565" s="285"/>
      <c r="N565" s="286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554</v>
      </c>
      <c r="AU565" s="18" t="s">
        <v>88</v>
      </c>
    </row>
    <row r="566" s="14" customFormat="1">
      <c r="A566" s="14"/>
      <c r="B566" s="240"/>
      <c r="C566" s="241"/>
      <c r="D566" s="231" t="s">
        <v>151</v>
      </c>
      <c r="E566" s="242" t="s">
        <v>1</v>
      </c>
      <c r="F566" s="243" t="s">
        <v>564</v>
      </c>
      <c r="G566" s="241"/>
      <c r="H566" s="244">
        <v>0.0050000000000000001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0" t="s">
        <v>151</v>
      </c>
      <c r="AU566" s="250" t="s">
        <v>88</v>
      </c>
      <c r="AV566" s="14" t="s">
        <v>88</v>
      </c>
      <c r="AW566" s="14" t="s">
        <v>35</v>
      </c>
      <c r="AX566" s="14" t="s">
        <v>86</v>
      </c>
      <c r="AY566" s="250" t="s">
        <v>141</v>
      </c>
    </row>
    <row r="567" s="2" customFormat="1" ht="24.15" customHeight="1">
      <c r="A567" s="39"/>
      <c r="B567" s="40"/>
      <c r="C567" s="216" t="s">
        <v>565</v>
      </c>
      <c r="D567" s="216" t="s">
        <v>145</v>
      </c>
      <c r="E567" s="217" t="s">
        <v>566</v>
      </c>
      <c r="F567" s="218" t="s">
        <v>567</v>
      </c>
      <c r="G567" s="219" t="s">
        <v>91</v>
      </c>
      <c r="H567" s="220">
        <v>262</v>
      </c>
      <c r="I567" s="221"/>
      <c r="J567" s="222">
        <f>ROUND(I567*H567,2)</f>
        <v>0</v>
      </c>
      <c r="K567" s="218" t="s">
        <v>148</v>
      </c>
      <c r="L567" s="45"/>
      <c r="M567" s="223" t="s">
        <v>1</v>
      </c>
      <c r="N567" s="224" t="s">
        <v>43</v>
      </c>
      <c r="O567" s="92"/>
      <c r="P567" s="225">
        <f>O567*H567</f>
        <v>0</v>
      </c>
      <c r="Q567" s="225">
        <v>0.00088000000000000003</v>
      </c>
      <c r="R567" s="225">
        <f>Q567*H567</f>
        <v>0.23056000000000002</v>
      </c>
      <c r="S567" s="225">
        <v>0</v>
      </c>
      <c r="T567" s="226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7" t="s">
        <v>223</v>
      </c>
      <c r="AT567" s="227" t="s">
        <v>145</v>
      </c>
      <c r="AU567" s="227" t="s">
        <v>88</v>
      </c>
      <c r="AY567" s="18" t="s">
        <v>141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8" t="s">
        <v>86</v>
      </c>
      <c r="BK567" s="228">
        <f>ROUND(I567*H567,2)</f>
        <v>0</v>
      </c>
      <c r="BL567" s="18" t="s">
        <v>223</v>
      </c>
      <c r="BM567" s="227" t="s">
        <v>568</v>
      </c>
    </row>
    <row r="568" s="13" customFormat="1">
      <c r="A568" s="13"/>
      <c r="B568" s="229"/>
      <c r="C568" s="230"/>
      <c r="D568" s="231" t="s">
        <v>151</v>
      </c>
      <c r="E568" s="232" t="s">
        <v>1</v>
      </c>
      <c r="F568" s="233" t="s">
        <v>529</v>
      </c>
      <c r="G568" s="230"/>
      <c r="H568" s="232" t="s">
        <v>1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151</v>
      </c>
      <c r="AU568" s="239" t="s">
        <v>88</v>
      </c>
      <c r="AV568" s="13" t="s">
        <v>86</v>
      </c>
      <c r="AW568" s="13" t="s">
        <v>35</v>
      </c>
      <c r="AX568" s="13" t="s">
        <v>78</v>
      </c>
      <c r="AY568" s="239" t="s">
        <v>141</v>
      </c>
    </row>
    <row r="569" s="14" customFormat="1">
      <c r="A569" s="14"/>
      <c r="B569" s="240"/>
      <c r="C569" s="241"/>
      <c r="D569" s="231" t="s">
        <v>151</v>
      </c>
      <c r="E569" s="242" t="s">
        <v>1</v>
      </c>
      <c r="F569" s="243" t="s">
        <v>549</v>
      </c>
      <c r="G569" s="241"/>
      <c r="H569" s="244">
        <v>262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0" t="s">
        <v>151</v>
      </c>
      <c r="AU569" s="250" t="s">
        <v>88</v>
      </c>
      <c r="AV569" s="14" t="s">
        <v>88</v>
      </c>
      <c r="AW569" s="14" t="s">
        <v>35</v>
      </c>
      <c r="AX569" s="14" t="s">
        <v>86</v>
      </c>
      <c r="AY569" s="250" t="s">
        <v>141</v>
      </c>
    </row>
    <row r="570" s="2" customFormat="1" ht="16.5" customHeight="1">
      <c r="A570" s="39"/>
      <c r="B570" s="40"/>
      <c r="C570" s="262" t="s">
        <v>569</v>
      </c>
      <c r="D570" s="262" t="s">
        <v>177</v>
      </c>
      <c r="E570" s="263" t="s">
        <v>570</v>
      </c>
      <c r="F570" s="264" t="s">
        <v>571</v>
      </c>
      <c r="G570" s="265" t="s">
        <v>91</v>
      </c>
      <c r="H570" s="266">
        <v>301.30000000000001</v>
      </c>
      <c r="I570" s="267"/>
      <c r="J570" s="268">
        <f>ROUND(I570*H570,2)</f>
        <v>0</v>
      </c>
      <c r="K570" s="264" t="s">
        <v>148</v>
      </c>
      <c r="L570" s="269"/>
      <c r="M570" s="270" t="s">
        <v>1</v>
      </c>
      <c r="N570" s="271" t="s">
        <v>43</v>
      </c>
      <c r="O570" s="92"/>
      <c r="P570" s="225">
        <f>O570*H570</f>
        <v>0</v>
      </c>
      <c r="Q570" s="225">
        <v>0.0054000000000000003</v>
      </c>
      <c r="R570" s="225">
        <f>Q570*H570</f>
        <v>1.6270200000000001</v>
      </c>
      <c r="S570" s="225">
        <v>0</v>
      </c>
      <c r="T570" s="226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7" t="s">
        <v>392</v>
      </c>
      <c r="AT570" s="227" t="s">
        <v>177</v>
      </c>
      <c r="AU570" s="227" t="s">
        <v>88</v>
      </c>
      <c r="AY570" s="18" t="s">
        <v>141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8" t="s">
        <v>86</v>
      </c>
      <c r="BK570" s="228">
        <f>ROUND(I570*H570,2)</f>
        <v>0</v>
      </c>
      <c r="BL570" s="18" t="s">
        <v>223</v>
      </c>
      <c r="BM570" s="227" t="s">
        <v>572</v>
      </c>
    </row>
    <row r="571" s="13" customFormat="1">
      <c r="A571" s="13"/>
      <c r="B571" s="229"/>
      <c r="C571" s="230"/>
      <c r="D571" s="231" t="s">
        <v>151</v>
      </c>
      <c r="E571" s="232" t="s">
        <v>1</v>
      </c>
      <c r="F571" s="233" t="s">
        <v>573</v>
      </c>
      <c r="G571" s="230"/>
      <c r="H571" s="232" t="s">
        <v>1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151</v>
      </c>
      <c r="AU571" s="239" t="s">
        <v>88</v>
      </c>
      <c r="AV571" s="13" t="s">
        <v>86</v>
      </c>
      <c r="AW571" s="13" t="s">
        <v>35</v>
      </c>
      <c r="AX571" s="13" t="s">
        <v>78</v>
      </c>
      <c r="AY571" s="239" t="s">
        <v>141</v>
      </c>
    </row>
    <row r="572" s="14" customFormat="1">
      <c r="A572" s="14"/>
      <c r="B572" s="240"/>
      <c r="C572" s="241"/>
      <c r="D572" s="231" t="s">
        <v>151</v>
      </c>
      <c r="E572" s="242" t="s">
        <v>1</v>
      </c>
      <c r="F572" s="243" t="s">
        <v>574</v>
      </c>
      <c r="G572" s="241"/>
      <c r="H572" s="244">
        <v>301.30000000000001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151</v>
      </c>
      <c r="AU572" s="250" t="s">
        <v>88</v>
      </c>
      <c r="AV572" s="14" t="s">
        <v>88</v>
      </c>
      <c r="AW572" s="14" t="s">
        <v>35</v>
      </c>
      <c r="AX572" s="14" t="s">
        <v>86</v>
      </c>
      <c r="AY572" s="250" t="s">
        <v>141</v>
      </c>
    </row>
    <row r="573" s="2" customFormat="1" ht="24.15" customHeight="1">
      <c r="A573" s="39"/>
      <c r="B573" s="40"/>
      <c r="C573" s="216" t="s">
        <v>575</v>
      </c>
      <c r="D573" s="216" t="s">
        <v>145</v>
      </c>
      <c r="E573" s="217" t="s">
        <v>576</v>
      </c>
      <c r="F573" s="218" t="s">
        <v>577</v>
      </c>
      <c r="G573" s="219" t="s">
        <v>91</v>
      </c>
      <c r="H573" s="220">
        <v>15.210000000000001</v>
      </c>
      <c r="I573" s="221"/>
      <c r="J573" s="222">
        <f>ROUND(I573*H573,2)</f>
        <v>0</v>
      </c>
      <c r="K573" s="218" t="s">
        <v>148</v>
      </c>
      <c r="L573" s="45"/>
      <c r="M573" s="223" t="s">
        <v>1</v>
      </c>
      <c r="N573" s="224" t="s">
        <v>43</v>
      </c>
      <c r="O573" s="92"/>
      <c r="P573" s="225">
        <f>O573*H573</f>
        <v>0</v>
      </c>
      <c r="Q573" s="225">
        <v>0.00093999999999999997</v>
      </c>
      <c r="R573" s="225">
        <f>Q573*H573</f>
        <v>0.0142974</v>
      </c>
      <c r="S573" s="225">
        <v>0</v>
      </c>
      <c r="T573" s="22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7" t="s">
        <v>223</v>
      </c>
      <c r="AT573" s="227" t="s">
        <v>145</v>
      </c>
      <c r="AU573" s="227" t="s">
        <v>88</v>
      </c>
      <c r="AY573" s="18" t="s">
        <v>141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8" t="s">
        <v>86</v>
      </c>
      <c r="BK573" s="228">
        <f>ROUND(I573*H573,2)</f>
        <v>0</v>
      </c>
      <c r="BL573" s="18" t="s">
        <v>223</v>
      </c>
      <c r="BM573" s="227" t="s">
        <v>578</v>
      </c>
    </row>
    <row r="574" s="13" customFormat="1">
      <c r="A574" s="13"/>
      <c r="B574" s="229"/>
      <c r="C574" s="230"/>
      <c r="D574" s="231" t="s">
        <v>151</v>
      </c>
      <c r="E574" s="232" t="s">
        <v>1</v>
      </c>
      <c r="F574" s="233" t="s">
        <v>529</v>
      </c>
      <c r="G574" s="230"/>
      <c r="H574" s="232" t="s">
        <v>1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9" t="s">
        <v>151</v>
      </c>
      <c r="AU574" s="239" t="s">
        <v>88</v>
      </c>
      <c r="AV574" s="13" t="s">
        <v>86</v>
      </c>
      <c r="AW574" s="13" t="s">
        <v>35</v>
      </c>
      <c r="AX574" s="13" t="s">
        <v>78</v>
      </c>
      <c r="AY574" s="239" t="s">
        <v>141</v>
      </c>
    </row>
    <row r="575" s="13" customFormat="1">
      <c r="A575" s="13"/>
      <c r="B575" s="229"/>
      <c r="C575" s="230"/>
      <c r="D575" s="231" t="s">
        <v>151</v>
      </c>
      <c r="E575" s="232" t="s">
        <v>1</v>
      </c>
      <c r="F575" s="233" t="s">
        <v>561</v>
      </c>
      <c r="G575" s="230"/>
      <c r="H575" s="232" t="s">
        <v>1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9" t="s">
        <v>151</v>
      </c>
      <c r="AU575" s="239" t="s">
        <v>88</v>
      </c>
      <c r="AV575" s="13" t="s">
        <v>86</v>
      </c>
      <c r="AW575" s="13" t="s">
        <v>35</v>
      </c>
      <c r="AX575" s="13" t="s">
        <v>78</v>
      </c>
      <c r="AY575" s="239" t="s">
        <v>141</v>
      </c>
    </row>
    <row r="576" s="14" customFormat="1">
      <c r="A576" s="14"/>
      <c r="B576" s="240"/>
      <c r="C576" s="241"/>
      <c r="D576" s="231" t="s">
        <v>151</v>
      </c>
      <c r="E576" s="242" t="s">
        <v>1</v>
      </c>
      <c r="F576" s="243" t="s">
        <v>533</v>
      </c>
      <c r="G576" s="241"/>
      <c r="H576" s="244">
        <v>3.3300000000000001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0" t="s">
        <v>151</v>
      </c>
      <c r="AU576" s="250" t="s">
        <v>88</v>
      </c>
      <c r="AV576" s="14" t="s">
        <v>88</v>
      </c>
      <c r="AW576" s="14" t="s">
        <v>35</v>
      </c>
      <c r="AX576" s="14" t="s">
        <v>78</v>
      </c>
      <c r="AY576" s="250" t="s">
        <v>141</v>
      </c>
    </row>
    <row r="577" s="14" customFormat="1">
      <c r="A577" s="14"/>
      <c r="B577" s="240"/>
      <c r="C577" s="241"/>
      <c r="D577" s="231" t="s">
        <v>151</v>
      </c>
      <c r="E577" s="242" t="s">
        <v>1</v>
      </c>
      <c r="F577" s="243" t="s">
        <v>534</v>
      </c>
      <c r="G577" s="241"/>
      <c r="H577" s="244">
        <v>2.7599999999999998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0" t="s">
        <v>151</v>
      </c>
      <c r="AU577" s="250" t="s">
        <v>88</v>
      </c>
      <c r="AV577" s="14" t="s">
        <v>88</v>
      </c>
      <c r="AW577" s="14" t="s">
        <v>35</v>
      </c>
      <c r="AX577" s="14" t="s">
        <v>78</v>
      </c>
      <c r="AY577" s="250" t="s">
        <v>141</v>
      </c>
    </row>
    <row r="578" s="14" customFormat="1">
      <c r="A578" s="14"/>
      <c r="B578" s="240"/>
      <c r="C578" s="241"/>
      <c r="D578" s="231" t="s">
        <v>151</v>
      </c>
      <c r="E578" s="242" t="s">
        <v>1</v>
      </c>
      <c r="F578" s="243" t="s">
        <v>535</v>
      </c>
      <c r="G578" s="241"/>
      <c r="H578" s="244">
        <v>5.4400000000000004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0" t="s">
        <v>151</v>
      </c>
      <c r="AU578" s="250" t="s">
        <v>88</v>
      </c>
      <c r="AV578" s="14" t="s">
        <v>88</v>
      </c>
      <c r="AW578" s="14" t="s">
        <v>35</v>
      </c>
      <c r="AX578" s="14" t="s">
        <v>78</v>
      </c>
      <c r="AY578" s="250" t="s">
        <v>141</v>
      </c>
    </row>
    <row r="579" s="14" customFormat="1">
      <c r="A579" s="14"/>
      <c r="B579" s="240"/>
      <c r="C579" s="241"/>
      <c r="D579" s="231" t="s">
        <v>151</v>
      </c>
      <c r="E579" s="242" t="s">
        <v>1</v>
      </c>
      <c r="F579" s="243" t="s">
        <v>536</v>
      </c>
      <c r="G579" s="241"/>
      <c r="H579" s="244">
        <v>1.24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0" t="s">
        <v>151</v>
      </c>
      <c r="AU579" s="250" t="s">
        <v>88</v>
      </c>
      <c r="AV579" s="14" t="s">
        <v>88</v>
      </c>
      <c r="AW579" s="14" t="s">
        <v>35</v>
      </c>
      <c r="AX579" s="14" t="s">
        <v>78</v>
      </c>
      <c r="AY579" s="250" t="s">
        <v>141</v>
      </c>
    </row>
    <row r="580" s="14" customFormat="1">
      <c r="A580" s="14"/>
      <c r="B580" s="240"/>
      <c r="C580" s="241"/>
      <c r="D580" s="231" t="s">
        <v>151</v>
      </c>
      <c r="E580" s="242" t="s">
        <v>1</v>
      </c>
      <c r="F580" s="243" t="s">
        <v>537</v>
      </c>
      <c r="G580" s="241"/>
      <c r="H580" s="244">
        <v>2.4399999999999999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0" t="s">
        <v>151</v>
      </c>
      <c r="AU580" s="250" t="s">
        <v>88</v>
      </c>
      <c r="AV580" s="14" t="s">
        <v>88</v>
      </c>
      <c r="AW580" s="14" t="s">
        <v>35</v>
      </c>
      <c r="AX580" s="14" t="s">
        <v>78</v>
      </c>
      <c r="AY580" s="250" t="s">
        <v>141</v>
      </c>
    </row>
    <row r="581" s="15" customFormat="1">
      <c r="A581" s="15"/>
      <c r="B581" s="251"/>
      <c r="C581" s="252"/>
      <c r="D581" s="231" t="s">
        <v>151</v>
      </c>
      <c r="E581" s="253" t="s">
        <v>1</v>
      </c>
      <c r="F581" s="254" t="s">
        <v>159</v>
      </c>
      <c r="G581" s="252"/>
      <c r="H581" s="255">
        <v>15.210000000000001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1" t="s">
        <v>151</v>
      </c>
      <c r="AU581" s="261" t="s">
        <v>88</v>
      </c>
      <c r="AV581" s="15" t="s">
        <v>149</v>
      </c>
      <c r="AW581" s="15" t="s">
        <v>35</v>
      </c>
      <c r="AX581" s="15" t="s">
        <v>86</v>
      </c>
      <c r="AY581" s="261" t="s">
        <v>141</v>
      </c>
    </row>
    <row r="582" s="2" customFormat="1" ht="16.5" customHeight="1">
      <c r="A582" s="39"/>
      <c r="B582" s="40"/>
      <c r="C582" s="262" t="s">
        <v>579</v>
      </c>
      <c r="D582" s="262" t="s">
        <v>177</v>
      </c>
      <c r="E582" s="263" t="s">
        <v>570</v>
      </c>
      <c r="F582" s="264" t="s">
        <v>571</v>
      </c>
      <c r="G582" s="265" t="s">
        <v>91</v>
      </c>
      <c r="H582" s="266">
        <v>17.492000000000001</v>
      </c>
      <c r="I582" s="267"/>
      <c r="J582" s="268">
        <f>ROUND(I582*H582,2)</f>
        <v>0</v>
      </c>
      <c r="K582" s="264" t="s">
        <v>148</v>
      </c>
      <c r="L582" s="269"/>
      <c r="M582" s="270" t="s">
        <v>1</v>
      </c>
      <c r="N582" s="271" t="s">
        <v>43</v>
      </c>
      <c r="O582" s="92"/>
      <c r="P582" s="225">
        <f>O582*H582</f>
        <v>0</v>
      </c>
      <c r="Q582" s="225">
        <v>0.0054000000000000003</v>
      </c>
      <c r="R582" s="225">
        <f>Q582*H582</f>
        <v>0.094456800000000007</v>
      </c>
      <c r="S582" s="225">
        <v>0</v>
      </c>
      <c r="T582" s="226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7" t="s">
        <v>392</v>
      </c>
      <c r="AT582" s="227" t="s">
        <v>177</v>
      </c>
      <c r="AU582" s="227" t="s">
        <v>88</v>
      </c>
      <c r="AY582" s="18" t="s">
        <v>141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8" t="s">
        <v>86</v>
      </c>
      <c r="BK582" s="228">
        <f>ROUND(I582*H582,2)</f>
        <v>0</v>
      </c>
      <c r="BL582" s="18" t="s">
        <v>223</v>
      </c>
      <c r="BM582" s="227" t="s">
        <v>580</v>
      </c>
    </row>
    <row r="583" s="13" customFormat="1">
      <c r="A583" s="13"/>
      <c r="B583" s="229"/>
      <c r="C583" s="230"/>
      <c r="D583" s="231" t="s">
        <v>151</v>
      </c>
      <c r="E583" s="232" t="s">
        <v>1</v>
      </c>
      <c r="F583" s="233" t="s">
        <v>573</v>
      </c>
      <c r="G583" s="230"/>
      <c r="H583" s="232" t="s">
        <v>1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9" t="s">
        <v>151</v>
      </c>
      <c r="AU583" s="239" t="s">
        <v>88</v>
      </c>
      <c r="AV583" s="13" t="s">
        <v>86</v>
      </c>
      <c r="AW583" s="13" t="s">
        <v>35</v>
      </c>
      <c r="AX583" s="13" t="s">
        <v>78</v>
      </c>
      <c r="AY583" s="239" t="s">
        <v>141</v>
      </c>
    </row>
    <row r="584" s="14" customFormat="1">
      <c r="A584" s="14"/>
      <c r="B584" s="240"/>
      <c r="C584" s="241"/>
      <c r="D584" s="231" t="s">
        <v>151</v>
      </c>
      <c r="E584" s="242" t="s">
        <v>1</v>
      </c>
      <c r="F584" s="243" t="s">
        <v>581</v>
      </c>
      <c r="G584" s="241"/>
      <c r="H584" s="244">
        <v>17.492000000000001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0" t="s">
        <v>151</v>
      </c>
      <c r="AU584" s="250" t="s">
        <v>88</v>
      </c>
      <c r="AV584" s="14" t="s">
        <v>88</v>
      </c>
      <c r="AW584" s="14" t="s">
        <v>35</v>
      </c>
      <c r="AX584" s="14" t="s">
        <v>86</v>
      </c>
      <c r="AY584" s="250" t="s">
        <v>141</v>
      </c>
    </row>
    <row r="585" s="2" customFormat="1" ht="24.15" customHeight="1">
      <c r="A585" s="39"/>
      <c r="B585" s="40"/>
      <c r="C585" s="216" t="s">
        <v>582</v>
      </c>
      <c r="D585" s="216" t="s">
        <v>145</v>
      </c>
      <c r="E585" s="217" t="s">
        <v>583</v>
      </c>
      <c r="F585" s="218" t="s">
        <v>584</v>
      </c>
      <c r="G585" s="219" t="s">
        <v>467</v>
      </c>
      <c r="H585" s="220">
        <v>2.198</v>
      </c>
      <c r="I585" s="221"/>
      <c r="J585" s="222">
        <f>ROUND(I585*H585,2)</f>
        <v>0</v>
      </c>
      <c r="K585" s="218" t="s">
        <v>148</v>
      </c>
      <c r="L585" s="45"/>
      <c r="M585" s="223" t="s">
        <v>1</v>
      </c>
      <c r="N585" s="224" t="s">
        <v>43</v>
      </c>
      <c r="O585" s="92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7" t="s">
        <v>149</v>
      </c>
      <c r="AT585" s="227" t="s">
        <v>145</v>
      </c>
      <c r="AU585" s="227" t="s">
        <v>88</v>
      </c>
      <c r="AY585" s="18" t="s">
        <v>141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18" t="s">
        <v>86</v>
      </c>
      <c r="BK585" s="228">
        <f>ROUND(I585*H585,2)</f>
        <v>0</v>
      </c>
      <c r="BL585" s="18" t="s">
        <v>149</v>
      </c>
      <c r="BM585" s="227" t="s">
        <v>585</v>
      </c>
    </row>
    <row r="586" s="12" customFormat="1" ht="22.8" customHeight="1">
      <c r="A586" s="12"/>
      <c r="B586" s="200"/>
      <c r="C586" s="201"/>
      <c r="D586" s="202" t="s">
        <v>77</v>
      </c>
      <c r="E586" s="214" t="s">
        <v>586</v>
      </c>
      <c r="F586" s="214" t="s">
        <v>587</v>
      </c>
      <c r="G586" s="201"/>
      <c r="H586" s="201"/>
      <c r="I586" s="204"/>
      <c r="J586" s="215">
        <f>BK586</f>
        <v>0</v>
      </c>
      <c r="K586" s="201"/>
      <c r="L586" s="206"/>
      <c r="M586" s="207"/>
      <c r="N586" s="208"/>
      <c r="O586" s="208"/>
      <c r="P586" s="209">
        <f>SUM(P587:P723)</f>
        <v>0</v>
      </c>
      <c r="Q586" s="208"/>
      <c r="R586" s="209">
        <f>SUM(R587:R723)</f>
        <v>1.7088404400000001</v>
      </c>
      <c r="S586" s="208"/>
      <c r="T586" s="210">
        <f>SUM(T587:T723)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1" t="s">
        <v>88</v>
      </c>
      <c r="AT586" s="212" t="s">
        <v>77</v>
      </c>
      <c r="AU586" s="212" t="s">
        <v>86</v>
      </c>
      <c r="AY586" s="211" t="s">
        <v>141</v>
      </c>
      <c r="BK586" s="213">
        <f>SUM(BK587:BK723)</f>
        <v>0</v>
      </c>
    </row>
    <row r="587" s="2" customFormat="1" ht="37.8" customHeight="1">
      <c r="A587" s="39"/>
      <c r="B587" s="40"/>
      <c r="C587" s="216" t="s">
        <v>588</v>
      </c>
      <c r="D587" s="216" t="s">
        <v>145</v>
      </c>
      <c r="E587" s="217" t="s">
        <v>589</v>
      </c>
      <c r="F587" s="218" t="s">
        <v>590</v>
      </c>
      <c r="G587" s="219" t="s">
        <v>91</v>
      </c>
      <c r="H587" s="220">
        <v>191.82499999999999</v>
      </c>
      <c r="I587" s="221"/>
      <c r="J587" s="222">
        <f>ROUND(I587*H587,2)</f>
        <v>0</v>
      </c>
      <c r="K587" s="218" t="s">
        <v>148</v>
      </c>
      <c r="L587" s="45"/>
      <c r="M587" s="223" t="s">
        <v>1</v>
      </c>
      <c r="N587" s="224" t="s">
        <v>43</v>
      </c>
      <c r="O587" s="92"/>
      <c r="P587" s="225">
        <f>O587*H587</f>
        <v>0</v>
      </c>
      <c r="Q587" s="225">
        <v>0.00013999999999999999</v>
      </c>
      <c r="R587" s="225">
        <f>Q587*H587</f>
        <v>0.026855499999999997</v>
      </c>
      <c r="S587" s="225">
        <v>0</v>
      </c>
      <c r="T587" s="22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7" t="s">
        <v>223</v>
      </c>
      <c r="AT587" s="227" t="s">
        <v>145</v>
      </c>
      <c r="AU587" s="227" t="s">
        <v>88</v>
      </c>
      <c r="AY587" s="18" t="s">
        <v>141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18" t="s">
        <v>86</v>
      </c>
      <c r="BK587" s="228">
        <f>ROUND(I587*H587,2)</f>
        <v>0</v>
      </c>
      <c r="BL587" s="18" t="s">
        <v>223</v>
      </c>
      <c r="BM587" s="227" t="s">
        <v>591</v>
      </c>
    </row>
    <row r="588" s="13" customFormat="1">
      <c r="A588" s="13"/>
      <c r="B588" s="229"/>
      <c r="C588" s="230"/>
      <c r="D588" s="231" t="s">
        <v>151</v>
      </c>
      <c r="E588" s="232" t="s">
        <v>1</v>
      </c>
      <c r="F588" s="233" t="s">
        <v>592</v>
      </c>
      <c r="G588" s="230"/>
      <c r="H588" s="232" t="s">
        <v>1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9" t="s">
        <v>151</v>
      </c>
      <c r="AU588" s="239" t="s">
        <v>88</v>
      </c>
      <c r="AV588" s="13" t="s">
        <v>86</v>
      </c>
      <c r="AW588" s="13" t="s">
        <v>35</v>
      </c>
      <c r="AX588" s="13" t="s">
        <v>78</v>
      </c>
      <c r="AY588" s="239" t="s">
        <v>141</v>
      </c>
    </row>
    <row r="589" s="14" customFormat="1">
      <c r="A589" s="14"/>
      <c r="B589" s="240"/>
      <c r="C589" s="241"/>
      <c r="D589" s="231" t="s">
        <v>151</v>
      </c>
      <c r="E589" s="242" t="s">
        <v>1</v>
      </c>
      <c r="F589" s="243" t="s">
        <v>593</v>
      </c>
      <c r="G589" s="241"/>
      <c r="H589" s="244">
        <v>261.40499999999997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0" t="s">
        <v>151</v>
      </c>
      <c r="AU589" s="250" t="s">
        <v>88</v>
      </c>
      <c r="AV589" s="14" t="s">
        <v>88</v>
      </c>
      <c r="AW589" s="14" t="s">
        <v>35</v>
      </c>
      <c r="AX589" s="14" t="s">
        <v>78</v>
      </c>
      <c r="AY589" s="250" t="s">
        <v>141</v>
      </c>
    </row>
    <row r="590" s="13" customFormat="1">
      <c r="A590" s="13"/>
      <c r="B590" s="229"/>
      <c r="C590" s="230"/>
      <c r="D590" s="231" t="s">
        <v>151</v>
      </c>
      <c r="E590" s="232" t="s">
        <v>1</v>
      </c>
      <c r="F590" s="233" t="s">
        <v>594</v>
      </c>
      <c r="G590" s="230"/>
      <c r="H590" s="232" t="s">
        <v>1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9" t="s">
        <v>151</v>
      </c>
      <c r="AU590" s="239" t="s">
        <v>88</v>
      </c>
      <c r="AV590" s="13" t="s">
        <v>86</v>
      </c>
      <c r="AW590" s="13" t="s">
        <v>35</v>
      </c>
      <c r="AX590" s="13" t="s">
        <v>78</v>
      </c>
      <c r="AY590" s="239" t="s">
        <v>141</v>
      </c>
    </row>
    <row r="591" s="14" customFormat="1">
      <c r="A591" s="14"/>
      <c r="B591" s="240"/>
      <c r="C591" s="241"/>
      <c r="D591" s="231" t="s">
        <v>151</v>
      </c>
      <c r="E591" s="242" t="s">
        <v>1</v>
      </c>
      <c r="F591" s="243" t="s">
        <v>595</v>
      </c>
      <c r="G591" s="241"/>
      <c r="H591" s="244">
        <v>-52.869999999999997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0" t="s">
        <v>151</v>
      </c>
      <c r="AU591" s="250" t="s">
        <v>88</v>
      </c>
      <c r="AV591" s="14" t="s">
        <v>88</v>
      </c>
      <c r="AW591" s="14" t="s">
        <v>35</v>
      </c>
      <c r="AX591" s="14" t="s">
        <v>78</v>
      </c>
      <c r="AY591" s="250" t="s">
        <v>141</v>
      </c>
    </row>
    <row r="592" s="13" customFormat="1">
      <c r="A592" s="13"/>
      <c r="B592" s="229"/>
      <c r="C592" s="230"/>
      <c r="D592" s="231" t="s">
        <v>151</v>
      </c>
      <c r="E592" s="232" t="s">
        <v>1</v>
      </c>
      <c r="F592" s="233" t="s">
        <v>596</v>
      </c>
      <c r="G592" s="230"/>
      <c r="H592" s="232" t="s">
        <v>1</v>
      </c>
      <c r="I592" s="234"/>
      <c r="J592" s="230"/>
      <c r="K592" s="230"/>
      <c r="L592" s="235"/>
      <c r="M592" s="236"/>
      <c r="N592" s="237"/>
      <c r="O592" s="237"/>
      <c r="P592" s="237"/>
      <c r="Q592" s="237"/>
      <c r="R592" s="237"/>
      <c r="S592" s="237"/>
      <c r="T592" s="23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9" t="s">
        <v>151</v>
      </c>
      <c r="AU592" s="239" t="s">
        <v>88</v>
      </c>
      <c r="AV592" s="13" t="s">
        <v>86</v>
      </c>
      <c r="AW592" s="13" t="s">
        <v>35</v>
      </c>
      <c r="AX592" s="13" t="s">
        <v>78</v>
      </c>
      <c r="AY592" s="239" t="s">
        <v>141</v>
      </c>
    </row>
    <row r="593" s="14" customFormat="1">
      <c r="A593" s="14"/>
      <c r="B593" s="240"/>
      <c r="C593" s="241"/>
      <c r="D593" s="231" t="s">
        <v>151</v>
      </c>
      <c r="E593" s="242" t="s">
        <v>1</v>
      </c>
      <c r="F593" s="243" t="s">
        <v>597</v>
      </c>
      <c r="G593" s="241"/>
      <c r="H593" s="244">
        <v>-31.920000000000002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0" t="s">
        <v>151</v>
      </c>
      <c r="AU593" s="250" t="s">
        <v>88</v>
      </c>
      <c r="AV593" s="14" t="s">
        <v>88</v>
      </c>
      <c r="AW593" s="14" t="s">
        <v>35</v>
      </c>
      <c r="AX593" s="14" t="s">
        <v>78</v>
      </c>
      <c r="AY593" s="250" t="s">
        <v>141</v>
      </c>
    </row>
    <row r="594" s="13" customFormat="1">
      <c r="A594" s="13"/>
      <c r="B594" s="229"/>
      <c r="C594" s="230"/>
      <c r="D594" s="231" t="s">
        <v>151</v>
      </c>
      <c r="E594" s="232" t="s">
        <v>1</v>
      </c>
      <c r="F594" s="233" t="s">
        <v>544</v>
      </c>
      <c r="G594" s="230"/>
      <c r="H594" s="232" t="s">
        <v>1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9" t="s">
        <v>151</v>
      </c>
      <c r="AU594" s="239" t="s">
        <v>88</v>
      </c>
      <c r="AV594" s="13" t="s">
        <v>86</v>
      </c>
      <c r="AW594" s="13" t="s">
        <v>35</v>
      </c>
      <c r="AX594" s="13" t="s">
        <v>78</v>
      </c>
      <c r="AY594" s="239" t="s">
        <v>141</v>
      </c>
    </row>
    <row r="595" s="14" customFormat="1">
      <c r="A595" s="14"/>
      <c r="B595" s="240"/>
      <c r="C595" s="241"/>
      <c r="D595" s="231" t="s">
        <v>151</v>
      </c>
      <c r="E595" s="242" t="s">
        <v>1</v>
      </c>
      <c r="F595" s="243" t="s">
        <v>533</v>
      </c>
      <c r="G595" s="241"/>
      <c r="H595" s="244">
        <v>3.3300000000000001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0" t="s">
        <v>151</v>
      </c>
      <c r="AU595" s="250" t="s">
        <v>88</v>
      </c>
      <c r="AV595" s="14" t="s">
        <v>88</v>
      </c>
      <c r="AW595" s="14" t="s">
        <v>35</v>
      </c>
      <c r="AX595" s="14" t="s">
        <v>78</v>
      </c>
      <c r="AY595" s="250" t="s">
        <v>141</v>
      </c>
    </row>
    <row r="596" s="14" customFormat="1">
      <c r="A596" s="14"/>
      <c r="B596" s="240"/>
      <c r="C596" s="241"/>
      <c r="D596" s="231" t="s">
        <v>151</v>
      </c>
      <c r="E596" s="242" t="s">
        <v>1</v>
      </c>
      <c r="F596" s="243" t="s">
        <v>534</v>
      </c>
      <c r="G596" s="241"/>
      <c r="H596" s="244">
        <v>2.7599999999999998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0" t="s">
        <v>151</v>
      </c>
      <c r="AU596" s="250" t="s">
        <v>88</v>
      </c>
      <c r="AV596" s="14" t="s">
        <v>88</v>
      </c>
      <c r="AW596" s="14" t="s">
        <v>35</v>
      </c>
      <c r="AX596" s="14" t="s">
        <v>78</v>
      </c>
      <c r="AY596" s="250" t="s">
        <v>141</v>
      </c>
    </row>
    <row r="597" s="14" customFormat="1">
      <c r="A597" s="14"/>
      <c r="B597" s="240"/>
      <c r="C597" s="241"/>
      <c r="D597" s="231" t="s">
        <v>151</v>
      </c>
      <c r="E597" s="242" t="s">
        <v>1</v>
      </c>
      <c r="F597" s="243" t="s">
        <v>535</v>
      </c>
      <c r="G597" s="241"/>
      <c r="H597" s="244">
        <v>5.4400000000000004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0" t="s">
        <v>151</v>
      </c>
      <c r="AU597" s="250" t="s">
        <v>88</v>
      </c>
      <c r="AV597" s="14" t="s">
        <v>88</v>
      </c>
      <c r="AW597" s="14" t="s">
        <v>35</v>
      </c>
      <c r="AX597" s="14" t="s">
        <v>78</v>
      </c>
      <c r="AY597" s="250" t="s">
        <v>141</v>
      </c>
    </row>
    <row r="598" s="14" customFormat="1">
      <c r="A598" s="14"/>
      <c r="B598" s="240"/>
      <c r="C598" s="241"/>
      <c r="D598" s="231" t="s">
        <v>151</v>
      </c>
      <c r="E598" s="242" t="s">
        <v>1</v>
      </c>
      <c r="F598" s="243" t="s">
        <v>536</v>
      </c>
      <c r="G598" s="241"/>
      <c r="H598" s="244">
        <v>1.24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0" t="s">
        <v>151</v>
      </c>
      <c r="AU598" s="250" t="s">
        <v>88</v>
      </c>
      <c r="AV598" s="14" t="s">
        <v>88</v>
      </c>
      <c r="AW598" s="14" t="s">
        <v>35</v>
      </c>
      <c r="AX598" s="14" t="s">
        <v>78</v>
      </c>
      <c r="AY598" s="250" t="s">
        <v>141</v>
      </c>
    </row>
    <row r="599" s="14" customFormat="1">
      <c r="A599" s="14"/>
      <c r="B599" s="240"/>
      <c r="C599" s="241"/>
      <c r="D599" s="231" t="s">
        <v>151</v>
      </c>
      <c r="E599" s="242" t="s">
        <v>1</v>
      </c>
      <c r="F599" s="243" t="s">
        <v>537</v>
      </c>
      <c r="G599" s="241"/>
      <c r="H599" s="244">
        <v>2.4399999999999999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0" t="s">
        <v>151</v>
      </c>
      <c r="AU599" s="250" t="s">
        <v>88</v>
      </c>
      <c r="AV599" s="14" t="s">
        <v>88</v>
      </c>
      <c r="AW599" s="14" t="s">
        <v>35</v>
      </c>
      <c r="AX599" s="14" t="s">
        <v>78</v>
      </c>
      <c r="AY599" s="250" t="s">
        <v>141</v>
      </c>
    </row>
    <row r="600" s="15" customFormat="1">
      <c r="A600" s="15"/>
      <c r="B600" s="251"/>
      <c r="C600" s="252"/>
      <c r="D600" s="231" t="s">
        <v>151</v>
      </c>
      <c r="E600" s="253" t="s">
        <v>1</v>
      </c>
      <c r="F600" s="254" t="s">
        <v>159</v>
      </c>
      <c r="G600" s="252"/>
      <c r="H600" s="255">
        <v>191.82499999999999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1" t="s">
        <v>151</v>
      </c>
      <c r="AU600" s="261" t="s">
        <v>88</v>
      </c>
      <c r="AV600" s="15" t="s">
        <v>149</v>
      </c>
      <c r="AW600" s="15" t="s">
        <v>35</v>
      </c>
      <c r="AX600" s="15" t="s">
        <v>86</v>
      </c>
      <c r="AY600" s="261" t="s">
        <v>141</v>
      </c>
    </row>
    <row r="601" s="2" customFormat="1" ht="21.75" customHeight="1">
      <c r="A601" s="39"/>
      <c r="B601" s="40"/>
      <c r="C601" s="262" t="s">
        <v>598</v>
      </c>
      <c r="D601" s="262" t="s">
        <v>177</v>
      </c>
      <c r="E601" s="263" t="s">
        <v>599</v>
      </c>
      <c r="F601" s="264" t="s">
        <v>600</v>
      </c>
      <c r="G601" s="265" t="s">
        <v>91</v>
      </c>
      <c r="H601" s="266">
        <v>217.61500000000001</v>
      </c>
      <c r="I601" s="267"/>
      <c r="J601" s="268">
        <f>ROUND(I601*H601,2)</f>
        <v>0</v>
      </c>
      <c r="K601" s="264" t="s">
        <v>1</v>
      </c>
      <c r="L601" s="269"/>
      <c r="M601" s="270" t="s">
        <v>1</v>
      </c>
      <c r="N601" s="271" t="s">
        <v>43</v>
      </c>
      <c r="O601" s="92"/>
      <c r="P601" s="225">
        <f>O601*H601</f>
        <v>0</v>
      </c>
      <c r="Q601" s="225">
        <v>0.0019</v>
      </c>
      <c r="R601" s="225">
        <f>Q601*H601</f>
        <v>0.41346850000000002</v>
      </c>
      <c r="S601" s="225">
        <v>0</v>
      </c>
      <c r="T601" s="22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7" t="s">
        <v>392</v>
      </c>
      <c r="AT601" s="227" t="s">
        <v>177</v>
      </c>
      <c r="AU601" s="227" t="s">
        <v>88</v>
      </c>
      <c r="AY601" s="18" t="s">
        <v>141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18" t="s">
        <v>86</v>
      </c>
      <c r="BK601" s="228">
        <f>ROUND(I601*H601,2)</f>
        <v>0</v>
      </c>
      <c r="BL601" s="18" t="s">
        <v>223</v>
      </c>
      <c r="BM601" s="227" t="s">
        <v>601</v>
      </c>
    </row>
    <row r="602" s="13" customFormat="1">
      <c r="A602" s="13"/>
      <c r="B602" s="229"/>
      <c r="C602" s="230"/>
      <c r="D602" s="231" t="s">
        <v>151</v>
      </c>
      <c r="E602" s="232" t="s">
        <v>1</v>
      </c>
      <c r="F602" s="233" t="s">
        <v>573</v>
      </c>
      <c r="G602" s="230"/>
      <c r="H602" s="232" t="s">
        <v>1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9" t="s">
        <v>151</v>
      </c>
      <c r="AU602" s="239" t="s">
        <v>88</v>
      </c>
      <c r="AV602" s="13" t="s">
        <v>86</v>
      </c>
      <c r="AW602" s="13" t="s">
        <v>35</v>
      </c>
      <c r="AX602" s="13" t="s">
        <v>78</v>
      </c>
      <c r="AY602" s="239" t="s">
        <v>141</v>
      </c>
    </row>
    <row r="603" s="14" customFormat="1">
      <c r="A603" s="14"/>
      <c r="B603" s="240"/>
      <c r="C603" s="241"/>
      <c r="D603" s="231" t="s">
        <v>151</v>
      </c>
      <c r="E603" s="242" t="s">
        <v>1</v>
      </c>
      <c r="F603" s="243" t="s">
        <v>602</v>
      </c>
      <c r="G603" s="241"/>
      <c r="H603" s="244">
        <v>191.82499999999999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0" t="s">
        <v>151</v>
      </c>
      <c r="AU603" s="250" t="s">
        <v>88</v>
      </c>
      <c r="AV603" s="14" t="s">
        <v>88</v>
      </c>
      <c r="AW603" s="14" t="s">
        <v>35</v>
      </c>
      <c r="AX603" s="14" t="s">
        <v>78</v>
      </c>
      <c r="AY603" s="250" t="s">
        <v>141</v>
      </c>
    </row>
    <row r="604" s="13" customFormat="1">
      <c r="A604" s="13"/>
      <c r="B604" s="229"/>
      <c r="C604" s="230"/>
      <c r="D604" s="231" t="s">
        <v>151</v>
      </c>
      <c r="E604" s="232" t="s">
        <v>1</v>
      </c>
      <c r="F604" s="233" t="s">
        <v>603</v>
      </c>
      <c r="G604" s="230"/>
      <c r="H604" s="232" t="s">
        <v>1</v>
      </c>
      <c r="I604" s="234"/>
      <c r="J604" s="230"/>
      <c r="K604" s="230"/>
      <c r="L604" s="235"/>
      <c r="M604" s="236"/>
      <c r="N604" s="237"/>
      <c r="O604" s="237"/>
      <c r="P604" s="237"/>
      <c r="Q604" s="237"/>
      <c r="R604" s="237"/>
      <c r="S604" s="237"/>
      <c r="T604" s="23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9" t="s">
        <v>151</v>
      </c>
      <c r="AU604" s="239" t="s">
        <v>88</v>
      </c>
      <c r="AV604" s="13" t="s">
        <v>86</v>
      </c>
      <c r="AW604" s="13" t="s">
        <v>35</v>
      </c>
      <c r="AX604" s="13" t="s">
        <v>78</v>
      </c>
      <c r="AY604" s="239" t="s">
        <v>141</v>
      </c>
    </row>
    <row r="605" s="14" customFormat="1">
      <c r="A605" s="14"/>
      <c r="B605" s="240"/>
      <c r="C605" s="241"/>
      <c r="D605" s="231" t="s">
        <v>151</v>
      </c>
      <c r="E605" s="242" t="s">
        <v>1</v>
      </c>
      <c r="F605" s="243" t="s">
        <v>604</v>
      </c>
      <c r="G605" s="241"/>
      <c r="H605" s="244">
        <v>-2.5950000000000002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0" t="s">
        <v>151</v>
      </c>
      <c r="AU605" s="250" t="s">
        <v>88</v>
      </c>
      <c r="AV605" s="14" t="s">
        <v>88</v>
      </c>
      <c r="AW605" s="14" t="s">
        <v>35</v>
      </c>
      <c r="AX605" s="14" t="s">
        <v>78</v>
      </c>
      <c r="AY605" s="250" t="s">
        <v>141</v>
      </c>
    </row>
    <row r="606" s="15" customFormat="1">
      <c r="A606" s="15"/>
      <c r="B606" s="251"/>
      <c r="C606" s="252"/>
      <c r="D606" s="231" t="s">
        <v>151</v>
      </c>
      <c r="E606" s="253" t="s">
        <v>1</v>
      </c>
      <c r="F606" s="254" t="s">
        <v>159</v>
      </c>
      <c r="G606" s="252"/>
      <c r="H606" s="255">
        <v>189.22999999999999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1" t="s">
        <v>151</v>
      </c>
      <c r="AU606" s="261" t="s">
        <v>88</v>
      </c>
      <c r="AV606" s="15" t="s">
        <v>149</v>
      </c>
      <c r="AW606" s="15" t="s">
        <v>35</v>
      </c>
      <c r="AX606" s="15" t="s">
        <v>86</v>
      </c>
      <c r="AY606" s="261" t="s">
        <v>141</v>
      </c>
    </row>
    <row r="607" s="14" customFormat="1">
      <c r="A607" s="14"/>
      <c r="B607" s="240"/>
      <c r="C607" s="241"/>
      <c r="D607" s="231" t="s">
        <v>151</v>
      </c>
      <c r="E607" s="241"/>
      <c r="F607" s="243" t="s">
        <v>605</v>
      </c>
      <c r="G607" s="241"/>
      <c r="H607" s="244">
        <v>217.61500000000001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0" t="s">
        <v>151</v>
      </c>
      <c r="AU607" s="250" t="s">
        <v>88</v>
      </c>
      <c r="AV607" s="14" t="s">
        <v>88</v>
      </c>
      <c r="AW607" s="14" t="s">
        <v>4</v>
      </c>
      <c r="AX607" s="14" t="s">
        <v>86</v>
      </c>
      <c r="AY607" s="250" t="s">
        <v>141</v>
      </c>
    </row>
    <row r="608" s="2" customFormat="1" ht="21.75" customHeight="1">
      <c r="A608" s="39"/>
      <c r="B608" s="40"/>
      <c r="C608" s="262" t="s">
        <v>606</v>
      </c>
      <c r="D608" s="262" t="s">
        <v>177</v>
      </c>
      <c r="E608" s="263" t="s">
        <v>607</v>
      </c>
      <c r="F608" s="264" t="s">
        <v>608</v>
      </c>
      <c r="G608" s="265" t="s">
        <v>91</v>
      </c>
      <c r="H608" s="266">
        <v>2.984</v>
      </c>
      <c r="I608" s="267"/>
      <c r="J608" s="268">
        <f>ROUND(I608*H608,2)</f>
        <v>0</v>
      </c>
      <c r="K608" s="264" t="s">
        <v>1</v>
      </c>
      <c r="L608" s="269"/>
      <c r="M608" s="270" t="s">
        <v>1</v>
      </c>
      <c r="N608" s="271" t="s">
        <v>43</v>
      </c>
      <c r="O608" s="92"/>
      <c r="P608" s="225">
        <f>O608*H608</f>
        <v>0</v>
      </c>
      <c r="Q608" s="225">
        <v>0.0019</v>
      </c>
      <c r="R608" s="225">
        <f>Q608*H608</f>
        <v>0.0056696000000000003</v>
      </c>
      <c r="S608" s="225">
        <v>0</v>
      </c>
      <c r="T608" s="226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7" t="s">
        <v>392</v>
      </c>
      <c r="AT608" s="227" t="s">
        <v>177</v>
      </c>
      <c r="AU608" s="227" t="s">
        <v>88</v>
      </c>
      <c r="AY608" s="18" t="s">
        <v>141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8" t="s">
        <v>86</v>
      </c>
      <c r="BK608" s="228">
        <f>ROUND(I608*H608,2)</f>
        <v>0</v>
      </c>
      <c r="BL608" s="18" t="s">
        <v>223</v>
      </c>
      <c r="BM608" s="227" t="s">
        <v>609</v>
      </c>
    </row>
    <row r="609" s="13" customFormat="1">
      <c r="A609" s="13"/>
      <c r="B609" s="229"/>
      <c r="C609" s="230"/>
      <c r="D609" s="231" t="s">
        <v>151</v>
      </c>
      <c r="E609" s="232" t="s">
        <v>1</v>
      </c>
      <c r="F609" s="233" t="s">
        <v>573</v>
      </c>
      <c r="G609" s="230"/>
      <c r="H609" s="232" t="s">
        <v>1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9" t="s">
        <v>151</v>
      </c>
      <c r="AU609" s="239" t="s">
        <v>88</v>
      </c>
      <c r="AV609" s="13" t="s">
        <v>86</v>
      </c>
      <c r="AW609" s="13" t="s">
        <v>35</v>
      </c>
      <c r="AX609" s="13" t="s">
        <v>78</v>
      </c>
      <c r="AY609" s="239" t="s">
        <v>141</v>
      </c>
    </row>
    <row r="610" s="13" customFormat="1">
      <c r="A610" s="13"/>
      <c r="B610" s="229"/>
      <c r="C610" s="230"/>
      <c r="D610" s="231" t="s">
        <v>151</v>
      </c>
      <c r="E610" s="232" t="s">
        <v>1</v>
      </c>
      <c r="F610" s="233" t="s">
        <v>603</v>
      </c>
      <c r="G610" s="230"/>
      <c r="H610" s="232" t="s">
        <v>1</v>
      </c>
      <c r="I610" s="234"/>
      <c r="J610" s="230"/>
      <c r="K610" s="230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151</v>
      </c>
      <c r="AU610" s="239" t="s">
        <v>88</v>
      </c>
      <c r="AV610" s="13" t="s">
        <v>86</v>
      </c>
      <c r="AW610" s="13" t="s">
        <v>35</v>
      </c>
      <c r="AX610" s="13" t="s">
        <v>78</v>
      </c>
      <c r="AY610" s="239" t="s">
        <v>141</v>
      </c>
    </row>
    <row r="611" s="14" customFormat="1">
      <c r="A611" s="14"/>
      <c r="B611" s="240"/>
      <c r="C611" s="241"/>
      <c r="D611" s="231" t="s">
        <v>151</v>
      </c>
      <c r="E611" s="242" t="s">
        <v>1</v>
      </c>
      <c r="F611" s="243" t="s">
        <v>610</v>
      </c>
      <c r="G611" s="241"/>
      <c r="H611" s="244">
        <v>2.5950000000000002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0" t="s">
        <v>151</v>
      </c>
      <c r="AU611" s="250" t="s">
        <v>88</v>
      </c>
      <c r="AV611" s="14" t="s">
        <v>88</v>
      </c>
      <c r="AW611" s="14" t="s">
        <v>35</v>
      </c>
      <c r="AX611" s="14" t="s">
        <v>78</v>
      </c>
      <c r="AY611" s="250" t="s">
        <v>141</v>
      </c>
    </row>
    <row r="612" s="15" customFormat="1">
      <c r="A612" s="15"/>
      <c r="B612" s="251"/>
      <c r="C612" s="252"/>
      <c r="D612" s="231" t="s">
        <v>151</v>
      </c>
      <c r="E612" s="253" t="s">
        <v>1</v>
      </c>
      <c r="F612" s="254" t="s">
        <v>159</v>
      </c>
      <c r="G612" s="252"/>
      <c r="H612" s="255">
        <v>2.5950000000000002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1" t="s">
        <v>151</v>
      </c>
      <c r="AU612" s="261" t="s">
        <v>88</v>
      </c>
      <c r="AV612" s="15" t="s">
        <v>149</v>
      </c>
      <c r="AW612" s="15" t="s">
        <v>35</v>
      </c>
      <c r="AX612" s="15" t="s">
        <v>86</v>
      </c>
      <c r="AY612" s="261" t="s">
        <v>141</v>
      </c>
    </row>
    <row r="613" s="14" customFormat="1">
      <c r="A613" s="14"/>
      <c r="B613" s="240"/>
      <c r="C613" s="241"/>
      <c r="D613" s="231" t="s">
        <v>151</v>
      </c>
      <c r="E613" s="241"/>
      <c r="F613" s="243" t="s">
        <v>611</v>
      </c>
      <c r="G613" s="241"/>
      <c r="H613" s="244">
        <v>2.984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0" t="s">
        <v>151</v>
      </c>
      <c r="AU613" s="250" t="s">
        <v>88</v>
      </c>
      <c r="AV613" s="14" t="s">
        <v>88</v>
      </c>
      <c r="AW613" s="14" t="s">
        <v>4</v>
      </c>
      <c r="AX613" s="14" t="s">
        <v>86</v>
      </c>
      <c r="AY613" s="250" t="s">
        <v>141</v>
      </c>
    </row>
    <row r="614" s="2" customFormat="1" ht="24.15" customHeight="1">
      <c r="A614" s="39"/>
      <c r="B614" s="40"/>
      <c r="C614" s="216" t="s">
        <v>612</v>
      </c>
      <c r="D614" s="216" t="s">
        <v>145</v>
      </c>
      <c r="E614" s="217" t="s">
        <v>613</v>
      </c>
      <c r="F614" s="218" t="s">
        <v>614</v>
      </c>
      <c r="G614" s="219" t="s">
        <v>91</v>
      </c>
      <c r="H614" s="220">
        <v>37.68</v>
      </c>
      <c r="I614" s="221"/>
      <c r="J614" s="222">
        <f>ROUND(I614*H614,2)</f>
        <v>0</v>
      </c>
      <c r="K614" s="218" t="s">
        <v>1</v>
      </c>
      <c r="L614" s="45"/>
      <c r="M614" s="223" t="s">
        <v>1</v>
      </c>
      <c r="N614" s="224" t="s">
        <v>43</v>
      </c>
      <c r="O614" s="92"/>
      <c r="P614" s="225">
        <f>O614*H614</f>
        <v>0</v>
      </c>
      <c r="Q614" s="225">
        <v>5.0000000000000002E-05</v>
      </c>
      <c r="R614" s="225">
        <f>Q614*H614</f>
        <v>0.001884</v>
      </c>
      <c r="S614" s="225">
        <v>0</v>
      </c>
      <c r="T614" s="226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7" t="s">
        <v>223</v>
      </c>
      <c r="AT614" s="227" t="s">
        <v>145</v>
      </c>
      <c r="AU614" s="227" t="s">
        <v>88</v>
      </c>
      <c r="AY614" s="18" t="s">
        <v>141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18" t="s">
        <v>86</v>
      </c>
      <c r="BK614" s="228">
        <f>ROUND(I614*H614,2)</f>
        <v>0</v>
      </c>
      <c r="BL614" s="18" t="s">
        <v>223</v>
      </c>
      <c r="BM614" s="227" t="s">
        <v>615</v>
      </c>
    </row>
    <row r="615" s="13" customFormat="1">
      <c r="A615" s="13"/>
      <c r="B615" s="229"/>
      <c r="C615" s="230"/>
      <c r="D615" s="231" t="s">
        <v>151</v>
      </c>
      <c r="E615" s="232" t="s">
        <v>1</v>
      </c>
      <c r="F615" s="233" t="s">
        <v>156</v>
      </c>
      <c r="G615" s="230"/>
      <c r="H615" s="232" t="s">
        <v>1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9" t="s">
        <v>151</v>
      </c>
      <c r="AU615" s="239" t="s">
        <v>88</v>
      </c>
      <c r="AV615" s="13" t="s">
        <v>86</v>
      </c>
      <c r="AW615" s="13" t="s">
        <v>35</v>
      </c>
      <c r="AX615" s="13" t="s">
        <v>78</v>
      </c>
      <c r="AY615" s="239" t="s">
        <v>141</v>
      </c>
    </row>
    <row r="616" s="14" customFormat="1">
      <c r="A616" s="14"/>
      <c r="B616" s="240"/>
      <c r="C616" s="241"/>
      <c r="D616" s="231" t="s">
        <v>151</v>
      </c>
      <c r="E616" s="242" t="s">
        <v>1</v>
      </c>
      <c r="F616" s="243" t="s">
        <v>616</v>
      </c>
      <c r="G616" s="241"/>
      <c r="H616" s="244">
        <v>33</v>
      </c>
      <c r="I616" s="245"/>
      <c r="J616" s="241"/>
      <c r="K616" s="241"/>
      <c r="L616" s="246"/>
      <c r="M616" s="247"/>
      <c r="N616" s="248"/>
      <c r="O616" s="248"/>
      <c r="P616" s="248"/>
      <c r="Q616" s="248"/>
      <c r="R616" s="248"/>
      <c r="S616" s="248"/>
      <c r="T616" s="24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0" t="s">
        <v>151</v>
      </c>
      <c r="AU616" s="250" t="s">
        <v>88</v>
      </c>
      <c r="AV616" s="14" t="s">
        <v>88</v>
      </c>
      <c r="AW616" s="14" t="s">
        <v>35</v>
      </c>
      <c r="AX616" s="14" t="s">
        <v>78</v>
      </c>
      <c r="AY616" s="250" t="s">
        <v>141</v>
      </c>
    </row>
    <row r="617" s="13" customFormat="1">
      <c r="A617" s="13"/>
      <c r="B617" s="229"/>
      <c r="C617" s="230"/>
      <c r="D617" s="231" t="s">
        <v>151</v>
      </c>
      <c r="E617" s="232" t="s">
        <v>1</v>
      </c>
      <c r="F617" s="233" t="s">
        <v>172</v>
      </c>
      <c r="G617" s="230"/>
      <c r="H617" s="232" t="s">
        <v>1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9" t="s">
        <v>151</v>
      </c>
      <c r="AU617" s="239" t="s">
        <v>88</v>
      </c>
      <c r="AV617" s="13" t="s">
        <v>86</v>
      </c>
      <c r="AW617" s="13" t="s">
        <v>35</v>
      </c>
      <c r="AX617" s="13" t="s">
        <v>78</v>
      </c>
      <c r="AY617" s="239" t="s">
        <v>141</v>
      </c>
    </row>
    <row r="618" s="14" customFormat="1">
      <c r="A618" s="14"/>
      <c r="B618" s="240"/>
      <c r="C618" s="241"/>
      <c r="D618" s="231" t="s">
        <v>151</v>
      </c>
      <c r="E618" s="242" t="s">
        <v>1</v>
      </c>
      <c r="F618" s="243" t="s">
        <v>617</v>
      </c>
      <c r="G618" s="241"/>
      <c r="H618" s="244">
        <v>0.95999999999999996</v>
      </c>
      <c r="I618" s="245"/>
      <c r="J618" s="241"/>
      <c r="K618" s="241"/>
      <c r="L618" s="246"/>
      <c r="M618" s="247"/>
      <c r="N618" s="248"/>
      <c r="O618" s="248"/>
      <c r="P618" s="248"/>
      <c r="Q618" s="248"/>
      <c r="R618" s="248"/>
      <c r="S618" s="248"/>
      <c r="T618" s="24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0" t="s">
        <v>151</v>
      </c>
      <c r="AU618" s="250" t="s">
        <v>88</v>
      </c>
      <c r="AV618" s="14" t="s">
        <v>88</v>
      </c>
      <c r="AW618" s="14" t="s">
        <v>35</v>
      </c>
      <c r="AX618" s="14" t="s">
        <v>78</v>
      </c>
      <c r="AY618" s="250" t="s">
        <v>141</v>
      </c>
    </row>
    <row r="619" s="14" customFormat="1">
      <c r="A619" s="14"/>
      <c r="B619" s="240"/>
      <c r="C619" s="241"/>
      <c r="D619" s="231" t="s">
        <v>151</v>
      </c>
      <c r="E619" s="242" t="s">
        <v>1</v>
      </c>
      <c r="F619" s="243" t="s">
        <v>618</v>
      </c>
      <c r="G619" s="241"/>
      <c r="H619" s="244">
        <v>1.28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0" t="s">
        <v>151</v>
      </c>
      <c r="AU619" s="250" t="s">
        <v>88</v>
      </c>
      <c r="AV619" s="14" t="s">
        <v>88</v>
      </c>
      <c r="AW619" s="14" t="s">
        <v>35</v>
      </c>
      <c r="AX619" s="14" t="s">
        <v>78</v>
      </c>
      <c r="AY619" s="250" t="s">
        <v>141</v>
      </c>
    </row>
    <row r="620" s="14" customFormat="1">
      <c r="A620" s="14"/>
      <c r="B620" s="240"/>
      <c r="C620" s="241"/>
      <c r="D620" s="231" t="s">
        <v>151</v>
      </c>
      <c r="E620" s="242" t="s">
        <v>1</v>
      </c>
      <c r="F620" s="243" t="s">
        <v>619</v>
      </c>
      <c r="G620" s="241"/>
      <c r="H620" s="244">
        <v>2.4399999999999999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0" t="s">
        <v>151</v>
      </c>
      <c r="AU620" s="250" t="s">
        <v>88</v>
      </c>
      <c r="AV620" s="14" t="s">
        <v>88</v>
      </c>
      <c r="AW620" s="14" t="s">
        <v>35</v>
      </c>
      <c r="AX620" s="14" t="s">
        <v>78</v>
      </c>
      <c r="AY620" s="250" t="s">
        <v>141</v>
      </c>
    </row>
    <row r="621" s="15" customFormat="1">
      <c r="A621" s="15"/>
      <c r="B621" s="251"/>
      <c r="C621" s="252"/>
      <c r="D621" s="231" t="s">
        <v>151</v>
      </c>
      <c r="E621" s="253" t="s">
        <v>1</v>
      </c>
      <c r="F621" s="254" t="s">
        <v>159</v>
      </c>
      <c r="G621" s="252"/>
      <c r="H621" s="255">
        <v>37.68</v>
      </c>
      <c r="I621" s="256"/>
      <c r="J621" s="252"/>
      <c r="K621" s="252"/>
      <c r="L621" s="257"/>
      <c r="M621" s="258"/>
      <c r="N621" s="259"/>
      <c r="O621" s="259"/>
      <c r="P621" s="259"/>
      <c r="Q621" s="259"/>
      <c r="R621" s="259"/>
      <c r="S621" s="259"/>
      <c r="T621" s="260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1" t="s">
        <v>151</v>
      </c>
      <c r="AU621" s="261" t="s">
        <v>88</v>
      </c>
      <c r="AV621" s="15" t="s">
        <v>149</v>
      </c>
      <c r="AW621" s="15" t="s">
        <v>35</v>
      </c>
      <c r="AX621" s="15" t="s">
        <v>86</v>
      </c>
      <c r="AY621" s="261" t="s">
        <v>141</v>
      </c>
    </row>
    <row r="622" s="2" customFormat="1" ht="21.75" customHeight="1">
      <c r="A622" s="39"/>
      <c r="B622" s="40"/>
      <c r="C622" s="262" t="s">
        <v>620</v>
      </c>
      <c r="D622" s="262" t="s">
        <v>177</v>
      </c>
      <c r="E622" s="263" t="s">
        <v>599</v>
      </c>
      <c r="F622" s="264" t="s">
        <v>600</v>
      </c>
      <c r="G622" s="265" t="s">
        <v>91</v>
      </c>
      <c r="H622" s="266">
        <v>43.332000000000001</v>
      </c>
      <c r="I622" s="267"/>
      <c r="J622" s="268">
        <f>ROUND(I622*H622,2)</f>
        <v>0</v>
      </c>
      <c r="K622" s="264" t="s">
        <v>1</v>
      </c>
      <c r="L622" s="269"/>
      <c r="M622" s="270" t="s">
        <v>1</v>
      </c>
      <c r="N622" s="271" t="s">
        <v>43</v>
      </c>
      <c r="O622" s="92"/>
      <c r="P622" s="225">
        <f>O622*H622</f>
        <v>0</v>
      </c>
      <c r="Q622" s="225">
        <v>0.0019</v>
      </c>
      <c r="R622" s="225">
        <f>Q622*H622</f>
        <v>0.082330799999999996</v>
      </c>
      <c r="S622" s="225">
        <v>0</v>
      </c>
      <c r="T622" s="226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7" t="s">
        <v>392</v>
      </c>
      <c r="AT622" s="227" t="s">
        <v>177</v>
      </c>
      <c r="AU622" s="227" t="s">
        <v>88</v>
      </c>
      <c r="AY622" s="18" t="s">
        <v>141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8" t="s">
        <v>86</v>
      </c>
      <c r="BK622" s="228">
        <f>ROUND(I622*H622,2)</f>
        <v>0</v>
      </c>
      <c r="BL622" s="18" t="s">
        <v>223</v>
      </c>
      <c r="BM622" s="227" t="s">
        <v>621</v>
      </c>
    </row>
    <row r="623" s="13" customFormat="1">
      <c r="A623" s="13"/>
      <c r="B623" s="229"/>
      <c r="C623" s="230"/>
      <c r="D623" s="231" t="s">
        <v>151</v>
      </c>
      <c r="E623" s="232" t="s">
        <v>1</v>
      </c>
      <c r="F623" s="233" t="s">
        <v>573</v>
      </c>
      <c r="G623" s="230"/>
      <c r="H623" s="232" t="s">
        <v>1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9" t="s">
        <v>151</v>
      </c>
      <c r="AU623" s="239" t="s">
        <v>88</v>
      </c>
      <c r="AV623" s="13" t="s">
        <v>86</v>
      </c>
      <c r="AW623" s="13" t="s">
        <v>35</v>
      </c>
      <c r="AX623" s="13" t="s">
        <v>78</v>
      </c>
      <c r="AY623" s="239" t="s">
        <v>141</v>
      </c>
    </row>
    <row r="624" s="14" customFormat="1">
      <c r="A624" s="14"/>
      <c r="B624" s="240"/>
      <c r="C624" s="241"/>
      <c r="D624" s="231" t="s">
        <v>151</v>
      </c>
      <c r="E624" s="242" t="s">
        <v>1</v>
      </c>
      <c r="F624" s="243" t="s">
        <v>622</v>
      </c>
      <c r="G624" s="241"/>
      <c r="H624" s="244">
        <v>37.68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0" t="s">
        <v>151</v>
      </c>
      <c r="AU624" s="250" t="s">
        <v>88</v>
      </c>
      <c r="AV624" s="14" t="s">
        <v>88</v>
      </c>
      <c r="AW624" s="14" t="s">
        <v>35</v>
      </c>
      <c r="AX624" s="14" t="s">
        <v>78</v>
      </c>
      <c r="AY624" s="250" t="s">
        <v>141</v>
      </c>
    </row>
    <row r="625" s="15" customFormat="1">
      <c r="A625" s="15"/>
      <c r="B625" s="251"/>
      <c r="C625" s="252"/>
      <c r="D625" s="231" t="s">
        <v>151</v>
      </c>
      <c r="E625" s="253" t="s">
        <v>1</v>
      </c>
      <c r="F625" s="254" t="s">
        <v>159</v>
      </c>
      <c r="G625" s="252"/>
      <c r="H625" s="255">
        <v>37.68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1" t="s">
        <v>151</v>
      </c>
      <c r="AU625" s="261" t="s">
        <v>88</v>
      </c>
      <c r="AV625" s="15" t="s">
        <v>149</v>
      </c>
      <c r="AW625" s="15" t="s">
        <v>35</v>
      </c>
      <c r="AX625" s="15" t="s">
        <v>86</v>
      </c>
      <c r="AY625" s="261" t="s">
        <v>141</v>
      </c>
    </row>
    <row r="626" s="14" customFormat="1">
      <c r="A626" s="14"/>
      <c r="B626" s="240"/>
      <c r="C626" s="241"/>
      <c r="D626" s="231" t="s">
        <v>151</v>
      </c>
      <c r="E626" s="241"/>
      <c r="F626" s="243" t="s">
        <v>623</v>
      </c>
      <c r="G626" s="241"/>
      <c r="H626" s="244">
        <v>43.332000000000001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0" t="s">
        <v>151</v>
      </c>
      <c r="AU626" s="250" t="s">
        <v>88</v>
      </c>
      <c r="AV626" s="14" t="s">
        <v>88</v>
      </c>
      <c r="AW626" s="14" t="s">
        <v>4</v>
      </c>
      <c r="AX626" s="14" t="s">
        <v>86</v>
      </c>
      <c r="AY626" s="250" t="s">
        <v>141</v>
      </c>
    </row>
    <row r="627" s="2" customFormat="1" ht="33" customHeight="1">
      <c r="A627" s="39"/>
      <c r="B627" s="40"/>
      <c r="C627" s="216" t="s">
        <v>624</v>
      </c>
      <c r="D627" s="216" t="s">
        <v>145</v>
      </c>
      <c r="E627" s="217" t="s">
        <v>625</v>
      </c>
      <c r="F627" s="218" t="s">
        <v>626</v>
      </c>
      <c r="G627" s="219" t="s">
        <v>91</v>
      </c>
      <c r="H627" s="220">
        <v>31.920000000000002</v>
      </c>
      <c r="I627" s="221"/>
      <c r="J627" s="222">
        <f>ROUND(I627*H627,2)</f>
        <v>0</v>
      </c>
      <c r="K627" s="218" t="s">
        <v>148</v>
      </c>
      <c r="L627" s="45"/>
      <c r="M627" s="223" t="s">
        <v>1</v>
      </c>
      <c r="N627" s="224" t="s">
        <v>43</v>
      </c>
      <c r="O627" s="92"/>
      <c r="P627" s="225">
        <f>O627*H627</f>
        <v>0</v>
      </c>
      <c r="Q627" s="225">
        <v>0.00027999999999999998</v>
      </c>
      <c r="R627" s="225">
        <f>Q627*H627</f>
        <v>0.0089376000000000004</v>
      </c>
      <c r="S627" s="225">
        <v>0</v>
      </c>
      <c r="T627" s="22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7" t="s">
        <v>223</v>
      </c>
      <c r="AT627" s="227" t="s">
        <v>145</v>
      </c>
      <c r="AU627" s="227" t="s">
        <v>88</v>
      </c>
      <c r="AY627" s="18" t="s">
        <v>141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18" t="s">
        <v>86</v>
      </c>
      <c r="BK627" s="228">
        <f>ROUND(I627*H627,2)</f>
        <v>0</v>
      </c>
      <c r="BL627" s="18" t="s">
        <v>223</v>
      </c>
      <c r="BM627" s="227" t="s">
        <v>627</v>
      </c>
    </row>
    <row r="628" s="13" customFormat="1">
      <c r="A628" s="13"/>
      <c r="B628" s="229"/>
      <c r="C628" s="230"/>
      <c r="D628" s="231" t="s">
        <v>151</v>
      </c>
      <c r="E628" s="232" t="s">
        <v>1</v>
      </c>
      <c r="F628" s="233" t="s">
        <v>592</v>
      </c>
      <c r="G628" s="230"/>
      <c r="H628" s="232" t="s">
        <v>1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9" t="s">
        <v>151</v>
      </c>
      <c r="AU628" s="239" t="s">
        <v>88</v>
      </c>
      <c r="AV628" s="13" t="s">
        <v>86</v>
      </c>
      <c r="AW628" s="13" t="s">
        <v>35</v>
      </c>
      <c r="AX628" s="13" t="s">
        <v>78</v>
      </c>
      <c r="AY628" s="239" t="s">
        <v>141</v>
      </c>
    </row>
    <row r="629" s="13" customFormat="1">
      <c r="A629" s="13"/>
      <c r="B629" s="229"/>
      <c r="C629" s="230"/>
      <c r="D629" s="231" t="s">
        <v>151</v>
      </c>
      <c r="E629" s="232" t="s">
        <v>1</v>
      </c>
      <c r="F629" s="233" t="s">
        <v>596</v>
      </c>
      <c r="G629" s="230"/>
      <c r="H629" s="232" t="s">
        <v>1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9" t="s">
        <v>151</v>
      </c>
      <c r="AU629" s="239" t="s">
        <v>88</v>
      </c>
      <c r="AV629" s="13" t="s">
        <v>86</v>
      </c>
      <c r="AW629" s="13" t="s">
        <v>35</v>
      </c>
      <c r="AX629" s="13" t="s">
        <v>78</v>
      </c>
      <c r="AY629" s="239" t="s">
        <v>141</v>
      </c>
    </row>
    <row r="630" s="14" customFormat="1">
      <c r="A630" s="14"/>
      <c r="B630" s="240"/>
      <c r="C630" s="241"/>
      <c r="D630" s="231" t="s">
        <v>151</v>
      </c>
      <c r="E630" s="242" t="s">
        <v>1</v>
      </c>
      <c r="F630" s="243" t="s">
        <v>628</v>
      </c>
      <c r="G630" s="241"/>
      <c r="H630" s="244">
        <v>31.920000000000002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0" t="s">
        <v>151</v>
      </c>
      <c r="AU630" s="250" t="s">
        <v>88</v>
      </c>
      <c r="AV630" s="14" t="s">
        <v>88</v>
      </c>
      <c r="AW630" s="14" t="s">
        <v>35</v>
      </c>
      <c r="AX630" s="14" t="s">
        <v>78</v>
      </c>
      <c r="AY630" s="250" t="s">
        <v>141</v>
      </c>
    </row>
    <row r="631" s="15" customFormat="1">
      <c r="A631" s="15"/>
      <c r="B631" s="251"/>
      <c r="C631" s="252"/>
      <c r="D631" s="231" t="s">
        <v>151</v>
      </c>
      <c r="E631" s="253" t="s">
        <v>1</v>
      </c>
      <c r="F631" s="254" t="s">
        <v>159</v>
      </c>
      <c r="G631" s="252"/>
      <c r="H631" s="255">
        <v>31.920000000000002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1" t="s">
        <v>151</v>
      </c>
      <c r="AU631" s="261" t="s">
        <v>88</v>
      </c>
      <c r="AV631" s="15" t="s">
        <v>149</v>
      </c>
      <c r="AW631" s="15" t="s">
        <v>35</v>
      </c>
      <c r="AX631" s="15" t="s">
        <v>86</v>
      </c>
      <c r="AY631" s="261" t="s">
        <v>141</v>
      </c>
    </row>
    <row r="632" s="2" customFormat="1" ht="21.75" customHeight="1">
      <c r="A632" s="39"/>
      <c r="B632" s="40"/>
      <c r="C632" s="262" t="s">
        <v>629</v>
      </c>
      <c r="D632" s="262" t="s">
        <v>177</v>
      </c>
      <c r="E632" s="263" t="s">
        <v>599</v>
      </c>
      <c r="F632" s="264" t="s">
        <v>600</v>
      </c>
      <c r="G632" s="265" t="s">
        <v>91</v>
      </c>
      <c r="H632" s="266">
        <v>21.786999999999999</v>
      </c>
      <c r="I632" s="267"/>
      <c r="J632" s="268">
        <f>ROUND(I632*H632,2)</f>
        <v>0</v>
      </c>
      <c r="K632" s="264" t="s">
        <v>1</v>
      </c>
      <c r="L632" s="269"/>
      <c r="M632" s="270" t="s">
        <v>1</v>
      </c>
      <c r="N632" s="271" t="s">
        <v>43</v>
      </c>
      <c r="O632" s="92"/>
      <c r="P632" s="225">
        <f>O632*H632</f>
        <v>0</v>
      </c>
      <c r="Q632" s="225">
        <v>0.0019</v>
      </c>
      <c r="R632" s="225">
        <f>Q632*H632</f>
        <v>0.041395299999999996</v>
      </c>
      <c r="S632" s="225">
        <v>0</v>
      </c>
      <c r="T632" s="226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7" t="s">
        <v>392</v>
      </c>
      <c r="AT632" s="227" t="s">
        <v>177</v>
      </c>
      <c r="AU632" s="227" t="s">
        <v>88</v>
      </c>
      <c r="AY632" s="18" t="s">
        <v>141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18" t="s">
        <v>86</v>
      </c>
      <c r="BK632" s="228">
        <f>ROUND(I632*H632,2)</f>
        <v>0</v>
      </c>
      <c r="BL632" s="18" t="s">
        <v>223</v>
      </c>
      <c r="BM632" s="227" t="s">
        <v>630</v>
      </c>
    </row>
    <row r="633" s="13" customFormat="1">
      <c r="A633" s="13"/>
      <c r="B633" s="229"/>
      <c r="C633" s="230"/>
      <c r="D633" s="231" t="s">
        <v>151</v>
      </c>
      <c r="E633" s="232" t="s">
        <v>1</v>
      </c>
      <c r="F633" s="233" t="s">
        <v>573</v>
      </c>
      <c r="G633" s="230"/>
      <c r="H633" s="232" t="s">
        <v>1</v>
      </c>
      <c r="I633" s="234"/>
      <c r="J633" s="230"/>
      <c r="K633" s="230"/>
      <c r="L633" s="235"/>
      <c r="M633" s="236"/>
      <c r="N633" s="237"/>
      <c r="O633" s="237"/>
      <c r="P633" s="237"/>
      <c r="Q633" s="237"/>
      <c r="R633" s="237"/>
      <c r="S633" s="237"/>
      <c r="T633" s="23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9" t="s">
        <v>151</v>
      </c>
      <c r="AU633" s="239" t="s">
        <v>88</v>
      </c>
      <c r="AV633" s="13" t="s">
        <v>86</v>
      </c>
      <c r="AW633" s="13" t="s">
        <v>35</v>
      </c>
      <c r="AX633" s="13" t="s">
        <v>78</v>
      </c>
      <c r="AY633" s="239" t="s">
        <v>141</v>
      </c>
    </row>
    <row r="634" s="14" customFormat="1">
      <c r="A634" s="14"/>
      <c r="B634" s="240"/>
      <c r="C634" s="241"/>
      <c r="D634" s="231" t="s">
        <v>151</v>
      </c>
      <c r="E634" s="242" t="s">
        <v>1</v>
      </c>
      <c r="F634" s="243" t="s">
        <v>631</v>
      </c>
      <c r="G634" s="241"/>
      <c r="H634" s="244">
        <v>31.920000000000002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0" t="s">
        <v>151</v>
      </c>
      <c r="AU634" s="250" t="s">
        <v>88</v>
      </c>
      <c r="AV634" s="14" t="s">
        <v>88</v>
      </c>
      <c r="AW634" s="14" t="s">
        <v>35</v>
      </c>
      <c r="AX634" s="14" t="s">
        <v>78</v>
      </c>
      <c r="AY634" s="250" t="s">
        <v>141</v>
      </c>
    </row>
    <row r="635" s="13" customFormat="1">
      <c r="A635" s="13"/>
      <c r="B635" s="229"/>
      <c r="C635" s="230"/>
      <c r="D635" s="231" t="s">
        <v>151</v>
      </c>
      <c r="E635" s="232" t="s">
        <v>1</v>
      </c>
      <c r="F635" s="233" t="s">
        <v>603</v>
      </c>
      <c r="G635" s="230"/>
      <c r="H635" s="232" t="s">
        <v>1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9" t="s">
        <v>151</v>
      </c>
      <c r="AU635" s="239" t="s">
        <v>88</v>
      </c>
      <c r="AV635" s="13" t="s">
        <v>86</v>
      </c>
      <c r="AW635" s="13" t="s">
        <v>35</v>
      </c>
      <c r="AX635" s="13" t="s">
        <v>78</v>
      </c>
      <c r="AY635" s="239" t="s">
        <v>141</v>
      </c>
    </row>
    <row r="636" s="14" customFormat="1">
      <c r="A636" s="14"/>
      <c r="B636" s="240"/>
      <c r="C636" s="241"/>
      <c r="D636" s="231" t="s">
        <v>151</v>
      </c>
      <c r="E636" s="242" t="s">
        <v>1</v>
      </c>
      <c r="F636" s="243" t="s">
        <v>632</v>
      </c>
      <c r="G636" s="241"/>
      <c r="H636" s="244">
        <v>-12.975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0" t="s">
        <v>151</v>
      </c>
      <c r="AU636" s="250" t="s">
        <v>88</v>
      </c>
      <c r="AV636" s="14" t="s">
        <v>88</v>
      </c>
      <c r="AW636" s="14" t="s">
        <v>35</v>
      </c>
      <c r="AX636" s="14" t="s">
        <v>78</v>
      </c>
      <c r="AY636" s="250" t="s">
        <v>141</v>
      </c>
    </row>
    <row r="637" s="15" customFormat="1">
      <c r="A637" s="15"/>
      <c r="B637" s="251"/>
      <c r="C637" s="252"/>
      <c r="D637" s="231" t="s">
        <v>151</v>
      </c>
      <c r="E637" s="253" t="s">
        <v>1</v>
      </c>
      <c r="F637" s="254" t="s">
        <v>159</v>
      </c>
      <c r="G637" s="252"/>
      <c r="H637" s="255">
        <v>18.945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1" t="s">
        <v>151</v>
      </c>
      <c r="AU637" s="261" t="s">
        <v>88</v>
      </c>
      <c r="AV637" s="15" t="s">
        <v>149</v>
      </c>
      <c r="AW637" s="15" t="s">
        <v>35</v>
      </c>
      <c r="AX637" s="15" t="s">
        <v>86</v>
      </c>
      <c r="AY637" s="261" t="s">
        <v>141</v>
      </c>
    </row>
    <row r="638" s="14" customFormat="1">
      <c r="A638" s="14"/>
      <c r="B638" s="240"/>
      <c r="C638" s="241"/>
      <c r="D638" s="231" t="s">
        <v>151</v>
      </c>
      <c r="E638" s="241"/>
      <c r="F638" s="243" t="s">
        <v>633</v>
      </c>
      <c r="G638" s="241"/>
      <c r="H638" s="244">
        <v>21.786999999999999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0" t="s">
        <v>151</v>
      </c>
      <c r="AU638" s="250" t="s">
        <v>88</v>
      </c>
      <c r="AV638" s="14" t="s">
        <v>88</v>
      </c>
      <c r="AW638" s="14" t="s">
        <v>4</v>
      </c>
      <c r="AX638" s="14" t="s">
        <v>86</v>
      </c>
      <c r="AY638" s="250" t="s">
        <v>141</v>
      </c>
    </row>
    <row r="639" s="2" customFormat="1" ht="21.75" customHeight="1">
      <c r="A639" s="39"/>
      <c r="B639" s="40"/>
      <c r="C639" s="262" t="s">
        <v>634</v>
      </c>
      <c r="D639" s="262" t="s">
        <v>177</v>
      </c>
      <c r="E639" s="263" t="s">
        <v>607</v>
      </c>
      <c r="F639" s="264" t="s">
        <v>608</v>
      </c>
      <c r="G639" s="265" t="s">
        <v>91</v>
      </c>
      <c r="H639" s="266">
        <v>14.920999999999999</v>
      </c>
      <c r="I639" s="267"/>
      <c r="J639" s="268">
        <f>ROUND(I639*H639,2)</f>
        <v>0</v>
      </c>
      <c r="K639" s="264" t="s">
        <v>1</v>
      </c>
      <c r="L639" s="269"/>
      <c r="M639" s="270" t="s">
        <v>1</v>
      </c>
      <c r="N639" s="271" t="s">
        <v>43</v>
      </c>
      <c r="O639" s="92"/>
      <c r="P639" s="225">
        <f>O639*H639</f>
        <v>0</v>
      </c>
      <c r="Q639" s="225">
        <v>0.0019</v>
      </c>
      <c r="R639" s="225">
        <f>Q639*H639</f>
        <v>0.028349899999999997</v>
      </c>
      <c r="S639" s="225">
        <v>0</v>
      </c>
      <c r="T639" s="226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7" t="s">
        <v>392</v>
      </c>
      <c r="AT639" s="227" t="s">
        <v>177</v>
      </c>
      <c r="AU639" s="227" t="s">
        <v>88</v>
      </c>
      <c r="AY639" s="18" t="s">
        <v>141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18" t="s">
        <v>86</v>
      </c>
      <c r="BK639" s="228">
        <f>ROUND(I639*H639,2)</f>
        <v>0</v>
      </c>
      <c r="BL639" s="18" t="s">
        <v>223</v>
      </c>
      <c r="BM639" s="227" t="s">
        <v>635</v>
      </c>
    </row>
    <row r="640" s="13" customFormat="1">
      <c r="A640" s="13"/>
      <c r="B640" s="229"/>
      <c r="C640" s="230"/>
      <c r="D640" s="231" t="s">
        <v>151</v>
      </c>
      <c r="E640" s="232" t="s">
        <v>1</v>
      </c>
      <c r="F640" s="233" t="s">
        <v>573</v>
      </c>
      <c r="G640" s="230"/>
      <c r="H640" s="232" t="s">
        <v>1</v>
      </c>
      <c r="I640" s="234"/>
      <c r="J640" s="230"/>
      <c r="K640" s="230"/>
      <c r="L640" s="235"/>
      <c r="M640" s="236"/>
      <c r="N640" s="237"/>
      <c r="O640" s="237"/>
      <c r="P640" s="237"/>
      <c r="Q640" s="237"/>
      <c r="R640" s="237"/>
      <c r="S640" s="237"/>
      <c r="T640" s="23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9" t="s">
        <v>151</v>
      </c>
      <c r="AU640" s="239" t="s">
        <v>88</v>
      </c>
      <c r="AV640" s="13" t="s">
        <v>86</v>
      </c>
      <c r="AW640" s="13" t="s">
        <v>35</v>
      </c>
      <c r="AX640" s="13" t="s">
        <v>78</v>
      </c>
      <c r="AY640" s="239" t="s">
        <v>141</v>
      </c>
    </row>
    <row r="641" s="13" customFormat="1">
      <c r="A641" s="13"/>
      <c r="B641" s="229"/>
      <c r="C641" s="230"/>
      <c r="D641" s="231" t="s">
        <v>151</v>
      </c>
      <c r="E641" s="232" t="s">
        <v>1</v>
      </c>
      <c r="F641" s="233" t="s">
        <v>603</v>
      </c>
      <c r="G641" s="230"/>
      <c r="H641" s="232" t="s">
        <v>1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9" t="s">
        <v>151</v>
      </c>
      <c r="AU641" s="239" t="s">
        <v>88</v>
      </c>
      <c r="AV641" s="13" t="s">
        <v>86</v>
      </c>
      <c r="AW641" s="13" t="s">
        <v>35</v>
      </c>
      <c r="AX641" s="13" t="s">
        <v>78</v>
      </c>
      <c r="AY641" s="239" t="s">
        <v>141</v>
      </c>
    </row>
    <row r="642" s="14" customFormat="1">
      <c r="A642" s="14"/>
      <c r="B642" s="240"/>
      <c r="C642" s="241"/>
      <c r="D642" s="231" t="s">
        <v>151</v>
      </c>
      <c r="E642" s="242" t="s">
        <v>1</v>
      </c>
      <c r="F642" s="243" t="s">
        <v>636</v>
      </c>
      <c r="G642" s="241"/>
      <c r="H642" s="244">
        <v>12.975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0" t="s">
        <v>151</v>
      </c>
      <c r="AU642" s="250" t="s">
        <v>88</v>
      </c>
      <c r="AV642" s="14" t="s">
        <v>88</v>
      </c>
      <c r="AW642" s="14" t="s">
        <v>35</v>
      </c>
      <c r="AX642" s="14" t="s">
        <v>78</v>
      </c>
      <c r="AY642" s="250" t="s">
        <v>141</v>
      </c>
    </row>
    <row r="643" s="15" customFormat="1">
      <c r="A643" s="15"/>
      <c r="B643" s="251"/>
      <c r="C643" s="252"/>
      <c r="D643" s="231" t="s">
        <v>151</v>
      </c>
      <c r="E643" s="253" t="s">
        <v>1</v>
      </c>
      <c r="F643" s="254" t="s">
        <v>159</v>
      </c>
      <c r="G643" s="252"/>
      <c r="H643" s="255">
        <v>12.975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1" t="s">
        <v>151</v>
      </c>
      <c r="AU643" s="261" t="s">
        <v>88</v>
      </c>
      <c r="AV643" s="15" t="s">
        <v>149</v>
      </c>
      <c r="AW643" s="15" t="s">
        <v>35</v>
      </c>
      <c r="AX643" s="15" t="s">
        <v>86</v>
      </c>
      <c r="AY643" s="261" t="s">
        <v>141</v>
      </c>
    </row>
    <row r="644" s="14" customFormat="1">
      <c r="A644" s="14"/>
      <c r="B644" s="240"/>
      <c r="C644" s="241"/>
      <c r="D644" s="231" t="s">
        <v>151</v>
      </c>
      <c r="E644" s="241"/>
      <c r="F644" s="243" t="s">
        <v>637</v>
      </c>
      <c r="G644" s="241"/>
      <c r="H644" s="244">
        <v>14.920999999999999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0" t="s">
        <v>151</v>
      </c>
      <c r="AU644" s="250" t="s">
        <v>88</v>
      </c>
      <c r="AV644" s="14" t="s">
        <v>88</v>
      </c>
      <c r="AW644" s="14" t="s">
        <v>4</v>
      </c>
      <c r="AX644" s="14" t="s">
        <v>86</v>
      </c>
      <c r="AY644" s="250" t="s">
        <v>141</v>
      </c>
    </row>
    <row r="645" s="2" customFormat="1" ht="37.8" customHeight="1">
      <c r="A645" s="39"/>
      <c r="B645" s="40"/>
      <c r="C645" s="216" t="s">
        <v>638</v>
      </c>
      <c r="D645" s="216" t="s">
        <v>145</v>
      </c>
      <c r="E645" s="217" t="s">
        <v>639</v>
      </c>
      <c r="F645" s="218" t="s">
        <v>640</v>
      </c>
      <c r="G645" s="219" t="s">
        <v>91</v>
      </c>
      <c r="H645" s="220">
        <v>52.869999999999997</v>
      </c>
      <c r="I645" s="221"/>
      <c r="J645" s="222">
        <f>ROUND(I645*H645,2)</f>
        <v>0</v>
      </c>
      <c r="K645" s="218" t="s">
        <v>148</v>
      </c>
      <c r="L645" s="45"/>
      <c r="M645" s="223" t="s">
        <v>1</v>
      </c>
      <c r="N645" s="224" t="s">
        <v>43</v>
      </c>
      <c r="O645" s="92"/>
      <c r="P645" s="225">
        <f>O645*H645</f>
        <v>0</v>
      </c>
      <c r="Q645" s="225">
        <v>0.00042999999999999999</v>
      </c>
      <c r="R645" s="225">
        <f>Q645*H645</f>
        <v>0.022734099999999997</v>
      </c>
      <c r="S645" s="225">
        <v>0</v>
      </c>
      <c r="T645" s="226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7" t="s">
        <v>223</v>
      </c>
      <c r="AT645" s="227" t="s">
        <v>145</v>
      </c>
      <c r="AU645" s="227" t="s">
        <v>88</v>
      </c>
      <c r="AY645" s="18" t="s">
        <v>141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18" t="s">
        <v>86</v>
      </c>
      <c r="BK645" s="228">
        <f>ROUND(I645*H645,2)</f>
        <v>0</v>
      </c>
      <c r="BL645" s="18" t="s">
        <v>223</v>
      </c>
      <c r="BM645" s="227" t="s">
        <v>641</v>
      </c>
    </row>
    <row r="646" s="13" customFormat="1">
      <c r="A646" s="13"/>
      <c r="B646" s="229"/>
      <c r="C646" s="230"/>
      <c r="D646" s="231" t="s">
        <v>151</v>
      </c>
      <c r="E646" s="232" t="s">
        <v>1</v>
      </c>
      <c r="F646" s="233" t="s">
        <v>592</v>
      </c>
      <c r="G646" s="230"/>
      <c r="H646" s="232" t="s">
        <v>1</v>
      </c>
      <c r="I646" s="234"/>
      <c r="J646" s="230"/>
      <c r="K646" s="230"/>
      <c r="L646" s="235"/>
      <c r="M646" s="236"/>
      <c r="N646" s="237"/>
      <c r="O646" s="237"/>
      <c r="P646" s="237"/>
      <c r="Q646" s="237"/>
      <c r="R646" s="237"/>
      <c r="S646" s="237"/>
      <c r="T646" s="23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9" t="s">
        <v>151</v>
      </c>
      <c r="AU646" s="239" t="s">
        <v>88</v>
      </c>
      <c r="AV646" s="13" t="s">
        <v>86</v>
      </c>
      <c r="AW646" s="13" t="s">
        <v>35</v>
      </c>
      <c r="AX646" s="13" t="s">
        <v>78</v>
      </c>
      <c r="AY646" s="239" t="s">
        <v>141</v>
      </c>
    </row>
    <row r="647" s="13" customFormat="1">
      <c r="A647" s="13"/>
      <c r="B647" s="229"/>
      <c r="C647" s="230"/>
      <c r="D647" s="231" t="s">
        <v>151</v>
      </c>
      <c r="E647" s="232" t="s">
        <v>1</v>
      </c>
      <c r="F647" s="233" t="s">
        <v>594</v>
      </c>
      <c r="G647" s="230"/>
      <c r="H647" s="232" t="s">
        <v>1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9" t="s">
        <v>151</v>
      </c>
      <c r="AU647" s="239" t="s">
        <v>88</v>
      </c>
      <c r="AV647" s="13" t="s">
        <v>86</v>
      </c>
      <c r="AW647" s="13" t="s">
        <v>35</v>
      </c>
      <c r="AX647" s="13" t="s">
        <v>78</v>
      </c>
      <c r="AY647" s="239" t="s">
        <v>141</v>
      </c>
    </row>
    <row r="648" s="14" customFormat="1">
      <c r="A648" s="14"/>
      <c r="B648" s="240"/>
      <c r="C648" s="241"/>
      <c r="D648" s="231" t="s">
        <v>151</v>
      </c>
      <c r="E648" s="242" t="s">
        <v>1</v>
      </c>
      <c r="F648" s="243" t="s">
        <v>642</v>
      </c>
      <c r="G648" s="241"/>
      <c r="H648" s="244">
        <v>52.869999999999997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0" t="s">
        <v>151</v>
      </c>
      <c r="AU648" s="250" t="s">
        <v>88</v>
      </c>
      <c r="AV648" s="14" t="s">
        <v>88</v>
      </c>
      <c r="AW648" s="14" t="s">
        <v>35</v>
      </c>
      <c r="AX648" s="14" t="s">
        <v>78</v>
      </c>
      <c r="AY648" s="250" t="s">
        <v>141</v>
      </c>
    </row>
    <row r="649" s="15" customFormat="1">
      <c r="A649" s="15"/>
      <c r="B649" s="251"/>
      <c r="C649" s="252"/>
      <c r="D649" s="231" t="s">
        <v>151</v>
      </c>
      <c r="E649" s="253" t="s">
        <v>1</v>
      </c>
      <c r="F649" s="254" t="s">
        <v>159</v>
      </c>
      <c r="G649" s="252"/>
      <c r="H649" s="255">
        <v>52.869999999999997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1" t="s">
        <v>151</v>
      </c>
      <c r="AU649" s="261" t="s">
        <v>88</v>
      </c>
      <c r="AV649" s="15" t="s">
        <v>149</v>
      </c>
      <c r="AW649" s="15" t="s">
        <v>35</v>
      </c>
      <c r="AX649" s="15" t="s">
        <v>86</v>
      </c>
      <c r="AY649" s="261" t="s">
        <v>141</v>
      </c>
    </row>
    <row r="650" s="2" customFormat="1" ht="21.75" customHeight="1">
      <c r="A650" s="39"/>
      <c r="B650" s="40"/>
      <c r="C650" s="262" t="s">
        <v>643</v>
      </c>
      <c r="D650" s="262" t="s">
        <v>177</v>
      </c>
      <c r="E650" s="263" t="s">
        <v>599</v>
      </c>
      <c r="F650" s="264" t="s">
        <v>600</v>
      </c>
      <c r="G650" s="265" t="s">
        <v>91</v>
      </c>
      <c r="H650" s="266">
        <v>47.000999999999998</v>
      </c>
      <c r="I650" s="267"/>
      <c r="J650" s="268">
        <f>ROUND(I650*H650,2)</f>
        <v>0</v>
      </c>
      <c r="K650" s="264" t="s">
        <v>1</v>
      </c>
      <c r="L650" s="269"/>
      <c r="M650" s="270" t="s">
        <v>1</v>
      </c>
      <c r="N650" s="271" t="s">
        <v>43</v>
      </c>
      <c r="O650" s="92"/>
      <c r="P650" s="225">
        <f>O650*H650</f>
        <v>0</v>
      </c>
      <c r="Q650" s="225">
        <v>0.0019</v>
      </c>
      <c r="R650" s="225">
        <f>Q650*H650</f>
        <v>0.08930189999999999</v>
      </c>
      <c r="S650" s="225">
        <v>0</v>
      </c>
      <c r="T650" s="226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7" t="s">
        <v>392</v>
      </c>
      <c r="AT650" s="227" t="s">
        <v>177</v>
      </c>
      <c r="AU650" s="227" t="s">
        <v>88</v>
      </c>
      <c r="AY650" s="18" t="s">
        <v>141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18" t="s">
        <v>86</v>
      </c>
      <c r="BK650" s="228">
        <f>ROUND(I650*H650,2)</f>
        <v>0</v>
      </c>
      <c r="BL650" s="18" t="s">
        <v>223</v>
      </c>
      <c r="BM650" s="227" t="s">
        <v>644</v>
      </c>
    </row>
    <row r="651" s="13" customFormat="1">
      <c r="A651" s="13"/>
      <c r="B651" s="229"/>
      <c r="C651" s="230"/>
      <c r="D651" s="231" t="s">
        <v>151</v>
      </c>
      <c r="E651" s="232" t="s">
        <v>1</v>
      </c>
      <c r="F651" s="233" t="s">
        <v>573</v>
      </c>
      <c r="G651" s="230"/>
      <c r="H651" s="232" t="s">
        <v>1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9" t="s">
        <v>151</v>
      </c>
      <c r="AU651" s="239" t="s">
        <v>88</v>
      </c>
      <c r="AV651" s="13" t="s">
        <v>86</v>
      </c>
      <c r="AW651" s="13" t="s">
        <v>35</v>
      </c>
      <c r="AX651" s="13" t="s">
        <v>78</v>
      </c>
      <c r="AY651" s="239" t="s">
        <v>141</v>
      </c>
    </row>
    <row r="652" s="14" customFormat="1">
      <c r="A652" s="14"/>
      <c r="B652" s="240"/>
      <c r="C652" s="241"/>
      <c r="D652" s="231" t="s">
        <v>151</v>
      </c>
      <c r="E652" s="242" t="s">
        <v>1</v>
      </c>
      <c r="F652" s="243" t="s">
        <v>645</v>
      </c>
      <c r="G652" s="241"/>
      <c r="H652" s="244">
        <v>52.869999999999997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0" t="s">
        <v>151</v>
      </c>
      <c r="AU652" s="250" t="s">
        <v>88</v>
      </c>
      <c r="AV652" s="14" t="s">
        <v>88</v>
      </c>
      <c r="AW652" s="14" t="s">
        <v>35</v>
      </c>
      <c r="AX652" s="14" t="s">
        <v>78</v>
      </c>
      <c r="AY652" s="250" t="s">
        <v>141</v>
      </c>
    </row>
    <row r="653" s="13" customFormat="1">
      <c r="A653" s="13"/>
      <c r="B653" s="229"/>
      <c r="C653" s="230"/>
      <c r="D653" s="231" t="s">
        <v>151</v>
      </c>
      <c r="E653" s="232" t="s">
        <v>1</v>
      </c>
      <c r="F653" s="233" t="s">
        <v>603</v>
      </c>
      <c r="G653" s="230"/>
      <c r="H653" s="232" t="s">
        <v>1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9" t="s">
        <v>151</v>
      </c>
      <c r="AU653" s="239" t="s">
        <v>88</v>
      </c>
      <c r="AV653" s="13" t="s">
        <v>86</v>
      </c>
      <c r="AW653" s="13" t="s">
        <v>35</v>
      </c>
      <c r="AX653" s="13" t="s">
        <v>78</v>
      </c>
      <c r="AY653" s="239" t="s">
        <v>141</v>
      </c>
    </row>
    <row r="654" s="14" customFormat="1">
      <c r="A654" s="14"/>
      <c r="B654" s="240"/>
      <c r="C654" s="241"/>
      <c r="D654" s="231" t="s">
        <v>151</v>
      </c>
      <c r="E654" s="242" t="s">
        <v>1</v>
      </c>
      <c r="F654" s="243" t="s">
        <v>646</v>
      </c>
      <c r="G654" s="241"/>
      <c r="H654" s="244">
        <v>-12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0" t="s">
        <v>151</v>
      </c>
      <c r="AU654" s="250" t="s">
        <v>88</v>
      </c>
      <c r="AV654" s="14" t="s">
        <v>88</v>
      </c>
      <c r="AW654" s="14" t="s">
        <v>35</v>
      </c>
      <c r="AX654" s="14" t="s">
        <v>78</v>
      </c>
      <c r="AY654" s="250" t="s">
        <v>141</v>
      </c>
    </row>
    <row r="655" s="15" customFormat="1">
      <c r="A655" s="15"/>
      <c r="B655" s="251"/>
      <c r="C655" s="252"/>
      <c r="D655" s="231" t="s">
        <v>151</v>
      </c>
      <c r="E655" s="253" t="s">
        <v>1</v>
      </c>
      <c r="F655" s="254" t="s">
        <v>159</v>
      </c>
      <c r="G655" s="252"/>
      <c r="H655" s="255">
        <v>40.869999999999997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1" t="s">
        <v>151</v>
      </c>
      <c r="AU655" s="261" t="s">
        <v>88</v>
      </c>
      <c r="AV655" s="15" t="s">
        <v>149</v>
      </c>
      <c r="AW655" s="15" t="s">
        <v>35</v>
      </c>
      <c r="AX655" s="15" t="s">
        <v>86</v>
      </c>
      <c r="AY655" s="261" t="s">
        <v>141</v>
      </c>
    </row>
    <row r="656" s="14" customFormat="1">
      <c r="A656" s="14"/>
      <c r="B656" s="240"/>
      <c r="C656" s="241"/>
      <c r="D656" s="231" t="s">
        <v>151</v>
      </c>
      <c r="E656" s="241"/>
      <c r="F656" s="243" t="s">
        <v>647</v>
      </c>
      <c r="G656" s="241"/>
      <c r="H656" s="244">
        <v>47.000999999999998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0" t="s">
        <v>151</v>
      </c>
      <c r="AU656" s="250" t="s">
        <v>88</v>
      </c>
      <c r="AV656" s="14" t="s">
        <v>88</v>
      </c>
      <c r="AW656" s="14" t="s">
        <v>4</v>
      </c>
      <c r="AX656" s="14" t="s">
        <v>86</v>
      </c>
      <c r="AY656" s="250" t="s">
        <v>141</v>
      </c>
    </row>
    <row r="657" s="2" customFormat="1" ht="21.75" customHeight="1">
      <c r="A657" s="39"/>
      <c r="B657" s="40"/>
      <c r="C657" s="262" t="s">
        <v>648</v>
      </c>
      <c r="D657" s="262" t="s">
        <v>177</v>
      </c>
      <c r="E657" s="263" t="s">
        <v>607</v>
      </c>
      <c r="F657" s="264" t="s">
        <v>608</v>
      </c>
      <c r="G657" s="265" t="s">
        <v>91</v>
      </c>
      <c r="H657" s="266">
        <v>13.800000000000001</v>
      </c>
      <c r="I657" s="267"/>
      <c r="J657" s="268">
        <f>ROUND(I657*H657,2)</f>
        <v>0</v>
      </c>
      <c r="K657" s="264" t="s">
        <v>1</v>
      </c>
      <c r="L657" s="269"/>
      <c r="M657" s="270" t="s">
        <v>1</v>
      </c>
      <c r="N657" s="271" t="s">
        <v>43</v>
      </c>
      <c r="O657" s="92"/>
      <c r="P657" s="225">
        <f>O657*H657</f>
        <v>0</v>
      </c>
      <c r="Q657" s="225">
        <v>0.0019</v>
      </c>
      <c r="R657" s="225">
        <f>Q657*H657</f>
        <v>0.02622</v>
      </c>
      <c r="S657" s="225">
        <v>0</v>
      </c>
      <c r="T657" s="22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7" t="s">
        <v>392</v>
      </c>
      <c r="AT657" s="227" t="s">
        <v>177</v>
      </c>
      <c r="AU657" s="227" t="s">
        <v>88</v>
      </c>
      <c r="AY657" s="18" t="s">
        <v>141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18" t="s">
        <v>86</v>
      </c>
      <c r="BK657" s="228">
        <f>ROUND(I657*H657,2)</f>
        <v>0</v>
      </c>
      <c r="BL657" s="18" t="s">
        <v>223</v>
      </c>
      <c r="BM657" s="227" t="s">
        <v>649</v>
      </c>
    </row>
    <row r="658" s="13" customFormat="1">
      <c r="A658" s="13"/>
      <c r="B658" s="229"/>
      <c r="C658" s="230"/>
      <c r="D658" s="231" t="s">
        <v>151</v>
      </c>
      <c r="E658" s="232" t="s">
        <v>1</v>
      </c>
      <c r="F658" s="233" t="s">
        <v>573</v>
      </c>
      <c r="G658" s="230"/>
      <c r="H658" s="232" t="s">
        <v>1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9" t="s">
        <v>151</v>
      </c>
      <c r="AU658" s="239" t="s">
        <v>88</v>
      </c>
      <c r="AV658" s="13" t="s">
        <v>86</v>
      </c>
      <c r="AW658" s="13" t="s">
        <v>35</v>
      </c>
      <c r="AX658" s="13" t="s">
        <v>78</v>
      </c>
      <c r="AY658" s="239" t="s">
        <v>141</v>
      </c>
    </row>
    <row r="659" s="13" customFormat="1">
      <c r="A659" s="13"/>
      <c r="B659" s="229"/>
      <c r="C659" s="230"/>
      <c r="D659" s="231" t="s">
        <v>151</v>
      </c>
      <c r="E659" s="232" t="s">
        <v>1</v>
      </c>
      <c r="F659" s="233" t="s">
        <v>603</v>
      </c>
      <c r="G659" s="230"/>
      <c r="H659" s="232" t="s">
        <v>1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9" t="s">
        <v>151</v>
      </c>
      <c r="AU659" s="239" t="s">
        <v>88</v>
      </c>
      <c r="AV659" s="13" t="s">
        <v>86</v>
      </c>
      <c r="AW659" s="13" t="s">
        <v>35</v>
      </c>
      <c r="AX659" s="13" t="s">
        <v>78</v>
      </c>
      <c r="AY659" s="239" t="s">
        <v>141</v>
      </c>
    </row>
    <row r="660" s="14" customFormat="1">
      <c r="A660" s="14"/>
      <c r="B660" s="240"/>
      <c r="C660" s="241"/>
      <c r="D660" s="231" t="s">
        <v>151</v>
      </c>
      <c r="E660" s="242" t="s">
        <v>1</v>
      </c>
      <c r="F660" s="243" t="s">
        <v>650</v>
      </c>
      <c r="G660" s="241"/>
      <c r="H660" s="244">
        <v>12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0" t="s">
        <v>151</v>
      </c>
      <c r="AU660" s="250" t="s">
        <v>88</v>
      </c>
      <c r="AV660" s="14" t="s">
        <v>88</v>
      </c>
      <c r="AW660" s="14" t="s">
        <v>35</v>
      </c>
      <c r="AX660" s="14" t="s">
        <v>78</v>
      </c>
      <c r="AY660" s="250" t="s">
        <v>141</v>
      </c>
    </row>
    <row r="661" s="15" customFormat="1">
      <c r="A661" s="15"/>
      <c r="B661" s="251"/>
      <c r="C661" s="252"/>
      <c r="D661" s="231" t="s">
        <v>151</v>
      </c>
      <c r="E661" s="253" t="s">
        <v>1</v>
      </c>
      <c r="F661" s="254" t="s">
        <v>159</v>
      </c>
      <c r="G661" s="252"/>
      <c r="H661" s="255">
        <v>12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1" t="s">
        <v>151</v>
      </c>
      <c r="AU661" s="261" t="s">
        <v>88</v>
      </c>
      <c r="AV661" s="15" t="s">
        <v>149</v>
      </c>
      <c r="AW661" s="15" t="s">
        <v>35</v>
      </c>
      <c r="AX661" s="15" t="s">
        <v>86</v>
      </c>
      <c r="AY661" s="261" t="s">
        <v>141</v>
      </c>
    </row>
    <row r="662" s="14" customFormat="1">
      <c r="A662" s="14"/>
      <c r="B662" s="240"/>
      <c r="C662" s="241"/>
      <c r="D662" s="231" t="s">
        <v>151</v>
      </c>
      <c r="E662" s="241"/>
      <c r="F662" s="243" t="s">
        <v>651</v>
      </c>
      <c r="G662" s="241"/>
      <c r="H662" s="244">
        <v>13.800000000000001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0" t="s">
        <v>151</v>
      </c>
      <c r="AU662" s="250" t="s">
        <v>88</v>
      </c>
      <c r="AV662" s="14" t="s">
        <v>88</v>
      </c>
      <c r="AW662" s="14" t="s">
        <v>4</v>
      </c>
      <c r="AX662" s="14" t="s">
        <v>86</v>
      </c>
      <c r="AY662" s="250" t="s">
        <v>141</v>
      </c>
    </row>
    <row r="663" s="2" customFormat="1" ht="24.15" customHeight="1">
      <c r="A663" s="39"/>
      <c r="B663" s="40"/>
      <c r="C663" s="216" t="s">
        <v>652</v>
      </c>
      <c r="D663" s="216" t="s">
        <v>145</v>
      </c>
      <c r="E663" s="217" t="s">
        <v>653</v>
      </c>
      <c r="F663" s="218" t="s">
        <v>654</v>
      </c>
      <c r="G663" s="219" t="s">
        <v>91</v>
      </c>
      <c r="H663" s="220">
        <v>314.88999999999999</v>
      </c>
      <c r="I663" s="221"/>
      <c r="J663" s="222">
        <f>ROUND(I663*H663,2)</f>
        <v>0</v>
      </c>
      <c r="K663" s="218" t="s">
        <v>148</v>
      </c>
      <c r="L663" s="45"/>
      <c r="M663" s="223" t="s">
        <v>1</v>
      </c>
      <c r="N663" s="224" t="s">
        <v>43</v>
      </c>
      <c r="O663" s="92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7" t="s">
        <v>223</v>
      </c>
      <c r="AT663" s="227" t="s">
        <v>145</v>
      </c>
      <c r="AU663" s="227" t="s">
        <v>88</v>
      </c>
      <c r="AY663" s="18" t="s">
        <v>141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18" t="s">
        <v>86</v>
      </c>
      <c r="BK663" s="228">
        <f>ROUND(I663*H663,2)</f>
        <v>0</v>
      </c>
      <c r="BL663" s="18" t="s">
        <v>223</v>
      </c>
      <c r="BM663" s="227" t="s">
        <v>655</v>
      </c>
    </row>
    <row r="664" s="13" customFormat="1">
      <c r="A664" s="13"/>
      <c r="B664" s="229"/>
      <c r="C664" s="230"/>
      <c r="D664" s="231" t="s">
        <v>151</v>
      </c>
      <c r="E664" s="232" t="s">
        <v>1</v>
      </c>
      <c r="F664" s="233" t="s">
        <v>592</v>
      </c>
      <c r="G664" s="230"/>
      <c r="H664" s="232" t="s">
        <v>1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9" t="s">
        <v>151</v>
      </c>
      <c r="AU664" s="239" t="s">
        <v>88</v>
      </c>
      <c r="AV664" s="13" t="s">
        <v>86</v>
      </c>
      <c r="AW664" s="13" t="s">
        <v>35</v>
      </c>
      <c r="AX664" s="13" t="s">
        <v>78</v>
      </c>
      <c r="AY664" s="239" t="s">
        <v>141</v>
      </c>
    </row>
    <row r="665" s="14" customFormat="1">
      <c r="A665" s="14"/>
      <c r="B665" s="240"/>
      <c r="C665" s="241"/>
      <c r="D665" s="231" t="s">
        <v>151</v>
      </c>
      <c r="E665" s="242" t="s">
        <v>1</v>
      </c>
      <c r="F665" s="243" t="s">
        <v>656</v>
      </c>
      <c r="G665" s="241"/>
      <c r="H665" s="244">
        <v>262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0" t="s">
        <v>151</v>
      </c>
      <c r="AU665" s="250" t="s">
        <v>88</v>
      </c>
      <c r="AV665" s="14" t="s">
        <v>88</v>
      </c>
      <c r="AW665" s="14" t="s">
        <v>35</v>
      </c>
      <c r="AX665" s="14" t="s">
        <v>78</v>
      </c>
      <c r="AY665" s="250" t="s">
        <v>141</v>
      </c>
    </row>
    <row r="666" s="13" customFormat="1">
      <c r="A666" s="13"/>
      <c r="B666" s="229"/>
      <c r="C666" s="230"/>
      <c r="D666" s="231" t="s">
        <v>151</v>
      </c>
      <c r="E666" s="232" t="s">
        <v>1</v>
      </c>
      <c r="F666" s="233" t="s">
        <v>544</v>
      </c>
      <c r="G666" s="230"/>
      <c r="H666" s="232" t="s">
        <v>1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9" t="s">
        <v>151</v>
      </c>
      <c r="AU666" s="239" t="s">
        <v>88</v>
      </c>
      <c r="AV666" s="13" t="s">
        <v>86</v>
      </c>
      <c r="AW666" s="13" t="s">
        <v>35</v>
      </c>
      <c r="AX666" s="13" t="s">
        <v>78</v>
      </c>
      <c r="AY666" s="239" t="s">
        <v>141</v>
      </c>
    </row>
    <row r="667" s="14" customFormat="1">
      <c r="A667" s="14"/>
      <c r="B667" s="240"/>
      <c r="C667" s="241"/>
      <c r="D667" s="231" t="s">
        <v>151</v>
      </c>
      <c r="E667" s="242" t="s">
        <v>1</v>
      </c>
      <c r="F667" s="243" t="s">
        <v>533</v>
      </c>
      <c r="G667" s="241"/>
      <c r="H667" s="244">
        <v>3.3300000000000001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0" t="s">
        <v>151</v>
      </c>
      <c r="AU667" s="250" t="s">
        <v>88</v>
      </c>
      <c r="AV667" s="14" t="s">
        <v>88</v>
      </c>
      <c r="AW667" s="14" t="s">
        <v>35</v>
      </c>
      <c r="AX667" s="14" t="s">
        <v>78</v>
      </c>
      <c r="AY667" s="250" t="s">
        <v>141</v>
      </c>
    </row>
    <row r="668" s="14" customFormat="1">
      <c r="A668" s="14"/>
      <c r="B668" s="240"/>
      <c r="C668" s="241"/>
      <c r="D668" s="231" t="s">
        <v>151</v>
      </c>
      <c r="E668" s="242" t="s">
        <v>1</v>
      </c>
      <c r="F668" s="243" t="s">
        <v>534</v>
      </c>
      <c r="G668" s="241"/>
      <c r="H668" s="244">
        <v>2.7599999999999998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0" t="s">
        <v>151</v>
      </c>
      <c r="AU668" s="250" t="s">
        <v>88</v>
      </c>
      <c r="AV668" s="14" t="s">
        <v>88</v>
      </c>
      <c r="AW668" s="14" t="s">
        <v>35</v>
      </c>
      <c r="AX668" s="14" t="s">
        <v>78</v>
      </c>
      <c r="AY668" s="250" t="s">
        <v>141</v>
      </c>
    </row>
    <row r="669" s="14" customFormat="1">
      <c r="A669" s="14"/>
      <c r="B669" s="240"/>
      <c r="C669" s="241"/>
      <c r="D669" s="231" t="s">
        <v>151</v>
      </c>
      <c r="E669" s="242" t="s">
        <v>1</v>
      </c>
      <c r="F669" s="243" t="s">
        <v>535</v>
      </c>
      <c r="G669" s="241"/>
      <c r="H669" s="244">
        <v>5.4400000000000004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0" t="s">
        <v>151</v>
      </c>
      <c r="AU669" s="250" t="s">
        <v>88</v>
      </c>
      <c r="AV669" s="14" t="s">
        <v>88</v>
      </c>
      <c r="AW669" s="14" t="s">
        <v>35</v>
      </c>
      <c r="AX669" s="14" t="s">
        <v>78</v>
      </c>
      <c r="AY669" s="250" t="s">
        <v>141</v>
      </c>
    </row>
    <row r="670" s="14" customFormat="1">
      <c r="A670" s="14"/>
      <c r="B670" s="240"/>
      <c r="C670" s="241"/>
      <c r="D670" s="231" t="s">
        <v>151</v>
      </c>
      <c r="E670" s="242" t="s">
        <v>1</v>
      </c>
      <c r="F670" s="243" t="s">
        <v>536</v>
      </c>
      <c r="G670" s="241"/>
      <c r="H670" s="244">
        <v>1.24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0" t="s">
        <v>151</v>
      </c>
      <c r="AU670" s="250" t="s">
        <v>88</v>
      </c>
      <c r="AV670" s="14" t="s">
        <v>88</v>
      </c>
      <c r="AW670" s="14" t="s">
        <v>35</v>
      </c>
      <c r="AX670" s="14" t="s">
        <v>78</v>
      </c>
      <c r="AY670" s="250" t="s">
        <v>141</v>
      </c>
    </row>
    <row r="671" s="14" customFormat="1">
      <c r="A671" s="14"/>
      <c r="B671" s="240"/>
      <c r="C671" s="241"/>
      <c r="D671" s="231" t="s">
        <v>151</v>
      </c>
      <c r="E671" s="242" t="s">
        <v>1</v>
      </c>
      <c r="F671" s="243" t="s">
        <v>537</v>
      </c>
      <c r="G671" s="241"/>
      <c r="H671" s="244">
        <v>2.4399999999999999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0" t="s">
        <v>151</v>
      </c>
      <c r="AU671" s="250" t="s">
        <v>88</v>
      </c>
      <c r="AV671" s="14" t="s">
        <v>88</v>
      </c>
      <c r="AW671" s="14" t="s">
        <v>35</v>
      </c>
      <c r="AX671" s="14" t="s">
        <v>78</v>
      </c>
      <c r="AY671" s="250" t="s">
        <v>141</v>
      </c>
    </row>
    <row r="672" s="13" customFormat="1">
      <c r="A672" s="13"/>
      <c r="B672" s="229"/>
      <c r="C672" s="230"/>
      <c r="D672" s="231" t="s">
        <v>151</v>
      </c>
      <c r="E672" s="232" t="s">
        <v>1</v>
      </c>
      <c r="F672" s="233" t="s">
        <v>156</v>
      </c>
      <c r="G672" s="230"/>
      <c r="H672" s="232" t="s">
        <v>1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9" t="s">
        <v>151</v>
      </c>
      <c r="AU672" s="239" t="s">
        <v>88</v>
      </c>
      <c r="AV672" s="13" t="s">
        <v>86</v>
      </c>
      <c r="AW672" s="13" t="s">
        <v>35</v>
      </c>
      <c r="AX672" s="13" t="s">
        <v>78</v>
      </c>
      <c r="AY672" s="239" t="s">
        <v>141</v>
      </c>
    </row>
    <row r="673" s="14" customFormat="1">
      <c r="A673" s="14"/>
      <c r="B673" s="240"/>
      <c r="C673" s="241"/>
      <c r="D673" s="231" t="s">
        <v>151</v>
      </c>
      <c r="E673" s="242" t="s">
        <v>1</v>
      </c>
      <c r="F673" s="243" t="s">
        <v>616</v>
      </c>
      <c r="G673" s="241"/>
      <c r="H673" s="244">
        <v>33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0" t="s">
        <v>151</v>
      </c>
      <c r="AU673" s="250" t="s">
        <v>88</v>
      </c>
      <c r="AV673" s="14" t="s">
        <v>88</v>
      </c>
      <c r="AW673" s="14" t="s">
        <v>35</v>
      </c>
      <c r="AX673" s="14" t="s">
        <v>78</v>
      </c>
      <c r="AY673" s="250" t="s">
        <v>141</v>
      </c>
    </row>
    <row r="674" s="13" customFormat="1">
      <c r="A674" s="13"/>
      <c r="B674" s="229"/>
      <c r="C674" s="230"/>
      <c r="D674" s="231" t="s">
        <v>151</v>
      </c>
      <c r="E674" s="232" t="s">
        <v>1</v>
      </c>
      <c r="F674" s="233" t="s">
        <v>172</v>
      </c>
      <c r="G674" s="230"/>
      <c r="H674" s="232" t="s">
        <v>1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9" t="s">
        <v>151</v>
      </c>
      <c r="AU674" s="239" t="s">
        <v>88</v>
      </c>
      <c r="AV674" s="13" t="s">
        <v>86</v>
      </c>
      <c r="AW674" s="13" t="s">
        <v>35</v>
      </c>
      <c r="AX674" s="13" t="s">
        <v>78</v>
      </c>
      <c r="AY674" s="239" t="s">
        <v>141</v>
      </c>
    </row>
    <row r="675" s="14" customFormat="1">
      <c r="A675" s="14"/>
      <c r="B675" s="240"/>
      <c r="C675" s="241"/>
      <c r="D675" s="231" t="s">
        <v>151</v>
      </c>
      <c r="E675" s="242" t="s">
        <v>1</v>
      </c>
      <c r="F675" s="243" t="s">
        <v>617</v>
      </c>
      <c r="G675" s="241"/>
      <c r="H675" s="244">
        <v>0.95999999999999996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151</v>
      </c>
      <c r="AU675" s="250" t="s">
        <v>88</v>
      </c>
      <c r="AV675" s="14" t="s">
        <v>88</v>
      </c>
      <c r="AW675" s="14" t="s">
        <v>35</v>
      </c>
      <c r="AX675" s="14" t="s">
        <v>78</v>
      </c>
      <c r="AY675" s="250" t="s">
        <v>141</v>
      </c>
    </row>
    <row r="676" s="14" customFormat="1">
      <c r="A676" s="14"/>
      <c r="B676" s="240"/>
      <c r="C676" s="241"/>
      <c r="D676" s="231" t="s">
        <v>151</v>
      </c>
      <c r="E676" s="242" t="s">
        <v>1</v>
      </c>
      <c r="F676" s="243" t="s">
        <v>618</v>
      </c>
      <c r="G676" s="241"/>
      <c r="H676" s="244">
        <v>1.28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0" t="s">
        <v>151</v>
      </c>
      <c r="AU676" s="250" t="s">
        <v>88</v>
      </c>
      <c r="AV676" s="14" t="s">
        <v>88</v>
      </c>
      <c r="AW676" s="14" t="s">
        <v>35</v>
      </c>
      <c r="AX676" s="14" t="s">
        <v>78</v>
      </c>
      <c r="AY676" s="250" t="s">
        <v>141</v>
      </c>
    </row>
    <row r="677" s="14" customFormat="1">
      <c r="A677" s="14"/>
      <c r="B677" s="240"/>
      <c r="C677" s="241"/>
      <c r="D677" s="231" t="s">
        <v>151</v>
      </c>
      <c r="E677" s="242" t="s">
        <v>1</v>
      </c>
      <c r="F677" s="243" t="s">
        <v>619</v>
      </c>
      <c r="G677" s="241"/>
      <c r="H677" s="244">
        <v>2.4399999999999999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0" t="s">
        <v>151</v>
      </c>
      <c r="AU677" s="250" t="s">
        <v>88</v>
      </c>
      <c r="AV677" s="14" t="s">
        <v>88</v>
      </c>
      <c r="AW677" s="14" t="s">
        <v>35</v>
      </c>
      <c r="AX677" s="14" t="s">
        <v>78</v>
      </c>
      <c r="AY677" s="250" t="s">
        <v>141</v>
      </c>
    </row>
    <row r="678" s="15" customFormat="1">
      <c r="A678" s="15"/>
      <c r="B678" s="251"/>
      <c r="C678" s="252"/>
      <c r="D678" s="231" t="s">
        <v>151</v>
      </c>
      <c r="E678" s="253" t="s">
        <v>1</v>
      </c>
      <c r="F678" s="254" t="s">
        <v>159</v>
      </c>
      <c r="G678" s="252"/>
      <c r="H678" s="255">
        <v>314.88999999999999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1" t="s">
        <v>151</v>
      </c>
      <c r="AU678" s="261" t="s">
        <v>88</v>
      </c>
      <c r="AV678" s="15" t="s">
        <v>149</v>
      </c>
      <c r="AW678" s="15" t="s">
        <v>35</v>
      </c>
      <c r="AX678" s="15" t="s">
        <v>86</v>
      </c>
      <c r="AY678" s="261" t="s">
        <v>141</v>
      </c>
    </row>
    <row r="679" s="2" customFormat="1" ht="24.15" customHeight="1">
      <c r="A679" s="39"/>
      <c r="B679" s="40"/>
      <c r="C679" s="262" t="s">
        <v>657</v>
      </c>
      <c r="D679" s="262" t="s">
        <v>177</v>
      </c>
      <c r="E679" s="263" t="s">
        <v>658</v>
      </c>
      <c r="F679" s="264" t="s">
        <v>659</v>
      </c>
      <c r="G679" s="265" t="s">
        <v>91</v>
      </c>
      <c r="H679" s="266">
        <v>346.37900000000002</v>
      </c>
      <c r="I679" s="267"/>
      <c r="J679" s="268">
        <f>ROUND(I679*H679,2)</f>
        <v>0</v>
      </c>
      <c r="K679" s="264" t="s">
        <v>1</v>
      </c>
      <c r="L679" s="269"/>
      <c r="M679" s="270" t="s">
        <v>1</v>
      </c>
      <c r="N679" s="271" t="s">
        <v>43</v>
      </c>
      <c r="O679" s="92"/>
      <c r="P679" s="225">
        <f>O679*H679</f>
        <v>0</v>
      </c>
      <c r="Q679" s="225">
        <v>0.00029999999999999997</v>
      </c>
      <c r="R679" s="225">
        <f>Q679*H679</f>
        <v>0.1039137</v>
      </c>
      <c r="S679" s="225">
        <v>0</v>
      </c>
      <c r="T679" s="226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7" t="s">
        <v>392</v>
      </c>
      <c r="AT679" s="227" t="s">
        <v>177</v>
      </c>
      <c r="AU679" s="227" t="s">
        <v>88</v>
      </c>
      <c r="AY679" s="18" t="s">
        <v>141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18" t="s">
        <v>86</v>
      </c>
      <c r="BK679" s="228">
        <f>ROUND(I679*H679,2)</f>
        <v>0</v>
      </c>
      <c r="BL679" s="18" t="s">
        <v>223</v>
      </c>
      <c r="BM679" s="227" t="s">
        <v>660</v>
      </c>
    </row>
    <row r="680" s="13" customFormat="1">
      <c r="A680" s="13"/>
      <c r="B680" s="229"/>
      <c r="C680" s="230"/>
      <c r="D680" s="231" t="s">
        <v>151</v>
      </c>
      <c r="E680" s="232" t="s">
        <v>1</v>
      </c>
      <c r="F680" s="233" t="s">
        <v>661</v>
      </c>
      <c r="G680" s="230"/>
      <c r="H680" s="232" t="s">
        <v>1</v>
      </c>
      <c r="I680" s="234"/>
      <c r="J680" s="230"/>
      <c r="K680" s="230"/>
      <c r="L680" s="235"/>
      <c r="M680" s="236"/>
      <c r="N680" s="237"/>
      <c r="O680" s="237"/>
      <c r="P680" s="237"/>
      <c r="Q680" s="237"/>
      <c r="R680" s="237"/>
      <c r="S680" s="237"/>
      <c r="T680" s="23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9" t="s">
        <v>151</v>
      </c>
      <c r="AU680" s="239" t="s">
        <v>88</v>
      </c>
      <c r="AV680" s="13" t="s">
        <v>86</v>
      </c>
      <c r="AW680" s="13" t="s">
        <v>35</v>
      </c>
      <c r="AX680" s="13" t="s">
        <v>78</v>
      </c>
      <c r="AY680" s="239" t="s">
        <v>141</v>
      </c>
    </row>
    <row r="681" s="14" customFormat="1">
      <c r="A681" s="14"/>
      <c r="B681" s="240"/>
      <c r="C681" s="241"/>
      <c r="D681" s="231" t="s">
        <v>151</v>
      </c>
      <c r="E681" s="242" t="s">
        <v>1</v>
      </c>
      <c r="F681" s="243" t="s">
        <v>662</v>
      </c>
      <c r="G681" s="241"/>
      <c r="H681" s="244">
        <v>314.88999999999999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0" t="s">
        <v>151</v>
      </c>
      <c r="AU681" s="250" t="s">
        <v>88</v>
      </c>
      <c r="AV681" s="14" t="s">
        <v>88</v>
      </c>
      <c r="AW681" s="14" t="s">
        <v>35</v>
      </c>
      <c r="AX681" s="14" t="s">
        <v>86</v>
      </c>
      <c r="AY681" s="250" t="s">
        <v>141</v>
      </c>
    </row>
    <row r="682" s="14" customFormat="1">
      <c r="A682" s="14"/>
      <c r="B682" s="240"/>
      <c r="C682" s="241"/>
      <c r="D682" s="231" t="s">
        <v>151</v>
      </c>
      <c r="E682" s="241"/>
      <c r="F682" s="243" t="s">
        <v>663</v>
      </c>
      <c r="G682" s="241"/>
      <c r="H682" s="244">
        <v>346.37900000000002</v>
      </c>
      <c r="I682" s="245"/>
      <c r="J682" s="241"/>
      <c r="K682" s="241"/>
      <c r="L682" s="246"/>
      <c r="M682" s="247"/>
      <c r="N682" s="248"/>
      <c r="O682" s="248"/>
      <c r="P682" s="248"/>
      <c r="Q682" s="248"/>
      <c r="R682" s="248"/>
      <c r="S682" s="248"/>
      <c r="T682" s="24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0" t="s">
        <v>151</v>
      </c>
      <c r="AU682" s="250" t="s">
        <v>88</v>
      </c>
      <c r="AV682" s="14" t="s">
        <v>88</v>
      </c>
      <c r="AW682" s="14" t="s">
        <v>4</v>
      </c>
      <c r="AX682" s="14" t="s">
        <v>86</v>
      </c>
      <c r="AY682" s="250" t="s">
        <v>141</v>
      </c>
    </row>
    <row r="683" s="2" customFormat="1" ht="24.15" customHeight="1">
      <c r="A683" s="39"/>
      <c r="B683" s="40"/>
      <c r="C683" s="216" t="s">
        <v>664</v>
      </c>
      <c r="D683" s="216" t="s">
        <v>145</v>
      </c>
      <c r="E683" s="217" t="s">
        <v>665</v>
      </c>
      <c r="F683" s="218" t="s">
        <v>666</v>
      </c>
      <c r="G683" s="219" t="s">
        <v>667</v>
      </c>
      <c r="H683" s="220">
        <v>7</v>
      </c>
      <c r="I683" s="221"/>
      <c r="J683" s="222">
        <f>ROUND(I683*H683,2)</f>
        <v>0</v>
      </c>
      <c r="K683" s="218" t="s">
        <v>148</v>
      </c>
      <c r="L683" s="45"/>
      <c r="M683" s="223" t="s">
        <v>1</v>
      </c>
      <c r="N683" s="224" t="s">
        <v>43</v>
      </c>
      <c r="O683" s="92"/>
      <c r="P683" s="225">
        <f>O683*H683</f>
        <v>0</v>
      </c>
      <c r="Q683" s="225">
        <v>0.0074999999999999997</v>
      </c>
      <c r="R683" s="225">
        <f>Q683*H683</f>
        <v>0.052499999999999998</v>
      </c>
      <c r="S683" s="225">
        <v>0</v>
      </c>
      <c r="T683" s="22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7" t="s">
        <v>223</v>
      </c>
      <c r="AT683" s="227" t="s">
        <v>145</v>
      </c>
      <c r="AU683" s="227" t="s">
        <v>88</v>
      </c>
      <c r="AY683" s="18" t="s">
        <v>141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8" t="s">
        <v>86</v>
      </c>
      <c r="BK683" s="228">
        <f>ROUND(I683*H683,2)</f>
        <v>0</v>
      </c>
      <c r="BL683" s="18" t="s">
        <v>223</v>
      </c>
      <c r="BM683" s="227" t="s">
        <v>668</v>
      </c>
    </row>
    <row r="684" s="14" customFormat="1">
      <c r="A684" s="14"/>
      <c r="B684" s="240"/>
      <c r="C684" s="241"/>
      <c r="D684" s="231" t="s">
        <v>151</v>
      </c>
      <c r="E684" s="242" t="s">
        <v>1</v>
      </c>
      <c r="F684" s="243" t="s">
        <v>669</v>
      </c>
      <c r="G684" s="241"/>
      <c r="H684" s="244">
        <v>3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0" t="s">
        <v>151</v>
      </c>
      <c r="AU684" s="250" t="s">
        <v>88</v>
      </c>
      <c r="AV684" s="14" t="s">
        <v>88</v>
      </c>
      <c r="AW684" s="14" t="s">
        <v>35</v>
      </c>
      <c r="AX684" s="14" t="s">
        <v>78</v>
      </c>
      <c r="AY684" s="250" t="s">
        <v>141</v>
      </c>
    </row>
    <row r="685" s="14" customFormat="1">
      <c r="A685" s="14"/>
      <c r="B685" s="240"/>
      <c r="C685" s="241"/>
      <c r="D685" s="231" t="s">
        <v>151</v>
      </c>
      <c r="E685" s="242" t="s">
        <v>1</v>
      </c>
      <c r="F685" s="243" t="s">
        <v>670</v>
      </c>
      <c r="G685" s="241"/>
      <c r="H685" s="244">
        <v>4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0" t="s">
        <v>151</v>
      </c>
      <c r="AU685" s="250" t="s">
        <v>88</v>
      </c>
      <c r="AV685" s="14" t="s">
        <v>88</v>
      </c>
      <c r="AW685" s="14" t="s">
        <v>35</v>
      </c>
      <c r="AX685" s="14" t="s">
        <v>78</v>
      </c>
      <c r="AY685" s="250" t="s">
        <v>141</v>
      </c>
    </row>
    <row r="686" s="15" customFormat="1">
      <c r="A686" s="15"/>
      <c r="B686" s="251"/>
      <c r="C686" s="252"/>
      <c r="D686" s="231" t="s">
        <v>151</v>
      </c>
      <c r="E686" s="253" t="s">
        <v>1</v>
      </c>
      <c r="F686" s="254" t="s">
        <v>159</v>
      </c>
      <c r="G686" s="252"/>
      <c r="H686" s="255">
        <v>7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1" t="s">
        <v>151</v>
      </c>
      <c r="AU686" s="261" t="s">
        <v>88</v>
      </c>
      <c r="AV686" s="15" t="s">
        <v>149</v>
      </c>
      <c r="AW686" s="15" t="s">
        <v>35</v>
      </c>
      <c r="AX686" s="15" t="s">
        <v>86</v>
      </c>
      <c r="AY686" s="261" t="s">
        <v>141</v>
      </c>
    </row>
    <row r="687" s="2" customFormat="1" ht="16.5" customHeight="1">
      <c r="A687" s="39"/>
      <c r="B687" s="40"/>
      <c r="C687" s="262" t="s">
        <v>671</v>
      </c>
      <c r="D687" s="262" t="s">
        <v>177</v>
      </c>
      <c r="E687" s="263" t="s">
        <v>672</v>
      </c>
      <c r="F687" s="264" t="s">
        <v>673</v>
      </c>
      <c r="G687" s="265" t="s">
        <v>667</v>
      </c>
      <c r="H687" s="266">
        <v>4</v>
      </c>
      <c r="I687" s="267"/>
      <c r="J687" s="268">
        <f>ROUND(I687*H687,2)</f>
        <v>0</v>
      </c>
      <c r="K687" s="264" t="s">
        <v>1</v>
      </c>
      <c r="L687" s="269"/>
      <c r="M687" s="270" t="s">
        <v>1</v>
      </c>
      <c r="N687" s="271" t="s">
        <v>43</v>
      </c>
      <c r="O687" s="92"/>
      <c r="P687" s="225">
        <f>O687*H687</f>
        <v>0</v>
      </c>
      <c r="Q687" s="225">
        <v>0.001</v>
      </c>
      <c r="R687" s="225">
        <f>Q687*H687</f>
        <v>0.0040000000000000001</v>
      </c>
      <c r="S687" s="225">
        <v>0</v>
      </c>
      <c r="T687" s="226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7" t="s">
        <v>392</v>
      </c>
      <c r="AT687" s="227" t="s">
        <v>177</v>
      </c>
      <c r="AU687" s="227" t="s">
        <v>88</v>
      </c>
      <c r="AY687" s="18" t="s">
        <v>141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18" t="s">
        <v>86</v>
      </c>
      <c r="BK687" s="228">
        <f>ROUND(I687*H687,2)</f>
        <v>0</v>
      </c>
      <c r="BL687" s="18" t="s">
        <v>223</v>
      </c>
      <c r="BM687" s="227" t="s">
        <v>674</v>
      </c>
    </row>
    <row r="688" s="14" customFormat="1">
      <c r="A688" s="14"/>
      <c r="B688" s="240"/>
      <c r="C688" s="241"/>
      <c r="D688" s="231" t="s">
        <v>151</v>
      </c>
      <c r="E688" s="242" t="s">
        <v>1</v>
      </c>
      <c r="F688" s="243" t="s">
        <v>675</v>
      </c>
      <c r="G688" s="241"/>
      <c r="H688" s="244">
        <v>4</v>
      </c>
      <c r="I688" s="245"/>
      <c r="J688" s="241"/>
      <c r="K688" s="241"/>
      <c r="L688" s="246"/>
      <c r="M688" s="247"/>
      <c r="N688" s="248"/>
      <c r="O688" s="248"/>
      <c r="P688" s="248"/>
      <c r="Q688" s="248"/>
      <c r="R688" s="248"/>
      <c r="S688" s="248"/>
      <c r="T688" s="249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0" t="s">
        <v>151</v>
      </c>
      <c r="AU688" s="250" t="s">
        <v>88</v>
      </c>
      <c r="AV688" s="14" t="s">
        <v>88</v>
      </c>
      <c r="AW688" s="14" t="s">
        <v>35</v>
      </c>
      <c r="AX688" s="14" t="s">
        <v>86</v>
      </c>
      <c r="AY688" s="250" t="s">
        <v>141</v>
      </c>
    </row>
    <row r="689" s="2" customFormat="1" ht="24.15" customHeight="1">
      <c r="A689" s="39"/>
      <c r="B689" s="40"/>
      <c r="C689" s="262" t="s">
        <v>676</v>
      </c>
      <c r="D689" s="262" t="s">
        <v>177</v>
      </c>
      <c r="E689" s="263" t="s">
        <v>677</v>
      </c>
      <c r="F689" s="264" t="s">
        <v>678</v>
      </c>
      <c r="G689" s="265" t="s">
        <v>667</v>
      </c>
      <c r="H689" s="266">
        <v>3</v>
      </c>
      <c r="I689" s="267"/>
      <c r="J689" s="268">
        <f>ROUND(I689*H689,2)</f>
        <v>0</v>
      </c>
      <c r="K689" s="264" t="s">
        <v>1</v>
      </c>
      <c r="L689" s="269"/>
      <c r="M689" s="270" t="s">
        <v>1</v>
      </c>
      <c r="N689" s="271" t="s">
        <v>43</v>
      </c>
      <c r="O689" s="92"/>
      <c r="P689" s="225">
        <f>O689*H689</f>
        <v>0</v>
      </c>
      <c r="Q689" s="225">
        <v>0.001</v>
      </c>
      <c r="R689" s="225">
        <f>Q689*H689</f>
        <v>0.0030000000000000001</v>
      </c>
      <c r="S689" s="225">
        <v>0</v>
      </c>
      <c r="T689" s="226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7" t="s">
        <v>392</v>
      </c>
      <c r="AT689" s="227" t="s">
        <v>177</v>
      </c>
      <c r="AU689" s="227" t="s">
        <v>88</v>
      </c>
      <c r="AY689" s="18" t="s">
        <v>141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18" t="s">
        <v>86</v>
      </c>
      <c r="BK689" s="228">
        <f>ROUND(I689*H689,2)</f>
        <v>0</v>
      </c>
      <c r="BL689" s="18" t="s">
        <v>223</v>
      </c>
      <c r="BM689" s="227" t="s">
        <v>679</v>
      </c>
    </row>
    <row r="690" s="14" customFormat="1">
      <c r="A690" s="14"/>
      <c r="B690" s="240"/>
      <c r="C690" s="241"/>
      <c r="D690" s="231" t="s">
        <v>151</v>
      </c>
      <c r="E690" s="242" t="s">
        <v>1</v>
      </c>
      <c r="F690" s="243" t="s">
        <v>669</v>
      </c>
      <c r="G690" s="241"/>
      <c r="H690" s="244">
        <v>3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0" t="s">
        <v>151</v>
      </c>
      <c r="AU690" s="250" t="s">
        <v>88</v>
      </c>
      <c r="AV690" s="14" t="s">
        <v>88</v>
      </c>
      <c r="AW690" s="14" t="s">
        <v>35</v>
      </c>
      <c r="AX690" s="14" t="s">
        <v>86</v>
      </c>
      <c r="AY690" s="250" t="s">
        <v>141</v>
      </c>
    </row>
    <row r="691" s="2" customFormat="1" ht="16.5" customHeight="1">
      <c r="A691" s="39"/>
      <c r="B691" s="40"/>
      <c r="C691" s="216" t="s">
        <v>680</v>
      </c>
      <c r="D691" s="216" t="s">
        <v>145</v>
      </c>
      <c r="E691" s="217" t="s">
        <v>681</v>
      </c>
      <c r="F691" s="218" t="s">
        <v>682</v>
      </c>
      <c r="G691" s="219" t="s">
        <v>667</v>
      </c>
      <c r="H691" s="220">
        <v>10</v>
      </c>
      <c r="I691" s="221"/>
      <c r="J691" s="222">
        <f>ROUND(I691*H691,2)</f>
        <v>0</v>
      </c>
      <c r="K691" s="218" t="s">
        <v>148</v>
      </c>
      <c r="L691" s="45"/>
      <c r="M691" s="223" t="s">
        <v>1</v>
      </c>
      <c r="N691" s="224" t="s">
        <v>43</v>
      </c>
      <c r="O691" s="92"/>
      <c r="P691" s="225">
        <f>O691*H691</f>
        <v>0</v>
      </c>
      <c r="Q691" s="225">
        <v>5.0000000000000002E-05</v>
      </c>
      <c r="R691" s="225">
        <f>Q691*H691</f>
        <v>0.00050000000000000001</v>
      </c>
      <c r="S691" s="225">
        <v>0</v>
      </c>
      <c r="T691" s="226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7" t="s">
        <v>223</v>
      </c>
      <c r="AT691" s="227" t="s">
        <v>145</v>
      </c>
      <c r="AU691" s="227" t="s">
        <v>88</v>
      </c>
      <c r="AY691" s="18" t="s">
        <v>141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8" t="s">
        <v>86</v>
      </c>
      <c r="BK691" s="228">
        <f>ROUND(I691*H691,2)</f>
        <v>0</v>
      </c>
      <c r="BL691" s="18" t="s">
        <v>223</v>
      </c>
      <c r="BM691" s="227" t="s">
        <v>683</v>
      </c>
    </row>
    <row r="692" s="2" customFormat="1" ht="24.15" customHeight="1">
      <c r="A692" s="39"/>
      <c r="B692" s="40"/>
      <c r="C692" s="262" t="s">
        <v>684</v>
      </c>
      <c r="D692" s="262" t="s">
        <v>177</v>
      </c>
      <c r="E692" s="263" t="s">
        <v>685</v>
      </c>
      <c r="F692" s="264" t="s">
        <v>686</v>
      </c>
      <c r="G692" s="265" t="s">
        <v>667</v>
      </c>
      <c r="H692" s="266">
        <v>10</v>
      </c>
      <c r="I692" s="267"/>
      <c r="J692" s="268">
        <f>ROUND(I692*H692,2)</f>
        <v>0</v>
      </c>
      <c r="K692" s="264" t="s">
        <v>148</v>
      </c>
      <c r="L692" s="269"/>
      <c r="M692" s="270" t="s">
        <v>1</v>
      </c>
      <c r="N692" s="271" t="s">
        <v>43</v>
      </c>
      <c r="O692" s="92"/>
      <c r="P692" s="225">
        <f>O692*H692</f>
        <v>0</v>
      </c>
      <c r="Q692" s="225">
        <v>0.00069999999999999999</v>
      </c>
      <c r="R692" s="225">
        <f>Q692*H692</f>
        <v>0.0070000000000000001</v>
      </c>
      <c r="S692" s="225">
        <v>0</v>
      </c>
      <c r="T692" s="226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7" t="s">
        <v>392</v>
      </c>
      <c r="AT692" s="227" t="s">
        <v>177</v>
      </c>
      <c r="AU692" s="227" t="s">
        <v>88</v>
      </c>
      <c r="AY692" s="18" t="s">
        <v>141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18" t="s">
        <v>86</v>
      </c>
      <c r="BK692" s="228">
        <f>ROUND(I692*H692,2)</f>
        <v>0</v>
      </c>
      <c r="BL692" s="18" t="s">
        <v>223</v>
      </c>
      <c r="BM692" s="227" t="s">
        <v>687</v>
      </c>
    </row>
    <row r="693" s="2" customFormat="1" ht="37.8" customHeight="1">
      <c r="A693" s="39"/>
      <c r="B693" s="40"/>
      <c r="C693" s="216" t="s">
        <v>688</v>
      </c>
      <c r="D693" s="216" t="s">
        <v>145</v>
      </c>
      <c r="E693" s="217" t="s">
        <v>689</v>
      </c>
      <c r="F693" s="218" t="s">
        <v>690</v>
      </c>
      <c r="G693" s="219" t="s">
        <v>691</v>
      </c>
      <c r="H693" s="220">
        <v>1</v>
      </c>
      <c r="I693" s="221"/>
      <c r="J693" s="222">
        <f>ROUND(I693*H693,2)</f>
        <v>0</v>
      </c>
      <c r="K693" s="218" t="s">
        <v>1</v>
      </c>
      <c r="L693" s="45"/>
      <c r="M693" s="223" t="s">
        <v>1</v>
      </c>
      <c r="N693" s="224" t="s">
        <v>43</v>
      </c>
      <c r="O693" s="92"/>
      <c r="P693" s="225">
        <f>O693*H693</f>
        <v>0</v>
      </c>
      <c r="Q693" s="225">
        <v>0</v>
      </c>
      <c r="R693" s="225">
        <f>Q693*H693</f>
        <v>0</v>
      </c>
      <c r="S693" s="225">
        <v>0</v>
      </c>
      <c r="T693" s="226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7" t="s">
        <v>223</v>
      </c>
      <c r="AT693" s="227" t="s">
        <v>145</v>
      </c>
      <c r="AU693" s="227" t="s">
        <v>88</v>
      </c>
      <c r="AY693" s="18" t="s">
        <v>141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18" t="s">
        <v>86</v>
      </c>
      <c r="BK693" s="228">
        <f>ROUND(I693*H693,2)</f>
        <v>0</v>
      </c>
      <c r="BL693" s="18" t="s">
        <v>223</v>
      </c>
      <c r="BM693" s="227" t="s">
        <v>692</v>
      </c>
    </row>
    <row r="694" s="2" customFormat="1" ht="37.8" customHeight="1">
      <c r="A694" s="39"/>
      <c r="B694" s="40"/>
      <c r="C694" s="216" t="s">
        <v>693</v>
      </c>
      <c r="D694" s="216" t="s">
        <v>145</v>
      </c>
      <c r="E694" s="217" t="s">
        <v>694</v>
      </c>
      <c r="F694" s="218" t="s">
        <v>695</v>
      </c>
      <c r="G694" s="219" t="s">
        <v>169</v>
      </c>
      <c r="H694" s="220">
        <v>90.965000000000003</v>
      </c>
      <c r="I694" s="221"/>
      <c r="J694" s="222">
        <f>ROUND(I694*H694,2)</f>
        <v>0</v>
      </c>
      <c r="K694" s="218" t="s">
        <v>148</v>
      </c>
      <c r="L694" s="45"/>
      <c r="M694" s="223" t="s">
        <v>1</v>
      </c>
      <c r="N694" s="224" t="s">
        <v>43</v>
      </c>
      <c r="O694" s="92"/>
      <c r="P694" s="225">
        <f>O694*H694</f>
        <v>0</v>
      </c>
      <c r="Q694" s="225">
        <v>0.00044999999999999999</v>
      </c>
      <c r="R694" s="225">
        <f>Q694*H694</f>
        <v>0.040934249999999998</v>
      </c>
      <c r="S694" s="225">
        <v>0</v>
      </c>
      <c r="T694" s="226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7" t="s">
        <v>223</v>
      </c>
      <c r="AT694" s="227" t="s">
        <v>145</v>
      </c>
      <c r="AU694" s="227" t="s">
        <v>88</v>
      </c>
      <c r="AY694" s="18" t="s">
        <v>141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18" t="s">
        <v>86</v>
      </c>
      <c r="BK694" s="228">
        <f>ROUND(I694*H694,2)</f>
        <v>0</v>
      </c>
      <c r="BL694" s="18" t="s">
        <v>223</v>
      </c>
      <c r="BM694" s="227" t="s">
        <v>696</v>
      </c>
    </row>
    <row r="695" s="2" customFormat="1">
      <c r="A695" s="39"/>
      <c r="B695" s="40"/>
      <c r="C695" s="41"/>
      <c r="D695" s="231" t="s">
        <v>554</v>
      </c>
      <c r="E695" s="41"/>
      <c r="F695" s="283" t="s">
        <v>697</v>
      </c>
      <c r="G695" s="41"/>
      <c r="H695" s="41"/>
      <c r="I695" s="284"/>
      <c r="J695" s="41"/>
      <c r="K695" s="41"/>
      <c r="L695" s="45"/>
      <c r="M695" s="285"/>
      <c r="N695" s="28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554</v>
      </c>
      <c r="AU695" s="18" t="s">
        <v>88</v>
      </c>
    </row>
    <row r="696" s="13" customFormat="1">
      <c r="A696" s="13"/>
      <c r="B696" s="229"/>
      <c r="C696" s="230"/>
      <c r="D696" s="231" t="s">
        <v>151</v>
      </c>
      <c r="E696" s="232" t="s">
        <v>1</v>
      </c>
      <c r="F696" s="233" t="s">
        <v>573</v>
      </c>
      <c r="G696" s="230"/>
      <c r="H696" s="232" t="s">
        <v>1</v>
      </c>
      <c r="I696" s="234"/>
      <c r="J696" s="230"/>
      <c r="K696" s="230"/>
      <c r="L696" s="235"/>
      <c r="M696" s="236"/>
      <c r="N696" s="237"/>
      <c r="O696" s="237"/>
      <c r="P696" s="237"/>
      <c r="Q696" s="237"/>
      <c r="R696" s="237"/>
      <c r="S696" s="237"/>
      <c r="T696" s="23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9" t="s">
        <v>151</v>
      </c>
      <c r="AU696" s="239" t="s">
        <v>88</v>
      </c>
      <c r="AV696" s="13" t="s">
        <v>86</v>
      </c>
      <c r="AW696" s="13" t="s">
        <v>35</v>
      </c>
      <c r="AX696" s="13" t="s">
        <v>78</v>
      </c>
      <c r="AY696" s="239" t="s">
        <v>141</v>
      </c>
    </row>
    <row r="697" s="14" customFormat="1">
      <c r="A697" s="14"/>
      <c r="B697" s="240"/>
      <c r="C697" s="241"/>
      <c r="D697" s="231" t="s">
        <v>151</v>
      </c>
      <c r="E697" s="242" t="s">
        <v>1</v>
      </c>
      <c r="F697" s="243" t="s">
        <v>698</v>
      </c>
      <c r="G697" s="241"/>
      <c r="H697" s="244">
        <v>90.965000000000003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151</v>
      </c>
      <c r="AU697" s="250" t="s">
        <v>88</v>
      </c>
      <c r="AV697" s="14" t="s">
        <v>88</v>
      </c>
      <c r="AW697" s="14" t="s">
        <v>35</v>
      </c>
      <c r="AX697" s="14" t="s">
        <v>86</v>
      </c>
      <c r="AY697" s="250" t="s">
        <v>141</v>
      </c>
    </row>
    <row r="698" s="2" customFormat="1" ht="37.8" customHeight="1">
      <c r="A698" s="39"/>
      <c r="B698" s="40"/>
      <c r="C698" s="216" t="s">
        <v>699</v>
      </c>
      <c r="D698" s="216" t="s">
        <v>145</v>
      </c>
      <c r="E698" s="217" t="s">
        <v>700</v>
      </c>
      <c r="F698" s="218" t="s">
        <v>701</v>
      </c>
      <c r="G698" s="219" t="s">
        <v>169</v>
      </c>
      <c r="H698" s="220">
        <v>159.58500000000001</v>
      </c>
      <c r="I698" s="221"/>
      <c r="J698" s="222">
        <f>ROUND(I698*H698,2)</f>
        <v>0</v>
      </c>
      <c r="K698" s="218" t="s">
        <v>148</v>
      </c>
      <c r="L698" s="45"/>
      <c r="M698" s="223" t="s">
        <v>1</v>
      </c>
      <c r="N698" s="224" t="s">
        <v>43</v>
      </c>
      <c r="O698" s="92"/>
      <c r="P698" s="225">
        <f>O698*H698</f>
        <v>0</v>
      </c>
      <c r="Q698" s="225">
        <v>0.0028600000000000001</v>
      </c>
      <c r="R698" s="225">
        <f>Q698*H698</f>
        <v>0.45641310000000002</v>
      </c>
      <c r="S698" s="225">
        <v>0</v>
      </c>
      <c r="T698" s="22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7" t="s">
        <v>223</v>
      </c>
      <c r="AT698" s="227" t="s">
        <v>145</v>
      </c>
      <c r="AU698" s="227" t="s">
        <v>88</v>
      </c>
      <c r="AY698" s="18" t="s">
        <v>141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8" t="s">
        <v>86</v>
      </c>
      <c r="BK698" s="228">
        <f>ROUND(I698*H698,2)</f>
        <v>0</v>
      </c>
      <c r="BL698" s="18" t="s">
        <v>223</v>
      </c>
      <c r="BM698" s="227" t="s">
        <v>702</v>
      </c>
    </row>
    <row r="699" s="2" customFormat="1">
      <c r="A699" s="39"/>
      <c r="B699" s="40"/>
      <c r="C699" s="41"/>
      <c r="D699" s="231" t="s">
        <v>554</v>
      </c>
      <c r="E699" s="41"/>
      <c r="F699" s="283" t="s">
        <v>703</v>
      </c>
      <c r="G699" s="41"/>
      <c r="H699" s="41"/>
      <c r="I699" s="284"/>
      <c r="J699" s="41"/>
      <c r="K699" s="41"/>
      <c r="L699" s="45"/>
      <c r="M699" s="285"/>
      <c r="N699" s="286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554</v>
      </c>
      <c r="AU699" s="18" t="s">
        <v>88</v>
      </c>
    </row>
    <row r="700" s="13" customFormat="1">
      <c r="A700" s="13"/>
      <c r="B700" s="229"/>
      <c r="C700" s="230"/>
      <c r="D700" s="231" t="s">
        <v>151</v>
      </c>
      <c r="E700" s="232" t="s">
        <v>1</v>
      </c>
      <c r="F700" s="233" t="s">
        <v>573</v>
      </c>
      <c r="G700" s="230"/>
      <c r="H700" s="232" t="s">
        <v>1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9" t="s">
        <v>151</v>
      </c>
      <c r="AU700" s="239" t="s">
        <v>88</v>
      </c>
      <c r="AV700" s="13" t="s">
        <v>86</v>
      </c>
      <c r="AW700" s="13" t="s">
        <v>35</v>
      </c>
      <c r="AX700" s="13" t="s">
        <v>78</v>
      </c>
      <c r="AY700" s="239" t="s">
        <v>141</v>
      </c>
    </row>
    <row r="701" s="14" customFormat="1">
      <c r="A701" s="14"/>
      <c r="B701" s="240"/>
      <c r="C701" s="241"/>
      <c r="D701" s="231" t="s">
        <v>151</v>
      </c>
      <c r="E701" s="242" t="s">
        <v>1</v>
      </c>
      <c r="F701" s="243" t="s">
        <v>704</v>
      </c>
      <c r="G701" s="241"/>
      <c r="H701" s="244">
        <v>55.085000000000001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0" t="s">
        <v>151</v>
      </c>
      <c r="AU701" s="250" t="s">
        <v>88</v>
      </c>
      <c r="AV701" s="14" t="s">
        <v>88</v>
      </c>
      <c r="AW701" s="14" t="s">
        <v>35</v>
      </c>
      <c r="AX701" s="14" t="s">
        <v>78</v>
      </c>
      <c r="AY701" s="250" t="s">
        <v>141</v>
      </c>
    </row>
    <row r="702" s="13" customFormat="1">
      <c r="A702" s="13"/>
      <c r="B702" s="229"/>
      <c r="C702" s="230"/>
      <c r="D702" s="231" t="s">
        <v>151</v>
      </c>
      <c r="E702" s="232" t="s">
        <v>1</v>
      </c>
      <c r="F702" s="233" t="s">
        <v>156</v>
      </c>
      <c r="G702" s="230"/>
      <c r="H702" s="232" t="s">
        <v>1</v>
      </c>
      <c r="I702" s="234"/>
      <c r="J702" s="230"/>
      <c r="K702" s="230"/>
      <c r="L702" s="235"/>
      <c r="M702" s="236"/>
      <c r="N702" s="237"/>
      <c r="O702" s="237"/>
      <c r="P702" s="237"/>
      <c r="Q702" s="237"/>
      <c r="R702" s="237"/>
      <c r="S702" s="237"/>
      <c r="T702" s="23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9" t="s">
        <v>151</v>
      </c>
      <c r="AU702" s="239" t="s">
        <v>88</v>
      </c>
      <c r="AV702" s="13" t="s">
        <v>86</v>
      </c>
      <c r="AW702" s="13" t="s">
        <v>35</v>
      </c>
      <c r="AX702" s="13" t="s">
        <v>78</v>
      </c>
      <c r="AY702" s="239" t="s">
        <v>141</v>
      </c>
    </row>
    <row r="703" s="14" customFormat="1">
      <c r="A703" s="14"/>
      <c r="B703" s="240"/>
      <c r="C703" s="241"/>
      <c r="D703" s="231" t="s">
        <v>151</v>
      </c>
      <c r="E703" s="242" t="s">
        <v>1</v>
      </c>
      <c r="F703" s="243" t="s">
        <v>705</v>
      </c>
      <c r="G703" s="241"/>
      <c r="H703" s="244">
        <v>88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0" t="s">
        <v>151</v>
      </c>
      <c r="AU703" s="250" t="s">
        <v>88</v>
      </c>
      <c r="AV703" s="14" t="s">
        <v>88</v>
      </c>
      <c r="AW703" s="14" t="s">
        <v>35</v>
      </c>
      <c r="AX703" s="14" t="s">
        <v>78</v>
      </c>
      <c r="AY703" s="250" t="s">
        <v>141</v>
      </c>
    </row>
    <row r="704" s="13" customFormat="1">
      <c r="A704" s="13"/>
      <c r="B704" s="229"/>
      <c r="C704" s="230"/>
      <c r="D704" s="231" t="s">
        <v>151</v>
      </c>
      <c r="E704" s="232" t="s">
        <v>1</v>
      </c>
      <c r="F704" s="233" t="s">
        <v>172</v>
      </c>
      <c r="G704" s="230"/>
      <c r="H704" s="232" t="s">
        <v>1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151</v>
      </c>
      <c r="AU704" s="239" t="s">
        <v>88</v>
      </c>
      <c r="AV704" s="13" t="s">
        <v>86</v>
      </c>
      <c r="AW704" s="13" t="s">
        <v>35</v>
      </c>
      <c r="AX704" s="13" t="s">
        <v>78</v>
      </c>
      <c r="AY704" s="239" t="s">
        <v>141</v>
      </c>
    </row>
    <row r="705" s="14" customFormat="1">
      <c r="A705" s="14"/>
      <c r="B705" s="240"/>
      <c r="C705" s="241"/>
      <c r="D705" s="231" t="s">
        <v>151</v>
      </c>
      <c r="E705" s="242" t="s">
        <v>1</v>
      </c>
      <c r="F705" s="243" t="s">
        <v>706</v>
      </c>
      <c r="G705" s="241"/>
      <c r="H705" s="244">
        <v>16.5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151</v>
      </c>
      <c r="AU705" s="250" t="s">
        <v>88</v>
      </c>
      <c r="AV705" s="14" t="s">
        <v>88</v>
      </c>
      <c r="AW705" s="14" t="s">
        <v>35</v>
      </c>
      <c r="AX705" s="14" t="s">
        <v>78</v>
      </c>
      <c r="AY705" s="250" t="s">
        <v>141</v>
      </c>
    </row>
    <row r="706" s="15" customFormat="1">
      <c r="A706" s="15"/>
      <c r="B706" s="251"/>
      <c r="C706" s="252"/>
      <c r="D706" s="231" t="s">
        <v>151</v>
      </c>
      <c r="E706" s="253" t="s">
        <v>1</v>
      </c>
      <c r="F706" s="254" t="s">
        <v>159</v>
      </c>
      <c r="G706" s="252"/>
      <c r="H706" s="255">
        <v>159.58500000000001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1" t="s">
        <v>151</v>
      </c>
      <c r="AU706" s="261" t="s">
        <v>88</v>
      </c>
      <c r="AV706" s="15" t="s">
        <v>149</v>
      </c>
      <c r="AW706" s="15" t="s">
        <v>35</v>
      </c>
      <c r="AX706" s="15" t="s">
        <v>86</v>
      </c>
      <c r="AY706" s="261" t="s">
        <v>141</v>
      </c>
    </row>
    <row r="707" s="2" customFormat="1" ht="37.8" customHeight="1">
      <c r="A707" s="39"/>
      <c r="B707" s="40"/>
      <c r="C707" s="216" t="s">
        <v>707</v>
      </c>
      <c r="D707" s="216" t="s">
        <v>145</v>
      </c>
      <c r="E707" s="217" t="s">
        <v>708</v>
      </c>
      <c r="F707" s="218" t="s">
        <v>709</v>
      </c>
      <c r="G707" s="219" t="s">
        <v>169</v>
      </c>
      <c r="H707" s="220">
        <v>26.91</v>
      </c>
      <c r="I707" s="221"/>
      <c r="J707" s="222">
        <f>ROUND(I707*H707,2)</f>
        <v>0</v>
      </c>
      <c r="K707" s="218" t="s">
        <v>148</v>
      </c>
      <c r="L707" s="45"/>
      <c r="M707" s="223" t="s">
        <v>1</v>
      </c>
      <c r="N707" s="224" t="s">
        <v>43</v>
      </c>
      <c r="O707" s="92"/>
      <c r="P707" s="225">
        <f>O707*H707</f>
        <v>0</v>
      </c>
      <c r="Q707" s="225">
        <v>0.00063000000000000003</v>
      </c>
      <c r="R707" s="225">
        <f>Q707*H707</f>
        <v>0.016953300000000001</v>
      </c>
      <c r="S707" s="225">
        <v>0</v>
      </c>
      <c r="T707" s="226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7" t="s">
        <v>223</v>
      </c>
      <c r="AT707" s="227" t="s">
        <v>145</v>
      </c>
      <c r="AU707" s="227" t="s">
        <v>88</v>
      </c>
      <c r="AY707" s="18" t="s">
        <v>141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8" t="s">
        <v>86</v>
      </c>
      <c r="BK707" s="228">
        <f>ROUND(I707*H707,2)</f>
        <v>0</v>
      </c>
      <c r="BL707" s="18" t="s">
        <v>223</v>
      </c>
      <c r="BM707" s="227" t="s">
        <v>710</v>
      </c>
    </row>
    <row r="708" s="2" customFormat="1">
      <c r="A708" s="39"/>
      <c r="B708" s="40"/>
      <c r="C708" s="41"/>
      <c r="D708" s="231" t="s">
        <v>554</v>
      </c>
      <c r="E708" s="41"/>
      <c r="F708" s="283" t="s">
        <v>711</v>
      </c>
      <c r="G708" s="41"/>
      <c r="H708" s="41"/>
      <c r="I708" s="284"/>
      <c r="J708" s="41"/>
      <c r="K708" s="41"/>
      <c r="L708" s="45"/>
      <c r="M708" s="285"/>
      <c r="N708" s="286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554</v>
      </c>
      <c r="AU708" s="18" t="s">
        <v>88</v>
      </c>
    </row>
    <row r="709" s="13" customFormat="1">
      <c r="A709" s="13"/>
      <c r="B709" s="229"/>
      <c r="C709" s="230"/>
      <c r="D709" s="231" t="s">
        <v>151</v>
      </c>
      <c r="E709" s="232" t="s">
        <v>1</v>
      </c>
      <c r="F709" s="233" t="s">
        <v>573</v>
      </c>
      <c r="G709" s="230"/>
      <c r="H709" s="232" t="s">
        <v>1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9" t="s">
        <v>151</v>
      </c>
      <c r="AU709" s="239" t="s">
        <v>88</v>
      </c>
      <c r="AV709" s="13" t="s">
        <v>86</v>
      </c>
      <c r="AW709" s="13" t="s">
        <v>35</v>
      </c>
      <c r="AX709" s="13" t="s">
        <v>78</v>
      </c>
      <c r="AY709" s="239" t="s">
        <v>141</v>
      </c>
    </row>
    <row r="710" s="14" customFormat="1">
      <c r="A710" s="14"/>
      <c r="B710" s="240"/>
      <c r="C710" s="241"/>
      <c r="D710" s="231" t="s">
        <v>151</v>
      </c>
      <c r="E710" s="242" t="s">
        <v>1</v>
      </c>
      <c r="F710" s="243" t="s">
        <v>712</v>
      </c>
      <c r="G710" s="241"/>
      <c r="H710" s="244">
        <v>26.91</v>
      </c>
      <c r="I710" s="245"/>
      <c r="J710" s="241"/>
      <c r="K710" s="241"/>
      <c r="L710" s="246"/>
      <c r="M710" s="247"/>
      <c r="N710" s="248"/>
      <c r="O710" s="248"/>
      <c r="P710" s="248"/>
      <c r="Q710" s="248"/>
      <c r="R710" s="248"/>
      <c r="S710" s="248"/>
      <c r="T710" s="24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0" t="s">
        <v>151</v>
      </c>
      <c r="AU710" s="250" t="s">
        <v>88</v>
      </c>
      <c r="AV710" s="14" t="s">
        <v>88</v>
      </c>
      <c r="AW710" s="14" t="s">
        <v>35</v>
      </c>
      <c r="AX710" s="14" t="s">
        <v>86</v>
      </c>
      <c r="AY710" s="250" t="s">
        <v>141</v>
      </c>
    </row>
    <row r="711" s="2" customFormat="1" ht="37.8" customHeight="1">
      <c r="A711" s="39"/>
      <c r="B711" s="40"/>
      <c r="C711" s="216" t="s">
        <v>713</v>
      </c>
      <c r="D711" s="216" t="s">
        <v>145</v>
      </c>
      <c r="E711" s="217" t="s">
        <v>714</v>
      </c>
      <c r="F711" s="218" t="s">
        <v>715</v>
      </c>
      <c r="G711" s="219" t="s">
        <v>169</v>
      </c>
      <c r="H711" s="220">
        <v>94.644999999999996</v>
      </c>
      <c r="I711" s="221"/>
      <c r="J711" s="222">
        <f>ROUND(I711*H711,2)</f>
        <v>0</v>
      </c>
      <c r="K711" s="218" t="s">
        <v>148</v>
      </c>
      <c r="L711" s="45"/>
      <c r="M711" s="223" t="s">
        <v>1</v>
      </c>
      <c r="N711" s="224" t="s">
        <v>43</v>
      </c>
      <c r="O711" s="92"/>
      <c r="P711" s="225">
        <f>O711*H711</f>
        <v>0</v>
      </c>
      <c r="Q711" s="225">
        <v>0.00115</v>
      </c>
      <c r="R711" s="225">
        <f>Q711*H711</f>
        <v>0.10884174999999999</v>
      </c>
      <c r="S711" s="225">
        <v>0</v>
      </c>
      <c r="T711" s="226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7" t="s">
        <v>223</v>
      </c>
      <c r="AT711" s="227" t="s">
        <v>145</v>
      </c>
      <c r="AU711" s="227" t="s">
        <v>88</v>
      </c>
      <c r="AY711" s="18" t="s">
        <v>141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18" t="s">
        <v>86</v>
      </c>
      <c r="BK711" s="228">
        <f>ROUND(I711*H711,2)</f>
        <v>0</v>
      </c>
      <c r="BL711" s="18" t="s">
        <v>223</v>
      </c>
      <c r="BM711" s="227" t="s">
        <v>716</v>
      </c>
    </row>
    <row r="712" s="2" customFormat="1">
      <c r="A712" s="39"/>
      <c r="B712" s="40"/>
      <c r="C712" s="41"/>
      <c r="D712" s="231" t="s">
        <v>554</v>
      </c>
      <c r="E712" s="41"/>
      <c r="F712" s="283" t="s">
        <v>717</v>
      </c>
      <c r="G712" s="41"/>
      <c r="H712" s="41"/>
      <c r="I712" s="284"/>
      <c r="J712" s="41"/>
      <c r="K712" s="41"/>
      <c r="L712" s="45"/>
      <c r="M712" s="285"/>
      <c r="N712" s="28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554</v>
      </c>
      <c r="AU712" s="18" t="s">
        <v>88</v>
      </c>
    </row>
    <row r="713" s="13" customFormat="1">
      <c r="A713" s="13"/>
      <c r="B713" s="229"/>
      <c r="C713" s="230"/>
      <c r="D713" s="231" t="s">
        <v>151</v>
      </c>
      <c r="E713" s="232" t="s">
        <v>1</v>
      </c>
      <c r="F713" s="233" t="s">
        <v>573</v>
      </c>
      <c r="G713" s="230"/>
      <c r="H713" s="232" t="s">
        <v>1</v>
      </c>
      <c r="I713" s="234"/>
      <c r="J713" s="230"/>
      <c r="K713" s="230"/>
      <c r="L713" s="235"/>
      <c r="M713" s="236"/>
      <c r="N713" s="237"/>
      <c r="O713" s="237"/>
      <c r="P713" s="237"/>
      <c r="Q713" s="237"/>
      <c r="R713" s="237"/>
      <c r="S713" s="237"/>
      <c r="T713" s="23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9" t="s">
        <v>151</v>
      </c>
      <c r="AU713" s="239" t="s">
        <v>88</v>
      </c>
      <c r="AV713" s="13" t="s">
        <v>86</v>
      </c>
      <c r="AW713" s="13" t="s">
        <v>35</v>
      </c>
      <c r="AX713" s="13" t="s">
        <v>78</v>
      </c>
      <c r="AY713" s="239" t="s">
        <v>141</v>
      </c>
    </row>
    <row r="714" s="14" customFormat="1">
      <c r="A714" s="14"/>
      <c r="B714" s="240"/>
      <c r="C714" s="241"/>
      <c r="D714" s="231" t="s">
        <v>151</v>
      </c>
      <c r="E714" s="242" t="s">
        <v>1</v>
      </c>
      <c r="F714" s="243" t="s">
        <v>718</v>
      </c>
      <c r="G714" s="241"/>
      <c r="H714" s="244">
        <v>94.644999999999996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0" t="s">
        <v>151</v>
      </c>
      <c r="AU714" s="250" t="s">
        <v>88</v>
      </c>
      <c r="AV714" s="14" t="s">
        <v>88</v>
      </c>
      <c r="AW714" s="14" t="s">
        <v>35</v>
      </c>
      <c r="AX714" s="14" t="s">
        <v>86</v>
      </c>
      <c r="AY714" s="250" t="s">
        <v>141</v>
      </c>
    </row>
    <row r="715" s="2" customFormat="1" ht="33" customHeight="1">
      <c r="A715" s="39"/>
      <c r="B715" s="40"/>
      <c r="C715" s="216" t="s">
        <v>719</v>
      </c>
      <c r="D715" s="216" t="s">
        <v>145</v>
      </c>
      <c r="E715" s="217" t="s">
        <v>720</v>
      </c>
      <c r="F715" s="218" t="s">
        <v>721</v>
      </c>
      <c r="G715" s="219" t="s">
        <v>91</v>
      </c>
      <c r="H715" s="220">
        <v>15.422000000000001</v>
      </c>
      <c r="I715" s="221"/>
      <c r="J715" s="222">
        <f>ROUND(I715*H715,2)</f>
        <v>0</v>
      </c>
      <c r="K715" s="218" t="s">
        <v>148</v>
      </c>
      <c r="L715" s="45"/>
      <c r="M715" s="223" t="s">
        <v>1</v>
      </c>
      <c r="N715" s="224" t="s">
        <v>43</v>
      </c>
      <c r="O715" s="92"/>
      <c r="P715" s="225">
        <f>O715*H715</f>
        <v>0</v>
      </c>
      <c r="Q715" s="225">
        <v>0.01087</v>
      </c>
      <c r="R715" s="225">
        <f>Q715*H715</f>
        <v>0.16763713999999999</v>
      </c>
      <c r="S715" s="225">
        <v>0</v>
      </c>
      <c r="T715" s="226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7" t="s">
        <v>223</v>
      </c>
      <c r="AT715" s="227" t="s">
        <v>145</v>
      </c>
      <c r="AU715" s="227" t="s">
        <v>88</v>
      </c>
      <c r="AY715" s="18" t="s">
        <v>141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8" t="s">
        <v>86</v>
      </c>
      <c r="BK715" s="228">
        <f>ROUND(I715*H715,2)</f>
        <v>0</v>
      </c>
      <c r="BL715" s="18" t="s">
        <v>223</v>
      </c>
      <c r="BM715" s="227" t="s">
        <v>722</v>
      </c>
    </row>
    <row r="716" s="2" customFormat="1">
      <c r="A716" s="39"/>
      <c r="B716" s="40"/>
      <c r="C716" s="41"/>
      <c r="D716" s="231" t="s">
        <v>554</v>
      </c>
      <c r="E716" s="41"/>
      <c r="F716" s="283" t="s">
        <v>723</v>
      </c>
      <c r="G716" s="41"/>
      <c r="H716" s="41"/>
      <c r="I716" s="284"/>
      <c r="J716" s="41"/>
      <c r="K716" s="41"/>
      <c r="L716" s="45"/>
      <c r="M716" s="285"/>
      <c r="N716" s="286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554</v>
      </c>
      <c r="AU716" s="18" t="s">
        <v>88</v>
      </c>
    </row>
    <row r="717" s="13" customFormat="1">
      <c r="A717" s="13"/>
      <c r="B717" s="229"/>
      <c r="C717" s="230"/>
      <c r="D717" s="231" t="s">
        <v>151</v>
      </c>
      <c r="E717" s="232" t="s">
        <v>1</v>
      </c>
      <c r="F717" s="233" t="s">
        <v>573</v>
      </c>
      <c r="G717" s="230"/>
      <c r="H717" s="232" t="s">
        <v>1</v>
      </c>
      <c r="I717" s="234"/>
      <c r="J717" s="230"/>
      <c r="K717" s="230"/>
      <c r="L717" s="235"/>
      <c r="M717" s="236"/>
      <c r="N717" s="237"/>
      <c r="O717" s="237"/>
      <c r="P717" s="237"/>
      <c r="Q717" s="237"/>
      <c r="R717" s="237"/>
      <c r="S717" s="237"/>
      <c r="T717" s="23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9" t="s">
        <v>151</v>
      </c>
      <c r="AU717" s="239" t="s">
        <v>88</v>
      </c>
      <c r="AV717" s="13" t="s">
        <v>86</v>
      </c>
      <c r="AW717" s="13" t="s">
        <v>35</v>
      </c>
      <c r="AX717" s="13" t="s">
        <v>78</v>
      </c>
      <c r="AY717" s="239" t="s">
        <v>141</v>
      </c>
    </row>
    <row r="718" s="14" customFormat="1">
      <c r="A718" s="14"/>
      <c r="B718" s="240"/>
      <c r="C718" s="241"/>
      <c r="D718" s="231" t="s">
        <v>151</v>
      </c>
      <c r="E718" s="242" t="s">
        <v>1</v>
      </c>
      <c r="F718" s="243" t="s">
        <v>724</v>
      </c>
      <c r="G718" s="241"/>
      <c r="H718" s="244">
        <v>15.422000000000001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0" t="s">
        <v>151</v>
      </c>
      <c r="AU718" s="250" t="s">
        <v>88</v>
      </c>
      <c r="AV718" s="14" t="s">
        <v>88</v>
      </c>
      <c r="AW718" s="14" t="s">
        <v>35</v>
      </c>
      <c r="AX718" s="14" t="s">
        <v>86</v>
      </c>
      <c r="AY718" s="250" t="s">
        <v>141</v>
      </c>
    </row>
    <row r="719" s="2" customFormat="1" ht="24.15" customHeight="1">
      <c r="A719" s="39"/>
      <c r="B719" s="40"/>
      <c r="C719" s="216" t="s">
        <v>725</v>
      </c>
      <c r="D719" s="216" t="s">
        <v>145</v>
      </c>
      <c r="E719" s="217" t="s">
        <v>726</v>
      </c>
      <c r="F719" s="218" t="s">
        <v>727</v>
      </c>
      <c r="G719" s="219" t="s">
        <v>169</v>
      </c>
      <c r="H719" s="220">
        <v>51.405000000000001</v>
      </c>
      <c r="I719" s="221"/>
      <c r="J719" s="222">
        <f>ROUND(I719*H719,2)</f>
        <v>0</v>
      </c>
      <c r="K719" s="218" t="s">
        <v>148</v>
      </c>
      <c r="L719" s="45"/>
      <c r="M719" s="223" t="s">
        <v>1</v>
      </c>
      <c r="N719" s="224" t="s">
        <v>43</v>
      </c>
      <c r="O719" s="92"/>
      <c r="P719" s="225">
        <f>O719*H719</f>
        <v>0</v>
      </c>
      <c r="Q719" s="225">
        <v>0</v>
      </c>
      <c r="R719" s="225">
        <f>Q719*H719</f>
        <v>0</v>
      </c>
      <c r="S719" s="225">
        <v>0</v>
      </c>
      <c r="T719" s="226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7" t="s">
        <v>223</v>
      </c>
      <c r="AT719" s="227" t="s">
        <v>145</v>
      </c>
      <c r="AU719" s="227" t="s">
        <v>88</v>
      </c>
      <c r="AY719" s="18" t="s">
        <v>141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18" t="s">
        <v>86</v>
      </c>
      <c r="BK719" s="228">
        <f>ROUND(I719*H719,2)</f>
        <v>0</v>
      </c>
      <c r="BL719" s="18" t="s">
        <v>223</v>
      </c>
      <c r="BM719" s="227" t="s">
        <v>728</v>
      </c>
    </row>
    <row r="720" s="2" customFormat="1">
      <c r="A720" s="39"/>
      <c r="B720" s="40"/>
      <c r="C720" s="41"/>
      <c r="D720" s="231" t="s">
        <v>554</v>
      </c>
      <c r="E720" s="41"/>
      <c r="F720" s="283" t="s">
        <v>723</v>
      </c>
      <c r="G720" s="41"/>
      <c r="H720" s="41"/>
      <c r="I720" s="284"/>
      <c r="J720" s="41"/>
      <c r="K720" s="41"/>
      <c r="L720" s="45"/>
      <c r="M720" s="285"/>
      <c r="N720" s="28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554</v>
      </c>
      <c r="AU720" s="18" t="s">
        <v>88</v>
      </c>
    </row>
    <row r="721" s="13" customFormat="1">
      <c r="A721" s="13"/>
      <c r="B721" s="229"/>
      <c r="C721" s="230"/>
      <c r="D721" s="231" t="s">
        <v>151</v>
      </c>
      <c r="E721" s="232" t="s">
        <v>1</v>
      </c>
      <c r="F721" s="233" t="s">
        <v>573</v>
      </c>
      <c r="G721" s="230"/>
      <c r="H721" s="232" t="s">
        <v>1</v>
      </c>
      <c r="I721" s="234"/>
      <c r="J721" s="230"/>
      <c r="K721" s="230"/>
      <c r="L721" s="235"/>
      <c r="M721" s="236"/>
      <c r="N721" s="237"/>
      <c r="O721" s="237"/>
      <c r="P721" s="237"/>
      <c r="Q721" s="237"/>
      <c r="R721" s="237"/>
      <c r="S721" s="237"/>
      <c r="T721" s="23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9" t="s">
        <v>151</v>
      </c>
      <c r="AU721" s="239" t="s">
        <v>88</v>
      </c>
      <c r="AV721" s="13" t="s">
        <v>86</v>
      </c>
      <c r="AW721" s="13" t="s">
        <v>35</v>
      </c>
      <c r="AX721" s="13" t="s">
        <v>78</v>
      </c>
      <c r="AY721" s="239" t="s">
        <v>141</v>
      </c>
    </row>
    <row r="722" s="14" customFormat="1">
      <c r="A722" s="14"/>
      <c r="B722" s="240"/>
      <c r="C722" s="241"/>
      <c r="D722" s="231" t="s">
        <v>151</v>
      </c>
      <c r="E722" s="242" t="s">
        <v>1</v>
      </c>
      <c r="F722" s="243" t="s">
        <v>729</v>
      </c>
      <c r="G722" s="241"/>
      <c r="H722" s="244">
        <v>51.405000000000001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0" t="s">
        <v>151</v>
      </c>
      <c r="AU722" s="250" t="s">
        <v>88</v>
      </c>
      <c r="AV722" s="14" t="s">
        <v>88</v>
      </c>
      <c r="AW722" s="14" t="s">
        <v>35</v>
      </c>
      <c r="AX722" s="14" t="s">
        <v>86</v>
      </c>
      <c r="AY722" s="250" t="s">
        <v>141</v>
      </c>
    </row>
    <row r="723" s="2" customFormat="1" ht="24.15" customHeight="1">
      <c r="A723" s="39"/>
      <c r="B723" s="40"/>
      <c r="C723" s="216" t="s">
        <v>730</v>
      </c>
      <c r="D723" s="216" t="s">
        <v>145</v>
      </c>
      <c r="E723" s="217" t="s">
        <v>731</v>
      </c>
      <c r="F723" s="218" t="s">
        <v>732</v>
      </c>
      <c r="G723" s="219" t="s">
        <v>467</v>
      </c>
      <c r="H723" s="220">
        <v>1.7090000000000001</v>
      </c>
      <c r="I723" s="221"/>
      <c r="J723" s="222">
        <f>ROUND(I723*H723,2)</f>
        <v>0</v>
      </c>
      <c r="K723" s="218" t="s">
        <v>148</v>
      </c>
      <c r="L723" s="45"/>
      <c r="M723" s="223" t="s">
        <v>1</v>
      </c>
      <c r="N723" s="224" t="s">
        <v>43</v>
      </c>
      <c r="O723" s="92"/>
      <c r="P723" s="225">
        <f>O723*H723</f>
        <v>0</v>
      </c>
      <c r="Q723" s="225">
        <v>0</v>
      </c>
      <c r="R723" s="225">
        <f>Q723*H723</f>
        <v>0</v>
      </c>
      <c r="S723" s="225">
        <v>0</v>
      </c>
      <c r="T723" s="226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7" t="s">
        <v>223</v>
      </c>
      <c r="AT723" s="227" t="s">
        <v>145</v>
      </c>
      <c r="AU723" s="227" t="s">
        <v>88</v>
      </c>
      <c r="AY723" s="18" t="s">
        <v>141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8" t="s">
        <v>86</v>
      </c>
      <c r="BK723" s="228">
        <f>ROUND(I723*H723,2)</f>
        <v>0</v>
      </c>
      <c r="BL723" s="18" t="s">
        <v>223</v>
      </c>
      <c r="BM723" s="227" t="s">
        <v>733</v>
      </c>
    </row>
    <row r="724" s="12" customFormat="1" ht="22.8" customHeight="1">
      <c r="A724" s="12"/>
      <c r="B724" s="200"/>
      <c r="C724" s="201"/>
      <c r="D724" s="202" t="s">
        <v>77</v>
      </c>
      <c r="E724" s="214" t="s">
        <v>734</v>
      </c>
      <c r="F724" s="214" t="s">
        <v>735</v>
      </c>
      <c r="G724" s="201"/>
      <c r="H724" s="201"/>
      <c r="I724" s="204"/>
      <c r="J724" s="215">
        <f>BK724</f>
        <v>0</v>
      </c>
      <c r="K724" s="201"/>
      <c r="L724" s="206"/>
      <c r="M724" s="207"/>
      <c r="N724" s="208"/>
      <c r="O724" s="208"/>
      <c r="P724" s="209">
        <f>SUM(P725:P747)</f>
        <v>0</v>
      </c>
      <c r="Q724" s="208"/>
      <c r="R724" s="209">
        <f>SUM(R725:R747)</f>
        <v>1.839898</v>
      </c>
      <c r="S724" s="208"/>
      <c r="T724" s="210">
        <f>SUM(T725:T747)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11" t="s">
        <v>88</v>
      </c>
      <c r="AT724" s="212" t="s">
        <v>77</v>
      </c>
      <c r="AU724" s="212" t="s">
        <v>86</v>
      </c>
      <c r="AY724" s="211" t="s">
        <v>141</v>
      </c>
      <c r="BK724" s="213">
        <f>SUM(BK725:BK747)</f>
        <v>0</v>
      </c>
    </row>
    <row r="725" s="2" customFormat="1" ht="24.15" customHeight="1">
      <c r="A725" s="39"/>
      <c r="B725" s="40"/>
      <c r="C725" s="216" t="s">
        <v>736</v>
      </c>
      <c r="D725" s="216" t="s">
        <v>145</v>
      </c>
      <c r="E725" s="217" t="s">
        <v>737</v>
      </c>
      <c r="F725" s="218" t="s">
        <v>738</v>
      </c>
      <c r="G725" s="219" t="s">
        <v>169</v>
      </c>
      <c r="H725" s="220">
        <v>48.049999999999997</v>
      </c>
      <c r="I725" s="221"/>
      <c r="J725" s="222">
        <f>ROUND(I725*H725,2)</f>
        <v>0</v>
      </c>
      <c r="K725" s="218" t="s">
        <v>148</v>
      </c>
      <c r="L725" s="45"/>
      <c r="M725" s="223" t="s">
        <v>1</v>
      </c>
      <c r="N725" s="224" t="s">
        <v>43</v>
      </c>
      <c r="O725" s="92"/>
      <c r="P725" s="225">
        <f>O725*H725</f>
        <v>0</v>
      </c>
      <c r="Q725" s="225">
        <v>0.00016000000000000001</v>
      </c>
      <c r="R725" s="225">
        <f>Q725*H725</f>
        <v>0.0076880000000000004</v>
      </c>
      <c r="S725" s="225">
        <v>0</v>
      </c>
      <c r="T725" s="226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7" t="s">
        <v>149</v>
      </c>
      <c r="AT725" s="227" t="s">
        <v>145</v>
      </c>
      <c r="AU725" s="227" t="s">
        <v>88</v>
      </c>
      <c r="AY725" s="18" t="s">
        <v>141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18" t="s">
        <v>86</v>
      </c>
      <c r="BK725" s="228">
        <f>ROUND(I725*H725,2)</f>
        <v>0</v>
      </c>
      <c r="BL725" s="18" t="s">
        <v>149</v>
      </c>
      <c r="BM725" s="227" t="s">
        <v>739</v>
      </c>
    </row>
    <row r="726" s="13" customFormat="1">
      <c r="A726" s="13"/>
      <c r="B726" s="229"/>
      <c r="C726" s="230"/>
      <c r="D726" s="231" t="s">
        <v>151</v>
      </c>
      <c r="E726" s="232" t="s">
        <v>1</v>
      </c>
      <c r="F726" s="233" t="s">
        <v>510</v>
      </c>
      <c r="G726" s="230"/>
      <c r="H726" s="232" t="s">
        <v>1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9" t="s">
        <v>151</v>
      </c>
      <c r="AU726" s="239" t="s">
        <v>88</v>
      </c>
      <c r="AV726" s="13" t="s">
        <v>86</v>
      </c>
      <c r="AW726" s="13" t="s">
        <v>35</v>
      </c>
      <c r="AX726" s="13" t="s">
        <v>78</v>
      </c>
      <c r="AY726" s="239" t="s">
        <v>141</v>
      </c>
    </row>
    <row r="727" s="14" customFormat="1">
      <c r="A727" s="14"/>
      <c r="B727" s="240"/>
      <c r="C727" s="241"/>
      <c r="D727" s="231" t="s">
        <v>151</v>
      </c>
      <c r="E727" s="242" t="s">
        <v>1</v>
      </c>
      <c r="F727" s="243" t="s">
        <v>740</v>
      </c>
      <c r="G727" s="241"/>
      <c r="H727" s="244">
        <v>48.049999999999997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151</v>
      </c>
      <c r="AU727" s="250" t="s">
        <v>88</v>
      </c>
      <c r="AV727" s="14" t="s">
        <v>88</v>
      </c>
      <c r="AW727" s="14" t="s">
        <v>35</v>
      </c>
      <c r="AX727" s="14" t="s">
        <v>78</v>
      </c>
      <c r="AY727" s="250" t="s">
        <v>141</v>
      </c>
    </row>
    <row r="728" s="15" customFormat="1">
      <c r="A728" s="15"/>
      <c r="B728" s="251"/>
      <c r="C728" s="252"/>
      <c r="D728" s="231" t="s">
        <v>151</v>
      </c>
      <c r="E728" s="253" t="s">
        <v>1</v>
      </c>
      <c r="F728" s="254" t="s">
        <v>159</v>
      </c>
      <c r="G728" s="252"/>
      <c r="H728" s="255">
        <v>48.049999999999997</v>
      </c>
      <c r="I728" s="256"/>
      <c r="J728" s="252"/>
      <c r="K728" s="252"/>
      <c r="L728" s="257"/>
      <c r="M728" s="258"/>
      <c r="N728" s="259"/>
      <c r="O728" s="259"/>
      <c r="P728" s="259"/>
      <c r="Q728" s="259"/>
      <c r="R728" s="259"/>
      <c r="S728" s="259"/>
      <c r="T728" s="260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1" t="s">
        <v>151</v>
      </c>
      <c r="AU728" s="261" t="s">
        <v>88</v>
      </c>
      <c r="AV728" s="15" t="s">
        <v>149</v>
      </c>
      <c r="AW728" s="15" t="s">
        <v>35</v>
      </c>
      <c r="AX728" s="15" t="s">
        <v>86</v>
      </c>
      <c r="AY728" s="261" t="s">
        <v>141</v>
      </c>
    </row>
    <row r="729" s="2" customFormat="1" ht="24.15" customHeight="1">
      <c r="A729" s="39"/>
      <c r="B729" s="40"/>
      <c r="C729" s="262" t="s">
        <v>741</v>
      </c>
      <c r="D729" s="262" t="s">
        <v>177</v>
      </c>
      <c r="E729" s="263" t="s">
        <v>742</v>
      </c>
      <c r="F729" s="264" t="s">
        <v>743</v>
      </c>
      <c r="G729" s="265" t="s">
        <v>244</v>
      </c>
      <c r="H729" s="266">
        <v>2.403</v>
      </c>
      <c r="I729" s="267"/>
      <c r="J729" s="268">
        <f>ROUND(I729*H729,2)</f>
        <v>0</v>
      </c>
      <c r="K729" s="264" t="s">
        <v>148</v>
      </c>
      <c r="L729" s="269"/>
      <c r="M729" s="270" t="s">
        <v>1</v>
      </c>
      <c r="N729" s="271" t="s">
        <v>43</v>
      </c>
      <c r="O729" s="92"/>
      <c r="P729" s="225">
        <f>O729*H729</f>
        <v>0</v>
      </c>
      <c r="Q729" s="225">
        <v>0.029999999999999999</v>
      </c>
      <c r="R729" s="225">
        <f>Q729*H729</f>
        <v>0.072090000000000001</v>
      </c>
      <c r="S729" s="225">
        <v>0</v>
      </c>
      <c r="T729" s="226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7" t="s">
        <v>180</v>
      </c>
      <c r="AT729" s="227" t="s">
        <v>177</v>
      </c>
      <c r="AU729" s="227" t="s">
        <v>88</v>
      </c>
      <c r="AY729" s="18" t="s">
        <v>141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18" t="s">
        <v>86</v>
      </c>
      <c r="BK729" s="228">
        <f>ROUND(I729*H729,2)</f>
        <v>0</v>
      </c>
      <c r="BL729" s="18" t="s">
        <v>149</v>
      </c>
      <c r="BM729" s="227" t="s">
        <v>744</v>
      </c>
    </row>
    <row r="730" s="13" customFormat="1">
      <c r="A730" s="13"/>
      <c r="B730" s="229"/>
      <c r="C730" s="230"/>
      <c r="D730" s="231" t="s">
        <v>151</v>
      </c>
      <c r="E730" s="232" t="s">
        <v>1</v>
      </c>
      <c r="F730" s="233" t="s">
        <v>510</v>
      </c>
      <c r="G730" s="230"/>
      <c r="H730" s="232" t="s">
        <v>1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151</v>
      </c>
      <c r="AU730" s="239" t="s">
        <v>88</v>
      </c>
      <c r="AV730" s="13" t="s">
        <v>86</v>
      </c>
      <c r="AW730" s="13" t="s">
        <v>35</v>
      </c>
      <c r="AX730" s="13" t="s">
        <v>78</v>
      </c>
      <c r="AY730" s="239" t="s">
        <v>141</v>
      </c>
    </row>
    <row r="731" s="14" customFormat="1">
      <c r="A731" s="14"/>
      <c r="B731" s="240"/>
      <c r="C731" s="241"/>
      <c r="D731" s="231" t="s">
        <v>151</v>
      </c>
      <c r="E731" s="242" t="s">
        <v>1</v>
      </c>
      <c r="F731" s="243" t="s">
        <v>745</v>
      </c>
      <c r="G731" s="241"/>
      <c r="H731" s="244">
        <v>2.403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0" t="s">
        <v>151</v>
      </c>
      <c r="AU731" s="250" t="s">
        <v>88</v>
      </c>
      <c r="AV731" s="14" t="s">
        <v>88</v>
      </c>
      <c r="AW731" s="14" t="s">
        <v>35</v>
      </c>
      <c r="AX731" s="14" t="s">
        <v>78</v>
      </c>
      <c r="AY731" s="250" t="s">
        <v>141</v>
      </c>
    </row>
    <row r="732" s="15" customFormat="1">
      <c r="A732" s="15"/>
      <c r="B732" s="251"/>
      <c r="C732" s="252"/>
      <c r="D732" s="231" t="s">
        <v>151</v>
      </c>
      <c r="E732" s="253" t="s">
        <v>1</v>
      </c>
      <c r="F732" s="254" t="s">
        <v>159</v>
      </c>
      <c r="G732" s="252"/>
      <c r="H732" s="255">
        <v>2.403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1" t="s">
        <v>151</v>
      </c>
      <c r="AU732" s="261" t="s">
        <v>88</v>
      </c>
      <c r="AV732" s="15" t="s">
        <v>149</v>
      </c>
      <c r="AW732" s="15" t="s">
        <v>35</v>
      </c>
      <c r="AX732" s="15" t="s">
        <v>86</v>
      </c>
      <c r="AY732" s="261" t="s">
        <v>141</v>
      </c>
    </row>
    <row r="733" s="2" customFormat="1" ht="24.15" customHeight="1">
      <c r="A733" s="39"/>
      <c r="B733" s="40"/>
      <c r="C733" s="216" t="s">
        <v>746</v>
      </c>
      <c r="D733" s="216" t="s">
        <v>145</v>
      </c>
      <c r="E733" s="217" t="s">
        <v>747</v>
      </c>
      <c r="F733" s="218" t="s">
        <v>748</v>
      </c>
      <c r="G733" s="219" t="s">
        <v>91</v>
      </c>
      <c r="H733" s="220">
        <v>262</v>
      </c>
      <c r="I733" s="221"/>
      <c r="J733" s="222">
        <f>ROUND(I733*H733,2)</f>
        <v>0</v>
      </c>
      <c r="K733" s="218" t="s">
        <v>148</v>
      </c>
      <c r="L733" s="45"/>
      <c r="M733" s="223" t="s">
        <v>1</v>
      </c>
      <c r="N733" s="224" t="s">
        <v>43</v>
      </c>
      <c r="O733" s="92"/>
      <c r="P733" s="225">
        <f>O733*H733</f>
        <v>0</v>
      </c>
      <c r="Q733" s="225">
        <v>0.00058</v>
      </c>
      <c r="R733" s="225">
        <f>Q733*H733</f>
        <v>0.15196000000000001</v>
      </c>
      <c r="S733" s="225">
        <v>0</v>
      </c>
      <c r="T733" s="226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7" t="s">
        <v>223</v>
      </c>
      <c r="AT733" s="227" t="s">
        <v>145</v>
      </c>
      <c r="AU733" s="227" t="s">
        <v>88</v>
      </c>
      <c r="AY733" s="18" t="s">
        <v>141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18" t="s">
        <v>86</v>
      </c>
      <c r="BK733" s="228">
        <f>ROUND(I733*H733,2)</f>
        <v>0</v>
      </c>
      <c r="BL733" s="18" t="s">
        <v>223</v>
      </c>
      <c r="BM733" s="227" t="s">
        <v>749</v>
      </c>
    </row>
    <row r="734" s="13" customFormat="1">
      <c r="A734" s="13"/>
      <c r="B734" s="229"/>
      <c r="C734" s="230"/>
      <c r="D734" s="231" t="s">
        <v>151</v>
      </c>
      <c r="E734" s="232" t="s">
        <v>1</v>
      </c>
      <c r="F734" s="233" t="s">
        <v>592</v>
      </c>
      <c r="G734" s="230"/>
      <c r="H734" s="232" t="s">
        <v>1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9" t="s">
        <v>151</v>
      </c>
      <c r="AU734" s="239" t="s">
        <v>88</v>
      </c>
      <c r="AV734" s="13" t="s">
        <v>86</v>
      </c>
      <c r="AW734" s="13" t="s">
        <v>35</v>
      </c>
      <c r="AX734" s="13" t="s">
        <v>78</v>
      </c>
      <c r="AY734" s="239" t="s">
        <v>141</v>
      </c>
    </row>
    <row r="735" s="14" customFormat="1">
      <c r="A735" s="14"/>
      <c r="B735" s="240"/>
      <c r="C735" s="241"/>
      <c r="D735" s="231" t="s">
        <v>151</v>
      </c>
      <c r="E735" s="242" t="s">
        <v>1</v>
      </c>
      <c r="F735" s="243" t="s">
        <v>750</v>
      </c>
      <c r="G735" s="241"/>
      <c r="H735" s="244">
        <v>262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0" t="s">
        <v>151</v>
      </c>
      <c r="AU735" s="250" t="s">
        <v>88</v>
      </c>
      <c r="AV735" s="14" t="s">
        <v>88</v>
      </c>
      <c r="AW735" s="14" t="s">
        <v>35</v>
      </c>
      <c r="AX735" s="14" t="s">
        <v>78</v>
      </c>
      <c r="AY735" s="250" t="s">
        <v>141</v>
      </c>
    </row>
    <row r="736" s="15" customFormat="1">
      <c r="A736" s="15"/>
      <c r="B736" s="251"/>
      <c r="C736" s="252"/>
      <c r="D736" s="231" t="s">
        <v>151</v>
      </c>
      <c r="E736" s="253" t="s">
        <v>1</v>
      </c>
      <c r="F736" s="254" t="s">
        <v>159</v>
      </c>
      <c r="G736" s="252"/>
      <c r="H736" s="255">
        <v>262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1" t="s">
        <v>151</v>
      </c>
      <c r="AU736" s="261" t="s">
        <v>88</v>
      </c>
      <c r="AV736" s="15" t="s">
        <v>149</v>
      </c>
      <c r="AW736" s="15" t="s">
        <v>35</v>
      </c>
      <c r="AX736" s="15" t="s">
        <v>86</v>
      </c>
      <c r="AY736" s="261" t="s">
        <v>141</v>
      </c>
    </row>
    <row r="737" s="2" customFormat="1" ht="24.15" customHeight="1">
      <c r="A737" s="39"/>
      <c r="B737" s="40"/>
      <c r="C737" s="262" t="s">
        <v>751</v>
      </c>
      <c r="D737" s="262" t="s">
        <v>177</v>
      </c>
      <c r="E737" s="263" t="s">
        <v>752</v>
      </c>
      <c r="F737" s="264" t="s">
        <v>753</v>
      </c>
      <c r="G737" s="265" t="s">
        <v>244</v>
      </c>
      <c r="H737" s="266">
        <v>26.724</v>
      </c>
      <c r="I737" s="267"/>
      <c r="J737" s="268">
        <f>ROUND(I737*H737,2)</f>
        <v>0</v>
      </c>
      <c r="K737" s="264" t="s">
        <v>148</v>
      </c>
      <c r="L737" s="269"/>
      <c r="M737" s="270" t="s">
        <v>1</v>
      </c>
      <c r="N737" s="271" t="s">
        <v>43</v>
      </c>
      <c r="O737" s="92"/>
      <c r="P737" s="225">
        <f>O737*H737</f>
        <v>0</v>
      </c>
      <c r="Q737" s="225">
        <v>0.029999999999999999</v>
      </c>
      <c r="R737" s="225">
        <f>Q737*H737</f>
        <v>0.80171999999999999</v>
      </c>
      <c r="S737" s="225">
        <v>0</v>
      </c>
      <c r="T737" s="226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7" t="s">
        <v>392</v>
      </c>
      <c r="AT737" s="227" t="s">
        <v>177</v>
      </c>
      <c r="AU737" s="227" t="s">
        <v>88</v>
      </c>
      <c r="AY737" s="18" t="s">
        <v>141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8" t="s">
        <v>86</v>
      </c>
      <c r="BK737" s="228">
        <f>ROUND(I737*H737,2)</f>
        <v>0</v>
      </c>
      <c r="BL737" s="18" t="s">
        <v>223</v>
      </c>
      <c r="BM737" s="227" t="s">
        <v>754</v>
      </c>
    </row>
    <row r="738" s="13" customFormat="1">
      <c r="A738" s="13"/>
      <c r="B738" s="229"/>
      <c r="C738" s="230"/>
      <c r="D738" s="231" t="s">
        <v>151</v>
      </c>
      <c r="E738" s="232" t="s">
        <v>1</v>
      </c>
      <c r="F738" s="233" t="s">
        <v>755</v>
      </c>
      <c r="G738" s="230"/>
      <c r="H738" s="232" t="s">
        <v>1</v>
      </c>
      <c r="I738" s="234"/>
      <c r="J738" s="230"/>
      <c r="K738" s="230"/>
      <c r="L738" s="235"/>
      <c r="M738" s="236"/>
      <c r="N738" s="237"/>
      <c r="O738" s="237"/>
      <c r="P738" s="237"/>
      <c r="Q738" s="237"/>
      <c r="R738" s="237"/>
      <c r="S738" s="237"/>
      <c r="T738" s="23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9" t="s">
        <v>151</v>
      </c>
      <c r="AU738" s="239" t="s">
        <v>88</v>
      </c>
      <c r="AV738" s="13" t="s">
        <v>86</v>
      </c>
      <c r="AW738" s="13" t="s">
        <v>35</v>
      </c>
      <c r="AX738" s="13" t="s">
        <v>78</v>
      </c>
      <c r="AY738" s="239" t="s">
        <v>141</v>
      </c>
    </row>
    <row r="739" s="14" customFormat="1">
      <c r="A739" s="14"/>
      <c r="B739" s="240"/>
      <c r="C739" s="241"/>
      <c r="D739" s="231" t="s">
        <v>151</v>
      </c>
      <c r="E739" s="242" t="s">
        <v>1</v>
      </c>
      <c r="F739" s="243" t="s">
        <v>756</v>
      </c>
      <c r="G739" s="241"/>
      <c r="H739" s="244">
        <v>26.724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0" t="s">
        <v>151</v>
      </c>
      <c r="AU739" s="250" t="s">
        <v>88</v>
      </c>
      <c r="AV739" s="14" t="s">
        <v>88</v>
      </c>
      <c r="AW739" s="14" t="s">
        <v>35</v>
      </c>
      <c r="AX739" s="14" t="s">
        <v>86</v>
      </c>
      <c r="AY739" s="250" t="s">
        <v>141</v>
      </c>
    </row>
    <row r="740" s="2" customFormat="1" ht="33" customHeight="1">
      <c r="A740" s="39"/>
      <c r="B740" s="40"/>
      <c r="C740" s="216" t="s">
        <v>757</v>
      </c>
      <c r="D740" s="216" t="s">
        <v>145</v>
      </c>
      <c r="E740" s="217" t="s">
        <v>758</v>
      </c>
      <c r="F740" s="218" t="s">
        <v>759</v>
      </c>
      <c r="G740" s="219" t="s">
        <v>91</v>
      </c>
      <c r="H740" s="220">
        <v>262</v>
      </c>
      <c r="I740" s="221"/>
      <c r="J740" s="222">
        <f>ROUND(I740*H740,2)</f>
        <v>0</v>
      </c>
      <c r="K740" s="218" t="s">
        <v>148</v>
      </c>
      <c r="L740" s="45"/>
      <c r="M740" s="223" t="s">
        <v>1</v>
      </c>
      <c r="N740" s="224" t="s">
        <v>43</v>
      </c>
      <c r="O740" s="92"/>
      <c r="P740" s="225">
        <f>O740*H740</f>
        <v>0</v>
      </c>
      <c r="Q740" s="225">
        <v>0.00012</v>
      </c>
      <c r="R740" s="225">
        <f>Q740*H740</f>
        <v>0.031440000000000003</v>
      </c>
      <c r="S740" s="225">
        <v>0</v>
      </c>
      <c r="T740" s="226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7" t="s">
        <v>223</v>
      </c>
      <c r="AT740" s="227" t="s">
        <v>145</v>
      </c>
      <c r="AU740" s="227" t="s">
        <v>88</v>
      </c>
      <c r="AY740" s="18" t="s">
        <v>141</v>
      </c>
      <c r="BE740" s="228">
        <f>IF(N740="základní",J740,0)</f>
        <v>0</v>
      </c>
      <c r="BF740" s="228">
        <f>IF(N740="snížená",J740,0)</f>
        <v>0</v>
      </c>
      <c r="BG740" s="228">
        <f>IF(N740="zákl. přenesená",J740,0)</f>
        <v>0</v>
      </c>
      <c r="BH740" s="228">
        <f>IF(N740="sníž. přenesená",J740,0)</f>
        <v>0</v>
      </c>
      <c r="BI740" s="228">
        <f>IF(N740="nulová",J740,0)</f>
        <v>0</v>
      </c>
      <c r="BJ740" s="18" t="s">
        <v>86</v>
      </c>
      <c r="BK740" s="228">
        <f>ROUND(I740*H740,2)</f>
        <v>0</v>
      </c>
      <c r="BL740" s="18" t="s">
        <v>223</v>
      </c>
      <c r="BM740" s="227" t="s">
        <v>760</v>
      </c>
    </row>
    <row r="741" s="13" customFormat="1">
      <c r="A741" s="13"/>
      <c r="B741" s="229"/>
      <c r="C741" s="230"/>
      <c r="D741" s="231" t="s">
        <v>151</v>
      </c>
      <c r="E741" s="232" t="s">
        <v>1</v>
      </c>
      <c r="F741" s="233" t="s">
        <v>592</v>
      </c>
      <c r="G741" s="230"/>
      <c r="H741" s="232" t="s">
        <v>1</v>
      </c>
      <c r="I741" s="234"/>
      <c r="J741" s="230"/>
      <c r="K741" s="230"/>
      <c r="L741" s="235"/>
      <c r="M741" s="236"/>
      <c r="N741" s="237"/>
      <c r="O741" s="237"/>
      <c r="P741" s="237"/>
      <c r="Q741" s="237"/>
      <c r="R741" s="237"/>
      <c r="S741" s="237"/>
      <c r="T741" s="23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9" t="s">
        <v>151</v>
      </c>
      <c r="AU741" s="239" t="s">
        <v>88</v>
      </c>
      <c r="AV741" s="13" t="s">
        <v>86</v>
      </c>
      <c r="AW741" s="13" t="s">
        <v>35</v>
      </c>
      <c r="AX741" s="13" t="s">
        <v>78</v>
      </c>
      <c r="AY741" s="239" t="s">
        <v>141</v>
      </c>
    </row>
    <row r="742" s="14" customFormat="1">
      <c r="A742" s="14"/>
      <c r="B742" s="240"/>
      <c r="C742" s="241"/>
      <c r="D742" s="231" t="s">
        <v>151</v>
      </c>
      <c r="E742" s="242" t="s">
        <v>1</v>
      </c>
      <c r="F742" s="243" t="s">
        <v>761</v>
      </c>
      <c r="G742" s="241"/>
      <c r="H742" s="244">
        <v>262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0" t="s">
        <v>151</v>
      </c>
      <c r="AU742" s="250" t="s">
        <v>88</v>
      </c>
      <c r="AV742" s="14" t="s">
        <v>88</v>
      </c>
      <c r="AW742" s="14" t="s">
        <v>35</v>
      </c>
      <c r="AX742" s="14" t="s">
        <v>78</v>
      </c>
      <c r="AY742" s="250" t="s">
        <v>141</v>
      </c>
    </row>
    <row r="743" s="15" customFormat="1">
      <c r="A743" s="15"/>
      <c r="B743" s="251"/>
      <c r="C743" s="252"/>
      <c r="D743" s="231" t="s">
        <v>151</v>
      </c>
      <c r="E743" s="253" t="s">
        <v>1</v>
      </c>
      <c r="F743" s="254" t="s">
        <v>159</v>
      </c>
      <c r="G743" s="252"/>
      <c r="H743" s="255">
        <v>262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1" t="s">
        <v>151</v>
      </c>
      <c r="AU743" s="261" t="s">
        <v>88</v>
      </c>
      <c r="AV743" s="15" t="s">
        <v>149</v>
      </c>
      <c r="AW743" s="15" t="s">
        <v>35</v>
      </c>
      <c r="AX743" s="15" t="s">
        <v>86</v>
      </c>
      <c r="AY743" s="261" t="s">
        <v>141</v>
      </c>
    </row>
    <row r="744" s="2" customFormat="1" ht="16.5" customHeight="1">
      <c r="A744" s="39"/>
      <c r="B744" s="40"/>
      <c r="C744" s="262" t="s">
        <v>762</v>
      </c>
      <c r="D744" s="262" t="s">
        <v>177</v>
      </c>
      <c r="E744" s="263" t="s">
        <v>763</v>
      </c>
      <c r="F744" s="264" t="s">
        <v>764</v>
      </c>
      <c r="G744" s="265" t="s">
        <v>244</v>
      </c>
      <c r="H744" s="266">
        <v>38.75</v>
      </c>
      <c r="I744" s="267"/>
      <c r="J744" s="268">
        <f>ROUND(I744*H744,2)</f>
        <v>0</v>
      </c>
      <c r="K744" s="264" t="s">
        <v>148</v>
      </c>
      <c r="L744" s="269"/>
      <c r="M744" s="270" t="s">
        <v>1</v>
      </c>
      <c r="N744" s="271" t="s">
        <v>43</v>
      </c>
      <c r="O744" s="92"/>
      <c r="P744" s="225">
        <f>O744*H744</f>
        <v>0</v>
      </c>
      <c r="Q744" s="225">
        <v>0.02</v>
      </c>
      <c r="R744" s="225">
        <f>Q744*H744</f>
        <v>0.77500000000000002</v>
      </c>
      <c r="S744" s="225">
        <v>0</v>
      </c>
      <c r="T744" s="226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7" t="s">
        <v>392</v>
      </c>
      <c r="AT744" s="227" t="s">
        <v>177</v>
      </c>
      <c r="AU744" s="227" t="s">
        <v>88</v>
      </c>
      <c r="AY744" s="18" t="s">
        <v>141</v>
      </c>
      <c r="BE744" s="228">
        <f>IF(N744="základní",J744,0)</f>
        <v>0</v>
      </c>
      <c r="BF744" s="228">
        <f>IF(N744="snížená",J744,0)</f>
        <v>0</v>
      </c>
      <c r="BG744" s="228">
        <f>IF(N744="zákl. přenesená",J744,0)</f>
        <v>0</v>
      </c>
      <c r="BH744" s="228">
        <f>IF(N744="sníž. přenesená",J744,0)</f>
        <v>0</v>
      </c>
      <c r="BI744" s="228">
        <f>IF(N744="nulová",J744,0)</f>
        <v>0</v>
      </c>
      <c r="BJ744" s="18" t="s">
        <v>86</v>
      </c>
      <c r="BK744" s="228">
        <f>ROUND(I744*H744,2)</f>
        <v>0</v>
      </c>
      <c r="BL744" s="18" t="s">
        <v>223</v>
      </c>
      <c r="BM744" s="227" t="s">
        <v>765</v>
      </c>
    </row>
    <row r="745" s="13" customFormat="1">
      <c r="A745" s="13"/>
      <c r="B745" s="229"/>
      <c r="C745" s="230"/>
      <c r="D745" s="231" t="s">
        <v>151</v>
      </c>
      <c r="E745" s="232" t="s">
        <v>1</v>
      </c>
      <c r="F745" s="233" t="s">
        <v>755</v>
      </c>
      <c r="G745" s="230"/>
      <c r="H745" s="232" t="s">
        <v>1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151</v>
      </c>
      <c r="AU745" s="239" t="s">
        <v>88</v>
      </c>
      <c r="AV745" s="13" t="s">
        <v>86</v>
      </c>
      <c r="AW745" s="13" t="s">
        <v>35</v>
      </c>
      <c r="AX745" s="13" t="s">
        <v>78</v>
      </c>
      <c r="AY745" s="239" t="s">
        <v>141</v>
      </c>
    </row>
    <row r="746" s="14" customFormat="1">
      <c r="A746" s="14"/>
      <c r="B746" s="240"/>
      <c r="C746" s="241"/>
      <c r="D746" s="231" t="s">
        <v>151</v>
      </c>
      <c r="E746" s="242" t="s">
        <v>1</v>
      </c>
      <c r="F746" s="243" t="s">
        <v>766</v>
      </c>
      <c r="G746" s="241"/>
      <c r="H746" s="244">
        <v>38.75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151</v>
      </c>
      <c r="AU746" s="250" t="s">
        <v>88</v>
      </c>
      <c r="AV746" s="14" t="s">
        <v>88</v>
      </c>
      <c r="AW746" s="14" t="s">
        <v>35</v>
      </c>
      <c r="AX746" s="14" t="s">
        <v>86</v>
      </c>
      <c r="AY746" s="250" t="s">
        <v>141</v>
      </c>
    </row>
    <row r="747" s="2" customFormat="1" ht="24.15" customHeight="1">
      <c r="A747" s="39"/>
      <c r="B747" s="40"/>
      <c r="C747" s="216" t="s">
        <v>767</v>
      </c>
      <c r="D747" s="216" t="s">
        <v>145</v>
      </c>
      <c r="E747" s="217" t="s">
        <v>768</v>
      </c>
      <c r="F747" s="218" t="s">
        <v>769</v>
      </c>
      <c r="G747" s="219" t="s">
        <v>467</v>
      </c>
      <c r="H747" s="220">
        <v>1.8400000000000001</v>
      </c>
      <c r="I747" s="221"/>
      <c r="J747" s="222">
        <f>ROUND(I747*H747,2)</f>
        <v>0</v>
      </c>
      <c r="K747" s="218" t="s">
        <v>148</v>
      </c>
      <c r="L747" s="45"/>
      <c r="M747" s="223" t="s">
        <v>1</v>
      </c>
      <c r="N747" s="224" t="s">
        <v>43</v>
      </c>
      <c r="O747" s="92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7" t="s">
        <v>223</v>
      </c>
      <c r="AT747" s="227" t="s">
        <v>145</v>
      </c>
      <c r="AU747" s="227" t="s">
        <v>88</v>
      </c>
      <c r="AY747" s="18" t="s">
        <v>141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8" t="s">
        <v>86</v>
      </c>
      <c r="BK747" s="228">
        <f>ROUND(I747*H747,2)</f>
        <v>0</v>
      </c>
      <c r="BL747" s="18" t="s">
        <v>223</v>
      </c>
      <c r="BM747" s="227" t="s">
        <v>770</v>
      </c>
    </row>
    <row r="748" s="12" customFormat="1" ht="22.8" customHeight="1">
      <c r="A748" s="12"/>
      <c r="B748" s="200"/>
      <c r="C748" s="201"/>
      <c r="D748" s="202" t="s">
        <v>77</v>
      </c>
      <c r="E748" s="214" t="s">
        <v>771</v>
      </c>
      <c r="F748" s="214" t="s">
        <v>772</v>
      </c>
      <c r="G748" s="201"/>
      <c r="H748" s="201"/>
      <c r="I748" s="204"/>
      <c r="J748" s="215">
        <f>BK748</f>
        <v>0</v>
      </c>
      <c r="K748" s="201"/>
      <c r="L748" s="206"/>
      <c r="M748" s="207"/>
      <c r="N748" s="208"/>
      <c r="O748" s="208"/>
      <c r="P748" s="209">
        <f>SUM(P749:P751)</f>
        <v>0</v>
      </c>
      <c r="Q748" s="208"/>
      <c r="R748" s="209">
        <f>SUM(R749:R751)</f>
        <v>0.0049050000000000005</v>
      </c>
      <c r="S748" s="208"/>
      <c r="T748" s="210">
        <f>SUM(T749:T751)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11" t="s">
        <v>88</v>
      </c>
      <c r="AT748" s="212" t="s">
        <v>77</v>
      </c>
      <c r="AU748" s="212" t="s">
        <v>86</v>
      </c>
      <c r="AY748" s="211" t="s">
        <v>141</v>
      </c>
      <c r="BK748" s="213">
        <f>SUM(BK749:BK751)</f>
        <v>0</v>
      </c>
    </row>
    <row r="749" s="2" customFormat="1" ht="21.75" customHeight="1">
      <c r="A749" s="39"/>
      <c r="B749" s="40"/>
      <c r="C749" s="216" t="s">
        <v>773</v>
      </c>
      <c r="D749" s="216" t="s">
        <v>145</v>
      </c>
      <c r="E749" s="217" t="s">
        <v>774</v>
      </c>
      <c r="F749" s="218" t="s">
        <v>775</v>
      </c>
      <c r="G749" s="219" t="s">
        <v>169</v>
      </c>
      <c r="H749" s="220">
        <v>4.5</v>
      </c>
      <c r="I749" s="221"/>
      <c r="J749" s="222">
        <f>ROUND(I749*H749,2)</f>
        <v>0</v>
      </c>
      <c r="K749" s="218" t="s">
        <v>148</v>
      </c>
      <c r="L749" s="45"/>
      <c r="M749" s="223" t="s">
        <v>1</v>
      </c>
      <c r="N749" s="224" t="s">
        <v>43</v>
      </c>
      <c r="O749" s="92"/>
      <c r="P749" s="225">
        <f>O749*H749</f>
        <v>0</v>
      </c>
      <c r="Q749" s="225">
        <v>0.00109</v>
      </c>
      <c r="R749" s="225">
        <f>Q749*H749</f>
        <v>0.0049050000000000005</v>
      </c>
      <c r="S749" s="225">
        <v>0</v>
      </c>
      <c r="T749" s="22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7" t="s">
        <v>223</v>
      </c>
      <c r="AT749" s="227" t="s">
        <v>145</v>
      </c>
      <c r="AU749" s="227" t="s">
        <v>88</v>
      </c>
      <c r="AY749" s="18" t="s">
        <v>141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18" t="s">
        <v>86</v>
      </c>
      <c r="BK749" s="228">
        <f>ROUND(I749*H749,2)</f>
        <v>0</v>
      </c>
      <c r="BL749" s="18" t="s">
        <v>223</v>
      </c>
      <c r="BM749" s="227" t="s">
        <v>776</v>
      </c>
    </row>
    <row r="750" s="14" customFormat="1">
      <c r="A750" s="14"/>
      <c r="B750" s="240"/>
      <c r="C750" s="241"/>
      <c r="D750" s="231" t="s">
        <v>151</v>
      </c>
      <c r="E750" s="242" t="s">
        <v>1</v>
      </c>
      <c r="F750" s="243" t="s">
        <v>777</v>
      </c>
      <c r="G750" s="241"/>
      <c r="H750" s="244">
        <v>4.5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0" t="s">
        <v>151</v>
      </c>
      <c r="AU750" s="250" t="s">
        <v>88</v>
      </c>
      <c r="AV750" s="14" t="s">
        <v>88</v>
      </c>
      <c r="AW750" s="14" t="s">
        <v>35</v>
      </c>
      <c r="AX750" s="14" t="s">
        <v>86</v>
      </c>
      <c r="AY750" s="250" t="s">
        <v>141</v>
      </c>
    </row>
    <row r="751" s="2" customFormat="1" ht="24.15" customHeight="1">
      <c r="A751" s="39"/>
      <c r="B751" s="40"/>
      <c r="C751" s="216" t="s">
        <v>778</v>
      </c>
      <c r="D751" s="216" t="s">
        <v>145</v>
      </c>
      <c r="E751" s="217" t="s">
        <v>779</v>
      </c>
      <c r="F751" s="218" t="s">
        <v>780</v>
      </c>
      <c r="G751" s="219" t="s">
        <v>467</v>
      </c>
      <c r="H751" s="220">
        <v>0.0050000000000000001</v>
      </c>
      <c r="I751" s="221"/>
      <c r="J751" s="222">
        <f>ROUND(I751*H751,2)</f>
        <v>0</v>
      </c>
      <c r="K751" s="218" t="s">
        <v>148</v>
      </c>
      <c r="L751" s="45"/>
      <c r="M751" s="223" t="s">
        <v>1</v>
      </c>
      <c r="N751" s="224" t="s">
        <v>43</v>
      </c>
      <c r="O751" s="92"/>
      <c r="P751" s="225">
        <f>O751*H751</f>
        <v>0</v>
      </c>
      <c r="Q751" s="225">
        <v>0</v>
      </c>
      <c r="R751" s="225">
        <f>Q751*H751</f>
        <v>0</v>
      </c>
      <c r="S751" s="225">
        <v>0</v>
      </c>
      <c r="T751" s="226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7" t="s">
        <v>223</v>
      </c>
      <c r="AT751" s="227" t="s">
        <v>145</v>
      </c>
      <c r="AU751" s="227" t="s">
        <v>88</v>
      </c>
      <c r="AY751" s="18" t="s">
        <v>141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18" t="s">
        <v>86</v>
      </c>
      <c r="BK751" s="228">
        <f>ROUND(I751*H751,2)</f>
        <v>0</v>
      </c>
      <c r="BL751" s="18" t="s">
        <v>223</v>
      </c>
      <c r="BM751" s="227" t="s">
        <v>781</v>
      </c>
    </row>
    <row r="752" s="12" customFormat="1" ht="22.8" customHeight="1">
      <c r="A752" s="12"/>
      <c r="B752" s="200"/>
      <c r="C752" s="201"/>
      <c r="D752" s="202" t="s">
        <v>77</v>
      </c>
      <c r="E752" s="214" t="s">
        <v>782</v>
      </c>
      <c r="F752" s="214" t="s">
        <v>783</v>
      </c>
      <c r="G752" s="201"/>
      <c r="H752" s="201"/>
      <c r="I752" s="204"/>
      <c r="J752" s="215">
        <f>BK752</f>
        <v>0</v>
      </c>
      <c r="K752" s="201"/>
      <c r="L752" s="206"/>
      <c r="M752" s="207"/>
      <c r="N752" s="208"/>
      <c r="O752" s="208"/>
      <c r="P752" s="209">
        <f>P753</f>
        <v>0</v>
      </c>
      <c r="Q752" s="208"/>
      <c r="R752" s="209">
        <f>R753</f>
        <v>0</v>
      </c>
      <c r="S752" s="208"/>
      <c r="T752" s="210">
        <f>T753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11" t="s">
        <v>88</v>
      </c>
      <c r="AT752" s="212" t="s">
        <v>77</v>
      </c>
      <c r="AU752" s="212" t="s">
        <v>86</v>
      </c>
      <c r="AY752" s="211" t="s">
        <v>141</v>
      </c>
      <c r="BK752" s="213">
        <f>BK753</f>
        <v>0</v>
      </c>
    </row>
    <row r="753" s="2" customFormat="1" ht="24.15" customHeight="1">
      <c r="A753" s="39"/>
      <c r="B753" s="40"/>
      <c r="C753" s="216" t="s">
        <v>784</v>
      </c>
      <c r="D753" s="216" t="s">
        <v>145</v>
      </c>
      <c r="E753" s="217" t="s">
        <v>785</v>
      </c>
      <c r="F753" s="218" t="s">
        <v>786</v>
      </c>
      <c r="G753" s="219" t="s">
        <v>787</v>
      </c>
      <c r="H753" s="220">
        <v>1</v>
      </c>
      <c r="I753" s="221"/>
      <c r="J753" s="222">
        <f>ROUND(I753*H753,2)</f>
        <v>0</v>
      </c>
      <c r="K753" s="218" t="s">
        <v>148</v>
      </c>
      <c r="L753" s="45"/>
      <c r="M753" s="223" t="s">
        <v>1</v>
      </c>
      <c r="N753" s="224" t="s">
        <v>43</v>
      </c>
      <c r="O753" s="92"/>
      <c r="P753" s="225">
        <f>O753*H753</f>
        <v>0</v>
      </c>
      <c r="Q753" s="225">
        <v>0</v>
      </c>
      <c r="R753" s="225">
        <f>Q753*H753</f>
        <v>0</v>
      </c>
      <c r="S753" s="225">
        <v>0</v>
      </c>
      <c r="T753" s="226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7" t="s">
        <v>223</v>
      </c>
      <c r="AT753" s="227" t="s">
        <v>145</v>
      </c>
      <c r="AU753" s="227" t="s">
        <v>88</v>
      </c>
      <c r="AY753" s="18" t="s">
        <v>141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18" t="s">
        <v>86</v>
      </c>
      <c r="BK753" s="228">
        <f>ROUND(I753*H753,2)</f>
        <v>0</v>
      </c>
      <c r="BL753" s="18" t="s">
        <v>223</v>
      </c>
      <c r="BM753" s="227" t="s">
        <v>788</v>
      </c>
    </row>
    <row r="754" s="12" customFormat="1" ht="22.8" customHeight="1">
      <c r="A754" s="12"/>
      <c r="B754" s="200"/>
      <c r="C754" s="201"/>
      <c r="D754" s="202" t="s">
        <v>77</v>
      </c>
      <c r="E754" s="214" t="s">
        <v>789</v>
      </c>
      <c r="F754" s="214" t="s">
        <v>790</v>
      </c>
      <c r="G754" s="201"/>
      <c r="H754" s="201"/>
      <c r="I754" s="204"/>
      <c r="J754" s="215">
        <f>BK754</f>
        <v>0</v>
      </c>
      <c r="K754" s="201"/>
      <c r="L754" s="206"/>
      <c r="M754" s="207"/>
      <c r="N754" s="208"/>
      <c r="O754" s="208"/>
      <c r="P754" s="209">
        <f>SUM(P755:P764)</f>
        <v>0</v>
      </c>
      <c r="Q754" s="208"/>
      <c r="R754" s="209">
        <f>SUM(R755:R764)</f>
        <v>0.066799999999999998</v>
      </c>
      <c r="S754" s="208"/>
      <c r="T754" s="210">
        <f>SUM(T755:T764)</f>
        <v>0.0465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11" t="s">
        <v>88</v>
      </c>
      <c r="AT754" s="212" t="s">
        <v>77</v>
      </c>
      <c r="AU754" s="212" t="s">
        <v>86</v>
      </c>
      <c r="AY754" s="211" t="s">
        <v>141</v>
      </c>
      <c r="BK754" s="213">
        <f>SUM(BK755:BK764)</f>
        <v>0</v>
      </c>
    </row>
    <row r="755" s="2" customFormat="1" ht="33" customHeight="1">
      <c r="A755" s="39"/>
      <c r="B755" s="40"/>
      <c r="C755" s="216" t="s">
        <v>791</v>
      </c>
      <c r="D755" s="216" t="s">
        <v>145</v>
      </c>
      <c r="E755" s="217" t="s">
        <v>792</v>
      </c>
      <c r="F755" s="218" t="s">
        <v>793</v>
      </c>
      <c r="G755" s="219" t="s">
        <v>169</v>
      </c>
      <c r="H755" s="220">
        <v>75</v>
      </c>
      <c r="I755" s="221"/>
      <c r="J755" s="222">
        <f>ROUND(I755*H755,2)</f>
        <v>0</v>
      </c>
      <c r="K755" s="218" t="s">
        <v>148</v>
      </c>
      <c r="L755" s="45"/>
      <c r="M755" s="223" t="s">
        <v>1</v>
      </c>
      <c r="N755" s="224" t="s">
        <v>43</v>
      </c>
      <c r="O755" s="92"/>
      <c r="P755" s="225">
        <f>O755*H755</f>
        <v>0</v>
      </c>
      <c r="Q755" s="225">
        <v>0</v>
      </c>
      <c r="R755" s="225">
        <f>Q755*H755</f>
        <v>0</v>
      </c>
      <c r="S755" s="225">
        <v>0</v>
      </c>
      <c r="T755" s="226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7" t="s">
        <v>223</v>
      </c>
      <c r="AT755" s="227" t="s">
        <v>145</v>
      </c>
      <c r="AU755" s="227" t="s">
        <v>88</v>
      </c>
      <c r="AY755" s="18" t="s">
        <v>141</v>
      </c>
      <c r="BE755" s="228">
        <f>IF(N755="základní",J755,0)</f>
        <v>0</v>
      </c>
      <c r="BF755" s="228">
        <f>IF(N755="snížená",J755,0)</f>
        <v>0</v>
      </c>
      <c r="BG755" s="228">
        <f>IF(N755="zákl. přenesená",J755,0)</f>
        <v>0</v>
      </c>
      <c r="BH755" s="228">
        <f>IF(N755="sníž. přenesená",J755,0)</f>
        <v>0</v>
      </c>
      <c r="BI755" s="228">
        <f>IF(N755="nulová",J755,0)</f>
        <v>0</v>
      </c>
      <c r="BJ755" s="18" t="s">
        <v>86</v>
      </c>
      <c r="BK755" s="228">
        <f>ROUND(I755*H755,2)</f>
        <v>0</v>
      </c>
      <c r="BL755" s="18" t="s">
        <v>223</v>
      </c>
      <c r="BM755" s="227" t="s">
        <v>794</v>
      </c>
    </row>
    <row r="756" s="2" customFormat="1" ht="16.5" customHeight="1">
      <c r="A756" s="39"/>
      <c r="B756" s="40"/>
      <c r="C756" s="262" t="s">
        <v>795</v>
      </c>
      <c r="D756" s="262" t="s">
        <v>177</v>
      </c>
      <c r="E756" s="263" t="s">
        <v>796</v>
      </c>
      <c r="F756" s="264" t="s">
        <v>797</v>
      </c>
      <c r="G756" s="265" t="s">
        <v>798</v>
      </c>
      <c r="H756" s="266">
        <v>46.5</v>
      </c>
      <c r="I756" s="267"/>
      <c r="J756" s="268">
        <f>ROUND(I756*H756,2)</f>
        <v>0</v>
      </c>
      <c r="K756" s="264" t="s">
        <v>148</v>
      </c>
      <c r="L756" s="269"/>
      <c r="M756" s="270" t="s">
        <v>1</v>
      </c>
      <c r="N756" s="271" t="s">
        <v>43</v>
      </c>
      <c r="O756" s="92"/>
      <c r="P756" s="225">
        <f>O756*H756</f>
        <v>0</v>
      </c>
      <c r="Q756" s="225">
        <v>0.001</v>
      </c>
      <c r="R756" s="225">
        <f>Q756*H756</f>
        <v>0.0465</v>
      </c>
      <c r="S756" s="225">
        <v>0</v>
      </c>
      <c r="T756" s="226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7" t="s">
        <v>392</v>
      </c>
      <c r="AT756" s="227" t="s">
        <v>177</v>
      </c>
      <c r="AU756" s="227" t="s">
        <v>88</v>
      </c>
      <c r="AY756" s="18" t="s">
        <v>141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18" t="s">
        <v>86</v>
      </c>
      <c r="BK756" s="228">
        <f>ROUND(I756*H756,2)</f>
        <v>0</v>
      </c>
      <c r="BL756" s="18" t="s">
        <v>223</v>
      </c>
      <c r="BM756" s="227" t="s">
        <v>799</v>
      </c>
    </row>
    <row r="757" s="2" customFormat="1">
      <c r="A757" s="39"/>
      <c r="B757" s="40"/>
      <c r="C757" s="41"/>
      <c r="D757" s="231" t="s">
        <v>554</v>
      </c>
      <c r="E757" s="41"/>
      <c r="F757" s="283" t="s">
        <v>800</v>
      </c>
      <c r="G757" s="41"/>
      <c r="H757" s="41"/>
      <c r="I757" s="284"/>
      <c r="J757" s="41"/>
      <c r="K757" s="41"/>
      <c r="L757" s="45"/>
      <c r="M757" s="285"/>
      <c r="N757" s="286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554</v>
      </c>
      <c r="AU757" s="18" t="s">
        <v>88</v>
      </c>
    </row>
    <row r="758" s="14" customFormat="1">
      <c r="A758" s="14"/>
      <c r="B758" s="240"/>
      <c r="C758" s="241"/>
      <c r="D758" s="231" t="s">
        <v>151</v>
      </c>
      <c r="E758" s="242" t="s">
        <v>1</v>
      </c>
      <c r="F758" s="243" t="s">
        <v>801</v>
      </c>
      <c r="G758" s="241"/>
      <c r="H758" s="244">
        <v>46.5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0" t="s">
        <v>151</v>
      </c>
      <c r="AU758" s="250" t="s">
        <v>88</v>
      </c>
      <c r="AV758" s="14" t="s">
        <v>88</v>
      </c>
      <c r="AW758" s="14" t="s">
        <v>35</v>
      </c>
      <c r="AX758" s="14" t="s">
        <v>86</v>
      </c>
      <c r="AY758" s="250" t="s">
        <v>141</v>
      </c>
    </row>
    <row r="759" s="2" customFormat="1" ht="16.5" customHeight="1">
      <c r="A759" s="39"/>
      <c r="B759" s="40"/>
      <c r="C759" s="262" t="s">
        <v>802</v>
      </c>
      <c r="D759" s="262" t="s">
        <v>177</v>
      </c>
      <c r="E759" s="263" t="s">
        <v>803</v>
      </c>
      <c r="F759" s="264" t="s">
        <v>804</v>
      </c>
      <c r="G759" s="265" t="s">
        <v>667</v>
      </c>
      <c r="H759" s="266">
        <v>75</v>
      </c>
      <c r="I759" s="267"/>
      <c r="J759" s="268">
        <f>ROUND(I759*H759,2)</f>
        <v>0</v>
      </c>
      <c r="K759" s="264" t="s">
        <v>1</v>
      </c>
      <c r="L759" s="269"/>
      <c r="M759" s="270" t="s">
        <v>1</v>
      </c>
      <c r="N759" s="271" t="s">
        <v>43</v>
      </c>
      <c r="O759" s="92"/>
      <c r="P759" s="225">
        <f>O759*H759</f>
        <v>0</v>
      </c>
      <c r="Q759" s="225">
        <v>0.00021000000000000001</v>
      </c>
      <c r="R759" s="225">
        <f>Q759*H759</f>
        <v>0.01575</v>
      </c>
      <c r="S759" s="225">
        <v>0</v>
      </c>
      <c r="T759" s="226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7" t="s">
        <v>392</v>
      </c>
      <c r="AT759" s="227" t="s">
        <v>177</v>
      </c>
      <c r="AU759" s="227" t="s">
        <v>88</v>
      </c>
      <c r="AY759" s="18" t="s">
        <v>141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18" t="s">
        <v>86</v>
      </c>
      <c r="BK759" s="228">
        <f>ROUND(I759*H759,2)</f>
        <v>0</v>
      </c>
      <c r="BL759" s="18" t="s">
        <v>223</v>
      </c>
      <c r="BM759" s="227" t="s">
        <v>805</v>
      </c>
    </row>
    <row r="760" s="2" customFormat="1" ht="24.15" customHeight="1">
      <c r="A760" s="39"/>
      <c r="B760" s="40"/>
      <c r="C760" s="216" t="s">
        <v>806</v>
      </c>
      <c r="D760" s="216" t="s">
        <v>145</v>
      </c>
      <c r="E760" s="217" t="s">
        <v>807</v>
      </c>
      <c r="F760" s="218" t="s">
        <v>808</v>
      </c>
      <c r="G760" s="219" t="s">
        <v>667</v>
      </c>
      <c r="H760" s="220">
        <v>1</v>
      </c>
      <c r="I760" s="221"/>
      <c r="J760" s="222">
        <f>ROUND(I760*H760,2)</f>
        <v>0</v>
      </c>
      <c r="K760" s="218" t="s">
        <v>148</v>
      </c>
      <c r="L760" s="45"/>
      <c r="M760" s="223" t="s">
        <v>1</v>
      </c>
      <c r="N760" s="224" t="s">
        <v>43</v>
      </c>
      <c r="O760" s="92"/>
      <c r="P760" s="225">
        <f>O760*H760</f>
        <v>0</v>
      </c>
      <c r="Q760" s="225">
        <v>0</v>
      </c>
      <c r="R760" s="225">
        <f>Q760*H760</f>
        <v>0</v>
      </c>
      <c r="S760" s="225">
        <v>0</v>
      </c>
      <c r="T760" s="226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7" t="s">
        <v>223</v>
      </c>
      <c r="AT760" s="227" t="s">
        <v>145</v>
      </c>
      <c r="AU760" s="227" t="s">
        <v>88</v>
      </c>
      <c r="AY760" s="18" t="s">
        <v>141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8" t="s">
        <v>86</v>
      </c>
      <c r="BK760" s="228">
        <f>ROUND(I760*H760,2)</f>
        <v>0</v>
      </c>
      <c r="BL760" s="18" t="s">
        <v>223</v>
      </c>
      <c r="BM760" s="227" t="s">
        <v>809</v>
      </c>
    </row>
    <row r="761" s="2" customFormat="1" ht="16.5" customHeight="1">
      <c r="A761" s="39"/>
      <c r="B761" s="40"/>
      <c r="C761" s="262" t="s">
        <v>810</v>
      </c>
      <c r="D761" s="262" t="s">
        <v>177</v>
      </c>
      <c r="E761" s="263" t="s">
        <v>811</v>
      </c>
      <c r="F761" s="264" t="s">
        <v>812</v>
      </c>
      <c r="G761" s="265" t="s">
        <v>667</v>
      </c>
      <c r="H761" s="266">
        <v>1</v>
      </c>
      <c r="I761" s="267"/>
      <c r="J761" s="268">
        <f>ROUND(I761*H761,2)</f>
        <v>0</v>
      </c>
      <c r="K761" s="264" t="s">
        <v>148</v>
      </c>
      <c r="L761" s="269"/>
      <c r="M761" s="270" t="s">
        <v>1</v>
      </c>
      <c r="N761" s="271" t="s">
        <v>43</v>
      </c>
      <c r="O761" s="92"/>
      <c r="P761" s="225">
        <f>O761*H761</f>
        <v>0</v>
      </c>
      <c r="Q761" s="225">
        <v>0.0045500000000000002</v>
      </c>
      <c r="R761" s="225">
        <f>Q761*H761</f>
        <v>0.0045500000000000002</v>
      </c>
      <c r="S761" s="225">
        <v>0</v>
      </c>
      <c r="T761" s="226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7" t="s">
        <v>392</v>
      </c>
      <c r="AT761" s="227" t="s">
        <v>177</v>
      </c>
      <c r="AU761" s="227" t="s">
        <v>88</v>
      </c>
      <c r="AY761" s="18" t="s">
        <v>141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18" t="s">
        <v>86</v>
      </c>
      <c r="BK761" s="228">
        <f>ROUND(I761*H761,2)</f>
        <v>0</v>
      </c>
      <c r="BL761" s="18" t="s">
        <v>223</v>
      </c>
      <c r="BM761" s="227" t="s">
        <v>813</v>
      </c>
    </row>
    <row r="762" s="2" customFormat="1" ht="24.15" customHeight="1">
      <c r="A762" s="39"/>
      <c r="B762" s="40"/>
      <c r="C762" s="216" t="s">
        <v>814</v>
      </c>
      <c r="D762" s="216" t="s">
        <v>145</v>
      </c>
      <c r="E762" s="217" t="s">
        <v>815</v>
      </c>
      <c r="F762" s="218" t="s">
        <v>816</v>
      </c>
      <c r="G762" s="219" t="s">
        <v>667</v>
      </c>
      <c r="H762" s="220">
        <v>1</v>
      </c>
      <c r="I762" s="221"/>
      <c r="J762" s="222">
        <f>ROUND(I762*H762,2)</f>
        <v>0</v>
      </c>
      <c r="K762" s="218" t="s">
        <v>1</v>
      </c>
      <c r="L762" s="45"/>
      <c r="M762" s="223" t="s">
        <v>1</v>
      </c>
      <c r="N762" s="224" t="s">
        <v>43</v>
      </c>
      <c r="O762" s="92"/>
      <c r="P762" s="225">
        <f>O762*H762</f>
        <v>0</v>
      </c>
      <c r="Q762" s="225">
        <v>0</v>
      </c>
      <c r="R762" s="225">
        <f>Q762*H762</f>
        <v>0</v>
      </c>
      <c r="S762" s="225">
        <v>0</v>
      </c>
      <c r="T762" s="226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7" t="s">
        <v>223</v>
      </c>
      <c r="AT762" s="227" t="s">
        <v>145</v>
      </c>
      <c r="AU762" s="227" t="s">
        <v>88</v>
      </c>
      <c r="AY762" s="18" t="s">
        <v>141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18" t="s">
        <v>86</v>
      </c>
      <c r="BK762" s="228">
        <f>ROUND(I762*H762,2)</f>
        <v>0</v>
      </c>
      <c r="BL762" s="18" t="s">
        <v>223</v>
      </c>
      <c r="BM762" s="227" t="s">
        <v>817</v>
      </c>
    </row>
    <row r="763" s="2" customFormat="1" ht="24.15" customHeight="1">
      <c r="A763" s="39"/>
      <c r="B763" s="40"/>
      <c r="C763" s="216" t="s">
        <v>818</v>
      </c>
      <c r="D763" s="216" t="s">
        <v>145</v>
      </c>
      <c r="E763" s="217" t="s">
        <v>819</v>
      </c>
      <c r="F763" s="218" t="s">
        <v>820</v>
      </c>
      <c r="G763" s="219" t="s">
        <v>169</v>
      </c>
      <c r="H763" s="220">
        <v>75</v>
      </c>
      <c r="I763" s="221"/>
      <c r="J763" s="222">
        <f>ROUND(I763*H763,2)</f>
        <v>0</v>
      </c>
      <c r="K763" s="218" t="s">
        <v>1</v>
      </c>
      <c r="L763" s="45"/>
      <c r="M763" s="223" t="s">
        <v>1</v>
      </c>
      <c r="N763" s="224" t="s">
        <v>43</v>
      </c>
      <c r="O763" s="92"/>
      <c r="P763" s="225">
        <f>O763*H763</f>
        <v>0</v>
      </c>
      <c r="Q763" s="225">
        <v>0</v>
      </c>
      <c r="R763" s="225">
        <f>Q763*H763</f>
        <v>0</v>
      </c>
      <c r="S763" s="225">
        <v>0.00062</v>
      </c>
      <c r="T763" s="226">
        <f>S763*H763</f>
        <v>0.0465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27" t="s">
        <v>223</v>
      </c>
      <c r="AT763" s="227" t="s">
        <v>145</v>
      </c>
      <c r="AU763" s="227" t="s">
        <v>88</v>
      </c>
      <c r="AY763" s="18" t="s">
        <v>141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18" t="s">
        <v>86</v>
      </c>
      <c r="BK763" s="228">
        <f>ROUND(I763*H763,2)</f>
        <v>0</v>
      </c>
      <c r="BL763" s="18" t="s">
        <v>223</v>
      </c>
      <c r="BM763" s="227" t="s">
        <v>821</v>
      </c>
    </row>
    <row r="764" s="2" customFormat="1" ht="24.15" customHeight="1">
      <c r="A764" s="39"/>
      <c r="B764" s="40"/>
      <c r="C764" s="216" t="s">
        <v>822</v>
      </c>
      <c r="D764" s="216" t="s">
        <v>145</v>
      </c>
      <c r="E764" s="217" t="s">
        <v>823</v>
      </c>
      <c r="F764" s="218" t="s">
        <v>824</v>
      </c>
      <c r="G764" s="219" t="s">
        <v>467</v>
      </c>
      <c r="H764" s="220">
        <v>0.067000000000000004</v>
      </c>
      <c r="I764" s="221"/>
      <c r="J764" s="222">
        <f>ROUND(I764*H764,2)</f>
        <v>0</v>
      </c>
      <c r="K764" s="218" t="s">
        <v>148</v>
      </c>
      <c r="L764" s="45"/>
      <c r="M764" s="223" t="s">
        <v>1</v>
      </c>
      <c r="N764" s="224" t="s">
        <v>43</v>
      </c>
      <c r="O764" s="92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7" t="s">
        <v>223</v>
      </c>
      <c r="AT764" s="227" t="s">
        <v>145</v>
      </c>
      <c r="AU764" s="227" t="s">
        <v>88</v>
      </c>
      <c r="AY764" s="18" t="s">
        <v>141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18" t="s">
        <v>86</v>
      </c>
      <c r="BK764" s="228">
        <f>ROUND(I764*H764,2)</f>
        <v>0</v>
      </c>
      <c r="BL764" s="18" t="s">
        <v>223</v>
      </c>
      <c r="BM764" s="227" t="s">
        <v>825</v>
      </c>
    </row>
    <row r="765" s="12" customFormat="1" ht="22.8" customHeight="1">
      <c r="A765" s="12"/>
      <c r="B765" s="200"/>
      <c r="C765" s="201"/>
      <c r="D765" s="202" t="s">
        <v>77</v>
      </c>
      <c r="E765" s="214" t="s">
        <v>826</v>
      </c>
      <c r="F765" s="214" t="s">
        <v>827</v>
      </c>
      <c r="G765" s="201"/>
      <c r="H765" s="201"/>
      <c r="I765" s="204"/>
      <c r="J765" s="215">
        <f>BK765</f>
        <v>0</v>
      </c>
      <c r="K765" s="201"/>
      <c r="L765" s="206"/>
      <c r="M765" s="207"/>
      <c r="N765" s="208"/>
      <c r="O765" s="208"/>
      <c r="P765" s="209">
        <f>SUM(P766:P771)</f>
        <v>0</v>
      </c>
      <c r="Q765" s="208"/>
      <c r="R765" s="209">
        <f>SUM(R766:R771)</f>
        <v>0.62349679999999985</v>
      </c>
      <c r="S765" s="208"/>
      <c r="T765" s="210">
        <f>SUM(T766:T771)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11" t="s">
        <v>88</v>
      </c>
      <c r="AT765" s="212" t="s">
        <v>77</v>
      </c>
      <c r="AU765" s="212" t="s">
        <v>86</v>
      </c>
      <c r="AY765" s="211" t="s">
        <v>141</v>
      </c>
      <c r="BK765" s="213">
        <f>SUM(BK766:BK771)</f>
        <v>0</v>
      </c>
    </row>
    <row r="766" s="2" customFormat="1" ht="24.15" customHeight="1">
      <c r="A766" s="39"/>
      <c r="B766" s="40"/>
      <c r="C766" s="216" t="s">
        <v>828</v>
      </c>
      <c r="D766" s="216" t="s">
        <v>145</v>
      </c>
      <c r="E766" s="217" t="s">
        <v>829</v>
      </c>
      <c r="F766" s="218" t="s">
        <v>830</v>
      </c>
      <c r="G766" s="219" t="s">
        <v>91</v>
      </c>
      <c r="H766" s="220">
        <v>38.439999999999998</v>
      </c>
      <c r="I766" s="221"/>
      <c r="J766" s="222">
        <f>ROUND(I766*H766,2)</f>
        <v>0</v>
      </c>
      <c r="K766" s="218" t="s">
        <v>148</v>
      </c>
      <c r="L766" s="45"/>
      <c r="M766" s="223" t="s">
        <v>1</v>
      </c>
      <c r="N766" s="224" t="s">
        <v>43</v>
      </c>
      <c r="O766" s="92"/>
      <c r="P766" s="225">
        <f>O766*H766</f>
        <v>0</v>
      </c>
      <c r="Q766" s="225">
        <v>0.016219999999999998</v>
      </c>
      <c r="R766" s="225">
        <f>Q766*H766</f>
        <v>0.62349679999999985</v>
      </c>
      <c r="S766" s="225">
        <v>0</v>
      </c>
      <c r="T766" s="226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7" t="s">
        <v>149</v>
      </c>
      <c r="AT766" s="227" t="s">
        <v>145</v>
      </c>
      <c r="AU766" s="227" t="s">
        <v>88</v>
      </c>
      <c r="AY766" s="18" t="s">
        <v>141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18" t="s">
        <v>86</v>
      </c>
      <c r="BK766" s="228">
        <f>ROUND(I766*H766,2)</f>
        <v>0</v>
      </c>
      <c r="BL766" s="18" t="s">
        <v>149</v>
      </c>
      <c r="BM766" s="227" t="s">
        <v>831</v>
      </c>
    </row>
    <row r="767" s="2" customFormat="1">
      <c r="A767" s="39"/>
      <c r="B767" s="40"/>
      <c r="C767" s="41"/>
      <c r="D767" s="231" t="s">
        <v>554</v>
      </c>
      <c r="E767" s="41"/>
      <c r="F767" s="283" t="s">
        <v>832</v>
      </c>
      <c r="G767" s="41"/>
      <c r="H767" s="41"/>
      <c r="I767" s="284"/>
      <c r="J767" s="41"/>
      <c r="K767" s="41"/>
      <c r="L767" s="45"/>
      <c r="M767" s="285"/>
      <c r="N767" s="286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554</v>
      </c>
      <c r="AU767" s="18" t="s">
        <v>88</v>
      </c>
    </row>
    <row r="768" s="13" customFormat="1">
      <c r="A768" s="13"/>
      <c r="B768" s="229"/>
      <c r="C768" s="230"/>
      <c r="D768" s="231" t="s">
        <v>151</v>
      </c>
      <c r="E768" s="232" t="s">
        <v>1</v>
      </c>
      <c r="F768" s="233" t="s">
        <v>510</v>
      </c>
      <c r="G768" s="230"/>
      <c r="H768" s="232" t="s">
        <v>1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9" t="s">
        <v>151</v>
      </c>
      <c r="AU768" s="239" t="s">
        <v>88</v>
      </c>
      <c r="AV768" s="13" t="s">
        <v>86</v>
      </c>
      <c r="AW768" s="13" t="s">
        <v>35</v>
      </c>
      <c r="AX768" s="13" t="s">
        <v>78</v>
      </c>
      <c r="AY768" s="239" t="s">
        <v>141</v>
      </c>
    </row>
    <row r="769" s="14" customFormat="1">
      <c r="A769" s="14"/>
      <c r="B769" s="240"/>
      <c r="C769" s="241"/>
      <c r="D769" s="231" t="s">
        <v>151</v>
      </c>
      <c r="E769" s="242" t="s">
        <v>1</v>
      </c>
      <c r="F769" s="243" t="s">
        <v>833</v>
      </c>
      <c r="G769" s="241"/>
      <c r="H769" s="244">
        <v>38.439999999999998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0" t="s">
        <v>151</v>
      </c>
      <c r="AU769" s="250" t="s">
        <v>88</v>
      </c>
      <c r="AV769" s="14" t="s">
        <v>88</v>
      </c>
      <c r="AW769" s="14" t="s">
        <v>35</v>
      </c>
      <c r="AX769" s="14" t="s">
        <v>78</v>
      </c>
      <c r="AY769" s="250" t="s">
        <v>141</v>
      </c>
    </row>
    <row r="770" s="15" customFormat="1">
      <c r="A770" s="15"/>
      <c r="B770" s="251"/>
      <c r="C770" s="252"/>
      <c r="D770" s="231" t="s">
        <v>151</v>
      </c>
      <c r="E770" s="253" t="s">
        <v>1</v>
      </c>
      <c r="F770" s="254" t="s">
        <v>159</v>
      </c>
      <c r="G770" s="252"/>
      <c r="H770" s="255">
        <v>38.439999999999998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1" t="s">
        <v>151</v>
      </c>
      <c r="AU770" s="261" t="s">
        <v>88</v>
      </c>
      <c r="AV770" s="15" t="s">
        <v>149</v>
      </c>
      <c r="AW770" s="15" t="s">
        <v>35</v>
      </c>
      <c r="AX770" s="15" t="s">
        <v>86</v>
      </c>
      <c r="AY770" s="261" t="s">
        <v>141</v>
      </c>
    </row>
    <row r="771" s="2" customFormat="1" ht="24.15" customHeight="1">
      <c r="A771" s="39"/>
      <c r="B771" s="40"/>
      <c r="C771" s="216" t="s">
        <v>834</v>
      </c>
      <c r="D771" s="216" t="s">
        <v>145</v>
      </c>
      <c r="E771" s="217" t="s">
        <v>835</v>
      </c>
      <c r="F771" s="218" t="s">
        <v>836</v>
      </c>
      <c r="G771" s="219" t="s">
        <v>467</v>
      </c>
      <c r="H771" s="220">
        <v>0.623</v>
      </c>
      <c r="I771" s="221"/>
      <c r="J771" s="222">
        <f>ROUND(I771*H771,2)</f>
        <v>0</v>
      </c>
      <c r="K771" s="218" t="s">
        <v>148</v>
      </c>
      <c r="L771" s="45"/>
      <c r="M771" s="223" t="s">
        <v>1</v>
      </c>
      <c r="N771" s="224" t="s">
        <v>43</v>
      </c>
      <c r="O771" s="92"/>
      <c r="P771" s="225">
        <f>O771*H771</f>
        <v>0</v>
      </c>
      <c r="Q771" s="225">
        <v>0</v>
      </c>
      <c r="R771" s="225">
        <f>Q771*H771</f>
        <v>0</v>
      </c>
      <c r="S771" s="225">
        <v>0</v>
      </c>
      <c r="T771" s="226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7" t="s">
        <v>223</v>
      </c>
      <c r="AT771" s="227" t="s">
        <v>145</v>
      </c>
      <c r="AU771" s="227" t="s">
        <v>88</v>
      </c>
      <c r="AY771" s="18" t="s">
        <v>141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18" t="s">
        <v>86</v>
      </c>
      <c r="BK771" s="228">
        <f>ROUND(I771*H771,2)</f>
        <v>0</v>
      </c>
      <c r="BL771" s="18" t="s">
        <v>223</v>
      </c>
      <c r="BM771" s="227" t="s">
        <v>837</v>
      </c>
    </row>
    <row r="772" s="12" customFormat="1" ht="22.8" customHeight="1">
      <c r="A772" s="12"/>
      <c r="B772" s="200"/>
      <c r="C772" s="201"/>
      <c r="D772" s="202" t="s">
        <v>77</v>
      </c>
      <c r="E772" s="214" t="s">
        <v>838</v>
      </c>
      <c r="F772" s="214" t="s">
        <v>839</v>
      </c>
      <c r="G772" s="201"/>
      <c r="H772" s="201"/>
      <c r="I772" s="204"/>
      <c r="J772" s="215">
        <f>BK772</f>
        <v>0</v>
      </c>
      <c r="K772" s="201"/>
      <c r="L772" s="206"/>
      <c r="M772" s="207"/>
      <c r="N772" s="208"/>
      <c r="O772" s="208"/>
      <c r="P772" s="209">
        <f>SUM(P773:P829)</f>
        <v>0</v>
      </c>
      <c r="Q772" s="208"/>
      <c r="R772" s="209">
        <f>SUM(R773:R829)</f>
        <v>0.28178979999999998</v>
      </c>
      <c r="S772" s="208"/>
      <c r="T772" s="210">
        <f>SUM(T773:T829)</f>
        <v>0.50279171999999994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11" t="s">
        <v>88</v>
      </c>
      <c r="AT772" s="212" t="s">
        <v>77</v>
      </c>
      <c r="AU772" s="212" t="s">
        <v>86</v>
      </c>
      <c r="AY772" s="211" t="s">
        <v>141</v>
      </c>
      <c r="BK772" s="213">
        <f>SUM(BK773:BK829)</f>
        <v>0</v>
      </c>
    </row>
    <row r="773" s="2" customFormat="1" ht="16.5" customHeight="1">
      <c r="A773" s="39"/>
      <c r="B773" s="40"/>
      <c r="C773" s="216" t="s">
        <v>443</v>
      </c>
      <c r="D773" s="216" t="s">
        <v>145</v>
      </c>
      <c r="E773" s="217" t="s">
        <v>840</v>
      </c>
      <c r="F773" s="218" t="s">
        <v>841</v>
      </c>
      <c r="G773" s="219" t="s">
        <v>91</v>
      </c>
      <c r="H773" s="220">
        <v>36.037999999999997</v>
      </c>
      <c r="I773" s="221"/>
      <c r="J773" s="222">
        <f>ROUND(I773*H773,2)</f>
        <v>0</v>
      </c>
      <c r="K773" s="218" t="s">
        <v>148</v>
      </c>
      <c r="L773" s="45"/>
      <c r="M773" s="223" t="s">
        <v>1</v>
      </c>
      <c r="N773" s="224" t="s">
        <v>43</v>
      </c>
      <c r="O773" s="92"/>
      <c r="P773" s="225">
        <f>O773*H773</f>
        <v>0</v>
      </c>
      <c r="Q773" s="225">
        <v>0</v>
      </c>
      <c r="R773" s="225">
        <f>Q773*H773</f>
        <v>0</v>
      </c>
      <c r="S773" s="225">
        <v>0.00594</v>
      </c>
      <c r="T773" s="226">
        <f>S773*H773</f>
        <v>0.21406571999999999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7" t="s">
        <v>149</v>
      </c>
      <c r="AT773" s="227" t="s">
        <v>145</v>
      </c>
      <c r="AU773" s="227" t="s">
        <v>88</v>
      </c>
      <c r="AY773" s="18" t="s">
        <v>141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18" t="s">
        <v>86</v>
      </c>
      <c r="BK773" s="228">
        <f>ROUND(I773*H773,2)</f>
        <v>0</v>
      </c>
      <c r="BL773" s="18" t="s">
        <v>149</v>
      </c>
      <c r="BM773" s="227" t="s">
        <v>842</v>
      </c>
    </row>
    <row r="774" s="13" customFormat="1">
      <c r="A774" s="13"/>
      <c r="B774" s="229"/>
      <c r="C774" s="230"/>
      <c r="D774" s="231" t="s">
        <v>151</v>
      </c>
      <c r="E774" s="232" t="s">
        <v>1</v>
      </c>
      <c r="F774" s="233" t="s">
        <v>843</v>
      </c>
      <c r="G774" s="230"/>
      <c r="H774" s="232" t="s">
        <v>1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9" t="s">
        <v>151</v>
      </c>
      <c r="AU774" s="239" t="s">
        <v>88</v>
      </c>
      <c r="AV774" s="13" t="s">
        <v>86</v>
      </c>
      <c r="AW774" s="13" t="s">
        <v>35</v>
      </c>
      <c r="AX774" s="13" t="s">
        <v>78</v>
      </c>
      <c r="AY774" s="239" t="s">
        <v>141</v>
      </c>
    </row>
    <row r="775" s="14" customFormat="1">
      <c r="A775" s="14"/>
      <c r="B775" s="240"/>
      <c r="C775" s="241"/>
      <c r="D775" s="231" t="s">
        <v>151</v>
      </c>
      <c r="E775" s="242" t="s">
        <v>1</v>
      </c>
      <c r="F775" s="243" t="s">
        <v>844</v>
      </c>
      <c r="G775" s="241"/>
      <c r="H775" s="244">
        <v>36.037999999999997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0" t="s">
        <v>151</v>
      </c>
      <c r="AU775" s="250" t="s">
        <v>88</v>
      </c>
      <c r="AV775" s="14" t="s">
        <v>88</v>
      </c>
      <c r="AW775" s="14" t="s">
        <v>35</v>
      </c>
      <c r="AX775" s="14" t="s">
        <v>86</v>
      </c>
      <c r="AY775" s="250" t="s">
        <v>141</v>
      </c>
    </row>
    <row r="776" s="2" customFormat="1" ht="24.15" customHeight="1">
      <c r="A776" s="39"/>
      <c r="B776" s="40"/>
      <c r="C776" s="216" t="s">
        <v>845</v>
      </c>
      <c r="D776" s="216" t="s">
        <v>145</v>
      </c>
      <c r="E776" s="217" t="s">
        <v>846</v>
      </c>
      <c r="F776" s="218" t="s">
        <v>847</v>
      </c>
      <c r="G776" s="219" t="s">
        <v>169</v>
      </c>
      <c r="H776" s="220">
        <v>33.75</v>
      </c>
      <c r="I776" s="221"/>
      <c r="J776" s="222">
        <f>ROUND(I776*H776,2)</f>
        <v>0</v>
      </c>
      <c r="K776" s="218" t="s">
        <v>148</v>
      </c>
      <c r="L776" s="45"/>
      <c r="M776" s="223" t="s">
        <v>1</v>
      </c>
      <c r="N776" s="224" t="s">
        <v>43</v>
      </c>
      <c r="O776" s="92"/>
      <c r="P776" s="225">
        <f>O776*H776</f>
        <v>0</v>
      </c>
      <c r="Q776" s="225">
        <v>0</v>
      </c>
      <c r="R776" s="225">
        <f>Q776*H776</f>
        <v>0</v>
      </c>
      <c r="S776" s="225">
        <v>0.00191</v>
      </c>
      <c r="T776" s="226">
        <f>S776*H776</f>
        <v>0.064462500000000006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7" t="s">
        <v>149</v>
      </c>
      <c r="AT776" s="227" t="s">
        <v>145</v>
      </c>
      <c r="AU776" s="227" t="s">
        <v>88</v>
      </c>
      <c r="AY776" s="18" t="s">
        <v>141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8" t="s">
        <v>86</v>
      </c>
      <c r="BK776" s="228">
        <f>ROUND(I776*H776,2)</f>
        <v>0</v>
      </c>
      <c r="BL776" s="18" t="s">
        <v>149</v>
      </c>
      <c r="BM776" s="227" t="s">
        <v>848</v>
      </c>
    </row>
    <row r="777" s="13" customFormat="1">
      <c r="A777" s="13"/>
      <c r="B777" s="229"/>
      <c r="C777" s="230"/>
      <c r="D777" s="231" t="s">
        <v>151</v>
      </c>
      <c r="E777" s="232" t="s">
        <v>1</v>
      </c>
      <c r="F777" s="233" t="s">
        <v>156</v>
      </c>
      <c r="G777" s="230"/>
      <c r="H777" s="232" t="s">
        <v>1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151</v>
      </c>
      <c r="AU777" s="239" t="s">
        <v>88</v>
      </c>
      <c r="AV777" s="13" t="s">
        <v>86</v>
      </c>
      <c r="AW777" s="13" t="s">
        <v>35</v>
      </c>
      <c r="AX777" s="13" t="s">
        <v>78</v>
      </c>
      <c r="AY777" s="239" t="s">
        <v>141</v>
      </c>
    </row>
    <row r="778" s="14" customFormat="1">
      <c r="A778" s="14"/>
      <c r="B778" s="240"/>
      <c r="C778" s="241"/>
      <c r="D778" s="231" t="s">
        <v>151</v>
      </c>
      <c r="E778" s="242" t="s">
        <v>1</v>
      </c>
      <c r="F778" s="243" t="s">
        <v>849</v>
      </c>
      <c r="G778" s="241"/>
      <c r="H778" s="244">
        <v>33.75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0" t="s">
        <v>151</v>
      </c>
      <c r="AU778" s="250" t="s">
        <v>88</v>
      </c>
      <c r="AV778" s="14" t="s">
        <v>88</v>
      </c>
      <c r="AW778" s="14" t="s">
        <v>35</v>
      </c>
      <c r="AX778" s="14" t="s">
        <v>86</v>
      </c>
      <c r="AY778" s="250" t="s">
        <v>141</v>
      </c>
    </row>
    <row r="779" s="2" customFormat="1" ht="16.5" customHeight="1">
      <c r="A779" s="39"/>
      <c r="B779" s="40"/>
      <c r="C779" s="216" t="s">
        <v>850</v>
      </c>
      <c r="D779" s="216" t="s">
        <v>145</v>
      </c>
      <c r="E779" s="217" t="s">
        <v>851</v>
      </c>
      <c r="F779" s="218" t="s">
        <v>852</v>
      </c>
      <c r="G779" s="219" t="s">
        <v>169</v>
      </c>
      <c r="H779" s="220">
        <v>16.649999999999999</v>
      </c>
      <c r="I779" s="221"/>
      <c r="J779" s="222">
        <f>ROUND(I779*H779,2)</f>
        <v>0</v>
      </c>
      <c r="K779" s="218" t="s">
        <v>148</v>
      </c>
      <c r="L779" s="45"/>
      <c r="M779" s="223" t="s">
        <v>1</v>
      </c>
      <c r="N779" s="224" t="s">
        <v>43</v>
      </c>
      <c r="O779" s="92"/>
      <c r="P779" s="225">
        <f>O779*H779</f>
        <v>0</v>
      </c>
      <c r="Q779" s="225">
        <v>0</v>
      </c>
      <c r="R779" s="225">
        <f>Q779*H779</f>
        <v>0</v>
      </c>
      <c r="S779" s="225">
        <v>0.00175</v>
      </c>
      <c r="T779" s="226">
        <f>S779*H779</f>
        <v>0.029137499999999997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7" t="s">
        <v>149</v>
      </c>
      <c r="AT779" s="227" t="s">
        <v>145</v>
      </c>
      <c r="AU779" s="227" t="s">
        <v>88</v>
      </c>
      <c r="AY779" s="18" t="s">
        <v>141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18" t="s">
        <v>86</v>
      </c>
      <c r="BK779" s="228">
        <f>ROUND(I779*H779,2)</f>
        <v>0</v>
      </c>
      <c r="BL779" s="18" t="s">
        <v>149</v>
      </c>
      <c r="BM779" s="227" t="s">
        <v>853</v>
      </c>
    </row>
    <row r="780" s="14" customFormat="1">
      <c r="A780" s="14"/>
      <c r="B780" s="240"/>
      <c r="C780" s="241"/>
      <c r="D780" s="231" t="s">
        <v>151</v>
      </c>
      <c r="E780" s="242" t="s">
        <v>1</v>
      </c>
      <c r="F780" s="243" t="s">
        <v>854</v>
      </c>
      <c r="G780" s="241"/>
      <c r="H780" s="244">
        <v>16.649999999999999</v>
      </c>
      <c r="I780" s="245"/>
      <c r="J780" s="241"/>
      <c r="K780" s="241"/>
      <c r="L780" s="246"/>
      <c r="M780" s="247"/>
      <c r="N780" s="248"/>
      <c r="O780" s="248"/>
      <c r="P780" s="248"/>
      <c r="Q780" s="248"/>
      <c r="R780" s="248"/>
      <c r="S780" s="248"/>
      <c r="T780" s="24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0" t="s">
        <v>151</v>
      </c>
      <c r="AU780" s="250" t="s">
        <v>88</v>
      </c>
      <c r="AV780" s="14" t="s">
        <v>88</v>
      </c>
      <c r="AW780" s="14" t="s">
        <v>35</v>
      </c>
      <c r="AX780" s="14" t="s">
        <v>86</v>
      </c>
      <c r="AY780" s="250" t="s">
        <v>141</v>
      </c>
    </row>
    <row r="781" s="2" customFormat="1" ht="16.5" customHeight="1">
      <c r="A781" s="39"/>
      <c r="B781" s="40"/>
      <c r="C781" s="216" t="s">
        <v>855</v>
      </c>
      <c r="D781" s="216" t="s">
        <v>145</v>
      </c>
      <c r="E781" s="217" t="s">
        <v>856</v>
      </c>
      <c r="F781" s="218" t="s">
        <v>857</v>
      </c>
      <c r="G781" s="219" t="s">
        <v>91</v>
      </c>
      <c r="H781" s="220">
        <v>11.775</v>
      </c>
      <c r="I781" s="221"/>
      <c r="J781" s="222">
        <f>ROUND(I781*H781,2)</f>
        <v>0</v>
      </c>
      <c r="K781" s="218" t="s">
        <v>148</v>
      </c>
      <c r="L781" s="45"/>
      <c r="M781" s="223" t="s">
        <v>1</v>
      </c>
      <c r="N781" s="224" t="s">
        <v>43</v>
      </c>
      <c r="O781" s="92"/>
      <c r="P781" s="225">
        <f>O781*H781</f>
        <v>0</v>
      </c>
      <c r="Q781" s="225">
        <v>0</v>
      </c>
      <c r="R781" s="225">
        <f>Q781*H781</f>
        <v>0</v>
      </c>
      <c r="S781" s="225">
        <v>0.0058399999999999997</v>
      </c>
      <c r="T781" s="226">
        <f>S781*H781</f>
        <v>0.068765999999999994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7" t="s">
        <v>149</v>
      </c>
      <c r="AT781" s="227" t="s">
        <v>145</v>
      </c>
      <c r="AU781" s="227" t="s">
        <v>88</v>
      </c>
      <c r="AY781" s="18" t="s">
        <v>141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18" t="s">
        <v>86</v>
      </c>
      <c r="BK781" s="228">
        <f>ROUND(I781*H781,2)</f>
        <v>0</v>
      </c>
      <c r="BL781" s="18" t="s">
        <v>149</v>
      </c>
      <c r="BM781" s="227" t="s">
        <v>858</v>
      </c>
    </row>
    <row r="782" s="13" customFormat="1">
      <c r="A782" s="13"/>
      <c r="B782" s="229"/>
      <c r="C782" s="230"/>
      <c r="D782" s="231" t="s">
        <v>151</v>
      </c>
      <c r="E782" s="232" t="s">
        <v>1</v>
      </c>
      <c r="F782" s="233" t="s">
        <v>156</v>
      </c>
      <c r="G782" s="230"/>
      <c r="H782" s="232" t="s">
        <v>1</v>
      </c>
      <c r="I782" s="234"/>
      <c r="J782" s="230"/>
      <c r="K782" s="230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151</v>
      </c>
      <c r="AU782" s="239" t="s">
        <v>88</v>
      </c>
      <c r="AV782" s="13" t="s">
        <v>86</v>
      </c>
      <c r="AW782" s="13" t="s">
        <v>35</v>
      </c>
      <c r="AX782" s="13" t="s">
        <v>78</v>
      </c>
      <c r="AY782" s="239" t="s">
        <v>141</v>
      </c>
    </row>
    <row r="783" s="14" customFormat="1">
      <c r="A783" s="14"/>
      <c r="B783" s="240"/>
      <c r="C783" s="241"/>
      <c r="D783" s="231" t="s">
        <v>151</v>
      </c>
      <c r="E783" s="242" t="s">
        <v>1</v>
      </c>
      <c r="F783" s="243" t="s">
        <v>859</v>
      </c>
      <c r="G783" s="241"/>
      <c r="H783" s="244">
        <v>4.5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0" t="s">
        <v>151</v>
      </c>
      <c r="AU783" s="250" t="s">
        <v>88</v>
      </c>
      <c r="AV783" s="14" t="s">
        <v>88</v>
      </c>
      <c r="AW783" s="14" t="s">
        <v>35</v>
      </c>
      <c r="AX783" s="14" t="s">
        <v>78</v>
      </c>
      <c r="AY783" s="250" t="s">
        <v>141</v>
      </c>
    </row>
    <row r="784" s="14" customFormat="1">
      <c r="A784" s="14"/>
      <c r="B784" s="240"/>
      <c r="C784" s="241"/>
      <c r="D784" s="231" t="s">
        <v>151</v>
      </c>
      <c r="E784" s="242" t="s">
        <v>1</v>
      </c>
      <c r="F784" s="243" t="s">
        <v>860</v>
      </c>
      <c r="G784" s="241"/>
      <c r="H784" s="244">
        <v>0.67500000000000004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0" t="s">
        <v>151</v>
      </c>
      <c r="AU784" s="250" t="s">
        <v>88</v>
      </c>
      <c r="AV784" s="14" t="s">
        <v>88</v>
      </c>
      <c r="AW784" s="14" t="s">
        <v>35</v>
      </c>
      <c r="AX784" s="14" t="s">
        <v>78</v>
      </c>
      <c r="AY784" s="250" t="s">
        <v>141</v>
      </c>
    </row>
    <row r="785" s="14" customFormat="1">
      <c r="A785" s="14"/>
      <c r="B785" s="240"/>
      <c r="C785" s="241"/>
      <c r="D785" s="231" t="s">
        <v>151</v>
      </c>
      <c r="E785" s="242" t="s">
        <v>1</v>
      </c>
      <c r="F785" s="243" t="s">
        <v>861</v>
      </c>
      <c r="G785" s="241"/>
      <c r="H785" s="244">
        <v>0.98999999999999999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0" t="s">
        <v>151</v>
      </c>
      <c r="AU785" s="250" t="s">
        <v>88</v>
      </c>
      <c r="AV785" s="14" t="s">
        <v>88</v>
      </c>
      <c r="AW785" s="14" t="s">
        <v>35</v>
      </c>
      <c r="AX785" s="14" t="s">
        <v>78</v>
      </c>
      <c r="AY785" s="250" t="s">
        <v>141</v>
      </c>
    </row>
    <row r="786" s="14" customFormat="1">
      <c r="A786" s="14"/>
      <c r="B786" s="240"/>
      <c r="C786" s="241"/>
      <c r="D786" s="231" t="s">
        <v>151</v>
      </c>
      <c r="E786" s="242" t="s">
        <v>1</v>
      </c>
      <c r="F786" s="243" t="s">
        <v>862</v>
      </c>
      <c r="G786" s="241"/>
      <c r="H786" s="244">
        <v>2.3399999999999999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0" t="s">
        <v>151</v>
      </c>
      <c r="AU786" s="250" t="s">
        <v>88</v>
      </c>
      <c r="AV786" s="14" t="s">
        <v>88</v>
      </c>
      <c r="AW786" s="14" t="s">
        <v>35</v>
      </c>
      <c r="AX786" s="14" t="s">
        <v>78</v>
      </c>
      <c r="AY786" s="250" t="s">
        <v>141</v>
      </c>
    </row>
    <row r="787" s="16" customFormat="1">
      <c r="A787" s="16"/>
      <c r="B787" s="272"/>
      <c r="C787" s="273"/>
      <c r="D787" s="231" t="s">
        <v>151</v>
      </c>
      <c r="E787" s="274" t="s">
        <v>1</v>
      </c>
      <c r="F787" s="275" t="s">
        <v>230</v>
      </c>
      <c r="G787" s="273"/>
      <c r="H787" s="276">
        <v>8.5050000000000008</v>
      </c>
      <c r="I787" s="277"/>
      <c r="J787" s="273"/>
      <c r="K787" s="273"/>
      <c r="L787" s="278"/>
      <c r="M787" s="279"/>
      <c r="N787" s="280"/>
      <c r="O787" s="280"/>
      <c r="P787" s="280"/>
      <c r="Q787" s="280"/>
      <c r="R787" s="280"/>
      <c r="S787" s="280"/>
      <c r="T787" s="281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82" t="s">
        <v>151</v>
      </c>
      <c r="AU787" s="282" t="s">
        <v>88</v>
      </c>
      <c r="AV787" s="16" t="s">
        <v>231</v>
      </c>
      <c r="AW787" s="16" t="s">
        <v>35</v>
      </c>
      <c r="AX787" s="16" t="s">
        <v>78</v>
      </c>
      <c r="AY787" s="282" t="s">
        <v>141</v>
      </c>
    </row>
    <row r="788" s="13" customFormat="1">
      <c r="A788" s="13"/>
      <c r="B788" s="229"/>
      <c r="C788" s="230"/>
      <c r="D788" s="231" t="s">
        <v>151</v>
      </c>
      <c r="E788" s="232" t="s">
        <v>1</v>
      </c>
      <c r="F788" s="233" t="s">
        <v>172</v>
      </c>
      <c r="G788" s="230"/>
      <c r="H788" s="232" t="s">
        <v>1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151</v>
      </c>
      <c r="AU788" s="239" t="s">
        <v>88</v>
      </c>
      <c r="AV788" s="13" t="s">
        <v>86</v>
      </c>
      <c r="AW788" s="13" t="s">
        <v>35</v>
      </c>
      <c r="AX788" s="13" t="s">
        <v>78</v>
      </c>
      <c r="AY788" s="239" t="s">
        <v>141</v>
      </c>
    </row>
    <row r="789" s="14" customFormat="1">
      <c r="A789" s="14"/>
      <c r="B789" s="240"/>
      <c r="C789" s="241"/>
      <c r="D789" s="231" t="s">
        <v>151</v>
      </c>
      <c r="E789" s="242" t="s">
        <v>1</v>
      </c>
      <c r="F789" s="243" t="s">
        <v>863</v>
      </c>
      <c r="G789" s="241"/>
      <c r="H789" s="244">
        <v>0.71999999999999997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0" t="s">
        <v>151</v>
      </c>
      <c r="AU789" s="250" t="s">
        <v>88</v>
      </c>
      <c r="AV789" s="14" t="s">
        <v>88</v>
      </c>
      <c r="AW789" s="14" t="s">
        <v>35</v>
      </c>
      <c r="AX789" s="14" t="s">
        <v>78</v>
      </c>
      <c r="AY789" s="250" t="s">
        <v>141</v>
      </c>
    </row>
    <row r="790" s="14" customFormat="1">
      <c r="A790" s="14"/>
      <c r="B790" s="240"/>
      <c r="C790" s="241"/>
      <c r="D790" s="231" t="s">
        <v>151</v>
      </c>
      <c r="E790" s="242" t="s">
        <v>1</v>
      </c>
      <c r="F790" s="243" t="s">
        <v>864</v>
      </c>
      <c r="G790" s="241"/>
      <c r="H790" s="244">
        <v>0.83999999999999997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0" t="s">
        <v>151</v>
      </c>
      <c r="AU790" s="250" t="s">
        <v>88</v>
      </c>
      <c r="AV790" s="14" t="s">
        <v>88</v>
      </c>
      <c r="AW790" s="14" t="s">
        <v>35</v>
      </c>
      <c r="AX790" s="14" t="s">
        <v>78</v>
      </c>
      <c r="AY790" s="250" t="s">
        <v>141</v>
      </c>
    </row>
    <row r="791" s="14" customFormat="1">
      <c r="A791" s="14"/>
      <c r="B791" s="240"/>
      <c r="C791" s="241"/>
      <c r="D791" s="231" t="s">
        <v>151</v>
      </c>
      <c r="E791" s="242" t="s">
        <v>1</v>
      </c>
      <c r="F791" s="243" t="s">
        <v>865</v>
      </c>
      <c r="G791" s="241"/>
      <c r="H791" s="244">
        <v>1.71</v>
      </c>
      <c r="I791" s="245"/>
      <c r="J791" s="241"/>
      <c r="K791" s="241"/>
      <c r="L791" s="246"/>
      <c r="M791" s="247"/>
      <c r="N791" s="248"/>
      <c r="O791" s="248"/>
      <c r="P791" s="248"/>
      <c r="Q791" s="248"/>
      <c r="R791" s="248"/>
      <c r="S791" s="248"/>
      <c r="T791" s="24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0" t="s">
        <v>151</v>
      </c>
      <c r="AU791" s="250" t="s">
        <v>88</v>
      </c>
      <c r="AV791" s="14" t="s">
        <v>88</v>
      </c>
      <c r="AW791" s="14" t="s">
        <v>35</v>
      </c>
      <c r="AX791" s="14" t="s">
        <v>78</v>
      </c>
      <c r="AY791" s="250" t="s">
        <v>141</v>
      </c>
    </row>
    <row r="792" s="16" customFormat="1">
      <c r="A792" s="16"/>
      <c r="B792" s="272"/>
      <c r="C792" s="273"/>
      <c r="D792" s="231" t="s">
        <v>151</v>
      </c>
      <c r="E792" s="274" t="s">
        <v>1</v>
      </c>
      <c r="F792" s="275" t="s">
        <v>230</v>
      </c>
      <c r="G792" s="273"/>
      <c r="H792" s="276">
        <v>3.27</v>
      </c>
      <c r="I792" s="277"/>
      <c r="J792" s="273"/>
      <c r="K792" s="273"/>
      <c r="L792" s="278"/>
      <c r="M792" s="279"/>
      <c r="N792" s="280"/>
      <c r="O792" s="280"/>
      <c r="P792" s="280"/>
      <c r="Q792" s="280"/>
      <c r="R792" s="280"/>
      <c r="S792" s="280"/>
      <c r="T792" s="281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82" t="s">
        <v>151</v>
      </c>
      <c r="AU792" s="282" t="s">
        <v>88</v>
      </c>
      <c r="AV792" s="16" t="s">
        <v>231</v>
      </c>
      <c r="AW792" s="16" t="s">
        <v>35</v>
      </c>
      <c r="AX792" s="16" t="s">
        <v>78</v>
      </c>
      <c r="AY792" s="282" t="s">
        <v>141</v>
      </c>
    </row>
    <row r="793" s="15" customFormat="1">
      <c r="A793" s="15"/>
      <c r="B793" s="251"/>
      <c r="C793" s="252"/>
      <c r="D793" s="231" t="s">
        <v>151</v>
      </c>
      <c r="E793" s="253" t="s">
        <v>1</v>
      </c>
      <c r="F793" s="254" t="s">
        <v>159</v>
      </c>
      <c r="G793" s="252"/>
      <c r="H793" s="255">
        <v>11.775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1" t="s">
        <v>151</v>
      </c>
      <c r="AU793" s="261" t="s">
        <v>88</v>
      </c>
      <c r="AV793" s="15" t="s">
        <v>149</v>
      </c>
      <c r="AW793" s="15" t="s">
        <v>35</v>
      </c>
      <c r="AX793" s="15" t="s">
        <v>86</v>
      </c>
      <c r="AY793" s="261" t="s">
        <v>141</v>
      </c>
    </row>
    <row r="794" s="2" customFormat="1" ht="16.5" customHeight="1">
      <c r="A794" s="39"/>
      <c r="B794" s="40"/>
      <c r="C794" s="216" t="s">
        <v>866</v>
      </c>
      <c r="D794" s="216" t="s">
        <v>145</v>
      </c>
      <c r="E794" s="217" t="s">
        <v>867</v>
      </c>
      <c r="F794" s="218" t="s">
        <v>868</v>
      </c>
      <c r="G794" s="219" t="s">
        <v>169</v>
      </c>
      <c r="H794" s="220">
        <v>48.600000000000001</v>
      </c>
      <c r="I794" s="221"/>
      <c r="J794" s="222">
        <f>ROUND(I794*H794,2)</f>
        <v>0</v>
      </c>
      <c r="K794" s="218" t="s">
        <v>148</v>
      </c>
      <c r="L794" s="45"/>
      <c r="M794" s="223" t="s">
        <v>1</v>
      </c>
      <c r="N794" s="224" t="s">
        <v>43</v>
      </c>
      <c r="O794" s="92"/>
      <c r="P794" s="225">
        <f>O794*H794</f>
        <v>0</v>
      </c>
      <c r="Q794" s="225">
        <v>0</v>
      </c>
      <c r="R794" s="225">
        <f>Q794*H794</f>
        <v>0</v>
      </c>
      <c r="S794" s="225">
        <v>0.0025999999999999999</v>
      </c>
      <c r="T794" s="226">
        <f>S794*H794</f>
        <v>0.12636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7" t="s">
        <v>149</v>
      </c>
      <c r="AT794" s="227" t="s">
        <v>145</v>
      </c>
      <c r="AU794" s="227" t="s">
        <v>88</v>
      </c>
      <c r="AY794" s="18" t="s">
        <v>141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18" t="s">
        <v>86</v>
      </c>
      <c r="BK794" s="228">
        <f>ROUND(I794*H794,2)</f>
        <v>0</v>
      </c>
      <c r="BL794" s="18" t="s">
        <v>149</v>
      </c>
      <c r="BM794" s="227" t="s">
        <v>869</v>
      </c>
    </row>
    <row r="795" s="14" customFormat="1">
      <c r="A795" s="14"/>
      <c r="B795" s="240"/>
      <c r="C795" s="241"/>
      <c r="D795" s="231" t="s">
        <v>151</v>
      </c>
      <c r="E795" s="242" t="s">
        <v>1</v>
      </c>
      <c r="F795" s="243" t="s">
        <v>870</v>
      </c>
      <c r="G795" s="241"/>
      <c r="H795" s="244">
        <v>48.600000000000001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0" t="s">
        <v>151</v>
      </c>
      <c r="AU795" s="250" t="s">
        <v>88</v>
      </c>
      <c r="AV795" s="14" t="s">
        <v>88</v>
      </c>
      <c r="AW795" s="14" t="s">
        <v>35</v>
      </c>
      <c r="AX795" s="14" t="s">
        <v>86</v>
      </c>
      <c r="AY795" s="250" t="s">
        <v>141</v>
      </c>
    </row>
    <row r="796" s="2" customFormat="1" ht="16.5" customHeight="1">
      <c r="A796" s="39"/>
      <c r="B796" s="40"/>
      <c r="C796" s="216" t="s">
        <v>871</v>
      </c>
      <c r="D796" s="216" t="s">
        <v>145</v>
      </c>
      <c r="E796" s="217" t="s">
        <v>872</v>
      </c>
      <c r="F796" s="218" t="s">
        <v>873</v>
      </c>
      <c r="G796" s="219" t="s">
        <v>169</v>
      </c>
      <c r="H796" s="220">
        <v>106.90000000000001</v>
      </c>
      <c r="I796" s="221"/>
      <c r="J796" s="222">
        <f>ROUND(I796*H796,2)</f>
        <v>0</v>
      </c>
      <c r="K796" s="218" t="s">
        <v>148</v>
      </c>
      <c r="L796" s="45"/>
      <c r="M796" s="223" t="s">
        <v>1</v>
      </c>
      <c r="N796" s="224" t="s">
        <v>43</v>
      </c>
      <c r="O796" s="92"/>
      <c r="P796" s="225">
        <f>O796*H796</f>
        <v>0</v>
      </c>
      <c r="Q796" s="225">
        <v>0.00060999999999999997</v>
      </c>
      <c r="R796" s="225">
        <f>Q796*H796</f>
        <v>0.065209000000000003</v>
      </c>
      <c r="S796" s="225">
        <v>0</v>
      </c>
      <c r="T796" s="226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7" t="s">
        <v>149</v>
      </c>
      <c r="AT796" s="227" t="s">
        <v>145</v>
      </c>
      <c r="AU796" s="227" t="s">
        <v>88</v>
      </c>
      <c r="AY796" s="18" t="s">
        <v>141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18" t="s">
        <v>86</v>
      </c>
      <c r="BK796" s="228">
        <f>ROUND(I796*H796,2)</f>
        <v>0</v>
      </c>
      <c r="BL796" s="18" t="s">
        <v>149</v>
      </c>
      <c r="BM796" s="227" t="s">
        <v>874</v>
      </c>
    </row>
    <row r="797" s="13" customFormat="1">
      <c r="A797" s="13"/>
      <c r="B797" s="229"/>
      <c r="C797" s="230"/>
      <c r="D797" s="231" t="s">
        <v>151</v>
      </c>
      <c r="E797" s="232" t="s">
        <v>1</v>
      </c>
      <c r="F797" s="233" t="s">
        <v>156</v>
      </c>
      <c r="G797" s="230"/>
      <c r="H797" s="232" t="s">
        <v>1</v>
      </c>
      <c r="I797" s="234"/>
      <c r="J797" s="230"/>
      <c r="K797" s="230"/>
      <c r="L797" s="235"/>
      <c r="M797" s="236"/>
      <c r="N797" s="237"/>
      <c r="O797" s="237"/>
      <c r="P797" s="237"/>
      <c r="Q797" s="237"/>
      <c r="R797" s="237"/>
      <c r="S797" s="237"/>
      <c r="T797" s="23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9" t="s">
        <v>151</v>
      </c>
      <c r="AU797" s="239" t="s">
        <v>88</v>
      </c>
      <c r="AV797" s="13" t="s">
        <v>86</v>
      </c>
      <c r="AW797" s="13" t="s">
        <v>35</v>
      </c>
      <c r="AX797" s="13" t="s">
        <v>78</v>
      </c>
      <c r="AY797" s="239" t="s">
        <v>141</v>
      </c>
    </row>
    <row r="798" s="14" customFormat="1">
      <c r="A798" s="14"/>
      <c r="B798" s="240"/>
      <c r="C798" s="241"/>
      <c r="D798" s="231" t="s">
        <v>151</v>
      </c>
      <c r="E798" s="242" t="s">
        <v>1</v>
      </c>
      <c r="F798" s="243" t="s">
        <v>875</v>
      </c>
      <c r="G798" s="241"/>
      <c r="H798" s="244">
        <v>90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0" t="s">
        <v>151</v>
      </c>
      <c r="AU798" s="250" t="s">
        <v>88</v>
      </c>
      <c r="AV798" s="14" t="s">
        <v>88</v>
      </c>
      <c r="AW798" s="14" t="s">
        <v>35</v>
      </c>
      <c r="AX798" s="14" t="s">
        <v>78</v>
      </c>
      <c r="AY798" s="250" t="s">
        <v>141</v>
      </c>
    </row>
    <row r="799" s="13" customFormat="1">
      <c r="A799" s="13"/>
      <c r="B799" s="229"/>
      <c r="C799" s="230"/>
      <c r="D799" s="231" t="s">
        <v>151</v>
      </c>
      <c r="E799" s="232" t="s">
        <v>1</v>
      </c>
      <c r="F799" s="233" t="s">
        <v>172</v>
      </c>
      <c r="G799" s="230"/>
      <c r="H799" s="232" t="s">
        <v>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9" t="s">
        <v>151</v>
      </c>
      <c r="AU799" s="239" t="s">
        <v>88</v>
      </c>
      <c r="AV799" s="13" t="s">
        <v>86</v>
      </c>
      <c r="AW799" s="13" t="s">
        <v>35</v>
      </c>
      <c r="AX799" s="13" t="s">
        <v>78</v>
      </c>
      <c r="AY799" s="239" t="s">
        <v>141</v>
      </c>
    </row>
    <row r="800" s="14" customFormat="1">
      <c r="A800" s="14"/>
      <c r="B800" s="240"/>
      <c r="C800" s="241"/>
      <c r="D800" s="231" t="s">
        <v>151</v>
      </c>
      <c r="E800" s="242" t="s">
        <v>1</v>
      </c>
      <c r="F800" s="243" t="s">
        <v>876</v>
      </c>
      <c r="G800" s="241"/>
      <c r="H800" s="244">
        <v>4.4000000000000004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0" t="s">
        <v>151</v>
      </c>
      <c r="AU800" s="250" t="s">
        <v>88</v>
      </c>
      <c r="AV800" s="14" t="s">
        <v>88</v>
      </c>
      <c r="AW800" s="14" t="s">
        <v>35</v>
      </c>
      <c r="AX800" s="14" t="s">
        <v>78</v>
      </c>
      <c r="AY800" s="250" t="s">
        <v>141</v>
      </c>
    </row>
    <row r="801" s="14" customFormat="1">
      <c r="A801" s="14"/>
      <c r="B801" s="240"/>
      <c r="C801" s="241"/>
      <c r="D801" s="231" t="s">
        <v>151</v>
      </c>
      <c r="E801" s="242" t="s">
        <v>1</v>
      </c>
      <c r="F801" s="243" t="s">
        <v>877</v>
      </c>
      <c r="G801" s="241"/>
      <c r="H801" s="244">
        <v>4.7999999999999998</v>
      </c>
      <c r="I801" s="245"/>
      <c r="J801" s="241"/>
      <c r="K801" s="241"/>
      <c r="L801" s="246"/>
      <c r="M801" s="247"/>
      <c r="N801" s="248"/>
      <c r="O801" s="248"/>
      <c r="P801" s="248"/>
      <c r="Q801" s="248"/>
      <c r="R801" s="248"/>
      <c r="S801" s="248"/>
      <c r="T801" s="24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0" t="s">
        <v>151</v>
      </c>
      <c r="AU801" s="250" t="s">
        <v>88</v>
      </c>
      <c r="AV801" s="14" t="s">
        <v>88</v>
      </c>
      <c r="AW801" s="14" t="s">
        <v>35</v>
      </c>
      <c r="AX801" s="14" t="s">
        <v>78</v>
      </c>
      <c r="AY801" s="250" t="s">
        <v>141</v>
      </c>
    </row>
    <row r="802" s="14" customFormat="1">
      <c r="A802" s="14"/>
      <c r="B802" s="240"/>
      <c r="C802" s="241"/>
      <c r="D802" s="231" t="s">
        <v>151</v>
      </c>
      <c r="E802" s="242" t="s">
        <v>1</v>
      </c>
      <c r="F802" s="243" t="s">
        <v>878</v>
      </c>
      <c r="G802" s="241"/>
      <c r="H802" s="244">
        <v>7.7000000000000002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0" t="s">
        <v>151</v>
      </c>
      <c r="AU802" s="250" t="s">
        <v>88</v>
      </c>
      <c r="AV802" s="14" t="s">
        <v>88</v>
      </c>
      <c r="AW802" s="14" t="s">
        <v>35</v>
      </c>
      <c r="AX802" s="14" t="s">
        <v>78</v>
      </c>
      <c r="AY802" s="250" t="s">
        <v>141</v>
      </c>
    </row>
    <row r="803" s="15" customFormat="1">
      <c r="A803" s="15"/>
      <c r="B803" s="251"/>
      <c r="C803" s="252"/>
      <c r="D803" s="231" t="s">
        <v>151</v>
      </c>
      <c r="E803" s="253" t="s">
        <v>1</v>
      </c>
      <c r="F803" s="254" t="s">
        <v>159</v>
      </c>
      <c r="G803" s="252"/>
      <c r="H803" s="255">
        <v>106.90000000000001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1" t="s">
        <v>151</v>
      </c>
      <c r="AU803" s="261" t="s">
        <v>88</v>
      </c>
      <c r="AV803" s="15" t="s">
        <v>149</v>
      </c>
      <c r="AW803" s="15" t="s">
        <v>35</v>
      </c>
      <c r="AX803" s="15" t="s">
        <v>86</v>
      </c>
      <c r="AY803" s="261" t="s">
        <v>141</v>
      </c>
    </row>
    <row r="804" s="2" customFormat="1" ht="24.15" customHeight="1">
      <c r="A804" s="39"/>
      <c r="B804" s="40"/>
      <c r="C804" s="216" t="s">
        <v>879</v>
      </c>
      <c r="D804" s="216" t="s">
        <v>145</v>
      </c>
      <c r="E804" s="217" t="s">
        <v>880</v>
      </c>
      <c r="F804" s="218" t="s">
        <v>881</v>
      </c>
      <c r="G804" s="219" t="s">
        <v>169</v>
      </c>
      <c r="H804" s="220">
        <v>48.049999999999997</v>
      </c>
      <c r="I804" s="221"/>
      <c r="J804" s="222">
        <f>ROUND(I804*H804,2)</f>
        <v>0</v>
      </c>
      <c r="K804" s="218" t="s">
        <v>148</v>
      </c>
      <c r="L804" s="45"/>
      <c r="M804" s="223" t="s">
        <v>1</v>
      </c>
      <c r="N804" s="224" t="s">
        <v>43</v>
      </c>
      <c r="O804" s="92"/>
      <c r="P804" s="225">
        <f>O804*H804</f>
        <v>0</v>
      </c>
      <c r="Q804" s="225">
        <v>0</v>
      </c>
      <c r="R804" s="225">
        <f>Q804*H804</f>
        <v>0</v>
      </c>
      <c r="S804" s="225">
        <v>0</v>
      </c>
      <c r="T804" s="226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7" t="s">
        <v>149</v>
      </c>
      <c r="AT804" s="227" t="s">
        <v>145</v>
      </c>
      <c r="AU804" s="227" t="s">
        <v>88</v>
      </c>
      <c r="AY804" s="18" t="s">
        <v>141</v>
      </c>
      <c r="BE804" s="228">
        <f>IF(N804="základní",J804,0)</f>
        <v>0</v>
      </c>
      <c r="BF804" s="228">
        <f>IF(N804="snížená",J804,0)</f>
        <v>0</v>
      </c>
      <c r="BG804" s="228">
        <f>IF(N804="zákl. přenesená",J804,0)</f>
        <v>0</v>
      </c>
      <c r="BH804" s="228">
        <f>IF(N804="sníž. přenesená",J804,0)</f>
        <v>0</v>
      </c>
      <c r="BI804" s="228">
        <f>IF(N804="nulová",J804,0)</f>
        <v>0</v>
      </c>
      <c r="BJ804" s="18" t="s">
        <v>86</v>
      </c>
      <c r="BK804" s="228">
        <f>ROUND(I804*H804,2)</f>
        <v>0</v>
      </c>
      <c r="BL804" s="18" t="s">
        <v>149</v>
      </c>
      <c r="BM804" s="227" t="s">
        <v>882</v>
      </c>
    </row>
    <row r="805" s="13" customFormat="1">
      <c r="A805" s="13"/>
      <c r="B805" s="229"/>
      <c r="C805" s="230"/>
      <c r="D805" s="231" t="s">
        <v>151</v>
      </c>
      <c r="E805" s="232" t="s">
        <v>1</v>
      </c>
      <c r="F805" s="233" t="s">
        <v>843</v>
      </c>
      <c r="G805" s="230"/>
      <c r="H805" s="232" t="s">
        <v>1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9" t="s">
        <v>151</v>
      </c>
      <c r="AU805" s="239" t="s">
        <v>88</v>
      </c>
      <c r="AV805" s="13" t="s">
        <v>86</v>
      </c>
      <c r="AW805" s="13" t="s">
        <v>35</v>
      </c>
      <c r="AX805" s="13" t="s">
        <v>78</v>
      </c>
      <c r="AY805" s="239" t="s">
        <v>141</v>
      </c>
    </row>
    <row r="806" s="14" customFormat="1">
      <c r="A806" s="14"/>
      <c r="B806" s="240"/>
      <c r="C806" s="241"/>
      <c r="D806" s="231" t="s">
        <v>151</v>
      </c>
      <c r="E806" s="242" t="s">
        <v>1</v>
      </c>
      <c r="F806" s="243" t="s">
        <v>883</v>
      </c>
      <c r="G806" s="241"/>
      <c r="H806" s="244">
        <v>48.049999999999997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0" t="s">
        <v>151</v>
      </c>
      <c r="AU806" s="250" t="s">
        <v>88</v>
      </c>
      <c r="AV806" s="14" t="s">
        <v>88</v>
      </c>
      <c r="AW806" s="14" t="s">
        <v>35</v>
      </c>
      <c r="AX806" s="14" t="s">
        <v>86</v>
      </c>
      <c r="AY806" s="250" t="s">
        <v>141</v>
      </c>
    </row>
    <row r="807" s="2" customFormat="1" ht="33" customHeight="1">
      <c r="A807" s="39"/>
      <c r="B807" s="40"/>
      <c r="C807" s="216" t="s">
        <v>884</v>
      </c>
      <c r="D807" s="216" t="s">
        <v>145</v>
      </c>
      <c r="E807" s="217" t="s">
        <v>885</v>
      </c>
      <c r="F807" s="218" t="s">
        <v>886</v>
      </c>
      <c r="G807" s="219" t="s">
        <v>169</v>
      </c>
      <c r="H807" s="220">
        <v>85.579999999999998</v>
      </c>
      <c r="I807" s="221"/>
      <c r="J807" s="222">
        <f>ROUND(I807*H807,2)</f>
        <v>0</v>
      </c>
      <c r="K807" s="218" t="s">
        <v>148</v>
      </c>
      <c r="L807" s="45"/>
      <c r="M807" s="223" t="s">
        <v>1</v>
      </c>
      <c r="N807" s="224" t="s">
        <v>43</v>
      </c>
      <c r="O807" s="92"/>
      <c r="P807" s="225">
        <f>O807*H807</f>
        <v>0</v>
      </c>
      <c r="Q807" s="225">
        <v>0.0013600000000000001</v>
      </c>
      <c r="R807" s="225">
        <f>Q807*H807</f>
        <v>0.1163888</v>
      </c>
      <c r="S807" s="225">
        <v>0</v>
      </c>
      <c r="T807" s="226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7" t="s">
        <v>149</v>
      </c>
      <c r="AT807" s="227" t="s">
        <v>145</v>
      </c>
      <c r="AU807" s="227" t="s">
        <v>88</v>
      </c>
      <c r="AY807" s="18" t="s">
        <v>141</v>
      </c>
      <c r="BE807" s="228">
        <f>IF(N807="základní",J807,0)</f>
        <v>0</v>
      </c>
      <c r="BF807" s="228">
        <f>IF(N807="snížená",J807,0)</f>
        <v>0</v>
      </c>
      <c r="BG807" s="228">
        <f>IF(N807="zákl. přenesená",J807,0)</f>
        <v>0</v>
      </c>
      <c r="BH807" s="228">
        <f>IF(N807="sníž. přenesená",J807,0)</f>
        <v>0</v>
      </c>
      <c r="BI807" s="228">
        <f>IF(N807="nulová",J807,0)</f>
        <v>0</v>
      </c>
      <c r="BJ807" s="18" t="s">
        <v>86</v>
      </c>
      <c r="BK807" s="228">
        <f>ROUND(I807*H807,2)</f>
        <v>0</v>
      </c>
      <c r="BL807" s="18" t="s">
        <v>149</v>
      </c>
      <c r="BM807" s="227" t="s">
        <v>887</v>
      </c>
    </row>
    <row r="808" s="13" customFormat="1">
      <c r="A808" s="13"/>
      <c r="B808" s="229"/>
      <c r="C808" s="230"/>
      <c r="D808" s="231" t="s">
        <v>151</v>
      </c>
      <c r="E808" s="232" t="s">
        <v>1</v>
      </c>
      <c r="F808" s="233" t="s">
        <v>510</v>
      </c>
      <c r="G808" s="230"/>
      <c r="H808" s="232" t="s">
        <v>1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9" t="s">
        <v>151</v>
      </c>
      <c r="AU808" s="239" t="s">
        <v>88</v>
      </c>
      <c r="AV808" s="13" t="s">
        <v>86</v>
      </c>
      <c r="AW808" s="13" t="s">
        <v>35</v>
      </c>
      <c r="AX808" s="13" t="s">
        <v>78</v>
      </c>
      <c r="AY808" s="239" t="s">
        <v>141</v>
      </c>
    </row>
    <row r="809" s="14" customFormat="1">
      <c r="A809" s="14"/>
      <c r="B809" s="240"/>
      <c r="C809" s="241"/>
      <c r="D809" s="231" t="s">
        <v>151</v>
      </c>
      <c r="E809" s="242" t="s">
        <v>1</v>
      </c>
      <c r="F809" s="243" t="s">
        <v>888</v>
      </c>
      <c r="G809" s="241"/>
      <c r="H809" s="244">
        <v>47.899999999999999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151</v>
      </c>
      <c r="AU809" s="250" t="s">
        <v>88</v>
      </c>
      <c r="AV809" s="14" t="s">
        <v>88</v>
      </c>
      <c r="AW809" s="14" t="s">
        <v>35</v>
      </c>
      <c r="AX809" s="14" t="s">
        <v>78</v>
      </c>
      <c r="AY809" s="250" t="s">
        <v>141</v>
      </c>
    </row>
    <row r="810" s="13" customFormat="1">
      <c r="A810" s="13"/>
      <c r="B810" s="229"/>
      <c r="C810" s="230"/>
      <c r="D810" s="231" t="s">
        <v>151</v>
      </c>
      <c r="E810" s="232" t="s">
        <v>1</v>
      </c>
      <c r="F810" s="233" t="s">
        <v>156</v>
      </c>
      <c r="G810" s="230"/>
      <c r="H810" s="232" t="s">
        <v>1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9" t="s">
        <v>151</v>
      </c>
      <c r="AU810" s="239" t="s">
        <v>88</v>
      </c>
      <c r="AV810" s="13" t="s">
        <v>86</v>
      </c>
      <c r="AW810" s="13" t="s">
        <v>35</v>
      </c>
      <c r="AX810" s="13" t="s">
        <v>78</v>
      </c>
      <c r="AY810" s="239" t="s">
        <v>141</v>
      </c>
    </row>
    <row r="811" s="14" customFormat="1">
      <c r="A811" s="14"/>
      <c r="B811" s="240"/>
      <c r="C811" s="241"/>
      <c r="D811" s="231" t="s">
        <v>151</v>
      </c>
      <c r="E811" s="242" t="s">
        <v>1</v>
      </c>
      <c r="F811" s="243" t="s">
        <v>616</v>
      </c>
      <c r="G811" s="241"/>
      <c r="H811" s="244">
        <v>33</v>
      </c>
      <c r="I811" s="245"/>
      <c r="J811" s="241"/>
      <c r="K811" s="241"/>
      <c r="L811" s="246"/>
      <c r="M811" s="247"/>
      <c r="N811" s="248"/>
      <c r="O811" s="248"/>
      <c r="P811" s="248"/>
      <c r="Q811" s="248"/>
      <c r="R811" s="248"/>
      <c r="S811" s="248"/>
      <c r="T811" s="24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0" t="s">
        <v>151</v>
      </c>
      <c r="AU811" s="250" t="s">
        <v>88</v>
      </c>
      <c r="AV811" s="14" t="s">
        <v>88</v>
      </c>
      <c r="AW811" s="14" t="s">
        <v>35</v>
      </c>
      <c r="AX811" s="14" t="s">
        <v>78</v>
      </c>
      <c r="AY811" s="250" t="s">
        <v>141</v>
      </c>
    </row>
    <row r="812" s="13" customFormat="1">
      <c r="A812" s="13"/>
      <c r="B812" s="229"/>
      <c r="C812" s="230"/>
      <c r="D812" s="231" t="s">
        <v>151</v>
      </c>
      <c r="E812" s="232" t="s">
        <v>1</v>
      </c>
      <c r="F812" s="233" t="s">
        <v>172</v>
      </c>
      <c r="G812" s="230"/>
      <c r="H812" s="232" t="s">
        <v>1</v>
      </c>
      <c r="I812" s="234"/>
      <c r="J812" s="230"/>
      <c r="K812" s="230"/>
      <c r="L812" s="235"/>
      <c r="M812" s="236"/>
      <c r="N812" s="237"/>
      <c r="O812" s="237"/>
      <c r="P812" s="237"/>
      <c r="Q812" s="237"/>
      <c r="R812" s="237"/>
      <c r="S812" s="237"/>
      <c r="T812" s="23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9" t="s">
        <v>151</v>
      </c>
      <c r="AU812" s="239" t="s">
        <v>88</v>
      </c>
      <c r="AV812" s="13" t="s">
        <v>86</v>
      </c>
      <c r="AW812" s="13" t="s">
        <v>35</v>
      </c>
      <c r="AX812" s="13" t="s">
        <v>78</v>
      </c>
      <c r="AY812" s="239" t="s">
        <v>141</v>
      </c>
    </row>
    <row r="813" s="14" customFormat="1">
      <c r="A813" s="14"/>
      <c r="B813" s="240"/>
      <c r="C813" s="241"/>
      <c r="D813" s="231" t="s">
        <v>151</v>
      </c>
      <c r="E813" s="242" t="s">
        <v>1</v>
      </c>
      <c r="F813" s="243" t="s">
        <v>617</v>
      </c>
      <c r="G813" s="241"/>
      <c r="H813" s="244">
        <v>0.95999999999999996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0" t="s">
        <v>151</v>
      </c>
      <c r="AU813" s="250" t="s">
        <v>88</v>
      </c>
      <c r="AV813" s="14" t="s">
        <v>88</v>
      </c>
      <c r="AW813" s="14" t="s">
        <v>35</v>
      </c>
      <c r="AX813" s="14" t="s">
        <v>78</v>
      </c>
      <c r="AY813" s="250" t="s">
        <v>141</v>
      </c>
    </row>
    <row r="814" s="14" customFormat="1">
      <c r="A814" s="14"/>
      <c r="B814" s="240"/>
      <c r="C814" s="241"/>
      <c r="D814" s="231" t="s">
        <v>151</v>
      </c>
      <c r="E814" s="242" t="s">
        <v>1</v>
      </c>
      <c r="F814" s="243" t="s">
        <v>618</v>
      </c>
      <c r="G814" s="241"/>
      <c r="H814" s="244">
        <v>1.28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0" t="s">
        <v>151</v>
      </c>
      <c r="AU814" s="250" t="s">
        <v>88</v>
      </c>
      <c r="AV814" s="14" t="s">
        <v>88</v>
      </c>
      <c r="AW814" s="14" t="s">
        <v>35</v>
      </c>
      <c r="AX814" s="14" t="s">
        <v>78</v>
      </c>
      <c r="AY814" s="250" t="s">
        <v>141</v>
      </c>
    </row>
    <row r="815" s="14" customFormat="1">
      <c r="A815" s="14"/>
      <c r="B815" s="240"/>
      <c r="C815" s="241"/>
      <c r="D815" s="231" t="s">
        <v>151</v>
      </c>
      <c r="E815" s="242" t="s">
        <v>1</v>
      </c>
      <c r="F815" s="243" t="s">
        <v>619</v>
      </c>
      <c r="G815" s="241"/>
      <c r="H815" s="244">
        <v>2.4399999999999999</v>
      </c>
      <c r="I815" s="245"/>
      <c r="J815" s="241"/>
      <c r="K815" s="241"/>
      <c r="L815" s="246"/>
      <c r="M815" s="247"/>
      <c r="N815" s="248"/>
      <c r="O815" s="248"/>
      <c r="P815" s="248"/>
      <c r="Q815" s="248"/>
      <c r="R815" s="248"/>
      <c r="S815" s="248"/>
      <c r="T815" s="24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0" t="s">
        <v>151</v>
      </c>
      <c r="AU815" s="250" t="s">
        <v>88</v>
      </c>
      <c r="AV815" s="14" t="s">
        <v>88</v>
      </c>
      <c r="AW815" s="14" t="s">
        <v>35</v>
      </c>
      <c r="AX815" s="14" t="s">
        <v>78</v>
      </c>
      <c r="AY815" s="250" t="s">
        <v>141</v>
      </c>
    </row>
    <row r="816" s="15" customFormat="1">
      <c r="A816" s="15"/>
      <c r="B816" s="251"/>
      <c r="C816" s="252"/>
      <c r="D816" s="231" t="s">
        <v>151</v>
      </c>
      <c r="E816" s="253" t="s">
        <v>1</v>
      </c>
      <c r="F816" s="254" t="s">
        <v>159</v>
      </c>
      <c r="G816" s="252"/>
      <c r="H816" s="255">
        <v>85.579999999999998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1" t="s">
        <v>151</v>
      </c>
      <c r="AU816" s="261" t="s">
        <v>88</v>
      </c>
      <c r="AV816" s="15" t="s">
        <v>149</v>
      </c>
      <c r="AW816" s="15" t="s">
        <v>35</v>
      </c>
      <c r="AX816" s="15" t="s">
        <v>86</v>
      </c>
      <c r="AY816" s="261" t="s">
        <v>141</v>
      </c>
    </row>
    <row r="817" s="2" customFormat="1" ht="16.5" customHeight="1">
      <c r="A817" s="39"/>
      <c r="B817" s="40"/>
      <c r="C817" s="216" t="s">
        <v>889</v>
      </c>
      <c r="D817" s="216" t="s">
        <v>145</v>
      </c>
      <c r="E817" s="217" t="s">
        <v>890</v>
      </c>
      <c r="F817" s="218" t="s">
        <v>891</v>
      </c>
      <c r="G817" s="219" t="s">
        <v>892</v>
      </c>
      <c r="H817" s="220">
        <v>2</v>
      </c>
      <c r="I817" s="221"/>
      <c r="J817" s="222">
        <f>ROUND(I817*H817,2)</f>
        <v>0</v>
      </c>
      <c r="K817" s="218" t="s">
        <v>1</v>
      </c>
      <c r="L817" s="45"/>
      <c r="M817" s="223" t="s">
        <v>1</v>
      </c>
      <c r="N817" s="224" t="s">
        <v>43</v>
      </c>
      <c r="O817" s="92"/>
      <c r="P817" s="225">
        <f>O817*H817</f>
        <v>0</v>
      </c>
      <c r="Q817" s="225">
        <v>0</v>
      </c>
      <c r="R817" s="225">
        <f>Q817*H817</f>
        <v>0</v>
      </c>
      <c r="S817" s="225">
        <v>0</v>
      </c>
      <c r="T817" s="226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7" t="s">
        <v>223</v>
      </c>
      <c r="AT817" s="227" t="s">
        <v>145</v>
      </c>
      <c r="AU817" s="227" t="s">
        <v>88</v>
      </c>
      <c r="AY817" s="18" t="s">
        <v>141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18" t="s">
        <v>86</v>
      </c>
      <c r="BK817" s="228">
        <f>ROUND(I817*H817,2)</f>
        <v>0</v>
      </c>
      <c r="BL817" s="18" t="s">
        <v>223</v>
      </c>
      <c r="BM817" s="227" t="s">
        <v>893</v>
      </c>
    </row>
    <row r="818" s="2" customFormat="1" ht="24.15" customHeight="1">
      <c r="A818" s="39"/>
      <c r="B818" s="40"/>
      <c r="C818" s="216" t="s">
        <v>894</v>
      </c>
      <c r="D818" s="216" t="s">
        <v>145</v>
      </c>
      <c r="E818" s="217" t="s">
        <v>895</v>
      </c>
      <c r="F818" s="218" t="s">
        <v>896</v>
      </c>
      <c r="G818" s="219" t="s">
        <v>169</v>
      </c>
      <c r="H818" s="220">
        <v>48.049999999999997</v>
      </c>
      <c r="I818" s="221"/>
      <c r="J818" s="222">
        <f>ROUND(I818*H818,2)</f>
        <v>0</v>
      </c>
      <c r="K818" s="218" t="s">
        <v>148</v>
      </c>
      <c r="L818" s="45"/>
      <c r="M818" s="223" t="s">
        <v>1</v>
      </c>
      <c r="N818" s="224" t="s">
        <v>43</v>
      </c>
      <c r="O818" s="92"/>
      <c r="P818" s="225">
        <f>O818*H818</f>
        <v>0</v>
      </c>
      <c r="Q818" s="225">
        <v>0.00064000000000000005</v>
      </c>
      <c r="R818" s="225">
        <f>Q818*H818</f>
        <v>0.030752000000000002</v>
      </c>
      <c r="S818" s="225">
        <v>0</v>
      </c>
      <c r="T818" s="22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27" t="s">
        <v>149</v>
      </c>
      <c r="AT818" s="227" t="s">
        <v>145</v>
      </c>
      <c r="AU818" s="227" t="s">
        <v>88</v>
      </c>
      <c r="AY818" s="18" t="s">
        <v>141</v>
      </c>
      <c r="BE818" s="228">
        <f>IF(N818="základní",J818,0)</f>
        <v>0</v>
      </c>
      <c r="BF818" s="228">
        <f>IF(N818="snížená",J818,0)</f>
        <v>0</v>
      </c>
      <c r="BG818" s="228">
        <f>IF(N818="zákl. přenesená",J818,0)</f>
        <v>0</v>
      </c>
      <c r="BH818" s="228">
        <f>IF(N818="sníž. přenesená",J818,0)</f>
        <v>0</v>
      </c>
      <c r="BI818" s="228">
        <f>IF(N818="nulová",J818,0)</f>
        <v>0</v>
      </c>
      <c r="BJ818" s="18" t="s">
        <v>86</v>
      </c>
      <c r="BK818" s="228">
        <f>ROUND(I818*H818,2)</f>
        <v>0</v>
      </c>
      <c r="BL818" s="18" t="s">
        <v>149</v>
      </c>
      <c r="BM818" s="227" t="s">
        <v>897</v>
      </c>
    </row>
    <row r="819" s="13" customFormat="1">
      <c r="A819" s="13"/>
      <c r="B819" s="229"/>
      <c r="C819" s="230"/>
      <c r="D819" s="231" t="s">
        <v>151</v>
      </c>
      <c r="E819" s="232" t="s">
        <v>1</v>
      </c>
      <c r="F819" s="233" t="s">
        <v>843</v>
      </c>
      <c r="G819" s="230"/>
      <c r="H819" s="232" t="s">
        <v>1</v>
      </c>
      <c r="I819" s="234"/>
      <c r="J819" s="230"/>
      <c r="K819" s="230"/>
      <c r="L819" s="235"/>
      <c r="M819" s="236"/>
      <c r="N819" s="237"/>
      <c r="O819" s="237"/>
      <c r="P819" s="237"/>
      <c r="Q819" s="237"/>
      <c r="R819" s="237"/>
      <c r="S819" s="237"/>
      <c r="T819" s="23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9" t="s">
        <v>151</v>
      </c>
      <c r="AU819" s="239" t="s">
        <v>88</v>
      </c>
      <c r="AV819" s="13" t="s">
        <v>86</v>
      </c>
      <c r="AW819" s="13" t="s">
        <v>35</v>
      </c>
      <c r="AX819" s="13" t="s">
        <v>78</v>
      </c>
      <c r="AY819" s="239" t="s">
        <v>141</v>
      </c>
    </row>
    <row r="820" s="14" customFormat="1">
      <c r="A820" s="14"/>
      <c r="B820" s="240"/>
      <c r="C820" s="241"/>
      <c r="D820" s="231" t="s">
        <v>151</v>
      </c>
      <c r="E820" s="242" t="s">
        <v>1</v>
      </c>
      <c r="F820" s="243" t="s">
        <v>883</v>
      </c>
      <c r="G820" s="241"/>
      <c r="H820" s="244">
        <v>48.049999999999997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0" t="s">
        <v>151</v>
      </c>
      <c r="AU820" s="250" t="s">
        <v>88</v>
      </c>
      <c r="AV820" s="14" t="s">
        <v>88</v>
      </c>
      <c r="AW820" s="14" t="s">
        <v>35</v>
      </c>
      <c r="AX820" s="14" t="s">
        <v>86</v>
      </c>
      <c r="AY820" s="250" t="s">
        <v>141</v>
      </c>
    </row>
    <row r="821" s="2" customFormat="1" ht="33" customHeight="1">
      <c r="A821" s="39"/>
      <c r="B821" s="40"/>
      <c r="C821" s="216" t="s">
        <v>898</v>
      </c>
      <c r="D821" s="216" t="s">
        <v>145</v>
      </c>
      <c r="E821" s="217" t="s">
        <v>899</v>
      </c>
      <c r="F821" s="218" t="s">
        <v>900</v>
      </c>
      <c r="G821" s="219" t="s">
        <v>667</v>
      </c>
      <c r="H821" s="220">
        <v>4</v>
      </c>
      <c r="I821" s="221"/>
      <c r="J821" s="222">
        <f>ROUND(I821*H821,2)</f>
        <v>0</v>
      </c>
      <c r="K821" s="218" t="s">
        <v>148</v>
      </c>
      <c r="L821" s="45"/>
      <c r="M821" s="223" t="s">
        <v>1</v>
      </c>
      <c r="N821" s="224" t="s">
        <v>43</v>
      </c>
      <c r="O821" s="92"/>
      <c r="P821" s="225">
        <f>O821*H821</f>
        <v>0</v>
      </c>
      <c r="Q821" s="225">
        <v>0.00013999999999999999</v>
      </c>
      <c r="R821" s="225">
        <f>Q821*H821</f>
        <v>0.00055999999999999995</v>
      </c>
      <c r="S821" s="225">
        <v>0</v>
      </c>
      <c r="T821" s="226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7" t="s">
        <v>149</v>
      </c>
      <c r="AT821" s="227" t="s">
        <v>145</v>
      </c>
      <c r="AU821" s="227" t="s">
        <v>88</v>
      </c>
      <c r="AY821" s="18" t="s">
        <v>141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18" t="s">
        <v>86</v>
      </c>
      <c r="BK821" s="228">
        <f>ROUND(I821*H821,2)</f>
        <v>0</v>
      </c>
      <c r="BL821" s="18" t="s">
        <v>149</v>
      </c>
      <c r="BM821" s="227" t="s">
        <v>901</v>
      </c>
    </row>
    <row r="822" s="14" customFormat="1">
      <c r="A822" s="14"/>
      <c r="B822" s="240"/>
      <c r="C822" s="241"/>
      <c r="D822" s="231" t="s">
        <v>151</v>
      </c>
      <c r="E822" s="242" t="s">
        <v>1</v>
      </c>
      <c r="F822" s="243" t="s">
        <v>149</v>
      </c>
      <c r="G822" s="241"/>
      <c r="H822" s="244">
        <v>4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0" t="s">
        <v>151</v>
      </c>
      <c r="AU822" s="250" t="s">
        <v>88</v>
      </c>
      <c r="AV822" s="14" t="s">
        <v>88</v>
      </c>
      <c r="AW822" s="14" t="s">
        <v>35</v>
      </c>
      <c r="AX822" s="14" t="s">
        <v>78</v>
      </c>
      <c r="AY822" s="250" t="s">
        <v>141</v>
      </c>
    </row>
    <row r="823" s="15" customFormat="1">
      <c r="A823" s="15"/>
      <c r="B823" s="251"/>
      <c r="C823" s="252"/>
      <c r="D823" s="231" t="s">
        <v>151</v>
      </c>
      <c r="E823" s="253" t="s">
        <v>1</v>
      </c>
      <c r="F823" s="254" t="s">
        <v>159</v>
      </c>
      <c r="G823" s="252"/>
      <c r="H823" s="255">
        <v>4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1" t="s">
        <v>151</v>
      </c>
      <c r="AU823" s="261" t="s">
        <v>88</v>
      </c>
      <c r="AV823" s="15" t="s">
        <v>149</v>
      </c>
      <c r="AW823" s="15" t="s">
        <v>35</v>
      </c>
      <c r="AX823" s="15" t="s">
        <v>86</v>
      </c>
      <c r="AY823" s="261" t="s">
        <v>141</v>
      </c>
    </row>
    <row r="824" s="2" customFormat="1" ht="24.15" customHeight="1">
      <c r="A824" s="39"/>
      <c r="B824" s="40"/>
      <c r="C824" s="216" t="s">
        <v>902</v>
      </c>
      <c r="D824" s="216" t="s">
        <v>145</v>
      </c>
      <c r="E824" s="217" t="s">
        <v>903</v>
      </c>
      <c r="F824" s="218" t="s">
        <v>904</v>
      </c>
      <c r="G824" s="219" t="s">
        <v>169</v>
      </c>
      <c r="H824" s="220">
        <v>48.600000000000001</v>
      </c>
      <c r="I824" s="221"/>
      <c r="J824" s="222">
        <f>ROUND(I824*H824,2)</f>
        <v>0</v>
      </c>
      <c r="K824" s="218" t="s">
        <v>148</v>
      </c>
      <c r="L824" s="45"/>
      <c r="M824" s="223" t="s">
        <v>1</v>
      </c>
      <c r="N824" s="224" t="s">
        <v>43</v>
      </c>
      <c r="O824" s="92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7" t="s">
        <v>149</v>
      </c>
      <c r="AT824" s="227" t="s">
        <v>145</v>
      </c>
      <c r="AU824" s="227" t="s">
        <v>88</v>
      </c>
      <c r="AY824" s="18" t="s">
        <v>141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8" t="s">
        <v>86</v>
      </c>
      <c r="BK824" s="228">
        <f>ROUND(I824*H824,2)</f>
        <v>0</v>
      </c>
      <c r="BL824" s="18" t="s">
        <v>149</v>
      </c>
      <c r="BM824" s="227" t="s">
        <v>905</v>
      </c>
    </row>
    <row r="825" s="14" customFormat="1">
      <c r="A825" s="14"/>
      <c r="B825" s="240"/>
      <c r="C825" s="241"/>
      <c r="D825" s="231" t="s">
        <v>151</v>
      </c>
      <c r="E825" s="242" t="s">
        <v>1</v>
      </c>
      <c r="F825" s="243" t="s">
        <v>870</v>
      </c>
      <c r="G825" s="241"/>
      <c r="H825" s="244">
        <v>48.600000000000001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0" t="s">
        <v>151</v>
      </c>
      <c r="AU825" s="250" t="s">
        <v>88</v>
      </c>
      <c r="AV825" s="14" t="s">
        <v>88</v>
      </c>
      <c r="AW825" s="14" t="s">
        <v>35</v>
      </c>
      <c r="AX825" s="14" t="s">
        <v>86</v>
      </c>
      <c r="AY825" s="250" t="s">
        <v>141</v>
      </c>
    </row>
    <row r="826" s="2" customFormat="1" ht="16.5" customHeight="1">
      <c r="A826" s="39"/>
      <c r="B826" s="40"/>
      <c r="C826" s="216" t="s">
        <v>906</v>
      </c>
      <c r="D826" s="216" t="s">
        <v>145</v>
      </c>
      <c r="E826" s="217" t="s">
        <v>907</v>
      </c>
      <c r="F826" s="218" t="s">
        <v>908</v>
      </c>
      <c r="G826" s="219" t="s">
        <v>667</v>
      </c>
      <c r="H826" s="220">
        <v>82</v>
      </c>
      <c r="I826" s="221"/>
      <c r="J826" s="222">
        <f>ROUND(I826*H826,2)</f>
        <v>0</v>
      </c>
      <c r="K826" s="218" t="s">
        <v>148</v>
      </c>
      <c r="L826" s="45"/>
      <c r="M826" s="223" t="s">
        <v>1</v>
      </c>
      <c r="N826" s="224" t="s">
        <v>43</v>
      </c>
      <c r="O826" s="92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27" t="s">
        <v>149</v>
      </c>
      <c r="AT826" s="227" t="s">
        <v>145</v>
      </c>
      <c r="AU826" s="227" t="s">
        <v>88</v>
      </c>
      <c r="AY826" s="18" t="s">
        <v>141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8" t="s">
        <v>86</v>
      </c>
      <c r="BK826" s="228">
        <f>ROUND(I826*H826,2)</f>
        <v>0</v>
      </c>
      <c r="BL826" s="18" t="s">
        <v>149</v>
      </c>
      <c r="BM826" s="227" t="s">
        <v>909</v>
      </c>
    </row>
    <row r="827" s="14" customFormat="1">
      <c r="A827" s="14"/>
      <c r="B827" s="240"/>
      <c r="C827" s="241"/>
      <c r="D827" s="231" t="s">
        <v>151</v>
      </c>
      <c r="E827" s="242" t="s">
        <v>1</v>
      </c>
      <c r="F827" s="243" t="s">
        <v>791</v>
      </c>
      <c r="G827" s="241"/>
      <c r="H827" s="244">
        <v>82</v>
      </c>
      <c r="I827" s="245"/>
      <c r="J827" s="241"/>
      <c r="K827" s="241"/>
      <c r="L827" s="246"/>
      <c r="M827" s="247"/>
      <c r="N827" s="248"/>
      <c r="O827" s="248"/>
      <c r="P827" s="248"/>
      <c r="Q827" s="248"/>
      <c r="R827" s="248"/>
      <c r="S827" s="248"/>
      <c r="T827" s="24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0" t="s">
        <v>151</v>
      </c>
      <c r="AU827" s="250" t="s">
        <v>88</v>
      </c>
      <c r="AV827" s="14" t="s">
        <v>88</v>
      </c>
      <c r="AW827" s="14" t="s">
        <v>35</v>
      </c>
      <c r="AX827" s="14" t="s">
        <v>86</v>
      </c>
      <c r="AY827" s="250" t="s">
        <v>141</v>
      </c>
    </row>
    <row r="828" s="2" customFormat="1" ht="16.5" customHeight="1">
      <c r="A828" s="39"/>
      <c r="B828" s="40"/>
      <c r="C828" s="262" t="s">
        <v>910</v>
      </c>
      <c r="D828" s="262" t="s">
        <v>177</v>
      </c>
      <c r="E828" s="263" t="s">
        <v>911</v>
      </c>
      <c r="F828" s="264" t="s">
        <v>912</v>
      </c>
      <c r="G828" s="265" t="s">
        <v>667</v>
      </c>
      <c r="H828" s="266">
        <v>82</v>
      </c>
      <c r="I828" s="267"/>
      <c r="J828" s="268">
        <f>ROUND(I828*H828,2)</f>
        <v>0</v>
      </c>
      <c r="K828" s="264" t="s">
        <v>148</v>
      </c>
      <c r="L828" s="269"/>
      <c r="M828" s="270" t="s">
        <v>1</v>
      </c>
      <c r="N828" s="271" t="s">
        <v>43</v>
      </c>
      <c r="O828" s="92"/>
      <c r="P828" s="225">
        <f>O828*H828</f>
        <v>0</v>
      </c>
      <c r="Q828" s="225">
        <v>0.00084000000000000003</v>
      </c>
      <c r="R828" s="225">
        <f>Q828*H828</f>
        <v>0.068879999999999997</v>
      </c>
      <c r="S828" s="225">
        <v>0</v>
      </c>
      <c r="T828" s="226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7" t="s">
        <v>180</v>
      </c>
      <c r="AT828" s="227" t="s">
        <v>177</v>
      </c>
      <c r="AU828" s="227" t="s">
        <v>88</v>
      </c>
      <c r="AY828" s="18" t="s">
        <v>141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18" t="s">
        <v>86</v>
      </c>
      <c r="BK828" s="228">
        <f>ROUND(I828*H828,2)</f>
        <v>0</v>
      </c>
      <c r="BL828" s="18" t="s">
        <v>149</v>
      </c>
      <c r="BM828" s="227" t="s">
        <v>913</v>
      </c>
    </row>
    <row r="829" s="2" customFormat="1" ht="24.15" customHeight="1">
      <c r="A829" s="39"/>
      <c r="B829" s="40"/>
      <c r="C829" s="216" t="s">
        <v>914</v>
      </c>
      <c r="D829" s="216" t="s">
        <v>145</v>
      </c>
      <c r="E829" s="217" t="s">
        <v>915</v>
      </c>
      <c r="F829" s="218" t="s">
        <v>916</v>
      </c>
      <c r="G829" s="219" t="s">
        <v>467</v>
      </c>
      <c r="H829" s="220">
        <v>0.28199999999999997</v>
      </c>
      <c r="I829" s="221"/>
      <c r="J829" s="222">
        <f>ROUND(I829*H829,2)</f>
        <v>0</v>
      </c>
      <c r="K829" s="218" t="s">
        <v>148</v>
      </c>
      <c r="L829" s="45"/>
      <c r="M829" s="223" t="s">
        <v>1</v>
      </c>
      <c r="N829" s="224" t="s">
        <v>43</v>
      </c>
      <c r="O829" s="92"/>
      <c r="P829" s="225">
        <f>O829*H829</f>
        <v>0</v>
      </c>
      <c r="Q829" s="225">
        <v>0</v>
      </c>
      <c r="R829" s="225">
        <f>Q829*H829</f>
        <v>0</v>
      </c>
      <c r="S829" s="225">
        <v>0</v>
      </c>
      <c r="T829" s="226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7" t="s">
        <v>149</v>
      </c>
      <c r="AT829" s="227" t="s">
        <v>145</v>
      </c>
      <c r="AU829" s="227" t="s">
        <v>88</v>
      </c>
      <c r="AY829" s="18" t="s">
        <v>141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18" t="s">
        <v>86</v>
      </c>
      <c r="BK829" s="228">
        <f>ROUND(I829*H829,2)</f>
        <v>0</v>
      </c>
      <c r="BL829" s="18" t="s">
        <v>149</v>
      </c>
      <c r="BM829" s="227" t="s">
        <v>917</v>
      </c>
    </row>
    <row r="830" s="12" customFormat="1" ht="22.8" customHeight="1">
      <c r="A830" s="12"/>
      <c r="B830" s="200"/>
      <c r="C830" s="201"/>
      <c r="D830" s="202" t="s">
        <v>77</v>
      </c>
      <c r="E830" s="214" t="s">
        <v>918</v>
      </c>
      <c r="F830" s="214" t="s">
        <v>919</v>
      </c>
      <c r="G830" s="201"/>
      <c r="H830" s="201"/>
      <c r="I830" s="204"/>
      <c r="J830" s="215">
        <f>BK830</f>
        <v>0</v>
      </c>
      <c r="K830" s="201"/>
      <c r="L830" s="206"/>
      <c r="M830" s="207"/>
      <c r="N830" s="208"/>
      <c r="O830" s="208"/>
      <c r="P830" s="209">
        <f>SUM(P831:P833)</f>
        <v>0</v>
      </c>
      <c r="Q830" s="208"/>
      <c r="R830" s="209">
        <f>SUM(R831:R833)</f>
        <v>0</v>
      </c>
      <c r="S830" s="208"/>
      <c r="T830" s="210">
        <f>SUM(T831:T833)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1" t="s">
        <v>88</v>
      </c>
      <c r="AT830" s="212" t="s">
        <v>77</v>
      </c>
      <c r="AU830" s="212" t="s">
        <v>86</v>
      </c>
      <c r="AY830" s="211" t="s">
        <v>141</v>
      </c>
      <c r="BK830" s="213">
        <f>SUM(BK831:BK833)</f>
        <v>0</v>
      </c>
    </row>
    <row r="831" s="2" customFormat="1" ht="33" customHeight="1">
      <c r="A831" s="39"/>
      <c r="B831" s="40"/>
      <c r="C831" s="216" t="s">
        <v>920</v>
      </c>
      <c r="D831" s="216" t="s">
        <v>145</v>
      </c>
      <c r="E831" s="217" t="s">
        <v>921</v>
      </c>
      <c r="F831" s="218" t="s">
        <v>922</v>
      </c>
      <c r="G831" s="219" t="s">
        <v>667</v>
      </c>
      <c r="H831" s="220">
        <v>4</v>
      </c>
      <c r="I831" s="221"/>
      <c r="J831" s="222">
        <f>ROUND(I831*H831,2)</f>
        <v>0</v>
      </c>
      <c r="K831" s="218" t="s">
        <v>148</v>
      </c>
      <c r="L831" s="45"/>
      <c r="M831" s="223" t="s">
        <v>1</v>
      </c>
      <c r="N831" s="224" t="s">
        <v>43</v>
      </c>
      <c r="O831" s="92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7" t="s">
        <v>223</v>
      </c>
      <c r="AT831" s="227" t="s">
        <v>145</v>
      </c>
      <c r="AU831" s="227" t="s">
        <v>88</v>
      </c>
      <c r="AY831" s="18" t="s">
        <v>141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18" t="s">
        <v>86</v>
      </c>
      <c r="BK831" s="228">
        <f>ROUND(I831*H831,2)</f>
        <v>0</v>
      </c>
      <c r="BL831" s="18" t="s">
        <v>223</v>
      </c>
      <c r="BM831" s="227" t="s">
        <v>923</v>
      </c>
    </row>
    <row r="832" s="2" customFormat="1" ht="16.5" customHeight="1">
      <c r="A832" s="39"/>
      <c r="B832" s="40"/>
      <c r="C832" s="262" t="s">
        <v>924</v>
      </c>
      <c r="D832" s="262" t="s">
        <v>177</v>
      </c>
      <c r="E832" s="263" t="s">
        <v>925</v>
      </c>
      <c r="F832" s="264" t="s">
        <v>926</v>
      </c>
      <c r="G832" s="265" t="s">
        <v>667</v>
      </c>
      <c r="H832" s="266">
        <v>4</v>
      </c>
      <c r="I832" s="267"/>
      <c r="J832" s="268">
        <f>ROUND(I832*H832,2)</f>
        <v>0</v>
      </c>
      <c r="K832" s="264" t="s">
        <v>1</v>
      </c>
      <c r="L832" s="269"/>
      <c r="M832" s="270" t="s">
        <v>1</v>
      </c>
      <c r="N832" s="271" t="s">
        <v>43</v>
      </c>
      <c r="O832" s="92"/>
      <c r="P832" s="225">
        <f>O832*H832</f>
        <v>0</v>
      </c>
      <c r="Q832" s="225">
        <v>0</v>
      </c>
      <c r="R832" s="225">
        <f>Q832*H832</f>
        <v>0</v>
      </c>
      <c r="S832" s="225">
        <v>0</v>
      </c>
      <c r="T832" s="226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27" t="s">
        <v>392</v>
      </c>
      <c r="AT832" s="227" t="s">
        <v>177</v>
      </c>
      <c r="AU832" s="227" t="s">
        <v>88</v>
      </c>
      <c r="AY832" s="18" t="s">
        <v>141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18" t="s">
        <v>86</v>
      </c>
      <c r="BK832" s="228">
        <f>ROUND(I832*H832,2)</f>
        <v>0</v>
      </c>
      <c r="BL832" s="18" t="s">
        <v>223</v>
      </c>
      <c r="BM832" s="227" t="s">
        <v>927</v>
      </c>
    </row>
    <row r="833" s="2" customFormat="1" ht="24.15" customHeight="1">
      <c r="A833" s="39"/>
      <c r="B833" s="40"/>
      <c r="C833" s="216" t="s">
        <v>928</v>
      </c>
      <c r="D833" s="216" t="s">
        <v>145</v>
      </c>
      <c r="E833" s="217" t="s">
        <v>929</v>
      </c>
      <c r="F833" s="218" t="s">
        <v>930</v>
      </c>
      <c r="G833" s="219" t="s">
        <v>467</v>
      </c>
      <c r="H833" s="220">
        <v>0.01</v>
      </c>
      <c r="I833" s="221"/>
      <c r="J833" s="222">
        <f>ROUND(I833*H833,2)</f>
        <v>0</v>
      </c>
      <c r="K833" s="218" t="s">
        <v>148</v>
      </c>
      <c r="L833" s="45"/>
      <c r="M833" s="223" t="s">
        <v>1</v>
      </c>
      <c r="N833" s="224" t="s">
        <v>43</v>
      </c>
      <c r="O833" s="92"/>
      <c r="P833" s="225">
        <f>O833*H833</f>
        <v>0</v>
      </c>
      <c r="Q833" s="225">
        <v>0</v>
      </c>
      <c r="R833" s="225">
        <f>Q833*H833</f>
        <v>0</v>
      </c>
      <c r="S833" s="225">
        <v>0</v>
      </c>
      <c r="T833" s="226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27" t="s">
        <v>223</v>
      </c>
      <c r="AT833" s="227" t="s">
        <v>145</v>
      </c>
      <c r="AU833" s="227" t="s">
        <v>88</v>
      </c>
      <c r="AY833" s="18" t="s">
        <v>141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18" t="s">
        <v>86</v>
      </c>
      <c r="BK833" s="228">
        <f>ROUND(I833*H833,2)</f>
        <v>0</v>
      </c>
      <c r="BL833" s="18" t="s">
        <v>223</v>
      </c>
      <c r="BM833" s="227" t="s">
        <v>931</v>
      </c>
    </row>
    <row r="834" s="12" customFormat="1" ht="25.92" customHeight="1">
      <c r="A834" s="12"/>
      <c r="B834" s="200"/>
      <c r="C834" s="201"/>
      <c r="D834" s="202" t="s">
        <v>77</v>
      </c>
      <c r="E834" s="203" t="s">
        <v>932</v>
      </c>
      <c r="F834" s="203" t="s">
        <v>933</v>
      </c>
      <c r="G834" s="201"/>
      <c r="H834" s="201"/>
      <c r="I834" s="204"/>
      <c r="J834" s="205">
        <f>BK834</f>
        <v>0</v>
      </c>
      <c r="K834" s="201"/>
      <c r="L834" s="206"/>
      <c r="M834" s="207"/>
      <c r="N834" s="208"/>
      <c r="O834" s="208"/>
      <c r="P834" s="209">
        <f>P835+P840+P842+P844+P846</f>
        <v>0</v>
      </c>
      <c r="Q834" s="208"/>
      <c r="R834" s="209">
        <f>R835+R840+R842+R844+R846</f>
        <v>0</v>
      </c>
      <c r="S834" s="208"/>
      <c r="T834" s="210">
        <f>T835+T840+T842+T844+T846</f>
        <v>0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211" t="s">
        <v>220</v>
      </c>
      <c r="AT834" s="212" t="s">
        <v>77</v>
      </c>
      <c r="AU834" s="212" t="s">
        <v>78</v>
      </c>
      <c r="AY834" s="211" t="s">
        <v>141</v>
      </c>
      <c r="BK834" s="213">
        <f>BK835+BK840+BK842+BK844+BK846</f>
        <v>0</v>
      </c>
    </row>
    <row r="835" s="12" customFormat="1" ht="22.8" customHeight="1">
      <c r="A835" s="12"/>
      <c r="B835" s="200"/>
      <c r="C835" s="201"/>
      <c r="D835" s="202" t="s">
        <v>77</v>
      </c>
      <c r="E835" s="214" t="s">
        <v>934</v>
      </c>
      <c r="F835" s="214" t="s">
        <v>935</v>
      </c>
      <c r="G835" s="201"/>
      <c r="H835" s="201"/>
      <c r="I835" s="204"/>
      <c r="J835" s="215">
        <f>BK835</f>
        <v>0</v>
      </c>
      <c r="K835" s="201"/>
      <c r="L835" s="206"/>
      <c r="M835" s="207"/>
      <c r="N835" s="208"/>
      <c r="O835" s="208"/>
      <c r="P835" s="209">
        <f>SUM(P836:P839)</f>
        <v>0</v>
      </c>
      <c r="Q835" s="208"/>
      <c r="R835" s="209">
        <f>SUM(R836:R839)</f>
        <v>0</v>
      </c>
      <c r="S835" s="208"/>
      <c r="T835" s="210">
        <f>SUM(T836:T839)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11" t="s">
        <v>220</v>
      </c>
      <c r="AT835" s="212" t="s">
        <v>77</v>
      </c>
      <c r="AU835" s="212" t="s">
        <v>86</v>
      </c>
      <c r="AY835" s="211" t="s">
        <v>141</v>
      </c>
      <c r="BK835" s="213">
        <f>SUM(BK836:BK839)</f>
        <v>0</v>
      </c>
    </row>
    <row r="836" s="2" customFormat="1" ht="37.8" customHeight="1">
      <c r="A836" s="39"/>
      <c r="B836" s="40"/>
      <c r="C836" s="216" t="s">
        <v>936</v>
      </c>
      <c r="D836" s="216" t="s">
        <v>145</v>
      </c>
      <c r="E836" s="217" t="s">
        <v>937</v>
      </c>
      <c r="F836" s="218" t="s">
        <v>938</v>
      </c>
      <c r="G836" s="219" t="s">
        <v>939</v>
      </c>
      <c r="H836" s="220">
        <v>1</v>
      </c>
      <c r="I836" s="221"/>
      <c r="J836" s="222">
        <f>ROUND(I836*H836,2)</f>
        <v>0</v>
      </c>
      <c r="K836" s="218" t="s">
        <v>1</v>
      </c>
      <c r="L836" s="45"/>
      <c r="M836" s="223" t="s">
        <v>1</v>
      </c>
      <c r="N836" s="224" t="s">
        <v>43</v>
      </c>
      <c r="O836" s="92"/>
      <c r="P836" s="225">
        <f>O836*H836</f>
        <v>0</v>
      </c>
      <c r="Q836" s="225">
        <v>0</v>
      </c>
      <c r="R836" s="225">
        <f>Q836*H836</f>
        <v>0</v>
      </c>
      <c r="S836" s="225">
        <v>0</v>
      </c>
      <c r="T836" s="22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27" t="s">
        <v>940</v>
      </c>
      <c r="AT836" s="227" t="s">
        <v>145</v>
      </c>
      <c r="AU836" s="227" t="s">
        <v>88</v>
      </c>
      <c r="AY836" s="18" t="s">
        <v>141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8" t="s">
        <v>86</v>
      </c>
      <c r="BK836" s="228">
        <f>ROUND(I836*H836,2)</f>
        <v>0</v>
      </c>
      <c r="BL836" s="18" t="s">
        <v>940</v>
      </c>
      <c r="BM836" s="227" t="s">
        <v>941</v>
      </c>
    </row>
    <row r="837" s="2" customFormat="1" ht="24.15" customHeight="1">
      <c r="A837" s="39"/>
      <c r="B837" s="40"/>
      <c r="C837" s="216" t="s">
        <v>942</v>
      </c>
      <c r="D837" s="216" t="s">
        <v>145</v>
      </c>
      <c r="E837" s="217" t="s">
        <v>943</v>
      </c>
      <c r="F837" s="218" t="s">
        <v>944</v>
      </c>
      <c r="G837" s="219" t="s">
        <v>939</v>
      </c>
      <c r="H837" s="220">
        <v>1</v>
      </c>
      <c r="I837" s="221"/>
      <c r="J837" s="222">
        <f>ROUND(I837*H837,2)</f>
        <v>0</v>
      </c>
      <c r="K837" s="218" t="s">
        <v>1</v>
      </c>
      <c r="L837" s="45"/>
      <c r="M837" s="223" t="s">
        <v>1</v>
      </c>
      <c r="N837" s="224" t="s">
        <v>43</v>
      </c>
      <c r="O837" s="92"/>
      <c r="P837" s="225">
        <f>O837*H837</f>
        <v>0</v>
      </c>
      <c r="Q837" s="225">
        <v>0</v>
      </c>
      <c r="R837" s="225">
        <f>Q837*H837</f>
        <v>0</v>
      </c>
      <c r="S837" s="225">
        <v>0</v>
      </c>
      <c r="T837" s="226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7" t="s">
        <v>940</v>
      </c>
      <c r="AT837" s="227" t="s">
        <v>145</v>
      </c>
      <c r="AU837" s="227" t="s">
        <v>88</v>
      </c>
      <c r="AY837" s="18" t="s">
        <v>141</v>
      </c>
      <c r="BE837" s="228">
        <f>IF(N837="základní",J837,0)</f>
        <v>0</v>
      </c>
      <c r="BF837" s="228">
        <f>IF(N837="snížená",J837,0)</f>
        <v>0</v>
      </c>
      <c r="BG837" s="228">
        <f>IF(N837="zákl. přenesená",J837,0)</f>
        <v>0</v>
      </c>
      <c r="BH837" s="228">
        <f>IF(N837="sníž. přenesená",J837,0)</f>
        <v>0</v>
      </c>
      <c r="BI837" s="228">
        <f>IF(N837="nulová",J837,0)</f>
        <v>0</v>
      </c>
      <c r="BJ837" s="18" t="s">
        <v>86</v>
      </c>
      <c r="BK837" s="228">
        <f>ROUND(I837*H837,2)</f>
        <v>0</v>
      </c>
      <c r="BL837" s="18" t="s">
        <v>940</v>
      </c>
      <c r="BM837" s="227" t="s">
        <v>945</v>
      </c>
    </row>
    <row r="838" s="2" customFormat="1" ht="16.5" customHeight="1">
      <c r="A838" s="39"/>
      <c r="B838" s="40"/>
      <c r="C838" s="216" t="s">
        <v>946</v>
      </c>
      <c r="D838" s="216" t="s">
        <v>145</v>
      </c>
      <c r="E838" s="217" t="s">
        <v>947</v>
      </c>
      <c r="F838" s="218" t="s">
        <v>948</v>
      </c>
      <c r="G838" s="219" t="s">
        <v>939</v>
      </c>
      <c r="H838" s="220">
        <v>1</v>
      </c>
      <c r="I838" s="221"/>
      <c r="J838" s="222">
        <f>ROUND(I838*H838,2)</f>
        <v>0</v>
      </c>
      <c r="K838" s="218" t="s">
        <v>1</v>
      </c>
      <c r="L838" s="45"/>
      <c r="M838" s="223" t="s">
        <v>1</v>
      </c>
      <c r="N838" s="224" t="s">
        <v>43</v>
      </c>
      <c r="O838" s="92"/>
      <c r="P838" s="225">
        <f>O838*H838</f>
        <v>0</v>
      </c>
      <c r="Q838" s="225">
        <v>0</v>
      </c>
      <c r="R838" s="225">
        <f>Q838*H838</f>
        <v>0</v>
      </c>
      <c r="S838" s="225">
        <v>0</v>
      </c>
      <c r="T838" s="226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27" t="s">
        <v>940</v>
      </c>
      <c r="AT838" s="227" t="s">
        <v>145</v>
      </c>
      <c r="AU838" s="227" t="s">
        <v>88</v>
      </c>
      <c r="AY838" s="18" t="s">
        <v>141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18" t="s">
        <v>86</v>
      </c>
      <c r="BK838" s="228">
        <f>ROUND(I838*H838,2)</f>
        <v>0</v>
      </c>
      <c r="BL838" s="18" t="s">
        <v>940</v>
      </c>
      <c r="BM838" s="227" t="s">
        <v>949</v>
      </c>
    </row>
    <row r="839" s="2" customFormat="1" ht="16.5" customHeight="1">
      <c r="A839" s="39"/>
      <c r="B839" s="40"/>
      <c r="C839" s="216" t="s">
        <v>950</v>
      </c>
      <c r="D839" s="216" t="s">
        <v>145</v>
      </c>
      <c r="E839" s="217" t="s">
        <v>951</v>
      </c>
      <c r="F839" s="218" t="s">
        <v>952</v>
      </c>
      <c r="G839" s="219" t="s">
        <v>939</v>
      </c>
      <c r="H839" s="220">
        <v>1</v>
      </c>
      <c r="I839" s="221"/>
      <c r="J839" s="222">
        <f>ROUND(I839*H839,2)</f>
        <v>0</v>
      </c>
      <c r="K839" s="218" t="s">
        <v>1</v>
      </c>
      <c r="L839" s="45"/>
      <c r="M839" s="223" t="s">
        <v>1</v>
      </c>
      <c r="N839" s="224" t="s">
        <v>43</v>
      </c>
      <c r="O839" s="92"/>
      <c r="P839" s="225">
        <f>O839*H839</f>
        <v>0</v>
      </c>
      <c r="Q839" s="225">
        <v>0</v>
      </c>
      <c r="R839" s="225">
        <f>Q839*H839</f>
        <v>0</v>
      </c>
      <c r="S839" s="225">
        <v>0</v>
      </c>
      <c r="T839" s="226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7" t="s">
        <v>940</v>
      </c>
      <c r="AT839" s="227" t="s">
        <v>145</v>
      </c>
      <c r="AU839" s="227" t="s">
        <v>88</v>
      </c>
      <c r="AY839" s="18" t="s">
        <v>141</v>
      </c>
      <c r="BE839" s="228">
        <f>IF(N839="základní",J839,0)</f>
        <v>0</v>
      </c>
      <c r="BF839" s="228">
        <f>IF(N839="snížená",J839,0)</f>
        <v>0</v>
      </c>
      <c r="BG839" s="228">
        <f>IF(N839="zákl. přenesená",J839,0)</f>
        <v>0</v>
      </c>
      <c r="BH839" s="228">
        <f>IF(N839="sníž. přenesená",J839,0)</f>
        <v>0</v>
      </c>
      <c r="BI839" s="228">
        <f>IF(N839="nulová",J839,0)</f>
        <v>0</v>
      </c>
      <c r="BJ839" s="18" t="s">
        <v>86</v>
      </c>
      <c r="BK839" s="228">
        <f>ROUND(I839*H839,2)</f>
        <v>0</v>
      </c>
      <c r="BL839" s="18" t="s">
        <v>940</v>
      </c>
      <c r="BM839" s="227" t="s">
        <v>953</v>
      </c>
    </row>
    <row r="840" s="12" customFormat="1" ht="22.8" customHeight="1">
      <c r="A840" s="12"/>
      <c r="B840" s="200"/>
      <c r="C840" s="201"/>
      <c r="D840" s="202" t="s">
        <v>77</v>
      </c>
      <c r="E840" s="214" t="s">
        <v>954</v>
      </c>
      <c r="F840" s="214" t="s">
        <v>955</v>
      </c>
      <c r="G840" s="201"/>
      <c r="H840" s="201"/>
      <c r="I840" s="204"/>
      <c r="J840" s="215">
        <f>BK840</f>
        <v>0</v>
      </c>
      <c r="K840" s="201"/>
      <c r="L840" s="206"/>
      <c r="M840" s="207"/>
      <c r="N840" s="208"/>
      <c r="O840" s="208"/>
      <c r="P840" s="209">
        <f>P841</f>
        <v>0</v>
      </c>
      <c r="Q840" s="208"/>
      <c r="R840" s="209">
        <f>R841</f>
        <v>0</v>
      </c>
      <c r="S840" s="208"/>
      <c r="T840" s="210">
        <f>T841</f>
        <v>0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11" t="s">
        <v>220</v>
      </c>
      <c r="AT840" s="212" t="s">
        <v>77</v>
      </c>
      <c r="AU840" s="212" t="s">
        <v>86</v>
      </c>
      <c r="AY840" s="211" t="s">
        <v>141</v>
      </c>
      <c r="BK840" s="213">
        <f>BK841</f>
        <v>0</v>
      </c>
    </row>
    <row r="841" s="2" customFormat="1" ht="16.5" customHeight="1">
      <c r="A841" s="39"/>
      <c r="B841" s="40"/>
      <c r="C841" s="216" t="s">
        <v>956</v>
      </c>
      <c r="D841" s="216" t="s">
        <v>145</v>
      </c>
      <c r="E841" s="217" t="s">
        <v>957</v>
      </c>
      <c r="F841" s="218" t="s">
        <v>958</v>
      </c>
      <c r="G841" s="219" t="s">
        <v>939</v>
      </c>
      <c r="H841" s="220">
        <v>1</v>
      </c>
      <c r="I841" s="221"/>
      <c r="J841" s="222">
        <f>ROUND(I841*H841,2)</f>
        <v>0</v>
      </c>
      <c r="K841" s="218" t="s">
        <v>1</v>
      </c>
      <c r="L841" s="45"/>
      <c r="M841" s="223" t="s">
        <v>1</v>
      </c>
      <c r="N841" s="224" t="s">
        <v>43</v>
      </c>
      <c r="O841" s="92"/>
      <c r="P841" s="225">
        <f>O841*H841</f>
        <v>0</v>
      </c>
      <c r="Q841" s="225">
        <v>0</v>
      </c>
      <c r="R841" s="225">
        <f>Q841*H841</f>
        <v>0</v>
      </c>
      <c r="S841" s="225">
        <v>0</v>
      </c>
      <c r="T841" s="226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27" t="s">
        <v>940</v>
      </c>
      <c r="AT841" s="227" t="s">
        <v>145</v>
      </c>
      <c r="AU841" s="227" t="s">
        <v>88</v>
      </c>
      <c r="AY841" s="18" t="s">
        <v>141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18" t="s">
        <v>86</v>
      </c>
      <c r="BK841" s="228">
        <f>ROUND(I841*H841,2)</f>
        <v>0</v>
      </c>
      <c r="BL841" s="18" t="s">
        <v>940</v>
      </c>
      <c r="BM841" s="227" t="s">
        <v>959</v>
      </c>
    </row>
    <row r="842" s="12" customFormat="1" ht="22.8" customHeight="1">
      <c r="A842" s="12"/>
      <c r="B842" s="200"/>
      <c r="C842" s="201"/>
      <c r="D842" s="202" t="s">
        <v>77</v>
      </c>
      <c r="E842" s="214" t="s">
        <v>960</v>
      </c>
      <c r="F842" s="214" t="s">
        <v>961</v>
      </c>
      <c r="G842" s="201"/>
      <c r="H842" s="201"/>
      <c r="I842" s="204"/>
      <c r="J842" s="215">
        <f>BK842</f>
        <v>0</v>
      </c>
      <c r="K842" s="201"/>
      <c r="L842" s="206"/>
      <c r="M842" s="207"/>
      <c r="N842" s="208"/>
      <c r="O842" s="208"/>
      <c r="P842" s="209">
        <f>P843</f>
        <v>0</v>
      </c>
      <c r="Q842" s="208"/>
      <c r="R842" s="209">
        <f>R843</f>
        <v>0</v>
      </c>
      <c r="S842" s="208"/>
      <c r="T842" s="210">
        <f>T843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1" t="s">
        <v>220</v>
      </c>
      <c r="AT842" s="212" t="s">
        <v>77</v>
      </c>
      <c r="AU842" s="212" t="s">
        <v>86</v>
      </c>
      <c r="AY842" s="211" t="s">
        <v>141</v>
      </c>
      <c r="BK842" s="213">
        <f>BK843</f>
        <v>0</v>
      </c>
    </row>
    <row r="843" s="2" customFormat="1" ht="16.5" customHeight="1">
      <c r="A843" s="39"/>
      <c r="B843" s="40"/>
      <c r="C843" s="216" t="s">
        <v>962</v>
      </c>
      <c r="D843" s="216" t="s">
        <v>145</v>
      </c>
      <c r="E843" s="217" t="s">
        <v>963</v>
      </c>
      <c r="F843" s="218" t="s">
        <v>964</v>
      </c>
      <c r="G843" s="219" t="s">
        <v>939</v>
      </c>
      <c r="H843" s="220">
        <v>1</v>
      </c>
      <c r="I843" s="221"/>
      <c r="J843" s="222">
        <f>ROUND(I843*H843,2)</f>
        <v>0</v>
      </c>
      <c r="K843" s="218" t="s">
        <v>1</v>
      </c>
      <c r="L843" s="45"/>
      <c r="M843" s="223" t="s">
        <v>1</v>
      </c>
      <c r="N843" s="224" t="s">
        <v>43</v>
      </c>
      <c r="O843" s="92"/>
      <c r="P843" s="225">
        <f>O843*H843</f>
        <v>0</v>
      </c>
      <c r="Q843" s="225">
        <v>0</v>
      </c>
      <c r="R843" s="225">
        <f>Q843*H843</f>
        <v>0</v>
      </c>
      <c r="S843" s="225">
        <v>0</v>
      </c>
      <c r="T843" s="226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7" t="s">
        <v>940</v>
      </c>
      <c r="AT843" s="227" t="s">
        <v>145</v>
      </c>
      <c r="AU843" s="227" t="s">
        <v>88</v>
      </c>
      <c r="AY843" s="18" t="s">
        <v>141</v>
      </c>
      <c r="BE843" s="228">
        <f>IF(N843="základní",J843,0)</f>
        <v>0</v>
      </c>
      <c r="BF843" s="228">
        <f>IF(N843="snížená",J843,0)</f>
        <v>0</v>
      </c>
      <c r="BG843" s="228">
        <f>IF(N843="zákl. přenesená",J843,0)</f>
        <v>0</v>
      </c>
      <c r="BH843" s="228">
        <f>IF(N843="sníž. přenesená",J843,0)</f>
        <v>0</v>
      </c>
      <c r="BI843" s="228">
        <f>IF(N843="nulová",J843,0)</f>
        <v>0</v>
      </c>
      <c r="BJ843" s="18" t="s">
        <v>86</v>
      </c>
      <c r="BK843" s="228">
        <f>ROUND(I843*H843,2)</f>
        <v>0</v>
      </c>
      <c r="BL843" s="18" t="s">
        <v>940</v>
      </c>
      <c r="BM843" s="227" t="s">
        <v>965</v>
      </c>
    </row>
    <row r="844" s="12" customFormat="1" ht="22.8" customHeight="1">
      <c r="A844" s="12"/>
      <c r="B844" s="200"/>
      <c r="C844" s="201"/>
      <c r="D844" s="202" t="s">
        <v>77</v>
      </c>
      <c r="E844" s="214" t="s">
        <v>966</v>
      </c>
      <c r="F844" s="214" t="s">
        <v>967</v>
      </c>
      <c r="G844" s="201"/>
      <c r="H844" s="201"/>
      <c r="I844" s="204"/>
      <c r="J844" s="215">
        <f>BK844</f>
        <v>0</v>
      </c>
      <c r="K844" s="201"/>
      <c r="L844" s="206"/>
      <c r="M844" s="207"/>
      <c r="N844" s="208"/>
      <c r="O844" s="208"/>
      <c r="P844" s="209">
        <f>P845</f>
        <v>0</v>
      </c>
      <c r="Q844" s="208"/>
      <c r="R844" s="209">
        <f>R845</f>
        <v>0</v>
      </c>
      <c r="S844" s="208"/>
      <c r="T844" s="210">
        <f>T845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1" t="s">
        <v>220</v>
      </c>
      <c r="AT844" s="212" t="s">
        <v>77</v>
      </c>
      <c r="AU844" s="212" t="s">
        <v>86</v>
      </c>
      <c r="AY844" s="211" t="s">
        <v>141</v>
      </c>
      <c r="BK844" s="213">
        <f>BK845</f>
        <v>0</v>
      </c>
    </row>
    <row r="845" s="2" customFormat="1" ht="24.15" customHeight="1">
      <c r="A845" s="39"/>
      <c r="B845" s="40"/>
      <c r="C845" s="216" t="s">
        <v>968</v>
      </c>
      <c r="D845" s="216" t="s">
        <v>145</v>
      </c>
      <c r="E845" s="217" t="s">
        <v>969</v>
      </c>
      <c r="F845" s="218" t="s">
        <v>970</v>
      </c>
      <c r="G845" s="219" t="s">
        <v>939</v>
      </c>
      <c r="H845" s="220">
        <v>1</v>
      </c>
      <c r="I845" s="221"/>
      <c r="J845" s="222">
        <f>ROUND(I845*H845,2)</f>
        <v>0</v>
      </c>
      <c r="K845" s="218" t="s">
        <v>1</v>
      </c>
      <c r="L845" s="45"/>
      <c r="M845" s="223" t="s">
        <v>1</v>
      </c>
      <c r="N845" s="224" t="s">
        <v>43</v>
      </c>
      <c r="O845" s="92"/>
      <c r="P845" s="225">
        <f>O845*H845</f>
        <v>0</v>
      </c>
      <c r="Q845" s="225">
        <v>0</v>
      </c>
      <c r="R845" s="225">
        <f>Q845*H845</f>
        <v>0</v>
      </c>
      <c r="S845" s="225">
        <v>0</v>
      </c>
      <c r="T845" s="226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27" t="s">
        <v>940</v>
      </c>
      <c r="AT845" s="227" t="s">
        <v>145</v>
      </c>
      <c r="AU845" s="227" t="s">
        <v>88</v>
      </c>
      <c r="AY845" s="18" t="s">
        <v>141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18" t="s">
        <v>86</v>
      </c>
      <c r="BK845" s="228">
        <f>ROUND(I845*H845,2)</f>
        <v>0</v>
      </c>
      <c r="BL845" s="18" t="s">
        <v>940</v>
      </c>
      <c r="BM845" s="227" t="s">
        <v>971</v>
      </c>
    </row>
    <row r="846" s="12" customFormat="1" ht="22.8" customHeight="1">
      <c r="A846" s="12"/>
      <c r="B846" s="200"/>
      <c r="C846" s="201"/>
      <c r="D846" s="202" t="s">
        <v>77</v>
      </c>
      <c r="E846" s="214" t="s">
        <v>972</v>
      </c>
      <c r="F846" s="214" t="s">
        <v>973</v>
      </c>
      <c r="G846" s="201"/>
      <c r="H846" s="201"/>
      <c r="I846" s="204"/>
      <c r="J846" s="215">
        <f>BK846</f>
        <v>0</v>
      </c>
      <c r="K846" s="201"/>
      <c r="L846" s="206"/>
      <c r="M846" s="207"/>
      <c r="N846" s="208"/>
      <c r="O846" s="208"/>
      <c r="P846" s="209">
        <f>P847</f>
        <v>0</v>
      </c>
      <c r="Q846" s="208"/>
      <c r="R846" s="209">
        <f>R847</f>
        <v>0</v>
      </c>
      <c r="S846" s="208"/>
      <c r="T846" s="210">
        <f>T847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11" t="s">
        <v>220</v>
      </c>
      <c r="AT846" s="212" t="s">
        <v>77</v>
      </c>
      <c r="AU846" s="212" t="s">
        <v>86</v>
      </c>
      <c r="AY846" s="211" t="s">
        <v>141</v>
      </c>
      <c r="BK846" s="213">
        <f>BK847</f>
        <v>0</v>
      </c>
    </row>
    <row r="847" s="2" customFormat="1" ht="16.5" customHeight="1">
      <c r="A847" s="39"/>
      <c r="B847" s="40"/>
      <c r="C847" s="216" t="s">
        <v>974</v>
      </c>
      <c r="D847" s="216" t="s">
        <v>145</v>
      </c>
      <c r="E847" s="217" t="s">
        <v>975</v>
      </c>
      <c r="F847" s="218" t="s">
        <v>976</v>
      </c>
      <c r="G847" s="219" t="s">
        <v>939</v>
      </c>
      <c r="H847" s="220">
        <v>1</v>
      </c>
      <c r="I847" s="221"/>
      <c r="J847" s="222">
        <f>ROUND(I847*H847,2)</f>
        <v>0</v>
      </c>
      <c r="K847" s="218" t="s">
        <v>1</v>
      </c>
      <c r="L847" s="45"/>
      <c r="M847" s="287" t="s">
        <v>1</v>
      </c>
      <c r="N847" s="288" t="s">
        <v>43</v>
      </c>
      <c r="O847" s="289"/>
      <c r="P847" s="290">
        <f>O847*H847</f>
        <v>0</v>
      </c>
      <c r="Q847" s="290">
        <v>0</v>
      </c>
      <c r="R847" s="290">
        <f>Q847*H847</f>
        <v>0</v>
      </c>
      <c r="S847" s="290">
        <v>0</v>
      </c>
      <c r="T847" s="29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27" t="s">
        <v>940</v>
      </c>
      <c r="AT847" s="227" t="s">
        <v>145</v>
      </c>
      <c r="AU847" s="227" t="s">
        <v>88</v>
      </c>
      <c r="AY847" s="18" t="s">
        <v>141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18" t="s">
        <v>86</v>
      </c>
      <c r="BK847" s="228">
        <f>ROUND(I847*H847,2)</f>
        <v>0</v>
      </c>
      <c r="BL847" s="18" t="s">
        <v>940</v>
      </c>
      <c r="BM847" s="227" t="s">
        <v>977</v>
      </c>
    </row>
    <row r="848" s="2" customFormat="1" ht="6.96" customHeight="1">
      <c r="A848" s="39"/>
      <c r="B848" s="67"/>
      <c r="C848" s="68"/>
      <c r="D848" s="68"/>
      <c r="E848" s="68"/>
      <c r="F848" s="68"/>
      <c r="G848" s="68"/>
      <c r="H848" s="68"/>
      <c r="I848" s="68"/>
      <c r="J848" s="68"/>
      <c r="K848" s="68"/>
      <c r="L848" s="45"/>
      <c r="M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</sheetData>
  <sheetProtection sheet="1" autoFilter="0" formatColumns="0" formatRows="0" objects="1" scenarios="1" spinCount="100000" saltValue="FX2wlLyJ1BvZrveLk+vh8j4Ot12X3Kb6oxqUI3gYyvPKiH2B6sln5RF1cEv4iEB1KAXqev83dJzTnhyC3yh+Dg==" hashValue="PnNEzfLaHUYEPj8y0C8xTOnkpt6q1wlZ0yeIuHaCYUrV6ZCfhNqBka/q0IDNBZn4B399ceQ3cdxmtMyJe4ZJ5A==" algorithmName="SHA-512" password="EEA3"/>
  <autoFilter ref="C137:K847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978</v>
      </c>
      <c r="H4" s="21"/>
    </row>
    <row r="5" s="1" customFormat="1" ht="12" customHeight="1">
      <c r="B5" s="21"/>
      <c r="C5" s="292" t="s">
        <v>13</v>
      </c>
      <c r="D5" s="145" t="s">
        <v>14</v>
      </c>
      <c r="E5" s="1"/>
      <c r="F5" s="1"/>
      <c r="H5" s="21"/>
    </row>
    <row r="6" s="1" customFormat="1" ht="36.96" customHeight="1">
      <c r="B6" s="21"/>
      <c r="C6" s="293" t="s">
        <v>16</v>
      </c>
      <c r="D6" s="294" t="s">
        <v>17</v>
      </c>
      <c r="E6" s="1"/>
      <c r="F6" s="1"/>
      <c r="H6" s="21"/>
    </row>
    <row r="7" s="1" customFormat="1" ht="24.75" customHeight="1">
      <c r="B7" s="21"/>
      <c r="C7" s="138" t="s">
        <v>22</v>
      </c>
      <c r="D7" s="142" t="str">
        <f>'Rekapitulace stavby'!AN8</f>
        <v>6. 1. 2025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9"/>
      <c r="B9" s="295"/>
      <c r="C9" s="296" t="s">
        <v>59</v>
      </c>
      <c r="D9" s="297" t="s">
        <v>60</v>
      </c>
      <c r="E9" s="297" t="s">
        <v>128</v>
      </c>
      <c r="F9" s="298" t="s">
        <v>979</v>
      </c>
      <c r="G9" s="189"/>
      <c r="H9" s="295"/>
    </row>
    <row r="10" s="2" customFormat="1" ht="26.4" customHeight="1">
      <c r="A10" s="39"/>
      <c r="B10" s="45"/>
      <c r="C10" s="299" t="s">
        <v>980</v>
      </c>
      <c r="D10" s="299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300" t="s">
        <v>981</v>
      </c>
      <c r="D11" s="301" t="s">
        <v>982</v>
      </c>
      <c r="E11" s="302" t="s">
        <v>1</v>
      </c>
      <c r="F11" s="303">
        <v>105.58</v>
      </c>
      <c r="G11" s="39"/>
      <c r="H11" s="45"/>
    </row>
    <row r="12" s="2" customFormat="1" ht="16.8" customHeight="1">
      <c r="A12" s="39"/>
      <c r="B12" s="45"/>
      <c r="C12" s="300" t="s">
        <v>93</v>
      </c>
      <c r="D12" s="301" t="s">
        <v>94</v>
      </c>
      <c r="E12" s="302" t="s">
        <v>1</v>
      </c>
      <c r="F12" s="303">
        <v>24.175000000000001</v>
      </c>
      <c r="G12" s="39"/>
      <c r="H12" s="45"/>
    </row>
    <row r="13" s="2" customFormat="1" ht="16.8" customHeight="1">
      <c r="A13" s="39"/>
      <c r="B13" s="45"/>
      <c r="C13" s="304" t="s">
        <v>1</v>
      </c>
      <c r="D13" s="304" t="s">
        <v>152</v>
      </c>
      <c r="E13" s="18" t="s">
        <v>1</v>
      </c>
      <c r="F13" s="305">
        <v>0</v>
      </c>
      <c r="G13" s="39"/>
      <c r="H13" s="45"/>
    </row>
    <row r="14" s="2" customFormat="1" ht="16.8" customHeight="1">
      <c r="A14" s="39"/>
      <c r="B14" s="45"/>
      <c r="C14" s="304" t="s">
        <v>1</v>
      </c>
      <c r="D14" s="304" t="s">
        <v>193</v>
      </c>
      <c r="E14" s="18" t="s">
        <v>1</v>
      </c>
      <c r="F14" s="305">
        <v>0.44</v>
      </c>
      <c r="G14" s="39"/>
      <c r="H14" s="45"/>
    </row>
    <row r="15" s="2" customFormat="1" ht="16.8" customHeight="1">
      <c r="A15" s="39"/>
      <c r="B15" s="45"/>
      <c r="C15" s="304" t="s">
        <v>1</v>
      </c>
      <c r="D15" s="304" t="s">
        <v>194</v>
      </c>
      <c r="E15" s="18" t="s">
        <v>1</v>
      </c>
      <c r="F15" s="305">
        <v>0.47999999999999998</v>
      </c>
      <c r="G15" s="39"/>
      <c r="H15" s="45"/>
    </row>
    <row r="16" s="2" customFormat="1" ht="16.8" customHeight="1">
      <c r="A16" s="39"/>
      <c r="B16" s="45"/>
      <c r="C16" s="304" t="s">
        <v>1</v>
      </c>
      <c r="D16" s="304" t="s">
        <v>195</v>
      </c>
      <c r="E16" s="18" t="s">
        <v>1</v>
      </c>
      <c r="F16" s="305">
        <v>0.77000000000000002</v>
      </c>
      <c r="G16" s="39"/>
      <c r="H16" s="45"/>
    </row>
    <row r="17" s="2" customFormat="1" ht="16.8" customHeight="1">
      <c r="A17" s="39"/>
      <c r="B17" s="45"/>
      <c r="C17" s="304" t="s">
        <v>1</v>
      </c>
      <c r="D17" s="304" t="s">
        <v>156</v>
      </c>
      <c r="E17" s="18" t="s">
        <v>1</v>
      </c>
      <c r="F17" s="305">
        <v>0</v>
      </c>
      <c r="G17" s="39"/>
      <c r="H17" s="45"/>
    </row>
    <row r="18" s="2" customFormat="1" ht="16.8" customHeight="1">
      <c r="A18" s="39"/>
      <c r="B18" s="45"/>
      <c r="C18" s="304" t="s">
        <v>1</v>
      </c>
      <c r="D18" s="304" t="s">
        <v>196</v>
      </c>
      <c r="E18" s="18" t="s">
        <v>1</v>
      </c>
      <c r="F18" s="305">
        <v>18</v>
      </c>
      <c r="G18" s="39"/>
      <c r="H18" s="45"/>
    </row>
    <row r="19" s="2" customFormat="1" ht="16.8" customHeight="1">
      <c r="A19" s="39"/>
      <c r="B19" s="45"/>
      <c r="C19" s="304" t="s">
        <v>1</v>
      </c>
      <c r="D19" s="304" t="s">
        <v>197</v>
      </c>
      <c r="E19" s="18" t="s">
        <v>1</v>
      </c>
      <c r="F19" s="305">
        <v>4.4850000000000003</v>
      </c>
      <c r="G19" s="39"/>
      <c r="H19" s="45"/>
    </row>
    <row r="20" s="2" customFormat="1" ht="16.8" customHeight="1">
      <c r="A20" s="39"/>
      <c r="B20" s="45"/>
      <c r="C20" s="304" t="s">
        <v>93</v>
      </c>
      <c r="D20" s="304" t="s">
        <v>159</v>
      </c>
      <c r="E20" s="18" t="s">
        <v>1</v>
      </c>
      <c r="F20" s="305">
        <v>24.175000000000001</v>
      </c>
      <c r="G20" s="39"/>
      <c r="H20" s="45"/>
    </row>
    <row r="21" s="2" customFormat="1" ht="16.8" customHeight="1">
      <c r="A21" s="39"/>
      <c r="B21" s="45"/>
      <c r="C21" s="306" t="s">
        <v>983</v>
      </c>
      <c r="D21" s="39"/>
      <c r="E21" s="39"/>
      <c r="F21" s="39"/>
      <c r="G21" s="39"/>
      <c r="H21" s="45"/>
    </row>
    <row r="22" s="2" customFormat="1" ht="16.8" customHeight="1">
      <c r="A22" s="39"/>
      <c r="B22" s="45"/>
      <c r="C22" s="304" t="s">
        <v>190</v>
      </c>
      <c r="D22" s="304" t="s">
        <v>191</v>
      </c>
      <c r="E22" s="18" t="s">
        <v>91</v>
      </c>
      <c r="F22" s="305">
        <v>24.175000000000001</v>
      </c>
      <c r="G22" s="39"/>
      <c r="H22" s="45"/>
    </row>
    <row r="23" s="2" customFormat="1" ht="16.8" customHeight="1">
      <c r="A23" s="39"/>
      <c r="B23" s="45"/>
      <c r="C23" s="304" t="s">
        <v>199</v>
      </c>
      <c r="D23" s="304" t="s">
        <v>200</v>
      </c>
      <c r="E23" s="18" t="s">
        <v>91</v>
      </c>
      <c r="F23" s="305">
        <v>61.843000000000004</v>
      </c>
      <c r="G23" s="39"/>
      <c r="H23" s="45"/>
    </row>
    <row r="24" s="2" customFormat="1" ht="16.8" customHeight="1">
      <c r="A24" s="39"/>
      <c r="B24" s="45"/>
      <c r="C24" s="304" t="s">
        <v>204</v>
      </c>
      <c r="D24" s="304" t="s">
        <v>205</v>
      </c>
      <c r="E24" s="18" t="s">
        <v>91</v>
      </c>
      <c r="F24" s="305">
        <v>61.843000000000004</v>
      </c>
      <c r="G24" s="39"/>
      <c r="H24" s="45"/>
    </row>
    <row r="25" s="2" customFormat="1" ht="16.8" customHeight="1">
      <c r="A25" s="39"/>
      <c r="B25" s="45"/>
      <c r="C25" s="304" t="s">
        <v>207</v>
      </c>
      <c r="D25" s="304" t="s">
        <v>208</v>
      </c>
      <c r="E25" s="18" t="s">
        <v>91</v>
      </c>
      <c r="F25" s="305">
        <v>61.843000000000004</v>
      </c>
      <c r="G25" s="39"/>
      <c r="H25" s="45"/>
    </row>
    <row r="26" s="2" customFormat="1" ht="16.8" customHeight="1">
      <c r="A26" s="39"/>
      <c r="B26" s="45"/>
      <c r="C26" s="304" t="s">
        <v>211</v>
      </c>
      <c r="D26" s="304" t="s">
        <v>212</v>
      </c>
      <c r="E26" s="18" t="s">
        <v>91</v>
      </c>
      <c r="F26" s="305">
        <v>61.843000000000004</v>
      </c>
      <c r="G26" s="39"/>
      <c r="H26" s="45"/>
    </row>
    <row r="27" s="2" customFormat="1" ht="16.8" customHeight="1">
      <c r="A27" s="39"/>
      <c r="B27" s="45"/>
      <c r="C27" s="300" t="s">
        <v>89</v>
      </c>
      <c r="D27" s="301" t="s">
        <v>90</v>
      </c>
      <c r="E27" s="302" t="s">
        <v>91</v>
      </c>
      <c r="F27" s="303">
        <v>37.667999999999999</v>
      </c>
      <c r="G27" s="39"/>
      <c r="H27" s="45"/>
    </row>
    <row r="28" s="2" customFormat="1" ht="16.8" customHeight="1">
      <c r="A28" s="39"/>
      <c r="B28" s="45"/>
      <c r="C28" s="304" t="s">
        <v>1</v>
      </c>
      <c r="D28" s="304" t="s">
        <v>152</v>
      </c>
      <c r="E28" s="18" t="s">
        <v>1</v>
      </c>
      <c r="F28" s="305">
        <v>0</v>
      </c>
      <c r="G28" s="39"/>
      <c r="H28" s="45"/>
    </row>
    <row r="29" s="2" customFormat="1" ht="16.8" customHeight="1">
      <c r="A29" s="39"/>
      <c r="B29" s="45"/>
      <c r="C29" s="304" t="s">
        <v>1</v>
      </c>
      <c r="D29" s="304" t="s">
        <v>153</v>
      </c>
      <c r="E29" s="18" t="s">
        <v>1</v>
      </c>
      <c r="F29" s="305">
        <v>0.44</v>
      </c>
      <c r="G29" s="39"/>
      <c r="H29" s="45"/>
    </row>
    <row r="30" s="2" customFormat="1" ht="16.8" customHeight="1">
      <c r="A30" s="39"/>
      <c r="B30" s="45"/>
      <c r="C30" s="304" t="s">
        <v>1</v>
      </c>
      <c r="D30" s="304" t="s">
        <v>154</v>
      </c>
      <c r="E30" s="18" t="s">
        <v>1</v>
      </c>
      <c r="F30" s="305">
        <v>0.47999999999999998</v>
      </c>
      <c r="G30" s="39"/>
      <c r="H30" s="45"/>
    </row>
    <row r="31" s="2" customFormat="1" ht="16.8" customHeight="1">
      <c r="A31" s="39"/>
      <c r="B31" s="45"/>
      <c r="C31" s="304" t="s">
        <v>1</v>
      </c>
      <c r="D31" s="304" t="s">
        <v>155</v>
      </c>
      <c r="E31" s="18" t="s">
        <v>1</v>
      </c>
      <c r="F31" s="305">
        <v>0.77000000000000002</v>
      </c>
      <c r="G31" s="39"/>
      <c r="H31" s="45"/>
    </row>
    <row r="32" s="2" customFormat="1" ht="16.8" customHeight="1">
      <c r="A32" s="39"/>
      <c r="B32" s="45"/>
      <c r="C32" s="304" t="s">
        <v>1</v>
      </c>
      <c r="D32" s="304" t="s">
        <v>156</v>
      </c>
      <c r="E32" s="18" t="s">
        <v>1</v>
      </c>
      <c r="F32" s="305">
        <v>0</v>
      </c>
      <c r="G32" s="39"/>
      <c r="H32" s="45"/>
    </row>
    <row r="33" s="2" customFormat="1" ht="16.8" customHeight="1">
      <c r="A33" s="39"/>
      <c r="B33" s="45"/>
      <c r="C33" s="304" t="s">
        <v>1</v>
      </c>
      <c r="D33" s="304" t="s">
        <v>157</v>
      </c>
      <c r="E33" s="18" t="s">
        <v>1</v>
      </c>
      <c r="F33" s="305">
        <v>29.25</v>
      </c>
      <c r="G33" s="39"/>
      <c r="H33" s="45"/>
    </row>
    <row r="34" s="2" customFormat="1" ht="16.8" customHeight="1">
      <c r="A34" s="39"/>
      <c r="B34" s="45"/>
      <c r="C34" s="304" t="s">
        <v>1</v>
      </c>
      <c r="D34" s="304" t="s">
        <v>158</v>
      </c>
      <c r="E34" s="18" t="s">
        <v>1</v>
      </c>
      <c r="F34" s="305">
        <v>6.7279999999999998</v>
      </c>
      <c r="G34" s="39"/>
      <c r="H34" s="45"/>
    </row>
    <row r="35" s="2" customFormat="1" ht="16.8" customHeight="1">
      <c r="A35" s="39"/>
      <c r="B35" s="45"/>
      <c r="C35" s="304" t="s">
        <v>89</v>
      </c>
      <c r="D35" s="304" t="s">
        <v>159</v>
      </c>
      <c r="E35" s="18" t="s">
        <v>1</v>
      </c>
      <c r="F35" s="305">
        <v>37.667999999999999</v>
      </c>
      <c r="G35" s="39"/>
      <c r="H35" s="45"/>
    </row>
    <row r="36" s="2" customFormat="1" ht="16.8" customHeight="1">
      <c r="A36" s="39"/>
      <c r="B36" s="45"/>
      <c r="C36" s="306" t="s">
        <v>983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04" t="s">
        <v>146</v>
      </c>
      <c r="D37" s="304" t="s">
        <v>147</v>
      </c>
      <c r="E37" s="18" t="s">
        <v>91</v>
      </c>
      <c r="F37" s="305">
        <v>37.667999999999999</v>
      </c>
      <c r="G37" s="39"/>
      <c r="H37" s="45"/>
    </row>
    <row r="38" s="2" customFormat="1" ht="16.8" customHeight="1">
      <c r="A38" s="39"/>
      <c r="B38" s="45"/>
      <c r="C38" s="304" t="s">
        <v>199</v>
      </c>
      <c r="D38" s="304" t="s">
        <v>200</v>
      </c>
      <c r="E38" s="18" t="s">
        <v>91</v>
      </c>
      <c r="F38" s="305">
        <v>61.843000000000004</v>
      </c>
      <c r="G38" s="39"/>
      <c r="H38" s="45"/>
    </row>
    <row r="39" s="2" customFormat="1" ht="16.8" customHeight="1">
      <c r="A39" s="39"/>
      <c r="B39" s="45"/>
      <c r="C39" s="304" t="s">
        <v>204</v>
      </c>
      <c r="D39" s="304" t="s">
        <v>205</v>
      </c>
      <c r="E39" s="18" t="s">
        <v>91</v>
      </c>
      <c r="F39" s="305">
        <v>61.843000000000004</v>
      </c>
      <c r="G39" s="39"/>
      <c r="H39" s="45"/>
    </row>
    <row r="40" s="2" customFormat="1" ht="16.8" customHeight="1">
      <c r="A40" s="39"/>
      <c r="B40" s="45"/>
      <c r="C40" s="304" t="s">
        <v>207</v>
      </c>
      <c r="D40" s="304" t="s">
        <v>208</v>
      </c>
      <c r="E40" s="18" t="s">
        <v>91</v>
      </c>
      <c r="F40" s="305">
        <v>61.843000000000004</v>
      </c>
      <c r="G40" s="39"/>
      <c r="H40" s="45"/>
    </row>
    <row r="41" s="2" customFormat="1" ht="16.8" customHeight="1">
      <c r="A41" s="39"/>
      <c r="B41" s="45"/>
      <c r="C41" s="304" t="s">
        <v>211</v>
      </c>
      <c r="D41" s="304" t="s">
        <v>212</v>
      </c>
      <c r="E41" s="18" t="s">
        <v>91</v>
      </c>
      <c r="F41" s="305">
        <v>61.843000000000004</v>
      </c>
      <c r="G41" s="39"/>
      <c r="H41" s="45"/>
    </row>
    <row r="42" s="2" customFormat="1" ht="7.44" customHeight="1">
      <c r="A42" s="39"/>
      <c r="B42" s="168"/>
      <c r="C42" s="169"/>
      <c r="D42" s="169"/>
      <c r="E42" s="169"/>
      <c r="F42" s="169"/>
      <c r="G42" s="169"/>
      <c r="H42" s="45"/>
    </row>
    <row r="43" s="2" customFormat="1">
      <c r="A43" s="39"/>
      <c r="B43" s="39"/>
      <c r="C43" s="39"/>
      <c r="D43" s="39"/>
      <c r="E43" s="39"/>
      <c r="F43" s="39"/>
      <c r="G43" s="39"/>
      <c r="H43" s="39"/>
    </row>
  </sheetData>
  <sheetProtection sheet="1" formatColumns="0" formatRows="0" objects="1" scenarios="1" spinCount="100000" saltValue="iblY/TsEwf6HzVR2V7B+5v6P//3nwFAJndNHxyU9bnZ/2Apf/I9EN3NJNDUuRx91v2LI7KTjHOXbIrF0UwWKJw==" hashValue="Wm6xo4+5V/vdC8SMYlvxySgWFdv0EvN+XBwKGqf3DNHJiC/QpUazBvs0DHSt6Ut72hRqVvSxYY0poI5FuWdvcg==" algorithmName="SHA-512" password="EEA3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G9</dc:creator>
  <cp:lastModifiedBy>G9</cp:lastModifiedBy>
  <dcterms:created xsi:type="dcterms:W3CDTF">2025-01-08T08:22:37Z</dcterms:created>
  <dcterms:modified xsi:type="dcterms:W3CDTF">2025-01-08T08:22:40Z</dcterms:modified>
</cp:coreProperties>
</file>