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ZALOHA_2018\18063_Chodnik_Karovsko\ROZPOCET_VYKAZ-UPRAVA_ROZSAHU_2024\"/>
    </mc:Choice>
  </mc:AlternateContent>
  <bookViews>
    <workbookView xWindow="0" yWindow="0" windowWidth="0" windowHeight="0"/>
  </bookViews>
  <sheets>
    <sheet name="Rekapitulace stavby" sheetId="1" r:id="rId1"/>
    <sheet name="18063-VRN - 18063-VRN - V..." sheetId="2" r:id="rId2"/>
    <sheet name="18063-SO-101 - 18063-SO-1..." sheetId="3" r:id="rId3"/>
    <sheet name="18063-SO-301 - 18063-SO-3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'18063-VRN - 18063-VRN - V...'!$C$123:$K$161</definedName>
    <definedName name="_xlnm.Print_Area" localSheetId="1">'18063-VRN - 18063-VRN - V...'!$C$111:$J$161</definedName>
    <definedName name="_xlnm.Print_Titles" localSheetId="1">'18063-VRN - 18063-VRN - V...'!$123:$123</definedName>
    <definedName name="_xlnm._FilterDatabase" localSheetId="2" hidden="1">'18063-SO-101 - 18063-SO-1...'!$C$124:$K$382</definedName>
    <definedName name="_xlnm.Print_Area" localSheetId="2">'18063-SO-101 - 18063-SO-1...'!$C$112:$J$382</definedName>
    <definedName name="_xlnm.Print_Titles" localSheetId="2">'18063-SO-101 - 18063-SO-1...'!$124:$124</definedName>
    <definedName name="_xlnm._FilterDatabase" localSheetId="3" hidden="1">'18063-SO-301 - 18063-SO-3...'!$C$125:$K$286</definedName>
    <definedName name="_xlnm.Print_Area" localSheetId="3">'18063-SO-301 - 18063-SO-3...'!$C$113:$J$286</definedName>
    <definedName name="_xlnm.Print_Titles" localSheetId="3">'18063-SO-301 - 18063-SO-3...'!$125:$125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82"/>
  <c r="BH282"/>
  <c r="BG282"/>
  <c r="BF282"/>
  <c r="T282"/>
  <c r="R282"/>
  <c r="P282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92"/>
  <c r="J17"/>
  <c r="J12"/>
  <c r="J120"/>
  <c r="E7"/>
  <c r="E116"/>
  <c i="3" r="J382"/>
  <c r="J381"/>
  <c r="J234"/>
  <c r="J37"/>
  <c r="J36"/>
  <c i="1" r="AY96"/>
  <c i="3" r="J35"/>
  <c i="1" r="AX96"/>
  <c i="3" r="J105"/>
  <c r="J104"/>
  <c r="BI379"/>
  <c r="BH379"/>
  <c r="BG379"/>
  <c r="BF379"/>
  <c r="T379"/>
  <c r="T378"/>
  <c r="R379"/>
  <c r="R378"/>
  <c r="P379"/>
  <c r="P378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48"/>
  <c r="BH348"/>
  <c r="BG348"/>
  <c r="BF348"/>
  <c r="T348"/>
  <c r="R348"/>
  <c r="P348"/>
  <c r="BI344"/>
  <c r="BH344"/>
  <c r="BG344"/>
  <c r="BF344"/>
  <c r="T344"/>
  <c r="R344"/>
  <c r="P344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J99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89"/>
  <c r="E7"/>
  <c r="E115"/>
  <c i="2" r="J126"/>
  <c r="T125"/>
  <c r="R125"/>
  <c r="P125"/>
  <c r="BK125"/>
  <c r="J125"/>
  <c r="J97"/>
  <c r="J37"/>
  <c r="J36"/>
  <c i="1" r="AY95"/>
  <c i="2" r="J35"/>
  <c i="1" r="AX95"/>
  <c i="2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J98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114"/>
  <c i="1" r="L90"/>
  <c r="AM90"/>
  <c r="AM89"/>
  <c r="L89"/>
  <c r="AM87"/>
  <c r="L87"/>
  <c r="L85"/>
  <c r="L84"/>
  <c i="2" r="J154"/>
  <c r="J129"/>
  <c r="J139"/>
  <c r="BK156"/>
  <c r="J145"/>
  <c r="BK129"/>
  <c i="3" r="BK368"/>
  <c r="J348"/>
  <c r="J324"/>
  <c r="J306"/>
  <c r="BK287"/>
  <c r="BK226"/>
  <c r="BK208"/>
  <c r="J368"/>
  <c r="BK329"/>
  <c r="J299"/>
  <c r="BK279"/>
  <c r="J264"/>
  <c r="BK240"/>
  <c r="J226"/>
  <c r="BK216"/>
  <c r="J179"/>
  <c r="J138"/>
  <c r="BK348"/>
  <c r="J314"/>
  <c r="J296"/>
  <c r="J269"/>
  <c r="BK246"/>
  <c r="J213"/>
  <c r="BK205"/>
  <c r="BK187"/>
  <c r="BK173"/>
  <c r="BK148"/>
  <c r="BK134"/>
  <c r="J191"/>
  <c r="J165"/>
  <c r="J136"/>
  <c i="4" r="J282"/>
  <c r="BK254"/>
  <c r="J243"/>
  <c r="BK241"/>
  <c r="BK231"/>
  <c r="J228"/>
  <c r="BK218"/>
  <c r="J214"/>
  <c r="BK179"/>
  <c r="J159"/>
  <c r="BK133"/>
  <c r="J262"/>
  <c r="J254"/>
  <c r="J218"/>
  <c r="BK202"/>
  <c r="J184"/>
  <c r="J279"/>
  <c r="BK258"/>
  <c r="J245"/>
  <c r="J216"/>
  <c r="BK200"/>
  <c r="J189"/>
  <c r="BK148"/>
  <c r="J241"/>
  <c r="BK222"/>
  <c r="J176"/>
  <c r="J129"/>
  <c i="2" r="J156"/>
  <c r="BK137"/>
  <c r="J152"/>
  <c r="J131"/>
  <c r="BK152"/>
  <c r="J137"/>
  <c i="1" r="AS94"/>
  <c i="3" r="BK314"/>
  <c r="BK296"/>
  <c r="BK281"/>
  <c r="BK223"/>
  <c r="BK202"/>
  <c r="J364"/>
  <c r="J326"/>
  <c r="J287"/>
  <c r="J281"/>
  <c r="BK259"/>
  <c r="J246"/>
  <c r="BK231"/>
  <c r="BK213"/>
  <c r="J176"/>
  <c r="BK128"/>
  <c r="BK344"/>
  <c r="J320"/>
  <c r="BK306"/>
  <c r="J283"/>
  <c r="BK264"/>
  <c r="BK242"/>
  <c r="J220"/>
  <c r="J193"/>
  <c r="J184"/>
  <c r="BK168"/>
  <c r="J140"/>
  <c r="BK131"/>
  <c r="BK193"/>
  <c r="J173"/>
  <c r="J148"/>
  <c r="J134"/>
  <c i="4" r="BK279"/>
  <c r="BK260"/>
  <c r="BK252"/>
  <c r="J204"/>
  <c r="J168"/>
  <c r="J143"/>
  <c r="J234"/>
  <c r="BK216"/>
  <c r="J200"/>
  <c r="BK168"/>
  <c r="J133"/>
  <c r="BK268"/>
  <c r="J249"/>
  <c r="J237"/>
  <c r="J220"/>
  <c r="J202"/>
  <c r="J193"/>
  <c r="BK151"/>
  <c r="BK245"/>
  <c r="J225"/>
  <c r="J179"/>
  <c i="2" r="J142"/>
  <c r="J159"/>
  <c r="BK145"/>
  <c r="BK154"/>
  <c r="BK142"/>
  <c r="BK131"/>
  <c i="3" r="J373"/>
  <c r="BK361"/>
  <c r="J329"/>
  <c r="BK310"/>
  <c r="J285"/>
  <c r="J240"/>
  <c r="J379"/>
  <c r="BK357"/>
  <c r="BK324"/>
  <c r="BK285"/>
  <c r="BK274"/>
  <c r="J250"/>
  <c r="BK236"/>
  <c r="BK220"/>
  <c r="J205"/>
  <c r="BK145"/>
  <c r="J357"/>
  <c r="BK326"/>
  <c r="J310"/>
  <c r="J291"/>
  <c r="J279"/>
  <c r="J257"/>
  <c r="J236"/>
  <c r="J208"/>
  <c r="BK191"/>
  <c r="BK179"/>
  <c r="BK162"/>
  <c r="BK136"/>
  <c r="J199"/>
  <c r="BK184"/>
  <c r="J168"/>
  <c r="J145"/>
  <c i="4" r="BK282"/>
  <c r="BK262"/>
  <c r="BK249"/>
  <c r="J210"/>
  <c r="BK176"/>
  <c r="BK155"/>
  <c r="J138"/>
  <c r="J273"/>
  <c r="BK256"/>
  <c r="J222"/>
  <c r="BK214"/>
  <c r="J197"/>
  <c r="J155"/>
  <c r="BK138"/>
  <c r="BK265"/>
  <c r="J247"/>
  <c r="BK228"/>
  <c r="BK210"/>
  <c r="J195"/>
  <c r="BK159"/>
  <c r="J268"/>
  <c r="BK234"/>
  <c r="BK206"/>
  <c r="J164"/>
  <c i="2" r="BK139"/>
  <c r="BK135"/>
  <c r="BK148"/>
  <c r="BK159"/>
  <c r="J148"/>
  <c r="J135"/>
  <c i="3" r="BK379"/>
  <c r="BK364"/>
  <c r="J344"/>
  <c r="BK320"/>
  <c r="BK291"/>
  <c r="J259"/>
  <c r="J216"/>
  <c r="BK373"/>
  <c r="BK333"/>
  <c r="J318"/>
  <c r="BK283"/>
  <c r="BK269"/>
  <c r="BK257"/>
  <c r="J242"/>
  <c r="J223"/>
  <c r="BK199"/>
  <c r="J361"/>
  <c r="J333"/>
  <c r="BK318"/>
  <c r="BK299"/>
  <c r="J274"/>
  <c r="BK250"/>
  <c r="J231"/>
  <c r="J202"/>
  <c r="BK176"/>
  <c r="BK165"/>
  <c r="BK138"/>
  <c r="J128"/>
  <c r="J187"/>
  <c r="J162"/>
  <c r="BK140"/>
  <c r="J131"/>
  <c i="4" r="J265"/>
  <c r="J256"/>
  <c r="BK247"/>
  <c r="BK189"/>
  <c r="BK164"/>
  <c r="J151"/>
  <c r="BK129"/>
  <c r="J260"/>
  <c r="BK237"/>
  <c r="BK220"/>
  <c r="BK204"/>
  <c r="BK195"/>
  <c r="BK143"/>
  <c r="BK273"/>
  <c r="J252"/>
  <c r="BK243"/>
  <c r="BK225"/>
  <c r="J206"/>
  <c r="BK197"/>
  <c r="BK184"/>
  <c r="J258"/>
  <c r="J231"/>
  <c r="BK193"/>
  <c r="J148"/>
  <c i="2" l="1" r="T128"/>
  <c r="T127"/>
  <c r="BK134"/>
  <c r="J134"/>
  <c r="J102"/>
  <c r="BK151"/>
  <c r="J151"/>
  <c r="J103"/>
  <c i="3" r="P127"/>
  <c r="BK235"/>
  <c r="J235"/>
  <c r="J100"/>
  <c r="T298"/>
  <c r="R332"/>
  <c i="4" r="P128"/>
  <c r="P183"/>
  <c r="P192"/>
  <c r="T199"/>
  <c i="2" r="R128"/>
  <c r="R127"/>
  <c r="P134"/>
  <c r="R151"/>
  <c i="3" r="R127"/>
  <c r="R235"/>
  <c r="R298"/>
  <c r="T332"/>
  <c i="4" r="T128"/>
  <c r="BK192"/>
  <c r="J192"/>
  <c r="J101"/>
  <c r="BK199"/>
  <c r="J199"/>
  <c r="J102"/>
  <c r="P251"/>
  <c r="T251"/>
  <c r="T264"/>
  <c i="2" r="P128"/>
  <c r="P127"/>
  <c r="T134"/>
  <c r="T133"/>
  <c r="T151"/>
  <c i="3" r="T127"/>
  <c r="P235"/>
  <c r="P298"/>
  <c r="P332"/>
  <c i="4" r="R128"/>
  <c r="R183"/>
  <c r="T192"/>
  <c r="R199"/>
  <c r="R251"/>
  <c r="P264"/>
  <c r="P278"/>
  <c r="P277"/>
  <c i="2" r="BK128"/>
  <c r="J128"/>
  <c r="J100"/>
  <c r="R134"/>
  <c r="R133"/>
  <c r="P151"/>
  <c i="3" r="BK127"/>
  <c r="J127"/>
  <c r="J98"/>
  <c r="T235"/>
  <c r="BK298"/>
  <c r="J298"/>
  <c r="J101"/>
  <c r="BK332"/>
  <c r="J332"/>
  <c r="J102"/>
  <c i="4" r="BK128"/>
  <c r="J128"/>
  <c r="J98"/>
  <c r="BK183"/>
  <c r="J183"/>
  <c r="J100"/>
  <c r="T183"/>
  <c r="R192"/>
  <c r="P199"/>
  <c r="BK251"/>
  <c r="J251"/>
  <c r="J103"/>
  <c r="BK264"/>
  <c r="J264"/>
  <c r="J104"/>
  <c r="R264"/>
  <c r="BK278"/>
  <c r="BK277"/>
  <c r="J277"/>
  <c r="J105"/>
  <c r="R278"/>
  <c r="R277"/>
  <c r="T278"/>
  <c r="T277"/>
  <c i="3" r="BK378"/>
  <c r="J378"/>
  <c r="J103"/>
  <c i="2" r="BK158"/>
  <c r="J158"/>
  <c r="J104"/>
  <c i="4" r="BK178"/>
  <c r="J178"/>
  <c r="J99"/>
  <c r="J92"/>
  <c r="BE138"/>
  <c r="BE143"/>
  <c r="BE151"/>
  <c r="BE179"/>
  <c r="BE184"/>
  <c r="BE216"/>
  <c r="BE220"/>
  <c r="BE228"/>
  <c r="BE237"/>
  <c r="BE241"/>
  <c r="BE254"/>
  <c r="BE258"/>
  <c r="BE262"/>
  <c r="BE265"/>
  <c r="BE273"/>
  <c r="BE279"/>
  <c r="E85"/>
  <c r="F123"/>
  <c r="BE129"/>
  <c r="BE133"/>
  <c r="BE159"/>
  <c r="BE164"/>
  <c r="BE168"/>
  <c r="BE176"/>
  <c r="BE200"/>
  <c r="BE218"/>
  <c r="BE231"/>
  <c r="BE243"/>
  <c r="BE252"/>
  <c r="BE256"/>
  <c r="BE260"/>
  <c r="BE148"/>
  <c r="BE155"/>
  <c r="BE189"/>
  <c r="BE195"/>
  <c r="BE197"/>
  <c r="BE206"/>
  <c r="BE225"/>
  <c r="BE245"/>
  <c r="BE247"/>
  <c r="BE249"/>
  <c r="J89"/>
  <c r="BE193"/>
  <c r="BE202"/>
  <c r="BE204"/>
  <c r="BE210"/>
  <c r="BE214"/>
  <c r="BE222"/>
  <c r="BE234"/>
  <c r="BE268"/>
  <c r="BE282"/>
  <c i="3" r="E85"/>
  <c r="BE128"/>
  <c r="BE131"/>
  <c r="BE138"/>
  <c r="BE140"/>
  <c r="BE162"/>
  <c r="BE191"/>
  <c i="2" r="BK133"/>
  <c r="J133"/>
  <c r="J101"/>
  <c i="3" r="F92"/>
  <c r="J119"/>
  <c r="J122"/>
  <c r="BE134"/>
  <c r="BE145"/>
  <c r="BE148"/>
  <c r="BE168"/>
  <c r="BE173"/>
  <c r="BE176"/>
  <c r="BE179"/>
  <c r="BE184"/>
  <c r="BE187"/>
  <c r="BE193"/>
  <c r="BE208"/>
  <c r="BE216"/>
  <c r="BE220"/>
  <c r="BE259"/>
  <c r="BE269"/>
  <c r="BE287"/>
  <c r="BE291"/>
  <c r="BE299"/>
  <c r="BE324"/>
  <c r="BE344"/>
  <c r="BE136"/>
  <c r="BE165"/>
  <c r="BE223"/>
  <c r="BE226"/>
  <c r="BE231"/>
  <c r="BE236"/>
  <c r="BE240"/>
  <c r="BE242"/>
  <c r="BE246"/>
  <c r="BE257"/>
  <c r="BE264"/>
  <c r="BE281"/>
  <c r="BE310"/>
  <c r="BE314"/>
  <c r="BE320"/>
  <c r="BE326"/>
  <c r="BE329"/>
  <c r="BE348"/>
  <c r="BE373"/>
  <c r="BE379"/>
  <c r="BE199"/>
  <c r="BE202"/>
  <c r="BE205"/>
  <c r="BE213"/>
  <c r="BE250"/>
  <c r="BE274"/>
  <c r="BE279"/>
  <c r="BE283"/>
  <c r="BE285"/>
  <c r="BE296"/>
  <c r="BE306"/>
  <c r="BE318"/>
  <c r="BE333"/>
  <c r="BE357"/>
  <c r="BE361"/>
  <c r="BE364"/>
  <c r="BE368"/>
  <c i="2" r="J89"/>
  <c r="J92"/>
  <c r="BE129"/>
  <c r="BE131"/>
  <c r="BE135"/>
  <c r="BE139"/>
  <c r="BE148"/>
  <c r="BE156"/>
  <c r="E85"/>
  <c r="F92"/>
  <c r="BE137"/>
  <c r="BE142"/>
  <c r="BE152"/>
  <c r="BE154"/>
  <c r="BE145"/>
  <c r="BE159"/>
  <c r="F37"/>
  <c i="1" r="BD95"/>
  <c i="2" r="J34"/>
  <c i="1" r="AW95"/>
  <c i="3" r="F36"/>
  <c i="1" r="BC96"/>
  <c i="4" r="F36"/>
  <c i="1" r="BC97"/>
  <c i="4" r="F35"/>
  <c i="1" r="BB97"/>
  <c i="2" r="F35"/>
  <c i="1" r="BB95"/>
  <c i="3" r="F35"/>
  <c i="1" r="BB96"/>
  <c i="4" r="F34"/>
  <c i="1" r="BA97"/>
  <c i="2" r="F36"/>
  <c i="1" r="BC95"/>
  <c i="3" r="J34"/>
  <c i="1" r="AW96"/>
  <c i="4" r="J34"/>
  <c i="1" r="AW97"/>
  <c i="2" r="F34"/>
  <c i="1" r="BA95"/>
  <c i="3" r="F34"/>
  <c i="1" r="BA96"/>
  <c i="3" r="F37"/>
  <c i="1" r="BD96"/>
  <c i="4" r="F37"/>
  <c i="1" r="BD97"/>
  <c i="3" l="1" r="T126"/>
  <c r="T125"/>
  <c i="4" r="T127"/>
  <c r="T126"/>
  <c i="3" r="P126"/>
  <c r="P125"/>
  <c i="1" r="AU96"/>
  <c i="4" r="R127"/>
  <c r="R126"/>
  <c i="3" r="R126"/>
  <c r="R125"/>
  <c i="2" r="R124"/>
  <c r="P133"/>
  <c r="P124"/>
  <c i="1" r="AU95"/>
  <c i="4" r="P127"/>
  <c r="P126"/>
  <c i="1" r="AU97"/>
  <c i="2" r="T124"/>
  <c r="BK127"/>
  <c r="J127"/>
  <c r="J99"/>
  <c i="4" r="J278"/>
  <c r="J106"/>
  <c r="BK127"/>
  <c r="BK126"/>
  <c r="J126"/>
  <c i="3" r="BK126"/>
  <c r="J126"/>
  <c r="J97"/>
  <c i="2" r="BK124"/>
  <c r="J124"/>
  <c r="J96"/>
  <c i="3" r="J33"/>
  <c i="1" r="AV96"/>
  <c r="AT96"/>
  <c i="2" r="J33"/>
  <c i="1" r="AV95"/>
  <c r="AT95"/>
  <c i="4" r="F33"/>
  <c i="1" r="AZ97"/>
  <c r="BA94"/>
  <c r="W30"/>
  <c i="2" r="F33"/>
  <c i="1" r="AZ95"/>
  <c i="4" r="J33"/>
  <c i="1" r="AV97"/>
  <c r="AT97"/>
  <c r="BB94"/>
  <c r="W31"/>
  <c r="BD94"/>
  <c r="W33"/>
  <c i="4" r="J30"/>
  <c i="1" r="AG97"/>
  <c i="3" r="F33"/>
  <c i="1" r="AZ96"/>
  <c r="BC94"/>
  <c r="AY94"/>
  <c i="3" l="1" r="BK125"/>
  <c r="J125"/>
  <c i="4" r="J96"/>
  <c r="J127"/>
  <c r="J97"/>
  <c r="J39"/>
  <c i="1" r="AN97"/>
  <c r="AU94"/>
  <c i="3" r="J30"/>
  <c i="1" r="AG96"/>
  <c r="AZ94"/>
  <c r="AV94"/>
  <c r="AK29"/>
  <c r="AW94"/>
  <c r="AK30"/>
  <c r="W32"/>
  <c r="AX94"/>
  <c i="2" r="J30"/>
  <c i="1" r="AG95"/>
  <c i="3" l="1" r="J39"/>
  <c r="J96"/>
  <c i="2" r="J39"/>
  <c i="1" r="AN95"/>
  <c r="AN96"/>
  <c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<sst xmlns="http://schemas.openxmlformats.org/spreadsheetml/2006/main">
  <si>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</si>
  <si>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</si>
  <si>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</si>
  <si>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</si>
  <si>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</si>
  <si>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{7bda10f5-31f8-46d8-9964-6bed8a2cc70e}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</si>
  <si>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</si>
  <si>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</si>
  <si>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</si>
  <si>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</si>
  <si>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</si>
  <si>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</si>
  <si>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</si>
  <si>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</si>
  <si>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18063-2024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</si>
  <si>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</si>
  <si>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</si>
  <si>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18063-SO-101-Chodník -  Chodník Károvsko Turnov</t>
  </si>
  <si>
    <t>KSO:</t>
  </si>
  <si>
    <t>CC-CZ:</t>
  </si>
  <si>
    <t>Místo:</t>
  </si>
  <si>
    <t>Turnov</t>
  </si>
  <si>
    <t>Datum:</t>
  </si>
  <si>
    <t>30. 9. 2024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</si>
  <si>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</si>
  <si>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</si>
  <si>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</si>
  <si>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</si>
  <si>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</si>
  <si>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</si>
  <si>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</si>
  <si>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</si>
  <si>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46506942</t>
  </si>
  <si>
    <t>Profes projekt, spol. s r.o.</t>
  </si>
  <si>
    <t>CZ46506942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</si>
  <si>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</si>
  <si>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</si>
  <si>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</si>
  <si>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</si>
  <si>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</si>
  <si>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</si>
  <si>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</si>
  <si>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</si>
  <si>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</si>
  <si>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</si>
  <si>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</si>
  <si>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</si>
  <si>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</si>
  <si>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</si>
  <si>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</si>
  <si>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</si>
  <si>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</si>
  <si>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</si>
  <si>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</si>
  <si>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</si>
  <si>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</si>
  <si>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</si>
  <si>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</si>
  <si>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</si>
  <si>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</si>
  <si>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</si>
  <si>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</si>
  <si>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</si>
  <si>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</si>
  <si>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</si>
  <si>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</si>
  <si>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</si>
  <si>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</si>
  <si>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</si>
  <si>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</si>
  <si>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</si>
  <si>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</si>
  <si>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</si>
  <si>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</si>
  <si>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</si>
  <si>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</si>
  <si>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</si>
  <si>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</si>
  <si>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</si>
  <si>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</si>
  <si>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</si>
  <si>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</si>
  <si>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</si>
  <si>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</si>
  <si>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18063-VRN</t>
  </si>
  <si>
    <t>18063-VRN - Vedlejší rozpočtové náklady</t>
  </si>
  <si>
    <t>STA</t>
  </si>
  <si>
    <t>1</t>
  </si>
  <si>
    <t>{5253ab80-eecb-4ccb-ab29-109029f4faa7}</t>
  </si>
  <si>
    <t>2</t>
  </si>
  <si>
    <t>18063-SO-101</t>
  </si>
  <si>
    <t>18063-SO-101 - Chodník</t>
  </si>
  <si>
    <t>{f4a01885-36b8-4891-b582-8868b3fd83d0}</t>
  </si>
  <si>
    <t>18063-SO-301</t>
  </si>
  <si>
    <t>18063-SO-301 - Dešťová kanalizace</t>
  </si>
  <si>
    <t>{88942df5-4981-4d66-8fd4-33ce616cbf0b}</t>
  </si>
  <si>
    <t>KRYCÍ LIST SOUPISU PRACÍ</t>
  </si>
  <si>
    <t>Objekt:</t>
  </si>
  <si>
    <t>18063-VRN - 18063-VRN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</si>
  <si>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</si>
  <si>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</si>
  <si>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</si>
  <si>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</si>
  <si>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</si>
  <si>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</si>
  <si>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</si>
  <si>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</si>
  <si>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</si>
  <si>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</si>
  <si>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</si>
  <si>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</si>
  <si>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</si>
  <si>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</si>
  <si>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</si>
  <si>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</si>
  <si>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</si>
  <si>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</si>
  <si>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</si>
  <si>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</si>
  <si>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</si>
  <si>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</si>
  <si>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</si>
  <si>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</si>
  <si>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</si>
  <si>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</si>
  <si>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</si>
  <si>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</si>
  <si>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</si>
  <si>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</si>
  <si>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N00</t>
  </si>
  <si>
    <t>Nepojmenované práce</t>
  </si>
  <si>
    <t>4</t>
  </si>
  <si>
    <t>N01</t>
  </si>
  <si>
    <t>Nepojmenovaný díl</t>
  </si>
  <si>
    <t>K</t>
  </si>
  <si>
    <t>013294001</t>
  </si>
  <si>
    <t>Vytyčení podzemních sítí a zařízení</t>
  </si>
  <si>
    <t>Kč</t>
  </si>
  <si>
    <t>1024</t>
  </si>
  <si>
    <t>-1127437881</t>
  </si>
  <si>
    <t>PP</t>
  </si>
  <si>
    <t>0132940012</t>
  </si>
  <si>
    <t>Výrobní, dílenská dokumentace</t>
  </si>
  <si>
    <t>-855280251</t>
  </si>
  <si>
    <t>VRN</t>
  </si>
  <si>
    <t>Vedlejší rozpočtové náklady</t>
  </si>
  <si>
    <t>5</t>
  </si>
  <si>
    <t>VRN1</t>
  </si>
  <si>
    <t>Průzkumné, geodetické a projektové práce</t>
  </si>
  <si>
    <t>3</t>
  </si>
  <si>
    <t>011114000</t>
  </si>
  <si>
    <t>Inženýrsko-geologický průzkum - měření únosnosti pláně</t>
  </si>
  <si>
    <t>1391041010</t>
  </si>
  <si>
    <t xml:space="preserve">Inženýrsko-geologický průzkum  - měření únosnosti pláně</t>
  </si>
  <si>
    <t>012002000</t>
  </si>
  <si>
    <t>Geodetické práce</t>
  </si>
  <si>
    <t>kpl</t>
  </si>
  <si>
    <t>1372503429</t>
  </si>
  <si>
    <t>012414000</t>
  </si>
  <si>
    <t>Geometrický plán</t>
  </si>
  <si>
    <t>717837993</t>
  </si>
  <si>
    <t>Online PSC</t>
  </si>
  <si>
    <t>https://podminky.urs.cz/item/CS_URS_2024_02/012414000</t>
  </si>
  <si>
    <t>6</t>
  </si>
  <si>
    <t>012444000</t>
  </si>
  <si>
    <t>Geodetické měření skutečného provedení stavby</t>
  </si>
  <si>
    <t>780160464</t>
  </si>
  <si>
    <t>https://podminky.urs.cz/item/CS_URS_2024_02/012444000</t>
  </si>
  <si>
    <t>7</t>
  </si>
  <si>
    <t>013254000</t>
  </si>
  <si>
    <t>Dokumentace skutečného provedení stavby</t>
  </si>
  <si>
    <t>-902659490</t>
  </si>
  <si>
    <t>https://podminky.urs.cz/item/CS_URS_2024_02/013254000</t>
  </si>
  <si>
    <t>8</t>
  </si>
  <si>
    <t>013274000</t>
  </si>
  <si>
    <t>Pasportizace objektu před započetím prací</t>
  </si>
  <si>
    <t>-122520476</t>
  </si>
  <si>
    <t>https://podminky.urs.cz/item/CS_URS_2024_02/013274000</t>
  </si>
  <si>
    <t>VRN3</t>
  </si>
  <si>
    <t>Zařízení staveniště</t>
  </si>
  <si>
    <t>9</t>
  </si>
  <si>
    <t>030001000</t>
  </si>
  <si>
    <t>-766975893</t>
  </si>
  <si>
    <t>10</t>
  </si>
  <si>
    <t>034002000</t>
  </si>
  <si>
    <t>Zabezpečení staveniště</t>
  </si>
  <si>
    <t>1016604127</t>
  </si>
  <si>
    <t>11</t>
  </si>
  <si>
    <t>034503000</t>
  </si>
  <si>
    <t>Informační tabule na staveništi</t>
  </si>
  <si>
    <t>-2050639442</t>
  </si>
  <si>
    <t>VRN7</t>
  </si>
  <si>
    <t>Provozní vlivy</t>
  </si>
  <si>
    <t>072103011</t>
  </si>
  <si>
    <t>Zajištění DIO komunikace II. a III. třídy - jednoduché el. vedení</t>
  </si>
  <si>
    <t>1611721343</t>
  </si>
  <si>
    <t>https://podminky.urs.cz/item/CS_URS_2023_01/072103011</t>
  </si>
  <si>
    <t>18063-SO-101 - 18063-SO-101 - Chodník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</si>
  <si>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</si>
  <si>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</si>
  <si>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</si>
  <si>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</si>
  <si>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</si>
  <si>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</si>
  <si>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M - Práce a dodávky M</t>
  </si>
  <si>
    <t>111209111</t>
  </si>
  <si>
    <t>Spálení proutí a klestu</t>
  </si>
  <si>
    <t>m2</t>
  </si>
  <si>
    <t>500334715</t>
  </si>
  <si>
    <t>Spálení proutí, klestu z prořezávek a odstraněných křovin pro jakoukoliv dřevinu</t>
  </si>
  <si>
    <t>https://podminky.urs.cz/item/CS_URS_2023_01/111209111</t>
  </si>
  <si>
    <t>111211101</t>
  </si>
  <si>
    <t>Odstranění křovin a stromů průměru kmene do 100 mm i s kořeny sklonu terénu do 1:5 ručně</t>
  </si>
  <si>
    <t>135381624</t>
  </si>
  <si>
    <t>Odstranění křovin a stromů s odstraněním kořenů ručně průměru kmene do 100 mm jakékoliv plochy v rovině nebo ve svahu o sklonu do 1:5</t>
  </si>
  <si>
    <t>https://podminky.urs.cz/item/CS_URS_2023_01/111211101</t>
  </si>
  <si>
    <t>111301111</t>
  </si>
  <si>
    <t>Sejmutí drnu tl do 100 mm s přemístěním do 50 m nebo naložením na dopravní prostředek</t>
  </si>
  <si>
    <t>1302704557</t>
  </si>
  <si>
    <t>Sejmutí drnu tl. do 100 mm, v jakékoliv ploše</t>
  </si>
  <si>
    <t>112151112-R</t>
  </si>
  <si>
    <t>Směrové kácení stromů s rozřezáním a odvětvením D kmene do 300 mm, odvoz likvidace</t>
  </si>
  <si>
    <t>kus</t>
  </si>
  <si>
    <t>-842638882</t>
  </si>
  <si>
    <t xml:space="preserve">Pokácení stromu směrové v celku s odřezáním kmene a s odvětvením průměru kmene přes 200 do 300 mm  odvoz likvidace</t>
  </si>
  <si>
    <t>112201112-R</t>
  </si>
  <si>
    <t xml:space="preserve">Odstranění pařezů D do 0,3 m v rovině a svahu 1:5 s odklizením do 20 m a zasypáním jámy  odvoz likvidace</t>
  </si>
  <si>
    <t>-604368158</t>
  </si>
  <si>
    <t xml:space="preserve">Odstranění pařezu v rovině nebo na svahu do 1:5 o průměru pařezu na řezné ploše přes 200 do 300 mm  odvoz likvidace</t>
  </si>
  <si>
    <t>113106187</t>
  </si>
  <si>
    <t>Rozebrání dlažeb vozovek ze zámkové dlažby s ložem z kameniva strojně pl do 50 m2</t>
  </si>
  <si>
    <t>-313910593</t>
  </si>
  <si>
    <t>Rozebrání dlažeb a dílců vozovek a ploch s přemístěním hmot na skládku na vzdálenost do 3 m nebo s naložením na dopravní prostředek, s jakoukoliv výplní spár strojně plochy jednotlivě do 50 m2 ze zámkové dlažby s ložem z kameniva</t>
  </si>
  <si>
    <t>VV</t>
  </si>
  <si>
    <t>93</t>
  </si>
  <si>
    <t>Mezisoučet</t>
  </si>
  <si>
    <t>Součet</t>
  </si>
  <si>
    <t>113106195</t>
  </si>
  <si>
    <t>Rozebrání dlažeb vozovek z vegetační dlažby betonové s ložem z kameniva strojně pl do 50 m2</t>
  </si>
  <si>
    <t>1269441956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</si>
  <si>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</si>
  <si>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https://podminky.urs.cz/item/CS_URS_2024_02/113106195</t>
  </si>
  <si>
    <t>113107163</t>
  </si>
  <si>
    <t>Odstranění podkladu z kameniva drceného tl přes 200 do 300 mm strojně pl přes 50 do 200 m2</t>
  </si>
  <si>
    <t>-742219736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</si>
  <si>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</si>
  <si>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</si>
  <si>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376</t>
  </si>
  <si>
    <t>Mezisoučet živice</t>
  </si>
  <si>
    <t>20</t>
  </si>
  <si>
    <t>Mezisoučet žula</t>
  </si>
  <si>
    <t>Mezisoučet zámkovka</t>
  </si>
  <si>
    <t>383</t>
  </si>
  <si>
    <t xml:space="preserve">Mezisoučet  štěrkový kryt</t>
  </si>
  <si>
    <t>62</t>
  </si>
  <si>
    <t>Mezisoučet vegetační tvárnice</t>
  </si>
  <si>
    <t>113107242</t>
  </si>
  <si>
    <t>Odstranění podkladu živičného tl přes 50 do 100 mm strojně pl přes 200 m2</t>
  </si>
  <si>
    <t>1057806114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</si>
  <si>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</si>
  <si>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https://podminky.urs.cz/item/CS_URS_2023_01/113107242</t>
  </si>
  <si>
    <t>113107335</t>
  </si>
  <si>
    <t>Odstranění podkladu z betonu vyztuženého sítěmi tl do 100 mm strojně pl do 50 m2</t>
  </si>
  <si>
    <t>-2101159952</t>
  </si>
  <si>
    <t>Odstranění podkladů nebo krytů strojně plochy jednotlivě do 50 m2 s přemístěním hmot na skládku na vzdálenost do 3 m nebo s naložením na dopravní prostředek z betonu vyztuženého sítěmi, o tl. vrstvy do 100 mm</t>
  </si>
  <si>
    <t>https://podminky.urs.cz/item/CS_URS_2024_02/113107335</t>
  </si>
  <si>
    <t>113154223</t>
  </si>
  <si>
    <t>Frézování živičného krytu tl 50 mm pruh š 1 m pl do 1000 m2 bez překážek v trase</t>
  </si>
  <si>
    <t>1947919154</t>
  </si>
  <si>
    <t xml:space="preserve">Frézování živičného podkladu nebo krytu  s naložením na dopravní prostředek plochy přes 500 do 1 000 m2 bez překážek v trase pruhu šířky do 1 m, tloušťky vrstvy 50 mm</t>
  </si>
  <si>
    <t>429*0,5+429*0,4</t>
  </si>
  <si>
    <t>113202111</t>
  </si>
  <si>
    <t>Vytrhání obrub krajníků obrubníků stojatých</t>
  </si>
  <si>
    <t>m</t>
  </si>
  <si>
    <t>1413721147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</si>
  <si>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</si>
  <si>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</si>
  <si>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13</t>
  </si>
  <si>
    <t>122252203</t>
  </si>
  <si>
    <t>Odkopávky a prokopávky nezapažené pro silnice a dálnice v hornině třídy těžitelnosti I objem do 100 m3 strojně</t>
  </si>
  <si>
    <t>m3</t>
  </si>
  <si>
    <t>-114191970</t>
  </si>
  <si>
    <t>Odkopávky a prokopávky nezapažené pro silnice a dálnice strojně v hornině třídy těžitelnosti I do 100 m3</t>
  </si>
  <si>
    <t>https://podminky.urs.cz/item/CS_URS_2023_01/122252203</t>
  </si>
  <si>
    <t>14</t>
  </si>
  <si>
    <t>132151103</t>
  </si>
  <si>
    <t>Hloubení rýh nezapažených š do 800 mm v hornině třídy těžitelnosti I skupiny 1 a 2 objem do 100 m3 strojně</t>
  </si>
  <si>
    <t>1626969988</t>
  </si>
  <si>
    <t>Hloubení nezapažených rýh šířky do 800 mm strojně s urovnáním dna do předepsaného profilu a spádu v hornině třídy těžitelnosti I skupiny 1 a 2 přes 50 do 100 m3</t>
  </si>
  <si>
    <t>https://podminky.urs.cz/item/CS_URS_2023_01/132151103</t>
  </si>
  <si>
    <t>39,000*0,4*0,6</t>
  </si>
  <si>
    <t>15</t>
  </si>
  <si>
    <t>133151101</t>
  </si>
  <si>
    <t>Hloubení šachet nezapažených v hornině třídy těžitelnosti I skupiny 1 a 2 objem do 20 m3</t>
  </si>
  <si>
    <t>-1826992172</t>
  </si>
  <si>
    <t>Hloubení nezapažených šachet strojně v hornině třídy těžitelnosti I skupiny 1 a 2 do 20 m3</t>
  </si>
  <si>
    <t>https://podminky.urs.cz/item/CS_URS_2023_01/133151101</t>
  </si>
  <si>
    <t>16</t>
  </si>
  <si>
    <t>162601102-R</t>
  </si>
  <si>
    <t xml:space="preserve">Dodání a dovoz ornice z deponie zhotovitele vč.  rozhrnutí </t>
  </si>
  <si>
    <t>-1450441028</t>
  </si>
  <si>
    <t xml:space="preserve">Vodorovné přemístění výkopku nebo sypaniny po suchu  na obvyklém dopravním prostředku, bez naložení výkopku, avšak se složením bez rozhrnutí z horniny tř. 1 až 4 na vzdálenost přes 4 000 do 5 000 m - DOVOZ ORNICE</t>
  </si>
  <si>
    <t>725*0,1</t>
  </si>
  <si>
    <t>17</t>
  </si>
  <si>
    <t>162602112</t>
  </si>
  <si>
    <t>Vodorovné přemístění drnu bez naložení se složením do 5000 m - resp. skládku zhotovitele</t>
  </si>
  <si>
    <t>1748534198</t>
  </si>
  <si>
    <t xml:space="preserve">Vodorovné přemístění drnu na suchu  na vzdálenost přes 4000 do 5000 m  - resp. skládku zhotovitele</t>
  </si>
  <si>
    <t>18</t>
  </si>
  <si>
    <t>162751117</t>
  </si>
  <si>
    <t xml:space="preserve">Vodorovné přemístění přes 9 000 do 10000 m výkopku/sypaniny z horniny třídy těžitelnosti I skupiny 1 až 3  resp. skládku zhotovitele</t>
  </si>
  <si>
    <t>1185813614</t>
  </si>
  <si>
    <t>Vodorovné přemístění výkopku nebo sypaniny po suchu na obvyklém dopravním prostředku, bez naložení výkopku, avšak se složením bez rozhrnutí z horniny třídy těžitelnosti I skupiny 1 až 3 na vzdálenost přes 9 000 do 10 000 m
resp. skládku zhotovitele</t>
  </si>
  <si>
    <t>https://podminky.urs.cz/item/CS_URS_2023_01/162751117</t>
  </si>
  <si>
    <t>54,33+9,36+0,64</t>
  </si>
  <si>
    <t>19</t>
  </si>
  <si>
    <t>167103101</t>
  </si>
  <si>
    <t>Nakládání výkopku ze zemin schopných zúrodnění</t>
  </si>
  <si>
    <t>-901805699</t>
  </si>
  <si>
    <t>Nakládání neulehlého výkopku z hromad zeminy schopné zúrodnění</t>
  </si>
  <si>
    <t>https://podminky.urs.cz/item/CS_URS_2023_01/167103101</t>
  </si>
  <si>
    <t>171152121</t>
  </si>
  <si>
    <t>Uložení sypaniny z hornin nenamrzavých zhutnitelných násypů zhutněných silnic a dálnic</t>
  </si>
  <si>
    <t>-1694468726</t>
  </si>
  <si>
    <t>Uložení sypaniny do zhutněných násypů pro silnice, dálnice a letiště s rozprostřením sypaniny ve vrstvách, s hrubým urovnáním a uzavřením povrchu násypu z hornin nesoudržných kamenitých</t>
  </si>
  <si>
    <t>https://podminky.urs.cz/item/CS_URS_2024_02/171152121</t>
  </si>
  <si>
    <t>M</t>
  </si>
  <si>
    <t>58344197</t>
  </si>
  <si>
    <t>štěrkodrť frakce 0/63</t>
  </si>
  <si>
    <t>t</t>
  </si>
  <si>
    <t>-1291174507</t>
  </si>
  <si>
    <t>45,000*2</t>
  </si>
  <si>
    <t>22</t>
  </si>
  <si>
    <t>171201231</t>
  </si>
  <si>
    <t>Poplatek za uložení zeminy a kamení na recyklační skládce (skládkovné) kód odpadu 17 05 04</t>
  </si>
  <si>
    <t>1374518142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</si>
  <si>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</si>
  <si>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</si>
  <si>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64,33*1,8</t>
  </si>
  <si>
    <t>23</t>
  </si>
  <si>
    <t>181351113</t>
  </si>
  <si>
    <t>Rozprostření ornice tl vrstvy do 200 mm pl přes 500 m2 v rovině nebo ve svahu do 1:5 strojně</t>
  </si>
  <si>
    <t>1686735436</t>
  </si>
  <si>
    <t>Rozprostření a urovnání ornice v rovině nebo ve svahu sklonu do 1:5 strojně při souvislé ploše přes 500 m2, tl. vrstvy do 200 mm</t>
  </si>
  <si>
    <t>https://podminky.urs.cz/item/CS_URS_2023_01/181351113</t>
  </si>
  <si>
    <t>24</t>
  </si>
  <si>
    <t>181411131</t>
  </si>
  <si>
    <t>Založení parkového trávníku výsevem plochy do 1000 m2 v rovině a ve svahu do 1:5</t>
  </si>
  <si>
    <t>-1086809960</t>
  </si>
  <si>
    <t>Založení trávníku na půdě předem připravené plochy do 1000 m2 výsevem včetně utažení parkového v rovině nebo na svahu do 1:5</t>
  </si>
  <si>
    <t>725</t>
  </si>
  <si>
    <t>25</t>
  </si>
  <si>
    <t>00572410</t>
  </si>
  <si>
    <t>osivo směs travní parková</t>
  </si>
  <si>
    <t>kg</t>
  </si>
  <si>
    <t>943445856</t>
  </si>
  <si>
    <t>725*0,015 'Přepočtené koeficientem množství</t>
  </si>
  <si>
    <t>26</t>
  </si>
  <si>
    <t>181951111</t>
  </si>
  <si>
    <t>Úprava pláně v hornině třídy těžitelnosti I skupiny 1 až 3 bez zhutnění strojně - ORNICE</t>
  </si>
  <si>
    <t>-1198241636</t>
  </si>
  <si>
    <t>Úprava pláně vyrovnáním výškových rozdílů strojně v hornině třídy těžitelnosti I, skupiny 1 až 3 bez zhutnění</t>
  </si>
  <si>
    <t>https://podminky.urs.cz/item/CS_URS_2023_01/181951111</t>
  </si>
  <si>
    <t>27</t>
  </si>
  <si>
    <t>181951112</t>
  </si>
  <si>
    <t>Úprava pláně v hornině třídy těžitelnosti I skupiny 1 až 3 se zhutněním strojně</t>
  </si>
  <si>
    <t>355869076</t>
  </si>
  <si>
    <t>Úprava pláně vyrovnáním výškových rozdílů strojně v hornině třídy těžitelnosti I, skupiny 1 až 3 se zhutněním</t>
  </si>
  <si>
    <t>https://podminky.urs.cz/item/CS_URS_2023_01/181951112</t>
  </si>
  <si>
    <t>590+38+262+335</t>
  </si>
  <si>
    <t>Mezisoučet zpevněné plochy</t>
  </si>
  <si>
    <t>28</t>
  </si>
  <si>
    <t>184853511</t>
  </si>
  <si>
    <t>Chemické odplevelení před založením kultury nad 20 m2 postřikem na široko v rovině a svahu do 1:5 strojně</t>
  </si>
  <si>
    <t>102366232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</si>
  <si>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</si>
  <si>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</si>
  <si>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Svislé a kompletní konstrukce</t>
  </si>
  <si>
    <t>Komunikace pozemní</t>
  </si>
  <si>
    <t>29</t>
  </si>
  <si>
    <t>564851111</t>
  </si>
  <si>
    <t>Podklad ze štěrkodrtě ŠD tl 150 mm</t>
  </si>
  <si>
    <t>-1918113991</t>
  </si>
  <si>
    <t xml:space="preserve">Podklad ze štěrkodrti ŠD  s rozprostřením a zhutněním, po zhutnění tl. 150 mm</t>
  </si>
  <si>
    <t>335*2</t>
  </si>
  <si>
    <t>30</t>
  </si>
  <si>
    <t>564861111</t>
  </si>
  <si>
    <t>Podklad ze štěrkodrtě ŠD tl 200 mm - Vyrovnání</t>
  </si>
  <si>
    <t>-228077333</t>
  </si>
  <si>
    <t xml:space="preserve">Podklad ze štěrkodrti ŠD  s rozprostřením a zhutněním, po zhutnění tl. 200 mm</t>
  </si>
  <si>
    <t>31</t>
  </si>
  <si>
    <t>565165112</t>
  </si>
  <si>
    <t>Asfaltový beton vrstva podkladní ACP 16 (obalované kamenivo OKS) tl 90 mm š do 3 m</t>
  </si>
  <si>
    <t>-1884241688</t>
  </si>
  <si>
    <t xml:space="preserve">Asfaltový beton vrstva podkladní ACP 16 (obalované kamenivo střednězrnné - OKS)  s rozprostřením a zhutněním v pruhu šířky do 3 m, po zhutnění tl. 90 mm</t>
  </si>
  <si>
    <t>335</t>
  </si>
  <si>
    <t>32</t>
  </si>
  <si>
    <t>573191111</t>
  </si>
  <si>
    <t>Postřik infiltrační kationaktivní emulzí v množství 1 kg/m2</t>
  </si>
  <si>
    <t>-2053720716</t>
  </si>
  <si>
    <t>Postřik infiltrační kationaktivní emulzí v množství 1,00 kg/m2</t>
  </si>
  <si>
    <t>33</t>
  </si>
  <si>
    <t>573231106</t>
  </si>
  <si>
    <t>Postřik živičný,infiltrační, spojovací ze silniční emulze v množství 0,30 kg/m2</t>
  </si>
  <si>
    <t>-1906267185</t>
  </si>
  <si>
    <t>Postřik spojovací PS bez posypu kamenivem ze silniční emulze, v množství 0,30 kg/m2</t>
  </si>
  <si>
    <t>Mezisoučet infiltrační</t>
  </si>
  <si>
    <t>Mezisoučet spojovací</t>
  </si>
  <si>
    <t>34</t>
  </si>
  <si>
    <t>577144111</t>
  </si>
  <si>
    <t>Asfaltový beton vrstva obrusná ACO 11 (ABS) tř. I tl 50 mm š do 3 m z nemodifikovaného asfaltu</t>
  </si>
  <si>
    <t>-1852460852</t>
  </si>
  <si>
    <t xml:space="preserve">Asfaltový beton vrstva obrusná ACO 11 (ABS)  s rozprostřením a se zhutněním z nemodifikovaného asfaltu v pruhu šířky do 3 m tř. I, po zhutnění tl. 50 mm</t>
  </si>
  <si>
    <t>35</t>
  </si>
  <si>
    <t>577155112</t>
  </si>
  <si>
    <t xml:space="preserve">Asfaltový beton vrstva ložní ACL 16+ (ABH) tl 60 mm š do 3 m </t>
  </si>
  <si>
    <t>-1451332140</t>
  </si>
  <si>
    <t>Asfaltový beton vrstva ložní ACL 16 (ABH) s rozprostřením a zhutněním z nemodifikovaného asfaltu v pruhu šířky do 3 m, po zhutnění tl. 60 mm</t>
  </si>
  <si>
    <t>https://podminky.urs.cz/item/CS_URS_2024_02/577155112</t>
  </si>
  <si>
    <t>36</t>
  </si>
  <si>
    <t>D1D1VIPIII</t>
  </si>
  <si>
    <t>S2 Přírodní - Silnice II., III. tř. dlážděné zatížení VI podloží PIII-DL 80 mm, L 40 mm, SCC8/10 120 mm, MZ 150 mm</t>
  </si>
  <si>
    <t>-1360959380</t>
  </si>
  <si>
    <t>S2 přírodní - Silnice II. a III. třídy, sběrné a obslužné místní komunikace, odstavné a parkovací plochy: Vozovka dlážděná D návrhová úroveň porušení D1 třída dopravního zatížení VI typ podloží PIII dlažba tl. 80 mm; lože tl. 40 mm; SC C8/10 tl. 120 mm; MZ tl. 150 mm</t>
  </si>
  <si>
    <t>262</t>
  </si>
  <si>
    <t>37</t>
  </si>
  <si>
    <t>D1D1VIPIII-UVL</t>
  </si>
  <si>
    <t xml:space="preserve">S2  umělá vodící linie  - Silnice II., III. tř. dlážděné zatížení VI podloží PIII-DL 80 mm, L 40 mm, SCC8/10 120 mm, MZ 150 mm</t>
  </si>
  <si>
    <t>-272427904</t>
  </si>
  <si>
    <t>S2-umělá vodící linie - Silnice II. a III. třídy, sběrné a obslužné místní komunikace, odstavné a parkovací plochy: Vozovka dlážděná D návrhová úroveň porušení D1 třída dopravního zatížení VI typ podloží PIII dlažba tl. 80 mm; lože tl. 40 mm; SC C8/10 tl. 120 mm; MZ tl. 150 mm</t>
  </si>
  <si>
    <t>6,5</t>
  </si>
  <si>
    <t>38</t>
  </si>
  <si>
    <t>D1D1VIPIII-VSP</t>
  </si>
  <si>
    <t xml:space="preserve">S2 -   varovný signální pás  - Silnice II., III. tř. dlážděné zatížení VI podloží PIII-DL 80 mm, L 40 mm, SCC8/10 120 mm, MZ 150 mm</t>
  </si>
  <si>
    <t>-1155824936</t>
  </si>
  <si>
    <t>S2-varovný signální pás - Silnice II. a III. třídy, sběrné a obslužné místní komunikace, odstavné a parkovací plochy: Vozovka dlážděná D návrhová úroveň porušení D1 třída dopravního zatížení VI typ podloží PIII dlažba tl. 80 mm; lože tl. 40 mm; SC C8/10 tl. 120 mm; MZ tl. 150 mm</t>
  </si>
  <si>
    <t>39</t>
  </si>
  <si>
    <t>D2D1CHPII</t>
  </si>
  <si>
    <t>S1 Přírodní - Obslužné komunikace dlážděné zatížení CH podloží PII - DL 60 mm, L 30 mm, ŠD 150 mm</t>
  </si>
  <si>
    <t>-371056</t>
  </si>
  <si>
    <t>S1 Přírodní - Obslužné místní a nemotoristické komunikace,odstavné a parkovací plochy,dočasné a účelové komunikace: Vozovka dlážděná D návrhová úroveň porušení D2 třída dopravního zatížení CH typ podloží PII dlažba tl. 60 mm; lože tl. 30 mm; ŠD tl. 150 mm</t>
  </si>
  <si>
    <t>40</t>
  </si>
  <si>
    <t>D2D1CHPII-A</t>
  </si>
  <si>
    <t>S1 Antracit - Obslužné komunikace dlážděné zatížení CH podloží PII - DL 60 mm, L 30 mm, ŠD 150 mm</t>
  </si>
  <si>
    <t>-2028711768</t>
  </si>
  <si>
    <t>S1 Antracit - Obslužné místní a nemotoristické komunikace,odstavné a parkovací plochy,dočasné a účelové komunikace: Vozovka dlážděná D návrhová úroveň porušení D2 třída dopravního zatížení CH typ podloží PII dlažba tl. 60 mm; lože tl. 30 mm; ŠD tl. 150 mm</t>
  </si>
  <si>
    <t>41</t>
  </si>
  <si>
    <t>D2D1CHPII-VSP</t>
  </si>
  <si>
    <t>S1 - varovný signální pás - Obslužné komunikace dlážděné zatížení CH podloží PII - DL 60 mm, L 30 mm, ŠD 150 mm</t>
  </si>
  <si>
    <t>-123945409</t>
  </si>
  <si>
    <t xml:space="preserve">S1 -  varovný signální pás - Obslužné místní a nemotoristické komunikace,odstavné a parkovací plochy,dočasné a účelové komunikace: Vozovka dlážděná D návrhová úroveň porušení D2 třída dopravního zatížení CH typ podloží PII dlažba tl. 60 mm; lože tl. 30 mm; ŠD tl. 150 mm</t>
  </si>
  <si>
    <t>42</t>
  </si>
  <si>
    <t>R-5-A.00-3001</t>
  </si>
  <si>
    <t>Úprava a přeložení vjezdu před p.p.č. 2940/14, vč. podkladních vrstev</t>
  </si>
  <si>
    <t>-1933739367</t>
  </si>
  <si>
    <t>43</t>
  </si>
  <si>
    <t>R-5-A.00-3002</t>
  </si>
  <si>
    <t>Úprava a přeložení vjezdu před p.p.č. 2940/17, vč. podkladních vrstev</t>
  </si>
  <si>
    <t>686033542</t>
  </si>
  <si>
    <t>30,3</t>
  </si>
  <si>
    <t>44</t>
  </si>
  <si>
    <t>R-5-A.00-3003</t>
  </si>
  <si>
    <t>Úprava a přeložení vjezdu před p.p.č. 2940/15, vč. podkladních vrstev</t>
  </si>
  <si>
    <t>-1709177897</t>
  </si>
  <si>
    <t>25,2</t>
  </si>
  <si>
    <t>45</t>
  </si>
  <si>
    <t>R-5-A.00-4001</t>
  </si>
  <si>
    <t>V7b - Místo pro přecházení - vodorovné dopravní značení - PLAST</t>
  </si>
  <si>
    <t>-1868841392</t>
  </si>
  <si>
    <t>V7b - Místo pro přecházení - vodorovné dopravní značení - plastem</t>
  </si>
  <si>
    <t>Ostatní konstrukce a práce, bourání</t>
  </si>
  <si>
    <t>46</t>
  </si>
  <si>
    <t>916131213</t>
  </si>
  <si>
    <t>Osazení silničního obrubníku betonového stojatého s boční opěrou do lože z betonu prostého</t>
  </si>
  <si>
    <t>-965735884</t>
  </si>
  <si>
    <t>Osazení silničního obrubníku betonového se zřízením lože, s vyplněním a zatřením spár cementovou maltou stojatého s boční opěrou z betonu prostého, do lože z betonu prostého</t>
  </si>
  <si>
    <t>330</t>
  </si>
  <si>
    <t>Mezisoučet ABO 2-15</t>
  </si>
  <si>
    <t>50</t>
  </si>
  <si>
    <t>Mezisoučet ABO 14-8-T</t>
  </si>
  <si>
    <t>47</t>
  </si>
  <si>
    <t>59217031</t>
  </si>
  <si>
    <t xml:space="preserve">obrubník betonový silniční 100 x 15 x 25 cm  ABO 2-15</t>
  </si>
  <si>
    <t>-1174258807</t>
  </si>
  <si>
    <t>obrubník betonový silniční 100 x 15 x 25 cm</t>
  </si>
  <si>
    <t>48</t>
  </si>
  <si>
    <t>59217029</t>
  </si>
  <si>
    <t xml:space="preserve">obrubník betonový  ABO 14-8-T</t>
  </si>
  <si>
    <t>1533692849</t>
  </si>
  <si>
    <t>obrubník betonový silniční nájezdový 100x15x15 cm</t>
  </si>
  <si>
    <t>49</t>
  </si>
  <si>
    <t>916331112</t>
  </si>
  <si>
    <t>Osazení zahradního obrubníku betonového do lože z betonu s boční opěrou</t>
  </si>
  <si>
    <t>-101236152</t>
  </si>
  <si>
    <t>Osazení zahradního obrubníku betonového s ložem tl. od 50 do 100 mm z betonu prostého tř. C 12/15 s boční opěrou z betonu prostého tř. C 12/15</t>
  </si>
  <si>
    <t>540</t>
  </si>
  <si>
    <t>59217002</t>
  </si>
  <si>
    <t xml:space="preserve">obrubník betonový zahradní  šedý 100 x 5 x 20 cm</t>
  </si>
  <si>
    <t>-318122665</t>
  </si>
  <si>
    <t>51</t>
  </si>
  <si>
    <t>919122122</t>
  </si>
  <si>
    <t>Těsnění spár zálivkou za tepla pro komůrky š 15 mm hl 30 mm s těsnicím profilem</t>
  </si>
  <si>
    <t>1878053181</t>
  </si>
  <si>
    <t xml:space="preserve">Utěsnění dilatačních spár zálivkou za tepla  v cementobetonovém nebo živičném krytu včetně adhezního nátěru s těsnicím profilem pod zálivkou, pro komůrky šířky 15 mm, hloubky 30 mm</t>
  </si>
  <si>
    <t>426</t>
  </si>
  <si>
    <t>52</t>
  </si>
  <si>
    <t>919735112</t>
  </si>
  <si>
    <t>Řezání stávajícího živičného krytu hl do 100 mm</t>
  </si>
  <si>
    <t>-712815544</t>
  </si>
  <si>
    <t xml:space="preserve">Řezání stávajícího živičného krytu nebo podkladu  hloubky přes 50 do 100 mm</t>
  </si>
  <si>
    <t>53</t>
  </si>
  <si>
    <t>966008111</t>
  </si>
  <si>
    <t>Bourání trubního propustku DN do 300</t>
  </si>
  <si>
    <t>-941291971</t>
  </si>
  <si>
    <t>Bourání trubního propustku s odklizením a uložením vybouraného materiálu na skládku na vzdálenost do 3 m nebo s naložením na dopravní prostředek z trub betonových nebo železobetonových DN do 300 mm</t>
  </si>
  <si>
    <t>https://podminky.urs.cz/item/CS_URS_2024_02/966008111</t>
  </si>
  <si>
    <t>54</t>
  </si>
  <si>
    <t>966008311</t>
  </si>
  <si>
    <t>Bourání čela trubního propustku z betonu železového</t>
  </si>
  <si>
    <t>-1513620581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</si>
  <si>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</si>
  <si>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</si>
  <si>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997</t>
  </si>
  <si>
    <t>Přesun sutě</t>
  </si>
  <si>
    <t>55</t>
  </si>
  <si>
    <t>997221551</t>
  </si>
  <si>
    <t>Vodorovná doprava suti ze sypkých materiálů do 1 km</t>
  </si>
  <si>
    <t>894180366</t>
  </si>
  <si>
    <t xml:space="preserve">Vodorovná doprava suti  bez naložení, ale se složením a s hrubým urovnáním ze sypkých materiálů, na vzdálenost do 1 km</t>
  </si>
  <si>
    <t>410,96</t>
  </si>
  <si>
    <t>Mezisoučet kamenivo</t>
  </si>
  <si>
    <t>82,72+49,421</t>
  </si>
  <si>
    <t>3,645+8,40</t>
  </si>
  <si>
    <t>Mezisoučet žel.beton</t>
  </si>
  <si>
    <t>26,355</t>
  </si>
  <si>
    <t>Mezisoučet beton</t>
  </si>
  <si>
    <t>56</t>
  </si>
  <si>
    <t>997221559</t>
  </si>
  <si>
    <t>Příplatek ZKD 1 km u vodorovné dopravy suti ze sypkých materiálů</t>
  </si>
  <si>
    <t>-1706006770</t>
  </si>
  <si>
    <t xml:space="preserve">Vodorovná doprava suti  bez naložení, ale se složením a s hrubým urovnáním Příplatek k ceně za každý další i započatý 1 km přes 1 km</t>
  </si>
  <si>
    <t>581,505*20</t>
  </si>
  <si>
    <t>Mezisoučet resp. skládku zhotovitele</t>
  </si>
  <si>
    <t>57</t>
  </si>
  <si>
    <t>997221561</t>
  </si>
  <si>
    <t>Vodorovná doprava suti z kusových materiálů do 1 km</t>
  </si>
  <si>
    <t>-1386315058</t>
  </si>
  <si>
    <t xml:space="preserve">Vodorovná doprava suti  bez naložení, ale se složením a s hrubým urovnáním z kusových materiálů, na vzdálenost do 1 km</t>
  </si>
  <si>
    <t>27,435</t>
  </si>
  <si>
    <t>17,425</t>
  </si>
  <si>
    <t>Mezisoučet obrubník</t>
  </si>
  <si>
    <t>16,12</t>
  </si>
  <si>
    <t>Mezisoučet vegetační tv.</t>
  </si>
  <si>
    <t>58</t>
  </si>
  <si>
    <t>997221569</t>
  </si>
  <si>
    <t>Příplatek ZKD 1 km u vodorovné dopravy suti z kusových materiálů</t>
  </si>
  <si>
    <t>-1218595630</t>
  </si>
  <si>
    <t>60,98*20</t>
  </si>
  <si>
    <t>59</t>
  </si>
  <si>
    <t>997221861</t>
  </si>
  <si>
    <t>Poplatek za uložení stavebního odpadu na recyklační skládce (skládkovné) z prostého betonu pod kódem 17 01 01</t>
  </si>
  <si>
    <t>510858825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</si>
  <si>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</si>
  <si>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</si>
  <si>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60</t>
  </si>
  <si>
    <t>997221862</t>
  </si>
  <si>
    <t>Poplatek za uložení stavebního odpadu na recyklační skládce (skládkovné) z armovaného betonu pod kódem 17 01 01</t>
  </si>
  <si>
    <t>-213308522</t>
  </si>
  <si>
    <t>Poplatek za uložení stavebního odpadu na recyklační skládce (skládkovné) z armovaného betonu zatříděného do Katalogu odpadů pod kódem 17 01 01</t>
  </si>
  <si>
    <t>https://podminky.urs.cz/item/CS_URS_2023_01/997221862</t>
  </si>
  <si>
    <t>61</t>
  </si>
  <si>
    <t>997221873</t>
  </si>
  <si>
    <t>-1769914174</t>
  </si>
  <si>
    <t>https://podminky.urs.cz/item/CS_URS_2023_01/997221873</t>
  </si>
  <si>
    <t>997221875</t>
  </si>
  <si>
    <t>Poplatek za uložení stavebního odpadu na recyklační skládce (skládkovné) asfaltového bez obsahu dehtu zatříděného do Katalogu odpadů pod kódem 17 03 02</t>
  </si>
  <si>
    <t>-824782759</t>
  </si>
  <si>
    <t>https://podminky.urs.cz/item/CS_URS_2023_01/997221875</t>
  </si>
  <si>
    <t>998</t>
  </si>
  <si>
    <t>Přesun hmot</t>
  </si>
  <si>
    <t>63</t>
  </si>
  <si>
    <t>998223011</t>
  </si>
  <si>
    <t>Přesun hmot pro pozemní komunikace s krytem dlážděným</t>
  </si>
  <si>
    <t>-1859641721</t>
  </si>
  <si>
    <t xml:space="preserve">Přesun hmot pro pozemní komunikace s krytem dlážděným  dopravní vzdálenost do 200 m jakékoliv délky objektu</t>
  </si>
  <si>
    <t>PSV</t>
  </si>
  <si>
    <t>Práce a dodávky PSV</t>
  </si>
  <si>
    <t>Práce a dodávky M</t>
  </si>
  <si>
    <t>18063-SO-301 - 18063-SO-301 - Dešťová kanalizace</t>
  </si>
  <si>
    <t xml:space="preserve">    2 - Zakládání</t>
  </si>
  <si>
    <t xml:space="preserve">    8 - Trubní vedení</t>
  </si>
  <si>
    <t xml:space="preserve">    23-M - Montáže potrubí</t>
  </si>
  <si>
    <t>130001101.CZ</t>
  </si>
  <si>
    <t>Příplatek za ztížení vykopávky v blízkosti podzemního vedení</t>
  </si>
  <si>
    <t>-1122238263</t>
  </si>
  <si>
    <t xml:space="preserve">Příplatek k cenám hloubených vykopávek za ztížení vykopávky  v blízkosti podzemního vedení nebo výbušnin pro jakoukoliv třídu horniny</t>
  </si>
  <si>
    <t>132151101</t>
  </si>
  <si>
    <t>Hloubení rýh nezapažených š do 800 mm v hornině třídy těžitelnosti I skupiny 1 a 2 objem do 20 m3 strojně</t>
  </si>
  <si>
    <t>-1769705119</t>
  </si>
  <si>
    <t>Hloubení nezapažených rýh šířky do 800 mm strojně s urovnáním dna do předepsaného profilu a spádu v hornině třídy těžitelnosti I skupiny 1 a 2 do 20 m3</t>
  </si>
  <si>
    <t>https://podminky.urs.cz/item/CS_URS_2023_01/132151101</t>
  </si>
  <si>
    <t>9*0,4*0,8</t>
  </si>
  <si>
    <t xml:space="preserve">Mezisoučet  DN 150</t>
  </si>
  <si>
    <t xml:space="preserve">Hloubení rýh nezapažených š do 800 mm v hornině třídy těžitelnosti I skupiny 1 a 2 objem do 100 m3 strojně  (zasakovací žebro)</t>
  </si>
  <si>
    <t>285913489</t>
  </si>
  <si>
    <t>0,6*1*122</t>
  </si>
  <si>
    <t>132154205</t>
  </si>
  <si>
    <t xml:space="preserve">Hloubení zapažených rýh š do 2000 mm v hornině třídy těžitelnosti I skupiny 1 a 2 objem do 1000 m3  (potrubí dešť. kanalizace)</t>
  </si>
  <si>
    <t>998523339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</si>
  <si>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</si>
  <si>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https://podminky.urs.cz/item/CS_URS_2023_01/132154205</t>
  </si>
  <si>
    <t>215*0,6*1+1</t>
  </si>
  <si>
    <t>141721221</t>
  </si>
  <si>
    <t xml:space="preserve">Řízený zemní protlak délky do 50 m hl do 6 m se zatažením potrubí průměru vrtu přes 355 do 400 mm v hornině třídy těžitelnosti I a II skupiny 1 až 4    (3 x 24m)</t>
  </si>
  <si>
    <t>-1181624366</t>
  </si>
  <si>
    <t>Řízený zemní protlak délky protlaku do 50 m v hornině třídy těžitelnosti I a II, skupiny 1 až 4 včetně zatažení trub v hloubce do 6 m průměru vrtu přes 355 do 400 mm</t>
  </si>
  <si>
    <t>https://podminky.urs.cz/item/CS_URS_2023_01/141721221</t>
  </si>
  <si>
    <t>162701105</t>
  </si>
  <si>
    <t>Vodorovné přemístění do 10000 m výkopku/sypaniny z horniny tř. 1 až 4</t>
  </si>
  <si>
    <t>1907595734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</si>
  <si>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</si>
  <si>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110</t>
  </si>
  <si>
    <t>162701109</t>
  </si>
  <si>
    <t xml:space="preserve">Příplatek k vodorovnému přemístění výkopku/sypaniny z horniny tř. 1 až 4 ZKD 1000 m přes 10000 m  (resp. skládku zhotovitele)</t>
  </si>
  <si>
    <t>-26542470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</si>
  <si>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  resp. skládka zhotovitele</t>
  </si>
  <si>
    <t>110*20</t>
  </si>
  <si>
    <t>2044495064</t>
  </si>
  <si>
    <t>110*1,9</t>
  </si>
  <si>
    <t>174101101</t>
  </si>
  <si>
    <t xml:space="preserve">Zásyp jam, šachet rýh nebo kolem objektů sypaninou se zhutněním  (zemina)</t>
  </si>
  <si>
    <t>-1437472134</t>
  </si>
  <si>
    <t xml:space="preserve">Zásyp sypaninou z jakékoliv horniny  s uložením výkopku ve vrstvách se zhutněním jam, šachet, rýh nebo kolem objektů v těchto vykopávkách</t>
  </si>
  <si>
    <t>20,40</t>
  </si>
  <si>
    <t>Mezisoučet zpětný zásyp zeminou</t>
  </si>
  <si>
    <t>174151101</t>
  </si>
  <si>
    <t xml:space="preserve">Zásyp jam, šachet rýh nebo kolem objektů sypaninou se zhutněním  (podsyp.obsyp,zásyp potrubí)</t>
  </si>
  <si>
    <t>1912482293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</si>
  <si>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</si>
  <si>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</si>
  <si>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-15,9</t>
  </si>
  <si>
    <t>Mezisoučet vytlaček</t>
  </si>
  <si>
    <t>58337310</t>
  </si>
  <si>
    <t>štěrkopísek frakce 0-4 třída B - podsyp, obsyp</t>
  </si>
  <si>
    <t>244861237</t>
  </si>
  <si>
    <t>Zakládání</t>
  </si>
  <si>
    <t>211531111</t>
  </si>
  <si>
    <t>Výplň odvodňovacích žeber nebo trativodů kamenivem hrubým drceným frakce 16 až 63 mm</t>
  </si>
  <si>
    <t>-333044197</t>
  </si>
  <si>
    <t xml:space="preserve">Výplň kamenivem do rýh odvodňovacích žeber nebo trativodů  bez zhutnění, s úpravou povrchu výplně kamenivem hrubým drceným frakce 16 až 63 mm
Zasakovací žebro do stávajícího příkopu, zasakovací žebro 0,6 x 1,0m 
(geotextýlie, podsyp, obsyp, zásyp kamenivo 
</t>
  </si>
  <si>
    <t>73,20</t>
  </si>
  <si>
    <t>359901211</t>
  </si>
  <si>
    <t>Monitoring stoky jakékoli výšky na nové kanalizaci</t>
  </si>
  <si>
    <t>1481048320</t>
  </si>
  <si>
    <t>Monitoring stok (kamerový systém) jakékoli výšky nová kanalizace</t>
  </si>
  <si>
    <t>https://podminky.urs.cz/item/CS_URS_2024_02/359901211</t>
  </si>
  <si>
    <t>15+105+105</t>
  </si>
  <si>
    <t>359901212</t>
  </si>
  <si>
    <t>Monitoring stoky jakékoli výšky na stávající kanalizaci</t>
  </si>
  <si>
    <t>-473998954</t>
  </si>
  <si>
    <t>Monitoring stok (kamerový systém) jakékoli výšky stávající kanalizace</t>
  </si>
  <si>
    <t>https://podminky.urs.cz/item/CS_URS_2024_02/359901212</t>
  </si>
  <si>
    <t>567124111</t>
  </si>
  <si>
    <t xml:space="preserve">Podklad ze směsi stmelené cementem SC C 20/25 (PB I) tl 150 mm - zpevňování dna </t>
  </si>
  <si>
    <t>78141987</t>
  </si>
  <si>
    <t xml:space="preserve">Podklad ze směsi stmelené cementem SC bez dilatačních spár, s rozprostřením a zhutněním SC C 20/25 (PB I), po zhutnění tl. 150 mm  - zpevňování dna</t>
  </si>
  <si>
    <t>591141111</t>
  </si>
  <si>
    <t>Kladení dlažby z kostek velkých z kamene na MC tl 50 mm - zpevňování příkopu</t>
  </si>
  <si>
    <t>-1668186555</t>
  </si>
  <si>
    <t xml:space="preserve">Kladení dlažby z kostek  s provedením lože do tl. 50 mm, s vyplněním spár cement.zálivkou, e, do lože z cementové malty - zpevňování příkopu</t>
  </si>
  <si>
    <t>58381013</t>
  </si>
  <si>
    <t>kostka řezanoštípaná dlažební žula 10x10x6cm</t>
  </si>
  <si>
    <t>1027030985</t>
  </si>
  <si>
    <t>Trubní vedení</t>
  </si>
  <si>
    <t>871315221</t>
  </si>
  <si>
    <t xml:space="preserve">Kanalizační potrubí z tvrdého PVC jednovrstvé tuhost třídy SN8 DN 160  vč. tvarovek</t>
  </si>
  <si>
    <t>614047761</t>
  </si>
  <si>
    <t>Kanalizační potrubí z tvrdého PVC v otevřeném výkopu ve sklonu do 20 %, hladkého plnostěnného jednovrstvého, tuhost třídy SN 8 DN 160 vč. tvarovek</t>
  </si>
  <si>
    <t>871375241</t>
  </si>
  <si>
    <t xml:space="preserve">Kanalizační potrubí z tvrdého PVC vícevrstvé tuhost třídy SN12 DN 300  vč. tvarovek</t>
  </si>
  <si>
    <t>485464490</t>
  </si>
  <si>
    <t xml:space="preserve">Kanalizační potrubí z tvrdého PVC v otevřeném výkopu ve sklonu do 20 %, hladkého plnostěnného vícevrstvého, tuhost třídy SN 12 DN 300  vč. tvarovek</t>
  </si>
  <si>
    <t>871395241</t>
  </si>
  <si>
    <t xml:space="preserve">Kanalizační potrubí z tvrdého PVC vícevrstvé tuhost třídy SN12 DN 400  vč. tvarovek</t>
  </si>
  <si>
    <t>1663455368</t>
  </si>
  <si>
    <t xml:space="preserve">Kanalizační potrubí z tvrdého PVC v otevřeném výkopu ve sklonu do 20 %, hladkého plnostěnného vícevrstvého, tuhost třídy SN 12 DN 400  vč. tvarovek</t>
  </si>
  <si>
    <t>895941211</t>
  </si>
  <si>
    <t>Zřízení vpusti kanalizační uliční z betonových dílců typ UV-50 nízký</t>
  </si>
  <si>
    <t>-1148105934</t>
  </si>
  <si>
    <t xml:space="preserve">Zřízení vpusti kanalizační  uliční z betonových dílců typ UV-50 nízký</t>
  </si>
  <si>
    <t>59221658</t>
  </si>
  <si>
    <t>vpusťový komplet s obrubníkem , betonový</t>
  </si>
  <si>
    <t>546867974</t>
  </si>
  <si>
    <t xml:space="preserve">vpusťový komplet s obrubníkem betonový 
Obrubníkový odvodňovací systém vč. vpusti (zkrázená verze, nízké napojení) "odvodňovací obrubník" + napoj. na dešť. kanal
</t>
  </si>
  <si>
    <t>59221658-R.00</t>
  </si>
  <si>
    <t>betonová uliční vpusť viz v.č. C.2.07</t>
  </si>
  <si>
    <t>1938535955</t>
  </si>
  <si>
    <t xml:space="preserve">vpusťový komplet s obrubníkem betonový viz v.č. C.2.07
Kanalizační vpusť uliční z betonových typ. dílců, zkrácené provedení s osazením do obrubníku, + koš na nečistoty + napoj. na dešť. kanal
</t>
  </si>
  <si>
    <t>R-8-A.00-1001</t>
  </si>
  <si>
    <t>DŠ1 - kanalizační plastová šachta DN600 s litinovým poklopem s telesk.rourou a s betonovým prstencem - dl. 0,86m</t>
  </si>
  <si>
    <t>ks</t>
  </si>
  <si>
    <t>1633465996</t>
  </si>
  <si>
    <t>R-8-A.00-1002</t>
  </si>
  <si>
    <t>DŠ2 - kanalizační plastová šachta DN600 s litinovým poklopem s telesk.rourou a s betonovým prstencem - dl. 0,82m</t>
  </si>
  <si>
    <t>-1276881886</t>
  </si>
  <si>
    <t>R-8-A.00-1003</t>
  </si>
  <si>
    <t>DŠ3 - kanalizační plastová šachta DN600 s litinovým poklopem s telesk.rourou a s betonovým prstencem - dl. 0,75m</t>
  </si>
  <si>
    <t>1073472865</t>
  </si>
  <si>
    <t>R-8-A.00-1004</t>
  </si>
  <si>
    <t>DŠ4 - kanalizační plastová šachta DN600 s litinovým poklopem s telesk.rourou a s betonovým prstencem - dl. 0,68m</t>
  </si>
  <si>
    <t>119527412</t>
  </si>
  <si>
    <t>R-8-A.00-1005</t>
  </si>
  <si>
    <t>DŠ5 - kanalizační plastová šachta DN600 s litinovým poklopem s telesk.rourou a s betonovým prstencem - dl. 0,85m</t>
  </si>
  <si>
    <t>1590736114</t>
  </si>
  <si>
    <t>R-8-A.00-1006</t>
  </si>
  <si>
    <t>DŠ6 - kanalizační plastová šachta DN600 s litinovým poklopem s telesk.rourou a s betonovým prstencem - dl. 0,86m</t>
  </si>
  <si>
    <t>-936139060</t>
  </si>
  <si>
    <t>R-8-A.00-1007</t>
  </si>
  <si>
    <t>DŠ7 - kanalizační plastová šachta DN600 s litinovým poklopem s telesk.rourou a s betonovým prstencem - dl. 0,81m</t>
  </si>
  <si>
    <t>-601142664</t>
  </si>
  <si>
    <t>R-8-A.00-1008</t>
  </si>
  <si>
    <t>DŠ8 - kanalizační plastová šachta DN600 s litinovým poklopem s telesk.rourou a s betonovým prstencem - dl. 0,80m</t>
  </si>
  <si>
    <t>-1594237705</t>
  </si>
  <si>
    <t>R-8-A.00-1008a</t>
  </si>
  <si>
    <t xml:space="preserve">DŠ8 - osazení na stávající stoku dešťové kanalizace  (PVC 300) (před započetím prací nutno určit stávající dimenze)</t>
  </si>
  <si>
    <t>-112717378</t>
  </si>
  <si>
    <t>R-8-A.00-1025</t>
  </si>
  <si>
    <t>Připojení na potrubí DN300 a DN400</t>
  </si>
  <si>
    <t>-734874317</t>
  </si>
  <si>
    <t>R-8-A.00-2001</t>
  </si>
  <si>
    <t>Napojení na stávající dešťovou kanalizaci</t>
  </si>
  <si>
    <t>soubor</t>
  </si>
  <si>
    <t>1594682255</t>
  </si>
  <si>
    <t>R-8-A.00-2002</t>
  </si>
  <si>
    <t>Pročištění stávající dešťové kanalizace</t>
  </si>
  <si>
    <t>204538603</t>
  </si>
  <si>
    <t>R-8-A.00-2003</t>
  </si>
  <si>
    <t>Vyspravení výústního objektu</t>
  </si>
  <si>
    <t>-1292425900</t>
  </si>
  <si>
    <t>R-8-A.00-3001</t>
  </si>
  <si>
    <t xml:space="preserve">Napojení nového kanal. potrubí PP, PVC DN300 dešťové kanalizace na stávající potrubí ŽB DN300  (před započetím prací nutno určit přesně stávající dimenze)</t>
  </si>
  <si>
    <t>-617291021</t>
  </si>
  <si>
    <t>938902112</t>
  </si>
  <si>
    <t>Čištění příkopů komunikací příkopovým rypadlem objem nánosu do 0,3 m3/m - Zapuštění příkopu</t>
  </si>
  <si>
    <t>929026876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</si>
  <si>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 - ZAPUŠTĚNÍ PŘÍKOPU</t>
  </si>
  <si>
    <t>938902151</t>
  </si>
  <si>
    <t>Čistění příkopů strojně příkopovou frézou š dna do 400 mm - čištění žlabu</t>
  </si>
  <si>
    <t>1073218468</t>
  </si>
  <si>
    <t xml:space="preserve">Čištění příkopů komunikací s odstraněním travnatého porostu nebo nánosu s naložením na dopravní prostředek nebo s přemístěním na hromady na vzdálenost do 20 m strojně příkopovou frézou při šířce dna do 400 mm  - čištění žlabu</t>
  </si>
  <si>
    <t>938902152</t>
  </si>
  <si>
    <t>Čistění příkopů strojně příkopovou frézou š dna přes 400 mm</t>
  </si>
  <si>
    <t>-535453961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</si>
  <si>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</si>
  <si>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R-9-A.00-4001</t>
  </si>
  <si>
    <t xml:space="preserve">D+M Výustní objekt č.1  podrobný popis v.č. C.2.08</t>
  </si>
  <si>
    <t>-417851944</t>
  </si>
  <si>
    <t>R-9-A.00-4002</t>
  </si>
  <si>
    <t xml:space="preserve">D+M Výustní objekt č.2  podrobný popis v.č. C.2.08</t>
  </si>
  <si>
    <t>-32089491</t>
  </si>
  <si>
    <t>R-9-A.00-4003</t>
  </si>
  <si>
    <t xml:space="preserve">D+M Výustní objekt č.3  podrobný popis v.č. C.2.08</t>
  </si>
  <si>
    <t>-415729884</t>
  </si>
  <si>
    <t xml:space="preserve">D+M Vyústní pbjekt č.3  podrobný popis v.č. C.2.08</t>
  </si>
  <si>
    <t>997013501</t>
  </si>
  <si>
    <t>Odvoz suti a vybouraných hmot na skládku nebo meziskládku do 1 km se složením</t>
  </si>
  <si>
    <t>-1047840524</t>
  </si>
  <si>
    <t>Odvoz suti a vybouraných hmot na skládku nebo meziskládku se složením, na vzdálenost do 1 km</t>
  </si>
  <si>
    <t>https://podminky.urs.cz/item/CS_URS_2023_01/997013501</t>
  </si>
  <si>
    <t>997013509</t>
  </si>
  <si>
    <t xml:space="preserve">Příplatek k odvozu suti a vybouraných hmot na skládku ZKD 1 km přes 1 km  (resp. skládku zhotovitele)</t>
  </si>
  <si>
    <t>781213380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</si>
  <si>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</si>
  <si>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</si>
  <si>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36,620*20</t>
  </si>
  <si>
    <t>997013873</t>
  </si>
  <si>
    <t>1390602031</t>
  </si>
  <si>
    <t>https://podminky.urs.cz/item/CS_URS_2023_01/997013873</t>
  </si>
  <si>
    <t>9,7+9,46+17,46</t>
  </si>
  <si>
    <t>23-M</t>
  </si>
  <si>
    <t>Montáže potrubí</t>
  </si>
  <si>
    <t>230170006</t>
  </si>
  <si>
    <t>Tlakové zkoušky těsnosti potrubí - příprava DN přes 350 do 500</t>
  </si>
  <si>
    <t>sada</t>
  </si>
  <si>
    <t>64</t>
  </si>
  <si>
    <t>-1356056908</t>
  </si>
  <si>
    <t>Příprava pro zkoušku těsnosti potrubí DN přes 350 do 500</t>
  </si>
  <si>
    <t>https://podminky.urs.cz/item/CS_URS_2024_02/230170006</t>
  </si>
  <si>
    <t>230170015</t>
  </si>
  <si>
    <t>Tlakové zkoušky těsnosti potrubí - zkouška DN přes 200 do 350</t>
  </si>
  <si>
    <t>62771516</t>
  </si>
  <si>
    <t>Zkouška těsnosti potrubí DN přes 200 do 350</t>
  </si>
  <si>
    <t>https://podminky.urs.cz/item/CS_URS_2024_02/230170015</t>
  </si>
  <si>
    <t>190+15+105+105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</si>
</sst>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414000" TargetMode="External" /><Relationship Id="rId2" Type="http://schemas.openxmlformats.org/officeDocument/2006/relationships/hyperlink" Target="https://podminky.urs.cz/item/CS_URS_2024_02/012444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13274000" TargetMode="External" /><Relationship Id="rId5" Type="http://schemas.openxmlformats.org/officeDocument/2006/relationships/hyperlink" Target="https://podminky.urs.cz/item/CS_URS_2023_01/072103011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9111" TargetMode="External" /><Relationship Id="rId2" Type="http://schemas.openxmlformats.org/officeDocument/2006/relationships/hyperlink" Target="https://podminky.urs.cz/item/CS_URS_2023_01/111211101" TargetMode="External" /><Relationship Id="rId3" Type="http://schemas.openxmlformats.org/officeDocument/2006/relationships/hyperlink" Target="https://podminky.urs.cz/item/CS_URS_2024_02/113106195" TargetMode="External" /><Relationship Id="rId4" Type="http://schemas.openxmlformats.org/officeDocument/2006/relationships/hyperlink" Target="https://podminky.urs.cz/item/CS_URS_2024_02/113107163" TargetMode="External" /><Relationship Id="rId5" Type="http://schemas.openxmlformats.org/officeDocument/2006/relationships/hyperlink" Target="https://podminky.urs.cz/item/CS_URS_2023_01/113107242" TargetMode="External" /><Relationship Id="rId6" Type="http://schemas.openxmlformats.org/officeDocument/2006/relationships/hyperlink" Target="https://podminky.urs.cz/item/CS_URS_2024_02/113107335" TargetMode="External" /><Relationship Id="rId7" Type="http://schemas.openxmlformats.org/officeDocument/2006/relationships/hyperlink" Target="https://podminky.urs.cz/item/CS_URS_2024_02/113202111" TargetMode="External" /><Relationship Id="rId8" Type="http://schemas.openxmlformats.org/officeDocument/2006/relationships/hyperlink" Target="https://podminky.urs.cz/item/CS_URS_2023_01/122252203" TargetMode="External" /><Relationship Id="rId9" Type="http://schemas.openxmlformats.org/officeDocument/2006/relationships/hyperlink" Target="https://podminky.urs.cz/item/CS_URS_2023_01/132151103" TargetMode="External" /><Relationship Id="rId10" Type="http://schemas.openxmlformats.org/officeDocument/2006/relationships/hyperlink" Target="https://podminky.urs.cz/item/CS_URS_2023_01/133151101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7103101" TargetMode="External" /><Relationship Id="rId13" Type="http://schemas.openxmlformats.org/officeDocument/2006/relationships/hyperlink" Target="https://podminky.urs.cz/item/CS_URS_2024_02/171152121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81351113" TargetMode="External" /><Relationship Id="rId16" Type="http://schemas.openxmlformats.org/officeDocument/2006/relationships/hyperlink" Target="https://podminky.urs.cz/item/CS_URS_2023_01/18195111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184853511" TargetMode="External" /><Relationship Id="rId19" Type="http://schemas.openxmlformats.org/officeDocument/2006/relationships/hyperlink" Target="https://podminky.urs.cz/item/CS_URS_2024_02/577155112" TargetMode="External" /><Relationship Id="rId20" Type="http://schemas.openxmlformats.org/officeDocument/2006/relationships/hyperlink" Target="https://podminky.urs.cz/item/CS_URS_2024_02/966008111" TargetMode="External" /><Relationship Id="rId21" Type="http://schemas.openxmlformats.org/officeDocument/2006/relationships/hyperlink" Target="https://podminky.urs.cz/item/CS_URS_2023_01/966008311" TargetMode="External" /><Relationship Id="rId22" Type="http://schemas.openxmlformats.org/officeDocument/2006/relationships/hyperlink" Target="https://podminky.urs.cz/item/CS_URS_2023_01/997221861" TargetMode="External" /><Relationship Id="rId23" Type="http://schemas.openxmlformats.org/officeDocument/2006/relationships/hyperlink" Target="https://podminky.urs.cz/item/CS_URS_2023_01/997221862" TargetMode="External" /><Relationship Id="rId24" Type="http://schemas.openxmlformats.org/officeDocument/2006/relationships/hyperlink" Target="https://podminky.urs.cz/item/CS_URS_2023_01/997221873" TargetMode="External" /><Relationship Id="rId25" Type="http://schemas.openxmlformats.org/officeDocument/2006/relationships/hyperlink" Target="https://podminky.urs.cz/item/CS_URS_2023_01/997221875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151101" TargetMode="External" /><Relationship Id="rId2" Type="http://schemas.openxmlformats.org/officeDocument/2006/relationships/hyperlink" Target="https://podminky.urs.cz/item/CS_URS_2023_01/132151103" TargetMode="External" /><Relationship Id="rId3" Type="http://schemas.openxmlformats.org/officeDocument/2006/relationships/hyperlink" Target="https://podminky.urs.cz/item/CS_URS_2023_01/132154205" TargetMode="External" /><Relationship Id="rId4" Type="http://schemas.openxmlformats.org/officeDocument/2006/relationships/hyperlink" Target="https://podminky.urs.cz/item/CS_URS_2023_01/141721221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59901211" TargetMode="External" /><Relationship Id="rId8" Type="http://schemas.openxmlformats.org/officeDocument/2006/relationships/hyperlink" Target="https://podminky.urs.cz/item/CS_URS_2024_02/359901212" TargetMode="External" /><Relationship Id="rId9" Type="http://schemas.openxmlformats.org/officeDocument/2006/relationships/hyperlink" Target="https://podminky.urs.cz/item/CS_URS_2023_01/997013501" TargetMode="External" /><Relationship Id="rId10" Type="http://schemas.openxmlformats.org/officeDocument/2006/relationships/hyperlink" Target="https://podminky.urs.cz/item/CS_URS_2023_01/997013509" TargetMode="External" /><Relationship Id="rId11" Type="http://schemas.openxmlformats.org/officeDocument/2006/relationships/hyperlink" Target="https://podminky.urs.cz/item/CS_URS_2023_01/997013873" TargetMode="External" /><Relationship Id="rId12" Type="http://schemas.openxmlformats.org/officeDocument/2006/relationships/hyperlink" Target="https://podminky.urs.cz/item/CS_URS_2024_02/230170006" TargetMode="External" /><Relationship Id="rId13" Type="http://schemas.openxmlformats.org/officeDocument/2006/relationships/hyperlink" Target="https://podminky.urs.cz/item/CS_URS_2024_02/230170015" TargetMode="External" /><Relationship Id="rId14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18063-2024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18063-SO-101-Chodník -  Chodník Károvsko Turnov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Turnov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Turnov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Profes projekt, spol. s 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'18063-VRN - 18063-VRN - 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'18063-VRN - 18063-VRN - V...'!P124</f>
        <v>0</v>
      </c>
      <c r="AV95" s="128">
        <f>'18063-VRN - 18063-VRN - V...'!J33</f>
        <v>0</v>
      </c>
      <c r="AW95" s="128">
        <f>'18063-VRN - 18063-VRN - V...'!J34</f>
        <v>0</v>
      </c>
      <c r="AX95" s="128">
        <f>'18063-VRN - 18063-VRN - V...'!J35</f>
        <v>0</v>
      </c>
      <c r="AY95" s="128">
        <f>'18063-VRN - 18063-VRN - V...'!J36</f>
        <v>0</v>
      </c>
      <c r="AZ95" s="128">
        <f>'18063-VRN - 18063-VRN - V...'!F33</f>
        <v>0</v>
      </c>
      <c r="BA95" s="128">
        <f>'18063-VRN - 18063-VRN - V...'!F34</f>
        <v>0</v>
      </c>
      <c r="BB95" s="128">
        <f>'18063-VRN - 18063-VRN - V...'!F35</f>
        <v>0</v>
      </c>
      <c r="BC95" s="128">
        <f>'18063-VRN - 18063-VRN - V...'!F36</f>
        <v>0</v>
      </c>
      <c r="BD95" s="130">
        <f>'18063-VRN - 18063-VRN - V...'!F37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24.7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'18063-SO-101 - 18063-SO-1...'!J30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'18063-SO-101 - 18063-SO-1...'!P125</f>
        <v>0</v>
      </c>
      <c r="AV96" s="128">
        <f>'18063-SO-101 - 18063-SO-1...'!J33</f>
        <v>0</v>
      </c>
      <c r="AW96" s="128">
        <f>'18063-SO-101 - 18063-SO-1...'!J34</f>
        <v>0</v>
      </c>
      <c r="AX96" s="128">
        <f>'18063-SO-101 - 18063-SO-1...'!J35</f>
        <v>0</v>
      </c>
      <c r="AY96" s="128">
        <f>'18063-SO-101 - 18063-SO-1...'!J36</f>
        <v>0</v>
      </c>
      <c r="AZ96" s="128">
        <f>'18063-SO-101 - 18063-SO-1...'!F33</f>
        <v>0</v>
      </c>
      <c r="BA96" s="128">
        <f>'18063-SO-101 - 18063-SO-1...'!F34</f>
        <v>0</v>
      </c>
      <c r="BB96" s="128">
        <f>'18063-SO-101 - 18063-SO-1...'!F35</f>
        <v>0</v>
      </c>
      <c r="BC96" s="128">
        <f>'18063-SO-101 - 18063-SO-1...'!F36</f>
        <v>0</v>
      </c>
      <c r="BD96" s="130">
        <f>'18063-SO-101 - 18063-SO-1...'!F37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24.7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'18063-SO-301 - 18063-SO-3...'!J30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32">
        <v>0</v>
      </c>
      <c r="AT97" s="133">
        <f>ROUND(SUM(AV97:AW97),2)</f>
        <v>0</v>
      </c>
      <c r="AU97" s="134">
        <f>'18063-SO-301 - 18063-SO-3...'!P126</f>
        <v>0</v>
      </c>
      <c r="AV97" s="133">
        <f>'18063-SO-301 - 18063-SO-3...'!J33</f>
        <v>0</v>
      </c>
      <c r="AW97" s="133">
        <f>'18063-SO-301 - 18063-SO-3...'!J34</f>
        <v>0</v>
      </c>
      <c r="AX97" s="133">
        <f>'18063-SO-301 - 18063-SO-3...'!J35</f>
        <v>0</v>
      </c>
      <c r="AY97" s="133">
        <f>'18063-SO-301 - 18063-SO-3...'!J36</f>
        <v>0</v>
      </c>
      <c r="AZ97" s="133">
        <f>'18063-SO-301 - 18063-SO-3...'!F33</f>
        <v>0</v>
      </c>
      <c r="BA97" s="133">
        <f>'18063-SO-301 - 18063-SO-3...'!F34</f>
        <v>0</v>
      </c>
      <c r="BB97" s="133">
        <f>'18063-SO-301 - 18063-SO-3...'!F35</f>
        <v>0</v>
      </c>
      <c r="BC97" s="133">
        <f>'18063-SO-301 - 18063-SO-3...'!F36</f>
        <v>0</v>
      </c>
      <c r="BD97" s="135">
        <f>'18063-SO-301 - 18063-SO-3...'!F37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TsFCEwyK3Df4H2NcqUJx/NTSLNfZTE3BRTeNyYJb9Fb52u5VZc4S2zZ1n9NETEEG0zK8P2b9rwuy1V16ZbGcjw==" hashValue="RTutDIsLRmZovCnBAMiG7dmP/oQq0cXggG1NDRRv2rKbWwEnDWtx5Guxg5ghNn1/Z3oeA++SLmDGR9JdZkXEg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8063-VRN - 18063-VRN - V...'!C2" display="/"/>
    <hyperlink ref="A96" location="'18063-SO-101 - 18063-SO-1...'!C2" display="/"/>
    <hyperlink ref="A97" location="'18063-SO-301 - 18063-SO-3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hidden="1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 xml:space="preserve">18063-SO-101-Chodník -  Chodník Károvsko Turnov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ROUND((SUM(BE124:BE161)),  2)</f>
        <v>0</v>
      </c>
      <c r="G33" s="38"/>
      <c r="H33" s="38"/>
      <c r="I33" s="155">
        <v>0.20999999999999999</v>
      </c>
      <c r="J33" s="154">
        <f>ROUND(((SUM(BE124:BE161))*I33),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45</v>
      </c>
      <c r="F34" s="154">
        <f>ROUND((SUM(BF124:BF161)),  2)</f>
        <v>0</v>
      </c>
      <c r="G34" s="38"/>
      <c r="H34" s="38"/>
      <c r="I34" s="155">
        <v>0.12</v>
      </c>
      <c r="J34" s="154">
        <f>ROUND(((SUM(BF124:BF161))*I34),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ROUND((SUM(BH124:BH161)),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ROUND((SUM(BI124:BI161)),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 xml:space="preserve">18063-SO-101-Chodník -  Chodník Károvsko Turnov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18063-VRN - 18063-VRN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30. 9. 2024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Turnov</v>
      </c>
      <c r="G91" s="40"/>
      <c r="H91" s="40"/>
      <c r="I91" s="32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9"/>
      <c r="C99" s="180"/>
      <c r="D99" s="181" t="s">
        <v>106</v>
      </c>
      <c r="E99" s="182"/>
      <c r="F99" s="182"/>
      <c r="G99" s="182"/>
      <c r="H99" s="182"/>
      <c r="I99" s="182"/>
      <c r="J99" s="183">
        <f>J127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9"/>
      <c r="C101" s="180"/>
      <c r="D101" s="181" t="s">
        <v>108</v>
      </c>
      <c r="E101" s="182"/>
      <c r="F101" s="182"/>
      <c r="G101" s="182"/>
      <c r="H101" s="182"/>
      <c r="I101" s="182"/>
      <c r="J101" s="183">
        <f>J133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J134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J151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J158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 xml:space="preserve">18063-SO-101-Chodník -  Chodník Károvsko Turnov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18063-VRN - 18063-VRN - Vedlejší rozpočtové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Turnov</v>
      </c>
      <c r="G118" s="40"/>
      <c r="H118" s="40"/>
      <c r="I118" s="32" t="s">
        <v>22</v>
      </c>
      <c r="J118" s="79" t="str">
        <f>IF(J12="","",J12)</f>
        <v>30. 9. 2024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Turnov</v>
      </c>
      <c r="G120" s="40"/>
      <c r="H120" s="40"/>
      <c r="I120" s="32" t="s">
        <v>31</v>
      </c>
      <c r="J120" s="36" t="str">
        <f>E21</f>
        <v>Profes projekt,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IF(E18="","",E18)</f>
        <v>Vyplň údaj</v>
      </c>
      <c r="G121" s="40"/>
      <c r="H121" s="40"/>
      <c r="I121" s="32" t="s">
        <v>36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113</v>
      </c>
      <c r="D123" s="194" t="s">
        <v>64</v>
      </c>
      <c r="E123" s="194" t="s">
        <v>60</v>
      </c>
      <c r="F123" s="194" t="s">
        <v>61</v>
      </c>
      <c r="G123" s="194" t="s">
        <v>114</v>
      </c>
      <c r="H123" s="194" t="s">
        <v>115</v>
      </c>
      <c r="I123" s="194" t="s">
        <v>116</v>
      </c>
      <c r="J123" s="195" t="s">
        <v>101</v>
      </c>
      <c r="K123" s="196" t="s">
        <v>117</v>
      </c>
      <c r="L123" s="197"/>
      <c r="M123" s="100" t="s">
        <v>1</v>
      </c>
      <c r="N123" s="101" t="s">
        <v>43</v>
      </c>
      <c r="O123" s="101" t="s">
        <v>118</v>
      </c>
      <c r="P123" s="101" t="s">
        <v>119</v>
      </c>
      <c r="Q123" s="101" t="s">
        <v>120</v>
      </c>
      <c r="R123" s="101" t="s">
        <v>121</v>
      </c>
      <c r="S123" s="101" t="s">
        <v>122</v>
      </c>
      <c r="T123" s="102" t="s">
        <v>123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124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P125+P127+P133</f>
        <v>0</v>
      </c>
      <c r="Q124" s="104"/>
      <c r="R124" s="200">
        <f>R125+R127+R133</f>
        <v>0</v>
      </c>
      <c r="S124" s="104"/>
      <c r="T124" s="201">
        <f>T125+T127+T133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103</v>
      </c>
      <c r="BK124" s="202">
        <f>BK125+BK127+BK133</f>
        <v>0</v>
      </c>
    </row>
    <row r="125" s="12" customFormat="1" ht="25.92" customHeight="1">
      <c r="A125" s="12"/>
      <c r="B125" s="203"/>
      <c r="C125" s="204"/>
      <c r="D125" s="205" t="s">
        <v>78</v>
      </c>
      <c r="E125" s="206" t="s">
        <v>125</v>
      </c>
      <c r="F125" s="206" t="s">
        <v>126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87</v>
      </c>
      <c r="AT125" s="215" t="s">
        <v>78</v>
      </c>
      <c r="AU125" s="215" t="s">
        <v>79</v>
      </c>
      <c r="AY125" s="214" t="s">
        <v>127</v>
      </c>
      <c r="BK125" s="216">
        <f>BK126</f>
        <v>0</v>
      </c>
    </row>
    <row r="126" s="12" customFormat="1" ht="22.8" customHeight="1">
      <c r="A126" s="12"/>
      <c r="B126" s="203"/>
      <c r="C126" s="204"/>
      <c r="D126" s="205" t="s">
        <v>78</v>
      </c>
      <c r="E126" s="217" t="s">
        <v>87</v>
      </c>
      <c r="F126" s="217" t="s">
        <v>128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v>0</v>
      </c>
      <c r="Q126" s="211"/>
      <c r="R126" s="212">
        <v>0</v>
      </c>
      <c r="S126" s="211"/>
      <c r="T126" s="213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87</v>
      </c>
      <c r="AT126" s="215" t="s">
        <v>78</v>
      </c>
      <c r="AU126" s="215" t="s">
        <v>87</v>
      </c>
      <c r="AY126" s="214" t="s">
        <v>127</v>
      </c>
      <c r="BK126" s="216">
        <v>0</v>
      </c>
    </row>
    <row r="127" s="12" customFormat="1" ht="25.92" customHeight="1">
      <c r="A127" s="12"/>
      <c r="B127" s="203"/>
      <c r="C127" s="204"/>
      <c r="D127" s="205" t="s">
        <v>78</v>
      </c>
      <c r="E127" s="206" t="s">
        <v>129</v>
      </c>
      <c r="F127" s="206" t="s">
        <v>130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131</v>
      </c>
      <c r="AT127" s="215" t="s">
        <v>78</v>
      </c>
      <c r="AU127" s="215" t="s">
        <v>79</v>
      </c>
      <c r="AY127" s="214" t="s">
        <v>127</v>
      </c>
      <c r="BK127" s="216">
        <f>BK128</f>
        <v>0</v>
      </c>
    </row>
    <row r="128" s="12" customFormat="1" ht="22.8" customHeight="1">
      <c r="A128" s="12"/>
      <c r="B128" s="203"/>
      <c r="C128" s="204"/>
      <c r="D128" s="205" t="s">
        <v>78</v>
      </c>
      <c r="E128" s="217" t="s">
        <v>132</v>
      </c>
      <c r="F128" s="217" t="s">
        <v>133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</v>
      </c>
      <c r="S128" s="211"/>
      <c r="T128" s="21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131</v>
      </c>
      <c r="AT128" s="215" t="s">
        <v>78</v>
      </c>
      <c r="AU128" s="215" t="s">
        <v>87</v>
      </c>
      <c r="AY128" s="214" t="s">
        <v>127</v>
      </c>
      <c r="BK128" s="216">
        <f>SUM(BK129:BK132)</f>
        <v>0</v>
      </c>
    </row>
    <row r="129" s="2" customFormat="1" ht="16.5" customHeight="1">
      <c r="A129" s="38"/>
      <c r="B129" s="39"/>
      <c r="C129" s="219" t="s">
        <v>87</v>
      </c>
      <c r="D129" s="219" t="s">
        <v>134</v>
      </c>
      <c r="E129" s="220" t="s">
        <v>135</v>
      </c>
      <c r="F129" s="221" t="s">
        <v>136</v>
      </c>
      <c r="G129" s="222" t="s">
        <v>137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44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138</v>
      </c>
      <c r="AT129" s="231" t="s">
        <v>134</v>
      </c>
      <c r="AU129" s="231" t="s">
        <v>89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87</v>
      </c>
      <c r="BK129" s="232">
        <f>ROUND(I129*H129,2)</f>
        <v>0</v>
      </c>
      <c r="BL129" s="17" t="s">
        <v>138</v>
      </c>
      <c r="BM129" s="231" t="s">
        <v>139</v>
      </c>
    </row>
    <row r="130" s="2" customFormat="1">
      <c r="A130" s="38"/>
      <c r="B130" s="39"/>
      <c r="C130" s="40"/>
      <c r="D130" s="233" t="s">
        <v>140</v>
      </c>
      <c r="E130" s="40"/>
      <c r="F130" s="234" t="s">
        <v>136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89</v>
      </c>
    </row>
    <row r="131" s="2" customFormat="1" ht="16.5" customHeight="1">
      <c r="A131" s="38"/>
      <c r="B131" s="39"/>
      <c r="C131" s="219" t="s">
        <v>89</v>
      </c>
      <c r="D131" s="219" t="s">
        <v>134</v>
      </c>
      <c r="E131" s="220" t="s">
        <v>141</v>
      </c>
      <c r="F131" s="221" t="s">
        <v>142</v>
      </c>
      <c r="G131" s="222" t="s">
        <v>137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44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138</v>
      </c>
      <c r="AT131" s="231" t="s">
        <v>134</v>
      </c>
      <c r="AU131" s="231" t="s">
        <v>89</v>
      </c>
      <c r="AY131" s="17" t="s">
        <v>127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87</v>
      </c>
      <c r="BK131" s="232">
        <f>ROUND(I131*H131,2)</f>
        <v>0</v>
      </c>
      <c r="BL131" s="17" t="s">
        <v>138</v>
      </c>
      <c r="BM131" s="231" t="s">
        <v>143</v>
      </c>
    </row>
    <row r="132" s="2" customFormat="1">
      <c r="A132" s="38"/>
      <c r="B132" s="39"/>
      <c r="C132" s="40"/>
      <c r="D132" s="233" t="s">
        <v>140</v>
      </c>
      <c r="E132" s="40"/>
      <c r="F132" s="234" t="s">
        <v>142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140</v>
      </c>
      <c r="AU132" s="17" t="s">
        <v>89</v>
      </c>
    </row>
    <row r="133" s="12" customFormat="1" ht="25.92" customHeight="1">
      <c r="A133" s="12"/>
      <c r="B133" s="203"/>
      <c r="C133" s="204"/>
      <c r="D133" s="205" t="s">
        <v>78</v>
      </c>
      <c r="E133" s="206" t="s">
        <v>144</v>
      </c>
      <c r="F133" s="206" t="s">
        <v>145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P134+P151+P158</f>
        <v>0</v>
      </c>
      <c r="Q133" s="211"/>
      <c r="R133" s="212">
        <f>R134+R151+R158</f>
        <v>0</v>
      </c>
      <c r="S133" s="211"/>
      <c r="T133" s="213">
        <f>T134+T151+T158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146</v>
      </c>
      <c r="AT133" s="215" t="s">
        <v>78</v>
      </c>
      <c r="AU133" s="215" t="s">
        <v>79</v>
      </c>
      <c r="AY133" s="214" t="s">
        <v>127</v>
      </c>
      <c r="BK133" s="216">
        <f>BK134+BK151+BK158</f>
        <v>0</v>
      </c>
    </row>
    <row r="134" s="12" customFormat="1" ht="22.8" customHeight="1">
      <c r="A134" s="12"/>
      <c r="B134" s="203"/>
      <c r="C134" s="204"/>
      <c r="D134" s="205" t="s">
        <v>78</v>
      </c>
      <c r="E134" s="217" t="s">
        <v>147</v>
      </c>
      <c r="F134" s="217" t="s">
        <v>148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SUM(P135:P150)</f>
        <v>0</v>
      </c>
      <c r="Q134" s="211"/>
      <c r="R134" s="212">
        <f>SUM(R135:R150)</f>
        <v>0</v>
      </c>
      <c r="S134" s="211"/>
      <c r="T134" s="213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146</v>
      </c>
      <c r="AT134" s="215" t="s">
        <v>78</v>
      </c>
      <c r="AU134" s="215" t="s">
        <v>87</v>
      </c>
      <c r="AY134" s="214" t="s">
        <v>127</v>
      </c>
      <c r="BK134" s="216">
        <f>SUM(BK135:BK150)</f>
        <v>0</v>
      </c>
    </row>
    <row r="135" s="2" customFormat="1" ht="24.15" customHeight="1">
      <c r="A135" s="38"/>
      <c r="B135" s="39"/>
      <c r="C135" s="219" t="s">
        <v>149</v>
      </c>
      <c r="D135" s="219" t="s">
        <v>134</v>
      </c>
      <c r="E135" s="220" t="s">
        <v>150</v>
      </c>
      <c r="F135" s="221" t="s">
        <v>151</v>
      </c>
      <c r="G135" s="222" t="s">
        <v>137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44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138</v>
      </c>
      <c r="AT135" s="231" t="s">
        <v>134</v>
      </c>
      <c r="AU135" s="231" t="s">
        <v>89</v>
      </c>
      <c r="AY135" s="17" t="s">
        <v>127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87</v>
      </c>
      <c r="BK135" s="232">
        <f>ROUND(I135*H135,2)</f>
        <v>0</v>
      </c>
      <c r="BL135" s="17" t="s">
        <v>138</v>
      </c>
      <c r="BM135" s="231" t="s">
        <v>152</v>
      </c>
    </row>
    <row r="136" s="2" customFormat="1">
      <c r="A136" s="38"/>
      <c r="B136" s="39"/>
      <c r="C136" s="40"/>
      <c r="D136" s="233" t="s">
        <v>140</v>
      </c>
      <c r="E136" s="40"/>
      <c r="F136" s="234" t="s">
        <v>153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140</v>
      </c>
      <c r="AU136" s="17" t="s">
        <v>89</v>
      </c>
    </row>
    <row r="137" s="2" customFormat="1" ht="16.5" customHeight="1">
      <c r="A137" s="38"/>
      <c r="B137" s="39"/>
      <c r="C137" s="219" t="s">
        <v>131</v>
      </c>
      <c r="D137" s="219" t="s">
        <v>134</v>
      </c>
      <c r="E137" s="220" t="s">
        <v>154</v>
      </c>
      <c r="F137" s="221" t="s">
        <v>155</v>
      </c>
      <c r="G137" s="222" t="s">
        <v>156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44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138</v>
      </c>
      <c r="AT137" s="231" t="s">
        <v>134</v>
      </c>
      <c r="AU137" s="231" t="s">
        <v>89</v>
      </c>
      <c r="AY137" s="17" t="s">
        <v>127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87</v>
      </c>
      <c r="BK137" s="232">
        <f>ROUND(I137*H137,2)</f>
        <v>0</v>
      </c>
      <c r="BL137" s="17" t="s">
        <v>138</v>
      </c>
      <c r="BM137" s="231" t="s">
        <v>157</v>
      </c>
    </row>
    <row r="138" s="2" customFormat="1">
      <c r="A138" s="38"/>
      <c r="B138" s="39"/>
      <c r="C138" s="40"/>
      <c r="D138" s="233" t="s">
        <v>140</v>
      </c>
      <c r="E138" s="40"/>
      <c r="F138" s="234" t="s">
        <v>155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140</v>
      </c>
      <c r="AU138" s="17" t="s">
        <v>89</v>
      </c>
    </row>
    <row r="139" s="2" customFormat="1" ht="16.5" customHeight="1">
      <c r="A139" s="38"/>
      <c r="B139" s="39"/>
      <c r="C139" s="219" t="s">
        <v>146</v>
      </c>
      <c r="D139" s="219" t="s">
        <v>134</v>
      </c>
      <c r="E139" s="220" t="s">
        <v>158</v>
      </c>
      <c r="F139" s="221" t="s">
        <v>159</v>
      </c>
      <c r="G139" s="222" t="s">
        <v>156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44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138</v>
      </c>
      <c r="AT139" s="231" t="s">
        <v>134</v>
      </c>
      <c r="AU139" s="231" t="s">
        <v>89</v>
      </c>
      <c r="AY139" s="17" t="s">
        <v>127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87</v>
      </c>
      <c r="BK139" s="232">
        <f>ROUND(I139*H139,2)</f>
        <v>0</v>
      </c>
      <c r="BL139" s="17" t="s">
        <v>138</v>
      </c>
      <c r="BM139" s="231" t="s">
        <v>160</v>
      </c>
    </row>
    <row r="140" s="2" customFormat="1">
      <c r="A140" s="38"/>
      <c r="B140" s="39"/>
      <c r="C140" s="40"/>
      <c r="D140" s="233" t="s">
        <v>140</v>
      </c>
      <c r="E140" s="40"/>
      <c r="F140" s="234" t="s">
        <v>159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140</v>
      </c>
      <c r="AU140" s="17" t="s">
        <v>89</v>
      </c>
    </row>
    <row r="141" s="2" customFormat="1">
      <c r="A141" s="38"/>
      <c r="B141" s="39"/>
      <c r="C141" s="40"/>
      <c r="D141" s="238" t="s">
        <v>161</v>
      </c>
      <c r="E141" s="40"/>
      <c r="F141" s="239" t="s">
        <v>162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161</v>
      </c>
      <c r="AU141" s="17" t="s">
        <v>89</v>
      </c>
    </row>
    <row r="142" s="2" customFormat="1" ht="16.5" customHeight="1">
      <c r="A142" s="38"/>
      <c r="B142" s="39"/>
      <c r="C142" s="219" t="s">
        <v>163</v>
      </c>
      <c r="D142" s="219" t="s">
        <v>134</v>
      </c>
      <c r="E142" s="220" t="s">
        <v>164</v>
      </c>
      <c r="F142" s="221" t="s">
        <v>165</v>
      </c>
      <c r="G142" s="222" t="s">
        <v>156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44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138</v>
      </c>
      <c r="AT142" s="231" t="s">
        <v>134</v>
      </c>
      <c r="AU142" s="231" t="s">
        <v>89</v>
      </c>
      <c r="AY142" s="17" t="s">
        <v>127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87</v>
      </c>
      <c r="BK142" s="232">
        <f>ROUND(I142*H142,2)</f>
        <v>0</v>
      </c>
      <c r="BL142" s="17" t="s">
        <v>138</v>
      </c>
      <c r="BM142" s="231" t="s">
        <v>166</v>
      </c>
    </row>
    <row r="143" s="2" customFormat="1">
      <c r="A143" s="38"/>
      <c r="B143" s="39"/>
      <c r="C143" s="40"/>
      <c r="D143" s="233" t="s">
        <v>140</v>
      </c>
      <c r="E143" s="40"/>
      <c r="F143" s="234" t="s">
        <v>165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89</v>
      </c>
    </row>
    <row r="144" s="2" customFormat="1">
      <c r="A144" s="38"/>
      <c r="B144" s="39"/>
      <c r="C144" s="40"/>
      <c r="D144" s="238" t="s">
        <v>161</v>
      </c>
      <c r="E144" s="40"/>
      <c r="F144" s="239" t="s">
        <v>167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161</v>
      </c>
      <c r="AU144" s="17" t="s">
        <v>89</v>
      </c>
    </row>
    <row r="145" s="2" customFormat="1" ht="16.5" customHeight="1">
      <c r="A145" s="38"/>
      <c r="B145" s="39"/>
      <c r="C145" s="219" t="s">
        <v>168</v>
      </c>
      <c r="D145" s="219" t="s">
        <v>134</v>
      </c>
      <c r="E145" s="220" t="s">
        <v>169</v>
      </c>
      <c r="F145" s="221" t="s">
        <v>170</v>
      </c>
      <c r="G145" s="222" t="s">
        <v>156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44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138</v>
      </c>
      <c r="AT145" s="231" t="s">
        <v>134</v>
      </c>
      <c r="AU145" s="231" t="s">
        <v>89</v>
      </c>
      <c r="AY145" s="17" t="s">
        <v>127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87</v>
      </c>
      <c r="BK145" s="232">
        <f>ROUND(I145*H145,2)</f>
        <v>0</v>
      </c>
      <c r="BL145" s="17" t="s">
        <v>138</v>
      </c>
      <c r="BM145" s="231" t="s">
        <v>171</v>
      </c>
    </row>
    <row r="146" s="2" customFormat="1">
      <c r="A146" s="38"/>
      <c r="B146" s="39"/>
      <c r="C146" s="40"/>
      <c r="D146" s="233" t="s">
        <v>140</v>
      </c>
      <c r="E146" s="40"/>
      <c r="F146" s="234" t="s">
        <v>170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89</v>
      </c>
    </row>
    <row r="147" s="2" customFormat="1">
      <c r="A147" s="38"/>
      <c r="B147" s="39"/>
      <c r="C147" s="40"/>
      <c r="D147" s="238" t="s">
        <v>161</v>
      </c>
      <c r="E147" s="40"/>
      <c r="F147" s="239" t="s">
        <v>172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89</v>
      </c>
    </row>
    <row r="148" s="2" customFormat="1" ht="16.5" customHeight="1">
      <c r="A148" s="38"/>
      <c r="B148" s="39"/>
      <c r="C148" s="219" t="s">
        <v>173</v>
      </c>
      <c r="D148" s="219" t="s">
        <v>134</v>
      </c>
      <c r="E148" s="220" t="s">
        <v>174</v>
      </c>
      <c r="F148" s="221" t="s">
        <v>175</v>
      </c>
      <c r="G148" s="222" t="s">
        <v>156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44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138</v>
      </c>
      <c r="AT148" s="231" t="s">
        <v>134</v>
      </c>
      <c r="AU148" s="231" t="s">
        <v>89</v>
      </c>
      <c r="AY148" s="17" t="s">
        <v>127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87</v>
      </c>
      <c r="BK148" s="232">
        <f>ROUND(I148*H148,2)</f>
        <v>0</v>
      </c>
      <c r="BL148" s="17" t="s">
        <v>138</v>
      </c>
      <c r="BM148" s="231" t="s">
        <v>176</v>
      </c>
    </row>
    <row r="149" s="2" customFormat="1">
      <c r="A149" s="38"/>
      <c r="B149" s="39"/>
      <c r="C149" s="40"/>
      <c r="D149" s="233" t="s">
        <v>140</v>
      </c>
      <c r="E149" s="40"/>
      <c r="F149" s="234" t="s">
        <v>175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89</v>
      </c>
    </row>
    <row r="150" s="2" customFormat="1">
      <c r="A150" s="38"/>
      <c r="B150" s="39"/>
      <c r="C150" s="40"/>
      <c r="D150" s="238" t="s">
        <v>161</v>
      </c>
      <c r="E150" s="40"/>
      <c r="F150" s="239" t="s">
        <v>177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89</v>
      </c>
    </row>
    <row r="151" s="12" customFormat="1" ht="22.8" customHeight="1">
      <c r="A151" s="12"/>
      <c r="B151" s="203"/>
      <c r="C151" s="204"/>
      <c r="D151" s="205" t="s">
        <v>78</v>
      </c>
      <c r="E151" s="217" t="s">
        <v>178</v>
      </c>
      <c r="F151" s="217" t="s">
        <v>179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SUM(P152:P157)</f>
        <v>0</v>
      </c>
      <c r="Q151" s="211"/>
      <c r="R151" s="212">
        <f>SUM(R152:R157)</f>
        <v>0</v>
      </c>
      <c r="S151" s="211"/>
      <c r="T151" s="213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146</v>
      </c>
      <c r="AT151" s="215" t="s">
        <v>78</v>
      </c>
      <c r="AU151" s="215" t="s">
        <v>87</v>
      </c>
      <c r="AY151" s="214" t="s">
        <v>127</v>
      </c>
      <c r="BK151" s="216">
        <f>SUM(BK152:BK157)</f>
        <v>0</v>
      </c>
    </row>
    <row r="152" s="2" customFormat="1" ht="16.5" customHeight="1">
      <c r="A152" s="38"/>
      <c r="B152" s="39"/>
      <c r="C152" s="219" t="s">
        <v>180</v>
      </c>
      <c r="D152" s="219" t="s">
        <v>134</v>
      </c>
      <c r="E152" s="220" t="s">
        <v>181</v>
      </c>
      <c r="F152" s="221" t="s">
        <v>179</v>
      </c>
      <c r="G152" s="222" t="s">
        <v>156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44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138</v>
      </c>
      <c r="AT152" s="231" t="s">
        <v>134</v>
      </c>
      <c r="AU152" s="231" t="s">
        <v>89</v>
      </c>
      <c r="AY152" s="17" t="s">
        <v>127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87</v>
      </c>
      <c r="BK152" s="232">
        <f>ROUND(I152*H152,2)</f>
        <v>0</v>
      </c>
      <c r="BL152" s="17" t="s">
        <v>138</v>
      </c>
      <c r="BM152" s="231" t="s">
        <v>182</v>
      </c>
    </row>
    <row r="153" s="2" customFormat="1">
      <c r="A153" s="38"/>
      <c r="B153" s="39"/>
      <c r="C153" s="40"/>
      <c r="D153" s="233" t="s">
        <v>140</v>
      </c>
      <c r="E153" s="40"/>
      <c r="F153" s="234" t="s">
        <v>179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140</v>
      </c>
      <c r="AU153" s="17" t="s">
        <v>89</v>
      </c>
    </row>
    <row r="154" s="2" customFormat="1" ht="16.5" customHeight="1">
      <c r="A154" s="38"/>
      <c r="B154" s="39"/>
      <c r="C154" s="219" t="s">
        <v>183</v>
      </c>
      <c r="D154" s="219" t="s">
        <v>134</v>
      </c>
      <c r="E154" s="220" t="s">
        <v>184</v>
      </c>
      <c r="F154" s="221" t="s">
        <v>185</v>
      </c>
      <c r="G154" s="222" t="s">
        <v>137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44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138</v>
      </c>
      <c r="AT154" s="231" t="s">
        <v>134</v>
      </c>
      <c r="AU154" s="231" t="s">
        <v>89</v>
      </c>
      <c r="AY154" s="17" t="s">
        <v>127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87</v>
      </c>
      <c r="BK154" s="232">
        <f>ROUND(I154*H154,2)</f>
        <v>0</v>
      </c>
      <c r="BL154" s="17" t="s">
        <v>138</v>
      </c>
      <c r="BM154" s="231" t="s">
        <v>186</v>
      </c>
    </row>
    <row r="155" s="2" customFormat="1">
      <c r="A155" s="38"/>
      <c r="B155" s="39"/>
      <c r="C155" s="40"/>
      <c r="D155" s="233" t="s">
        <v>140</v>
      </c>
      <c r="E155" s="40"/>
      <c r="F155" s="234" t="s">
        <v>185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140</v>
      </c>
      <c r="AU155" s="17" t="s">
        <v>89</v>
      </c>
    </row>
    <row r="156" s="2" customFormat="1" ht="16.5" customHeight="1">
      <c r="A156" s="38"/>
      <c r="B156" s="39"/>
      <c r="C156" s="219" t="s">
        <v>187</v>
      </c>
      <c r="D156" s="219" t="s">
        <v>134</v>
      </c>
      <c r="E156" s="220" t="s">
        <v>188</v>
      </c>
      <c r="F156" s="221" t="s">
        <v>189</v>
      </c>
      <c r="G156" s="222" t="s">
        <v>137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44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138</v>
      </c>
      <c r="AT156" s="231" t="s">
        <v>134</v>
      </c>
      <c r="AU156" s="231" t="s">
        <v>89</v>
      </c>
      <c r="AY156" s="17" t="s">
        <v>127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87</v>
      </c>
      <c r="BK156" s="232">
        <f>ROUND(I156*H156,2)</f>
        <v>0</v>
      </c>
      <c r="BL156" s="17" t="s">
        <v>138</v>
      </c>
      <c r="BM156" s="231" t="s">
        <v>190</v>
      </c>
    </row>
    <row r="157" s="2" customFormat="1">
      <c r="A157" s="38"/>
      <c r="B157" s="39"/>
      <c r="C157" s="40"/>
      <c r="D157" s="233" t="s">
        <v>140</v>
      </c>
      <c r="E157" s="40"/>
      <c r="F157" s="234" t="s">
        <v>189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140</v>
      </c>
      <c r="AU157" s="17" t="s">
        <v>89</v>
      </c>
    </row>
    <row r="158" s="12" customFormat="1" ht="22.8" customHeight="1">
      <c r="A158" s="12"/>
      <c r="B158" s="203"/>
      <c r="C158" s="204"/>
      <c r="D158" s="205" t="s">
        <v>78</v>
      </c>
      <c r="E158" s="217" t="s">
        <v>191</v>
      </c>
      <c r="F158" s="217" t="s">
        <v>192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SUM(P159:P161)</f>
        <v>0</v>
      </c>
      <c r="Q158" s="211"/>
      <c r="R158" s="212">
        <f>SUM(R159:R161)</f>
        <v>0</v>
      </c>
      <c r="S158" s="211"/>
      <c r="T158" s="213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146</v>
      </c>
      <c r="AT158" s="215" t="s">
        <v>78</v>
      </c>
      <c r="AU158" s="215" t="s">
        <v>87</v>
      </c>
      <c r="AY158" s="214" t="s">
        <v>127</v>
      </c>
      <c r="BK158" s="216">
        <f>SUM(BK159:BK161)</f>
        <v>0</v>
      </c>
    </row>
    <row r="159" s="2" customFormat="1" ht="24.15" customHeight="1">
      <c r="A159" s="38"/>
      <c r="B159" s="39"/>
      <c r="C159" s="219" t="s">
        <v>8</v>
      </c>
      <c r="D159" s="219" t="s">
        <v>134</v>
      </c>
      <c r="E159" s="220" t="s">
        <v>193</v>
      </c>
      <c r="F159" s="221" t="s">
        <v>194</v>
      </c>
      <c r="G159" s="222" t="s">
        <v>156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44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138</v>
      </c>
      <c r="AT159" s="231" t="s">
        <v>134</v>
      </c>
      <c r="AU159" s="231" t="s">
        <v>89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87</v>
      </c>
      <c r="BK159" s="232">
        <f>ROUND(I159*H159,2)</f>
        <v>0</v>
      </c>
      <c r="BL159" s="17" t="s">
        <v>138</v>
      </c>
      <c r="BM159" s="231" t="s">
        <v>195</v>
      </c>
    </row>
    <row r="160" s="2" customFormat="1">
      <c r="A160" s="38"/>
      <c r="B160" s="39"/>
      <c r="C160" s="40"/>
      <c r="D160" s="233" t="s">
        <v>140</v>
      </c>
      <c r="E160" s="40"/>
      <c r="F160" s="234" t="s">
        <v>194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89</v>
      </c>
    </row>
    <row r="161" s="2" customFormat="1">
      <c r="A161" s="38"/>
      <c r="B161" s="39"/>
      <c r="C161" s="40"/>
      <c r="D161" s="238" t="s">
        <v>161</v>
      </c>
      <c r="E161" s="40"/>
      <c r="F161" s="239" t="s">
        <v>196</v>
      </c>
      <c r="G161" s="40"/>
      <c r="H161" s="40"/>
      <c r="I161" s="235"/>
      <c r="J161" s="40"/>
      <c r="K161" s="40"/>
      <c r="L161" s="44"/>
      <c r="M161" s="240"/>
      <c r="N161" s="241"/>
      <c r="O161" s="242"/>
      <c r="P161" s="242"/>
      <c r="Q161" s="242"/>
      <c r="R161" s="242"/>
      <c r="S161" s="242"/>
      <c r="T161" s="24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89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dUYCcxExrsGSBKhj324llX++o2+XQDgrWy3lakGlZRt/rSwbwckHPDwMBv4nGIwqWiTtCafk08zAtoCAN2AZQA==" hashValue="sjeJ2GPCNp0mMs1zqJM56gKbczMl04iKYDwMf4G6ulbYgHg5ctPPJyq0mTmCUOUQr7lDFfYEuyK6z8bURXB17w==" algorithmName="SHA-512" password="CC35"/>
  <autoFilter ref="C123:K1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41" r:id="rId1" display="https://podminky.urs.cz/item/CS_URS_2024_02/012414000"/>
    <hyperlink ref="F144" r:id="rId2" display="https://podminky.urs.cz/item/CS_URS_2024_02/012444000"/>
    <hyperlink ref="F147" r:id="rId3" display="https://podminky.urs.cz/item/CS_URS_2024_02/013254000"/>
    <hyperlink ref="F150" r:id="rId4" display="https://podminky.urs.cz/item/CS_URS_2024_02/013274000"/>
    <hyperlink ref="F161" r:id="rId5" display="https://podminky.urs.cz/item/CS_URS_2023_01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hidden="1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 xml:space="preserve">18063-SO-101-Chodník -  Chodník Károvsko Turnov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ROUND((SUM(BE125:BE382)),  2)</f>
        <v>0</v>
      </c>
      <c r="G33" s="38"/>
      <c r="H33" s="38"/>
      <c r="I33" s="155">
        <v>0.20999999999999999</v>
      </c>
      <c r="J33" s="154">
        <f>ROUND(((SUM(BE125:BE382))*I33),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45</v>
      </c>
      <c r="F34" s="154">
        <f>ROUND((SUM(BF125:BF382)),  2)</f>
        <v>0</v>
      </c>
      <c r="G34" s="38"/>
      <c r="H34" s="38"/>
      <c r="I34" s="155">
        <v>0.12</v>
      </c>
      <c r="J34" s="154">
        <f>ROUND(((SUM(BF125:BF382))*I34),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ROUND((SUM(BG125:BG382)),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ROUND((SUM(BH125:BH382)),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ROUND((SUM(BI125:BI382)),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 xml:space="preserve">18063-SO-101-Chodník -  Chodník Károvsko Turnov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18063-SO-101 - 18063-SO-101 -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30. 9. 2024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Turnov</v>
      </c>
      <c r="G91" s="40"/>
      <c r="H91" s="40"/>
      <c r="I91" s="32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198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199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200</v>
      </c>
      <c r="E101" s="188"/>
      <c r="F101" s="188"/>
      <c r="G101" s="188"/>
      <c r="H101" s="188"/>
      <c r="I101" s="188"/>
      <c r="J101" s="189">
        <f>J298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201</v>
      </c>
      <c r="E102" s="188"/>
      <c r="F102" s="188"/>
      <c r="G102" s="188"/>
      <c r="H102" s="188"/>
      <c r="I102" s="188"/>
      <c r="J102" s="189">
        <f>J332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202</v>
      </c>
      <c r="E103" s="188"/>
      <c r="F103" s="188"/>
      <c r="G103" s="188"/>
      <c r="H103" s="188"/>
      <c r="I103" s="188"/>
      <c r="J103" s="189">
        <f>J378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9"/>
      <c r="C104" s="180"/>
      <c r="D104" s="181" t="s">
        <v>203</v>
      </c>
      <c r="E104" s="182"/>
      <c r="F104" s="182"/>
      <c r="G104" s="182"/>
      <c r="H104" s="182"/>
      <c r="I104" s="182"/>
      <c r="J104" s="183">
        <f>J381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79"/>
      <c r="C105" s="180"/>
      <c r="D105" s="181" t="s">
        <v>204</v>
      </c>
      <c r="E105" s="182"/>
      <c r="F105" s="182"/>
      <c r="G105" s="182"/>
      <c r="H105" s="182"/>
      <c r="I105" s="182"/>
      <c r="J105" s="183">
        <f>J382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 xml:space="preserve">18063-SO-101-Chodník -  Chodník Károvsko Turnov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18063-SO-101 - 18063-SO-101 - Chodník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Turnov</v>
      </c>
      <c r="G119" s="40"/>
      <c r="H119" s="40"/>
      <c r="I119" s="32" t="s">
        <v>22</v>
      </c>
      <c r="J119" s="79" t="str">
        <f>IF(J12="","",J12)</f>
        <v>30. 9. 2024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Turnov</v>
      </c>
      <c r="G121" s="40"/>
      <c r="H121" s="40"/>
      <c r="I121" s="32" t="s">
        <v>31</v>
      </c>
      <c r="J121" s="36" t="str">
        <f>E21</f>
        <v>Profes projekt,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36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113</v>
      </c>
      <c r="D124" s="194" t="s">
        <v>64</v>
      </c>
      <c r="E124" s="194" t="s">
        <v>60</v>
      </c>
      <c r="F124" s="194" t="s">
        <v>61</v>
      </c>
      <c r="G124" s="194" t="s">
        <v>114</v>
      </c>
      <c r="H124" s="194" t="s">
        <v>115</v>
      </c>
      <c r="I124" s="194" t="s">
        <v>116</v>
      </c>
      <c r="J124" s="195" t="s">
        <v>101</v>
      </c>
      <c r="K124" s="196" t="s">
        <v>117</v>
      </c>
      <c r="L124" s="197"/>
      <c r="M124" s="100" t="s">
        <v>1</v>
      </c>
      <c r="N124" s="101" t="s">
        <v>43</v>
      </c>
      <c r="O124" s="101" t="s">
        <v>118</v>
      </c>
      <c r="P124" s="101" t="s">
        <v>119</v>
      </c>
      <c r="Q124" s="101" t="s">
        <v>120</v>
      </c>
      <c r="R124" s="101" t="s">
        <v>121</v>
      </c>
      <c r="S124" s="101" t="s">
        <v>122</v>
      </c>
      <c r="T124" s="102" t="s">
        <v>123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124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P126+P381+P382</f>
        <v>0</v>
      </c>
      <c r="Q125" s="104"/>
      <c r="R125" s="200">
        <f>R126+R381+R382</f>
        <v>739.84035999999992</v>
      </c>
      <c r="S125" s="104"/>
      <c r="T125" s="201">
        <f>T126+T381+T382</f>
        <v>642.48079999999993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103</v>
      </c>
      <c r="BK125" s="202">
        <f>BK126+BK381+BK382</f>
        <v>0</v>
      </c>
    </row>
    <row r="126" s="12" customFormat="1" ht="25.92" customHeight="1">
      <c r="A126" s="12"/>
      <c r="B126" s="203"/>
      <c r="C126" s="204"/>
      <c r="D126" s="205" t="s">
        <v>78</v>
      </c>
      <c r="E126" s="206" t="s">
        <v>125</v>
      </c>
      <c r="F126" s="206" t="s">
        <v>126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P127+P234+P235+P298+P332+P378</f>
        <v>0</v>
      </c>
      <c r="Q126" s="211"/>
      <c r="R126" s="212">
        <f>R127+R234+R235+R298+R332+R378</f>
        <v>739.84035999999992</v>
      </c>
      <c r="S126" s="211"/>
      <c r="T126" s="213">
        <f>T127+T234+T235+T298+T332+T378</f>
        <v>642.48079999999993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87</v>
      </c>
      <c r="AT126" s="215" t="s">
        <v>78</v>
      </c>
      <c r="AU126" s="215" t="s">
        <v>79</v>
      </c>
      <c r="AY126" s="214" t="s">
        <v>127</v>
      </c>
      <c r="BK126" s="216">
        <f>BK127+BK234+BK235+BK298+BK332+BK378</f>
        <v>0</v>
      </c>
    </row>
    <row r="127" s="12" customFormat="1" ht="22.8" customHeight="1">
      <c r="A127" s="12"/>
      <c r="B127" s="203"/>
      <c r="C127" s="204"/>
      <c r="D127" s="205" t="s">
        <v>78</v>
      </c>
      <c r="E127" s="217" t="s">
        <v>87</v>
      </c>
      <c r="F127" s="217" t="s">
        <v>128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SUM(P128:P233)</f>
        <v>0</v>
      </c>
      <c r="Q127" s="211"/>
      <c r="R127" s="212">
        <f>SUM(R128:R233)</f>
        <v>90.030254999999997</v>
      </c>
      <c r="S127" s="211"/>
      <c r="T127" s="213">
        <f>SUM(T128:T233)</f>
        <v>607.72579999999994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87</v>
      </c>
      <c r="AT127" s="215" t="s">
        <v>78</v>
      </c>
      <c r="AU127" s="215" t="s">
        <v>87</v>
      </c>
      <c r="AY127" s="214" t="s">
        <v>127</v>
      </c>
      <c r="BK127" s="216">
        <f>SUM(BK128:BK233)</f>
        <v>0</v>
      </c>
    </row>
    <row r="128" s="2" customFormat="1" ht="16.5" customHeight="1">
      <c r="A128" s="38"/>
      <c r="B128" s="39"/>
      <c r="C128" s="219" t="s">
        <v>87</v>
      </c>
      <c r="D128" s="219" t="s">
        <v>134</v>
      </c>
      <c r="E128" s="220" t="s">
        <v>205</v>
      </c>
      <c r="F128" s="221" t="s">
        <v>206</v>
      </c>
      <c r="G128" s="222" t="s">
        <v>207</v>
      </c>
      <c r="H128" s="223">
        <v>2.5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44</v>
      </c>
      <c r="O128" s="91"/>
      <c r="P128" s="229">
        <f>O128*H128</f>
        <v>0</v>
      </c>
      <c r="Q128" s="229">
        <v>3.0000000000000001E-05</v>
      </c>
      <c r="R128" s="229">
        <f>Q128*H128</f>
        <v>7.5000000000000007E-05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131</v>
      </c>
      <c r="AT128" s="231" t="s">
        <v>134</v>
      </c>
      <c r="AU128" s="231" t="s">
        <v>89</v>
      </c>
      <c r="AY128" s="17" t="s">
        <v>127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87</v>
      </c>
      <c r="BK128" s="232">
        <f>ROUND(I128*H128,2)</f>
        <v>0</v>
      </c>
      <c r="BL128" s="17" t="s">
        <v>131</v>
      </c>
      <c r="BM128" s="231" t="s">
        <v>208</v>
      </c>
    </row>
    <row r="129" s="2" customFormat="1">
      <c r="A129" s="38"/>
      <c r="B129" s="39"/>
      <c r="C129" s="40"/>
      <c r="D129" s="233" t="s">
        <v>140</v>
      </c>
      <c r="E129" s="40"/>
      <c r="F129" s="234" t="s">
        <v>209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140</v>
      </c>
      <c r="AU129" s="17" t="s">
        <v>89</v>
      </c>
    </row>
    <row r="130" s="2" customFormat="1">
      <c r="A130" s="38"/>
      <c r="B130" s="39"/>
      <c r="C130" s="40"/>
      <c r="D130" s="238" t="s">
        <v>161</v>
      </c>
      <c r="E130" s="40"/>
      <c r="F130" s="239" t="s">
        <v>210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89</v>
      </c>
    </row>
    <row r="131" s="2" customFormat="1" ht="33" customHeight="1">
      <c r="A131" s="38"/>
      <c r="B131" s="39"/>
      <c r="C131" s="219" t="s">
        <v>89</v>
      </c>
      <c r="D131" s="219" t="s">
        <v>134</v>
      </c>
      <c r="E131" s="220" t="s">
        <v>211</v>
      </c>
      <c r="F131" s="221" t="s">
        <v>212</v>
      </c>
      <c r="G131" s="222" t="s">
        <v>207</v>
      </c>
      <c r="H131" s="223">
        <v>2.5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44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131</v>
      </c>
      <c r="AT131" s="231" t="s">
        <v>134</v>
      </c>
      <c r="AU131" s="231" t="s">
        <v>89</v>
      </c>
      <c r="AY131" s="17" t="s">
        <v>127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87</v>
      </c>
      <c r="BK131" s="232">
        <f>ROUND(I131*H131,2)</f>
        <v>0</v>
      </c>
      <c r="BL131" s="17" t="s">
        <v>131</v>
      </c>
      <c r="BM131" s="231" t="s">
        <v>213</v>
      </c>
    </row>
    <row r="132" s="2" customFormat="1">
      <c r="A132" s="38"/>
      <c r="B132" s="39"/>
      <c r="C132" s="40"/>
      <c r="D132" s="233" t="s">
        <v>140</v>
      </c>
      <c r="E132" s="40"/>
      <c r="F132" s="234" t="s">
        <v>214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140</v>
      </c>
      <c r="AU132" s="17" t="s">
        <v>89</v>
      </c>
    </row>
    <row r="133" s="2" customFormat="1">
      <c r="A133" s="38"/>
      <c r="B133" s="39"/>
      <c r="C133" s="40"/>
      <c r="D133" s="238" t="s">
        <v>161</v>
      </c>
      <c r="E133" s="40"/>
      <c r="F133" s="239" t="s">
        <v>215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89</v>
      </c>
    </row>
    <row r="134" s="2" customFormat="1" ht="24.15" customHeight="1">
      <c r="A134" s="38"/>
      <c r="B134" s="39"/>
      <c r="C134" s="219" t="s">
        <v>149</v>
      </c>
      <c r="D134" s="219" t="s">
        <v>134</v>
      </c>
      <c r="E134" s="220" t="s">
        <v>216</v>
      </c>
      <c r="F134" s="221" t="s">
        <v>217</v>
      </c>
      <c r="G134" s="222" t="s">
        <v>207</v>
      </c>
      <c r="H134" s="223">
        <v>365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44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131</v>
      </c>
      <c r="AT134" s="231" t="s">
        <v>134</v>
      </c>
      <c r="AU134" s="231" t="s">
        <v>89</v>
      </c>
      <c r="AY134" s="17" t="s">
        <v>127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87</v>
      </c>
      <c r="BK134" s="232">
        <f>ROUND(I134*H134,2)</f>
        <v>0</v>
      </c>
      <c r="BL134" s="17" t="s">
        <v>131</v>
      </c>
      <c r="BM134" s="231" t="s">
        <v>218</v>
      </c>
    </row>
    <row r="135" s="2" customFormat="1">
      <c r="A135" s="38"/>
      <c r="B135" s="39"/>
      <c r="C135" s="40"/>
      <c r="D135" s="233" t="s">
        <v>140</v>
      </c>
      <c r="E135" s="40"/>
      <c r="F135" s="234" t="s">
        <v>219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140</v>
      </c>
      <c r="AU135" s="17" t="s">
        <v>89</v>
      </c>
    </row>
    <row r="136" s="2" customFormat="1" ht="33" customHeight="1">
      <c r="A136" s="38"/>
      <c r="B136" s="39"/>
      <c r="C136" s="219" t="s">
        <v>131</v>
      </c>
      <c r="D136" s="219" t="s">
        <v>134</v>
      </c>
      <c r="E136" s="220" t="s">
        <v>220</v>
      </c>
      <c r="F136" s="221" t="s">
        <v>221</v>
      </c>
      <c r="G136" s="222" t="s">
        <v>222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44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131</v>
      </c>
      <c r="AT136" s="231" t="s">
        <v>134</v>
      </c>
      <c r="AU136" s="231" t="s">
        <v>89</v>
      </c>
      <c r="AY136" s="17" t="s">
        <v>127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87</v>
      </c>
      <c r="BK136" s="232">
        <f>ROUND(I136*H136,2)</f>
        <v>0</v>
      </c>
      <c r="BL136" s="17" t="s">
        <v>131</v>
      </c>
      <c r="BM136" s="231" t="s">
        <v>223</v>
      </c>
    </row>
    <row r="137" s="2" customFormat="1">
      <c r="A137" s="38"/>
      <c r="B137" s="39"/>
      <c r="C137" s="40"/>
      <c r="D137" s="233" t="s">
        <v>140</v>
      </c>
      <c r="E137" s="40"/>
      <c r="F137" s="234" t="s">
        <v>224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140</v>
      </c>
      <c r="AU137" s="17" t="s">
        <v>89</v>
      </c>
    </row>
    <row r="138" s="2" customFormat="1" ht="33" customHeight="1">
      <c r="A138" s="38"/>
      <c r="B138" s="39"/>
      <c r="C138" s="219" t="s">
        <v>146</v>
      </c>
      <c r="D138" s="219" t="s">
        <v>134</v>
      </c>
      <c r="E138" s="220" t="s">
        <v>225</v>
      </c>
      <c r="F138" s="221" t="s">
        <v>226</v>
      </c>
      <c r="G138" s="222" t="s">
        <v>222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44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131</v>
      </c>
      <c r="AT138" s="231" t="s">
        <v>134</v>
      </c>
      <c r="AU138" s="231" t="s">
        <v>89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87</v>
      </c>
      <c r="BK138" s="232">
        <f>ROUND(I138*H138,2)</f>
        <v>0</v>
      </c>
      <c r="BL138" s="17" t="s">
        <v>131</v>
      </c>
      <c r="BM138" s="231" t="s">
        <v>227</v>
      </c>
    </row>
    <row r="139" s="2" customFormat="1">
      <c r="A139" s="38"/>
      <c r="B139" s="39"/>
      <c r="C139" s="40"/>
      <c r="D139" s="233" t="s">
        <v>140</v>
      </c>
      <c r="E139" s="40"/>
      <c r="F139" s="234" t="s">
        <v>228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140</v>
      </c>
      <c r="AU139" s="17" t="s">
        <v>89</v>
      </c>
    </row>
    <row r="140" s="2" customFormat="1" ht="24.15" customHeight="1">
      <c r="A140" s="38"/>
      <c r="B140" s="39"/>
      <c r="C140" s="219" t="s">
        <v>163</v>
      </c>
      <c r="D140" s="219" t="s">
        <v>134</v>
      </c>
      <c r="E140" s="220" t="s">
        <v>229</v>
      </c>
      <c r="F140" s="221" t="s">
        <v>230</v>
      </c>
      <c r="G140" s="222" t="s">
        <v>207</v>
      </c>
      <c r="H140" s="223">
        <v>93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44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0.29499999999999998</v>
      </c>
      <c r="T140" s="230">
        <f>S140*H140</f>
        <v>27.434999999999999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131</v>
      </c>
      <c r="AT140" s="231" t="s">
        <v>134</v>
      </c>
      <c r="AU140" s="231" t="s">
        <v>89</v>
      </c>
      <c r="AY140" s="17" t="s">
        <v>127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87</v>
      </c>
      <c r="BK140" s="232">
        <f>ROUND(I140*H140,2)</f>
        <v>0</v>
      </c>
      <c r="BL140" s="17" t="s">
        <v>131</v>
      </c>
      <c r="BM140" s="231" t="s">
        <v>231</v>
      </c>
    </row>
    <row r="141" s="2" customFormat="1">
      <c r="A141" s="38"/>
      <c r="B141" s="39"/>
      <c r="C141" s="40"/>
      <c r="D141" s="233" t="s">
        <v>140</v>
      </c>
      <c r="E141" s="40"/>
      <c r="F141" s="234" t="s">
        <v>232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140</v>
      </c>
      <c r="AU141" s="17" t="s">
        <v>89</v>
      </c>
    </row>
    <row r="142" s="13" customFormat="1">
      <c r="A142" s="13"/>
      <c r="B142" s="244"/>
      <c r="C142" s="245"/>
      <c r="D142" s="233" t="s">
        <v>233</v>
      </c>
      <c r="E142" s="246" t="s">
        <v>1</v>
      </c>
      <c r="F142" s="247" t="s">
        <v>234</v>
      </c>
      <c r="G142" s="245"/>
      <c r="H142" s="248">
        <v>93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233</v>
      </c>
      <c r="AU142" s="254" t="s">
        <v>89</v>
      </c>
      <c r="AV142" s="13" t="s">
        <v>89</v>
      </c>
      <c r="AW142" s="13" t="s">
        <v>35</v>
      </c>
      <c r="AX142" s="13" t="s">
        <v>79</v>
      </c>
      <c r="AY142" s="254" t="s">
        <v>127</v>
      </c>
    </row>
    <row r="143" s="14" customFormat="1">
      <c r="A143" s="14"/>
      <c r="B143" s="255"/>
      <c r="C143" s="256"/>
      <c r="D143" s="233" t="s">
        <v>233</v>
      </c>
      <c r="E143" s="257" t="s">
        <v>1</v>
      </c>
      <c r="F143" s="258" t="s">
        <v>235</v>
      </c>
      <c r="G143" s="256"/>
      <c r="H143" s="259">
        <v>93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233</v>
      </c>
      <c r="AU143" s="265" t="s">
        <v>89</v>
      </c>
      <c r="AV143" s="14" t="s">
        <v>149</v>
      </c>
      <c r="AW143" s="14" t="s">
        <v>35</v>
      </c>
      <c r="AX143" s="14" t="s">
        <v>79</v>
      </c>
      <c r="AY143" s="265" t="s">
        <v>127</v>
      </c>
    </row>
    <row r="144" s="15" customFormat="1">
      <c r="A144" s="15"/>
      <c r="B144" s="266"/>
      <c r="C144" s="267"/>
      <c r="D144" s="233" t="s">
        <v>233</v>
      </c>
      <c r="E144" s="268" t="s">
        <v>1</v>
      </c>
      <c r="F144" s="269" t="s">
        <v>236</v>
      </c>
      <c r="G144" s="267"/>
      <c r="H144" s="270">
        <v>93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233</v>
      </c>
      <c r="AU144" s="276" t="s">
        <v>89</v>
      </c>
      <c r="AV144" s="15" t="s">
        <v>131</v>
      </c>
      <c r="AW144" s="15" t="s">
        <v>35</v>
      </c>
      <c r="AX144" s="15" t="s">
        <v>87</v>
      </c>
      <c r="AY144" s="276" t="s">
        <v>127</v>
      </c>
    </row>
    <row r="145" s="2" customFormat="1" ht="33" customHeight="1">
      <c r="A145" s="38"/>
      <c r="B145" s="39"/>
      <c r="C145" s="219" t="s">
        <v>168</v>
      </c>
      <c r="D145" s="219" t="s">
        <v>134</v>
      </c>
      <c r="E145" s="220" t="s">
        <v>237</v>
      </c>
      <c r="F145" s="221" t="s">
        <v>238</v>
      </c>
      <c r="G145" s="222" t="s">
        <v>207</v>
      </c>
      <c r="H145" s="223">
        <v>62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44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0.26000000000000001</v>
      </c>
      <c r="T145" s="230">
        <f>S145*H145</f>
        <v>16.120000000000001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131</v>
      </c>
      <c r="AT145" s="231" t="s">
        <v>134</v>
      </c>
      <c r="AU145" s="231" t="s">
        <v>89</v>
      </c>
      <c r="AY145" s="17" t="s">
        <v>127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87</v>
      </c>
      <c r="BK145" s="232">
        <f>ROUND(I145*H145,2)</f>
        <v>0</v>
      </c>
      <c r="BL145" s="17" t="s">
        <v>131</v>
      </c>
      <c r="BM145" s="231" t="s">
        <v>239</v>
      </c>
    </row>
    <row r="146" s="2" customFormat="1">
      <c r="A146" s="38"/>
      <c r="B146" s="39"/>
      <c r="C146" s="40"/>
      <c r="D146" s="233" t="s">
        <v>140</v>
      </c>
      <c r="E146" s="40"/>
      <c r="F146" s="234" t="s">
        <v>240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89</v>
      </c>
    </row>
    <row r="147" s="2" customFormat="1">
      <c r="A147" s="38"/>
      <c r="B147" s="39"/>
      <c r="C147" s="40"/>
      <c r="D147" s="238" t="s">
        <v>161</v>
      </c>
      <c r="E147" s="40"/>
      <c r="F147" s="239" t="s">
        <v>241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89</v>
      </c>
    </row>
    <row r="148" s="2" customFormat="1" ht="33" customHeight="1">
      <c r="A148" s="38"/>
      <c r="B148" s="39"/>
      <c r="C148" s="219" t="s">
        <v>173</v>
      </c>
      <c r="D148" s="219" t="s">
        <v>134</v>
      </c>
      <c r="E148" s="220" t="s">
        <v>242</v>
      </c>
      <c r="F148" s="221" t="s">
        <v>243</v>
      </c>
      <c r="G148" s="222" t="s">
        <v>207</v>
      </c>
      <c r="H148" s="223">
        <v>934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44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0.44</v>
      </c>
      <c r="T148" s="230">
        <f>S148*H148</f>
        <v>410.95999999999998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131</v>
      </c>
      <c r="AT148" s="231" t="s">
        <v>134</v>
      </c>
      <c r="AU148" s="231" t="s">
        <v>89</v>
      </c>
      <c r="AY148" s="17" t="s">
        <v>127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87</v>
      </c>
      <c r="BK148" s="232">
        <f>ROUND(I148*H148,2)</f>
        <v>0</v>
      </c>
      <c r="BL148" s="17" t="s">
        <v>131</v>
      </c>
      <c r="BM148" s="231" t="s">
        <v>244</v>
      </c>
    </row>
    <row r="149" s="2" customFormat="1">
      <c r="A149" s="38"/>
      <c r="B149" s="39"/>
      <c r="C149" s="40"/>
      <c r="D149" s="233" t="s">
        <v>140</v>
      </c>
      <c r="E149" s="40"/>
      <c r="F149" s="234" t="s">
        <v>245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89</v>
      </c>
    </row>
    <row r="150" s="2" customFormat="1">
      <c r="A150" s="38"/>
      <c r="B150" s="39"/>
      <c r="C150" s="40"/>
      <c r="D150" s="238" t="s">
        <v>161</v>
      </c>
      <c r="E150" s="40"/>
      <c r="F150" s="239" t="s">
        <v>246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89</v>
      </c>
    </row>
    <row r="151" s="13" customFormat="1">
      <c r="A151" s="13"/>
      <c r="B151" s="244"/>
      <c r="C151" s="245"/>
      <c r="D151" s="233" t="s">
        <v>233</v>
      </c>
      <c r="E151" s="246" t="s">
        <v>1</v>
      </c>
      <c r="F151" s="247" t="s">
        <v>247</v>
      </c>
      <c r="G151" s="245"/>
      <c r="H151" s="248">
        <v>376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233</v>
      </c>
      <c r="AU151" s="254" t="s">
        <v>89</v>
      </c>
      <c r="AV151" s="13" t="s">
        <v>89</v>
      </c>
      <c r="AW151" s="13" t="s">
        <v>35</v>
      </c>
      <c r="AX151" s="13" t="s">
        <v>79</v>
      </c>
      <c r="AY151" s="254" t="s">
        <v>127</v>
      </c>
    </row>
    <row r="152" s="14" customFormat="1">
      <c r="A152" s="14"/>
      <c r="B152" s="255"/>
      <c r="C152" s="256"/>
      <c r="D152" s="233" t="s">
        <v>233</v>
      </c>
      <c r="E152" s="257" t="s">
        <v>1</v>
      </c>
      <c r="F152" s="258" t="s">
        <v>248</v>
      </c>
      <c r="G152" s="256"/>
      <c r="H152" s="259">
        <v>376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233</v>
      </c>
      <c r="AU152" s="265" t="s">
        <v>89</v>
      </c>
      <c r="AV152" s="14" t="s">
        <v>149</v>
      </c>
      <c r="AW152" s="14" t="s">
        <v>35</v>
      </c>
      <c r="AX152" s="14" t="s">
        <v>79</v>
      </c>
      <c r="AY152" s="265" t="s">
        <v>127</v>
      </c>
    </row>
    <row r="153" s="13" customFormat="1">
      <c r="A153" s="13"/>
      <c r="B153" s="244"/>
      <c r="C153" s="245"/>
      <c r="D153" s="233" t="s">
        <v>233</v>
      </c>
      <c r="E153" s="246" t="s">
        <v>1</v>
      </c>
      <c r="F153" s="247" t="s">
        <v>249</v>
      </c>
      <c r="G153" s="245"/>
      <c r="H153" s="248">
        <v>20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233</v>
      </c>
      <c r="AU153" s="254" t="s">
        <v>89</v>
      </c>
      <c r="AV153" s="13" t="s">
        <v>89</v>
      </c>
      <c r="AW153" s="13" t="s">
        <v>35</v>
      </c>
      <c r="AX153" s="13" t="s">
        <v>79</v>
      </c>
      <c r="AY153" s="254" t="s">
        <v>127</v>
      </c>
    </row>
    <row r="154" s="14" customFormat="1">
      <c r="A154" s="14"/>
      <c r="B154" s="255"/>
      <c r="C154" s="256"/>
      <c r="D154" s="233" t="s">
        <v>233</v>
      </c>
      <c r="E154" s="257" t="s">
        <v>1</v>
      </c>
      <c r="F154" s="258" t="s">
        <v>250</v>
      </c>
      <c r="G154" s="256"/>
      <c r="H154" s="259">
        <v>20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233</v>
      </c>
      <c r="AU154" s="265" t="s">
        <v>89</v>
      </c>
      <c r="AV154" s="14" t="s">
        <v>149</v>
      </c>
      <c r="AW154" s="14" t="s">
        <v>35</v>
      </c>
      <c r="AX154" s="14" t="s">
        <v>79</v>
      </c>
      <c r="AY154" s="265" t="s">
        <v>127</v>
      </c>
    </row>
    <row r="155" s="13" customFormat="1">
      <c r="A155" s="13"/>
      <c r="B155" s="244"/>
      <c r="C155" s="245"/>
      <c r="D155" s="233" t="s">
        <v>233</v>
      </c>
      <c r="E155" s="246" t="s">
        <v>1</v>
      </c>
      <c r="F155" s="247" t="s">
        <v>234</v>
      </c>
      <c r="G155" s="245"/>
      <c r="H155" s="248">
        <v>93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233</v>
      </c>
      <c r="AU155" s="254" t="s">
        <v>89</v>
      </c>
      <c r="AV155" s="13" t="s">
        <v>89</v>
      </c>
      <c r="AW155" s="13" t="s">
        <v>35</v>
      </c>
      <c r="AX155" s="13" t="s">
        <v>79</v>
      </c>
      <c r="AY155" s="254" t="s">
        <v>127</v>
      </c>
    </row>
    <row r="156" s="14" customFormat="1">
      <c r="A156" s="14"/>
      <c r="B156" s="255"/>
      <c r="C156" s="256"/>
      <c r="D156" s="233" t="s">
        <v>233</v>
      </c>
      <c r="E156" s="257" t="s">
        <v>1</v>
      </c>
      <c r="F156" s="258" t="s">
        <v>251</v>
      </c>
      <c r="G156" s="256"/>
      <c r="H156" s="259">
        <v>93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233</v>
      </c>
      <c r="AU156" s="265" t="s">
        <v>89</v>
      </c>
      <c r="AV156" s="14" t="s">
        <v>149</v>
      </c>
      <c r="AW156" s="14" t="s">
        <v>35</v>
      </c>
      <c r="AX156" s="14" t="s">
        <v>79</v>
      </c>
      <c r="AY156" s="265" t="s">
        <v>127</v>
      </c>
    </row>
    <row r="157" s="13" customFormat="1">
      <c r="A157" s="13"/>
      <c r="B157" s="244"/>
      <c r="C157" s="245"/>
      <c r="D157" s="233" t="s">
        <v>233</v>
      </c>
      <c r="E157" s="246" t="s">
        <v>1</v>
      </c>
      <c r="F157" s="247" t="s">
        <v>252</v>
      </c>
      <c r="G157" s="245"/>
      <c r="H157" s="248">
        <v>383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233</v>
      </c>
      <c r="AU157" s="254" t="s">
        <v>89</v>
      </c>
      <c r="AV157" s="13" t="s">
        <v>89</v>
      </c>
      <c r="AW157" s="13" t="s">
        <v>35</v>
      </c>
      <c r="AX157" s="13" t="s">
        <v>79</v>
      </c>
      <c r="AY157" s="254" t="s">
        <v>127</v>
      </c>
    </row>
    <row r="158" s="14" customFormat="1">
      <c r="A158" s="14"/>
      <c r="B158" s="255"/>
      <c r="C158" s="256"/>
      <c r="D158" s="233" t="s">
        <v>233</v>
      </c>
      <c r="E158" s="257" t="s">
        <v>1</v>
      </c>
      <c r="F158" s="258" t="s">
        <v>253</v>
      </c>
      <c r="G158" s="256"/>
      <c r="H158" s="259">
        <v>383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233</v>
      </c>
      <c r="AU158" s="265" t="s">
        <v>89</v>
      </c>
      <c r="AV158" s="14" t="s">
        <v>149</v>
      </c>
      <c r="AW158" s="14" t="s">
        <v>35</v>
      </c>
      <c r="AX158" s="14" t="s">
        <v>79</v>
      </c>
      <c r="AY158" s="265" t="s">
        <v>127</v>
      </c>
    </row>
    <row r="159" s="13" customFormat="1">
      <c r="A159" s="13"/>
      <c r="B159" s="244"/>
      <c r="C159" s="245"/>
      <c r="D159" s="233" t="s">
        <v>233</v>
      </c>
      <c r="E159" s="246" t="s">
        <v>1</v>
      </c>
      <c r="F159" s="247" t="s">
        <v>254</v>
      </c>
      <c r="G159" s="245"/>
      <c r="H159" s="248">
        <v>62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233</v>
      </c>
      <c r="AU159" s="254" t="s">
        <v>89</v>
      </c>
      <c r="AV159" s="13" t="s">
        <v>89</v>
      </c>
      <c r="AW159" s="13" t="s">
        <v>35</v>
      </c>
      <c r="AX159" s="13" t="s">
        <v>79</v>
      </c>
      <c r="AY159" s="254" t="s">
        <v>127</v>
      </c>
    </row>
    <row r="160" s="14" customFormat="1">
      <c r="A160" s="14"/>
      <c r="B160" s="255"/>
      <c r="C160" s="256"/>
      <c r="D160" s="233" t="s">
        <v>233</v>
      </c>
      <c r="E160" s="257" t="s">
        <v>1</v>
      </c>
      <c r="F160" s="258" t="s">
        <v>255</v>
      </c>
      <c r="G160" s="256"/>
      <c r="H160" s="259">
        <v>62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233</v>
      </c>
      <c r="AU160" s="265" t="s">
        <v>89</v>
      </c>
      <c r="AV160" s="14" t="s">
        <v>149</v>
      </c>
      <c r="AW160" s="14" t="s">
        <v>35</v>
      </c>
      <c r="AX160" s="14" t="s">
        <v>79</v>
      </c>
      <c r="AY160" s="265" t="s">
        <v>127</v>
      </c>
    </row>
    <row r="161" s="15" customFormat="1">
      <c r="A161" s="15"/>
      <c r="B161" s="266"/>
      <c r="C161" s="267"/>
      <c r="D161" s="233" t="s">
        <v>233</v>
      </c>
      <c r="E161" s="268" t="s">
        <v>1</v>
      </c>
      <c r="F161" s="269" t="s">
        <v>236</v>
      </c>
      <c r="G161" s="267"/>
      <c r="H161" s="270">
        <v>934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233</v>
      </c>
      <c r="AU161" s="276" t="s">
        <v>89</v>
      </c>
      <c r="AV161" s="15" t="s">
        <v>131</v>
      </c>
      <c r="AW161" s="15" t="s">
        <v>35</v>
      </c>
      <c r="AX161" s="15" t="s">
        <v>87</v>
      </c>
      <c r="AY161" s="276" t="s">
        <v>127</v>
      </c>
    </row>
    <row r="162" s="2" customFormat="1" ht="24.15" customHeight="1">
      <c r="A162" s="38"/>
      <c r="B162" s="39"/>
      <c r="C162" s="219" t="s">
        <v>180</v>
      </c>
      <c r="D162" s="219" t="s">
        <v>134</v>
      </c>
      <c r="E162" s="220" t="s">
        <v>256</v>
      </c>
      <c r="F162" s="221" t="s">
        <v>257</v>
      </c>
      <c r="G162" s="222" t="s">
        <v>207</v>
      </c>
      <c r="H162" s="223">
        <v>376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44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0.22</v>
      </c>
      <c r="T162" s="230">
        <f>S162*H162</f>
        <v>82.719999999999999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131</v>
      </c>
      <c r="AT162" s="231" t="s">
        <v>134</v>
      </c>
      <c r="AU162" s="231" t="s">
        <v>89</v>
      </c>
      <c r="AY162" s="17" t="s">
        <v>127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87</v>
      </c>
      <c r="BK162" s="232">
        <f>ROUND(I162*H162,2)</f>
        <v>0</v>
      </c>
      <c r="BL162" s="17" t="s">
        <v>131</v>
      </c>
      <c r="BM162" s="231" t="s">
        <v>258</v>
      </c>
    </row>
    <row r="163" s="2" customFormat="1">
      <c r="A163" s="38"/>
      <c r="B163" s="39"/>
      <c r="C163" s="40"/>
      <c r="D163" s="233" t="s">
        <v>140</v>
      </c>
      <c r="E163" s="40"/>
      <c r="F163" s="234" t="s">
        <v>259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140</v>
      </c>
      <c r="AU163" s="17" t="s">
        <v>89</v>
      </c>
    </row>
    <row r="164" s="2" customFormat="1">
      <c r="A164" s="38"/>
      <c r="B164" s="39"/>
      <c r="C164" s="40"/>
      <c r="D164" s="238" t="s">
        <v>161</v>
      </c>
      <c r="E164" s="40"/>
      <c r="F164" s="239" t="s">
        <v>260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89</v>
      </c>
    </row>
    <row r="165" s="2" customFormat="1" ht="24.15" customHeight="1">
      <c r="A165" s="38"/>
      <c r="B165" s="39"/>
      <c r="C165" s="219" t="s">
        <v>183</v>
      </c>
      <c r="D165" s="219" t="s">
        <v>134</v>
      </c>
      <c r="E165" s="220" t="s">
        <v>261</v>
      </c>
      <c r="F165" s="221" t="s">
        <v>262</v>
      </c>
      <c r="G165" s="222" t="s">
        <v>207</v>
      </c>
      <c r="H165" s="223">
        <v>15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44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0.24299999999999999</v>
      </c>
      <c r="T165" s="230">
        <f>S165*H165</f>
        <v>3.645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131</v>
      </c>
      <c r="AT165" s="231" t="s">
        <v>134</v>
      </c>
      <c r="AU165" s="231" t="s">
        <v>89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87</v>
      </c>
      <c r="BK165" s="232">
        <f>ROUND(I165*H165,2)</f>
        <v>0</v>
      </c>
      <c r="BL165" s="17" t="s">
        <v>131</v>
      </c>
      <c r="BM165" s="231" t="s">
        <v>263</v>
      </c>
    </row>
    <row r="166" s="2" customFormat="1">
      <c r="A166" s="38"/>
      <c r="B166" s="39"/>
      <c r="C166" s="40"/>
      <c r="D166" s="233" t="s">
        <v>140</v>
      </c>
      <c r="E166" s="40"/>
      <c r="F166" s="234" t="s">
        <v>264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140</v>
      </c>
      <c r="AU166" s="17" t="s">
        <v>89</v>
      </c>
    </row>
    <row r="167" s="2" customFormat="1">
      <c r="A167" s="38"/>
      <c r="B167" s="39"/>
      <c r="C167" s="40"/>
      <c r="D167" s="238" t="s">
        <v>161</v>
      </c>
      <c r="E167" s="40"/>
      <c r="F167" s="239" t="s">
        <v>265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89</v>
      </c>
    </row>
    <row r="168" s="2" customFormat="1" ht="24.15" customHeight="1">
      <c r="A168" s="38"/>
      <c r="B168" s="39"/>
      <c r="C168" s="219" t="s">
        <v>187</v>
      </c>
      <c r="D168" s="219" t="s">
        <v>134</v>
      </c>
      <c r="E168" s="220" t="s">
        <v>266</v>
      </c>
      <c r="F168" s="221" t="s">
        <v>267</v>
      </c>
      <c r="G168" s="222" t="s">
        <v>207</v>
      </c>
      <c r="H168" s="223">
        <v>386.10000000000002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44</v>
      </c>
      <c r="O168" s="91"/>
      <c r="P168" s="229">
        <f>O168*H168</f>
        <v>0</v>
      </c>
      <c r="Q168" s="229">
        <v>5.0000000000000002E-05</v>
      </c>
      <c r="R168" s="229">
        <f>Q168*H168</f>
        <v>0.019305000000000003</v>
      </c>
      <c r="S168" s="229">
        <v>0.128</v>
      </c>
      <c r="T168" s="230">
        <f>S168*H168</f>
        <v>49.420800000000007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131</v>
      </c>
      <c r="AT168" s="231" t="s">
        <v>134</v>
      </c>
      <c r="AU168" s="231" t="s">
        <v>89</v>
      </c>
      <c r="AY168" s="17" t="s">
        <v>127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87</v>
      </c>
      <c r="BK168" s="232">
        <f>ROUND(I168*H168,2)</f>
        <v>0</v>
      </c>
      <c r="BL168" s="17" t="s">
        <v>131</v>
      </c>
      <c r="BM168" s="231" t="s">
        <v>268</v>
      </c>
    </row>
    <row r="169" s="2" customFormat="1">
      <c r="A169" s="38"/>
      <c r="B169" s="39"/>
      <c r="C169" s="40"/>
      <c r="D169" s="233" t="s">
        <v>140</v>
      </c>
      <c r="E169" s="40"/>
      <c r="F169" s="234" t="s">
        <v>269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89</v>
      </c>
    </row>
    <row r="170" s="13" customFormat="1">
      <c r="A170" s="13"/>
      <c r="B170" s="244"/>
      <c r="C170" s="245"/>
      <c r="D170" s="233" t="s">
        <v>233</v>
      </c>
      <c r="E170" s="246" t="s">
        <v>1</v>
      </c>
      <c r="F170" s="247" t="s">
        <v>270</v>
      </c>
      <c r="G170" s="245"/>
      <c r="H170" s="248">
        <v>386.10000000000002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233</v>
      </c>
      <c r="AU170" s="254" t="s">
        <v>89</v>
      </c>
      <c r="AV170" s="13" t="s">
        <v>89</v>
      </c>
      <c r="AW170" s="13" t="s">
        <v>35</v>
      </c>
      <c r="AX170" s="13" t="s">
        <v>79</v>
      </c>
      <c r="AY170" s="254" t="s">
        <v>127</v>
      </c>
    </row>
    <row r="171" s="14" customFormat="1">
      <c r="A171" s="14"/>
      <c r="B171" s="255"/>
      <c r="C171" s="256"/>
      <c r="D171" s="233" t="s">
        <v>233</v>
      </c>
      <c r="E171" s="257" t="s">
        <v>1</v>
      </c>
      <c r="F171" s="258" t="s">
        <v>235</v>
      </c>
      <c r="G171" s="256"/>
      <c r="H171" s="259">
        <v>386.10000000000002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233</v>
      </c>
      <c r="AU171" s="265" t="s">
        <v>89</v>
      </c>
      <c r="AV171" s="14" t="s">
        <v>149</v>
      </c>
      <c r="AW171" s="14" t="s">
        <v>35</v>
      </c>
      <c r="AX171" s="14" t="s">
        <v>79</v>
      </c>
      <c r="AY171" s="265" t="s">
        <v>127</v>
      </c>
    </row>
    <row r="172" s="15" customFormat="1">
      <c r="A172" s="15"/>
      <c r="B172" s="266"/>
      <c r="C172" s="267"/>
      <c r="D172" s="233" t="s">
        <v>233</v>
      </c>
      <c r="E172" s="268" t="s">
        <v>1</v>
      </c>
      <c r="F172" s="269" t="s">
        <v>236</v>
      </c>
      <c r="G172" s="267"/>
      <c r="H172" s="270">
        <v>386.10000000000002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233</v>
      </c>
      <c r="AU172" s="276" t="s">
        <v>89</v>
      </c>
      <c r="AV172" s="15" t="s">
        <v>131</v>
      </c>
      <c r="AW172" s="15" t="s">
        <v>35</v>
      </c>
      <c r="AX172" s="15" t="s">
        <v>87</v>
      </c>
      <c r="AY172" s="276" t="s">
        <v>127</v>
      </c>
    </row>
    <row r="173" s="2" customFormat="1" ht="16.5" customHeight="1">
      <c r="A173" s="38"/>
      <c r="B173" s="39"/>
      <c r="C173" s="219" t="s">
        <v>8</v>
      </c>
      <c r="D173" s="219" t="s">
        <v>134</v>
      </c>
      <c r="E173" s="220" t="s">
        <v>271</v>
      </c>
      <c r="F173" s="221" t="s">
        <v>272</v>
      </c>
      <c r="G173" s="222" t="s">
        <v>273</v>
      </c>
      <c r="H173" s="223">
        <v>85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44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0.20499999999999999</v>
      </c>
      <c r="T173" s="230">
        <f>S173*H173</f>
        <v>17.425000000000001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131</v>
      </c>
      <c r="AT173" s="231" t="s">
        <v>134</v>
      </c>
      <c r="AU173" s="231" t="s">
        <v>89</v>
      </c>
      <c r="AY173" s="17" t="s">
        <v>127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87</v>
      </c>
      <c r="BK173" s="232">
        <f>ROUND(I173*H173,2)</f>
        <v>0</v>
      </c>
      <c r="BL173" s="17" t="s">
        <v>131</v>
      </c>
      <c r="BM173" s="231" t="s">
        <v>274</v>
      </c>
    </row>
    <row r="174" s="2" customFormat="1">
      <c r="A174" s="38"/>
      <c r="B174" s="39"/>
      <c r="C174" s="40"/>
      <c r="D174" s="233" t="s">
        <v>140</v>
      </c>
      <c r="E174" s="40"/>
      <c r="F174" s="234" t="s">
        <v>275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140</v>
      </c>
      <c r="AU174" s="17" t="s">
        <v>89</v>
      </c>
    </row>
    <row r="175" s="2" customFormat="1">
      <c r="A175" s="38"/>
      <c r="B175" s="39"/>
      <c r="C175" s="40"/>
      <c r="D175" s="238" t="s">
        <v>161</v>
      </c>
      <c r="E175" s="40"/>
      <c r="F175" s="239" t="s">
        <v>276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161</v>
      </c>
      <c r="AU175" s="17" t="s">
        <v>89</v>
      </c>
    </row>
    <row r="176" s="2" customFormat="1" ht="37.8" customHeight="1">
      <c r="A176" s="38"/>
      <c r="B176" s="39"/>
      <c r="C176" s="219" t="s">
        <v>277</v>
      </c>
      <c r="D176" s="219" t="s">
        <v>134</v>
      </c>
      <c r="E176" s="220" t="s">
        <v>278</v>
      </c>
      <c r="F176" s="221" t="s">
        <v>279</v>
      </c>
      <c r="G176" s="222" t="s">
        <v>280</v>
      </c>
      <c r="H176" s="223">
        <v>60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44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131</v>
      </c>
      <c r="AT176" s="231" t="s">
        <v>134</v>
      </c>
      <c r="AU176" s="231" t="s">
        <v>89</v>
      </c>
      <c r="AY176" s="17" t="s">
        <v>127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87</v>
      </c>
      <c r="BK176" s="232">
        <f>ROUND(I176*H176,2)</f>
        <v>0</v>
      </c>
      <c r="BL176" s="17" t="s">
        <v>131</v>
      </c>
      <c r="BM176" s="231" t="s">
        <v>281</v>
      </c>
    </row>
    <row r="177" s="2" customFormat="1">
      <c r="A177" s="38"/>
      <c r="B177" s="39"/>
      <c r="C177" s="40"/>
      <c r="D177" s="233" t="s">
        <v>140</v>
      </c>
      <c r="E177" s="40"/>
      <c r="F177" s="234" t="s">
        <v>282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140</v>
      </c>
      <c r="AU177" s="17" t="s">
        <v>89</v>
      </c>
    </row>
    <row r="178" s="2" customFormat="1">
      <c r="A178" s="38"/>
      <c r="B178" s="39"/>
      <c r="C178" s="40"/>
      <c r="D178" s="238" t="s">
        <v>161</v>
      </c>
      <c r="E178" s="40"/>
      <c r="F178" s="239" t="s">
        <v>283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161</v>
      </c>
      <c r="AU178" s="17" t="s">
        <v>89</v>
      </c>
    </row>
    <row r="179" s="2" customFormat="1" ht="37.8" customHeight="1">
      <c r="A179" s="38"/>
      <c r="B179" s="39"/>
      <c r="C179" s="219" t="s">
        <v>284</v>
      </c>
      <c r="D179" s="219" t="s">
        <v>134</v>
      </c>
      <c r="E179" s="220" t="s">
        <v>285</v>
      </c>
      <c r="F179" s="221" t="s">
        <v>286</v>
      </c>
      <c r="G179" s="222" t="s">
        <v>280</v>
      </c>
      <c r="H179" s="223">
        <v>9.3599999999999994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44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131</v>
      </c>
      <c r="AT179" s="231" t="s">
        <v>134</v>
      </c>
      <c r="AU179" s="231" t="s">
        <v>89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87</v>
      </c>
      <c r="BK179" s="232">
        <f>ROUND(I179*H179,2)</f>
        <v>0</v>
      </c>
      <c r="BL179" s="17" t="s">
        <v>131</v>
      </c>
      <c r="BM179" s="231" t="s">
        <v>287</v>
      </c>
    </row>
    <row r="180" s="2" customFormat="1">
      <c r="A180" s="38"/>
      <c r="B180" s="39"/>
      <c r="C180" s="40"/>
      <c r="D180" s="233" t="s">
        <v>140</v>
      </c>
      <c r="E180" s="40"/>
      <c r="F180" s="234" t="s">
        <v>288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140</v>
      </c>
      <c r="AU180" s="17" t="s">
        <v>89</v>
      </c>
    </row>
    <row r="181" s="2" customFormat="1">
      <c r="A181" s="38"/>
      <c r="B181" s="39"/>
      <c r="C181" s="40"/>
      <c r="D181" s="238" t="s">
        <v>161</v>
      </c>
      <c r="E181" s="40"/>
      <c r="F181" s="239" t="s">
        <v>289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161</v>
      </c>
      <c r="AU181" s="17" t="s">
        <v>89</v>
      </c>
    </row>
    <row r="182" s="13" customFormat="1">
      <c r="A182" s="13"/>
      <c r="B182" s="244"/>
      <c r="C182" s="245"/>
      <c r="D182" s="233" t="s">
        <v>233</v>
      </c>
      <c r="E182" s="246" t="s">
        <v>1</v>
      </c>
      <c r="F182" s="247" t="s">
        <v>290</v>
      </c>
      <c r="G182" s="245"/>
      <c r="H182" s="248">
        <v>9.3599999999999994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233</v>
      </c>
      <c r="AU182" s="254" t="s">
        <v>89</v>
      </c>
      <c r="AV182" s="13" t="s">
        <v>89</v>
      </c>
      <c r="AW182" s="13" t="s">
        <v>35</v>
      </c>
      <c r="AX182" s="13" t="s">
        <v>79</v>
      </c>
      <c r="AY182" s="254" t="s">
        <v>127</v>
      </c>
    </row>
    <row r="183" s="14" customFormat="1">
      <c r="A183" s="14"/>
      <c r="B183" s="255"/>
      <c r="C183" s="256"/>
      <c r="D183" s="233" t="s">
        <v>233</v>
      </c>
      <c r="E183" s="257" t="s">
        <v>1</v>
      </c>
      <c r="F183" s="258" t="s">
        <v>235</v>
      </c>
      <c r="G183" s="256"/>
      <c r="H183" s="259">
        <v>9.3599999999999994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233</v>
      </c>
      <c r="AU183" s="265" t="s">
        <v>89</v>
      </c>
      <c r="AV183" s="14" t="s">
        <v>149</v>
      </c>
      <c r="AW183" s="14" t="s">
        <v>35</v>
      </c>
      <c r="AX183" s="14" t="s">
        <v>87</v>
      </c>
      <c r="AY183" s="265" t="s">
        <v>127</v>
      </c>
    </row>
    <row r="184" s="2" customFormat="1" ht="24.15" customHeight="1">
      <c r="A184" s="38"/>
      <c r="B184" s="39"/>
      <c r="C184" s="219" t="s">
        <v>291</v>
      </c>
      <c r="D184" s="219" t="s">
        <v>134</v>
      </c>
      <c r="E184" s="220" t="s">
        <v>292</v>
      </c>
      <c r="F184" s="221" t="s">
        <v>293</v>
      </c>
      <c r="G184" s="222" t="s">
        <v>280</v>
      </c>
      <c r="H184" s="223">
        <v>0.64000000000000001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44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131</v>
      </c>
      <c r="AT184" s="231" t="s">
        <v>134</v>
      </c>
      <c r="AU184" s="231" t="s">
        <v>89</v>
      </c>
      <c r="AY184" s="17" t="s">
        <v>127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87</v>
      </c>
      <c r="BK184" s="232">
        <f>ROUND(I184*H184,2)</f>
        <v>0</v>
      </c>
      <c r="BL184" s="17" t="s">
        <v>131</v>
      </c>
      <c r="BM184" s="231" t="s">
        <v>294</v>
      </c>
    </row>
    <row r="185" s="2" customFormat="1">
      <c r="A185" s="38"/>
      <c r="B185" s="39"/>
      <c r="C185" s="40"/>
      <c r="D185" s="233" t="s">
        <v>140</v>
      </c>
      <c r="E185" s="40"/>
      <c r="F185" s="234" t="s">
        <v>295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89</v>
      </c>
    </row>
    <row r="186" s="2" customFormat="1">
      <c r="A186" s="38"/>
      <c r="B186" s="39"/>
      <c r="C186" s="40"/>
      <c r="D186" s="238" t="s">
        <v>161</v>
      </c>
      <c r="E186" s="40"/>
      <c r="F186" s="239" t="s">
        <v>296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161</v>
      </c>
      <c r="AU186" s="17" t="s">
        <v>89</v>
      </c>
    </row>
    <row r="187" s="2" customFormat="1" ht="24.15" customHeight="1">
      <c r="A187" s="38"/>
      <c r="B187" s="39"/>
      <c r="C187" s="219" t="s">
        <v>297</v>
      </c>
      <c r="D187" s="219" t="s">
        <v>134</v>
      </c>
      <c r="E187" s="220" t="s">
        <v>298</v>
      </c>
      <c r="F187" s="221" t="s">
        <v>299</v>
      </c>
      <c r="G187" s="222" t="s">
        <v>280</v>
      </c>
      <c r="H187" s="223">
        <v>72.5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44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131</v>
      </c>
      <c r="AT187" s="231" t="s">
        <v>134</v>
      </c>
      <c r="AU187" s="231" t="s">
        <v>89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87</v>
      </c>
      <c r="BK187" s="232">
        <f>ROUND(I187*H187,2)</f>
        <v>0</v>
      </c>
      <c r="BL187" s="17" t="s">
        <v>131</v>
      </c>
      <c r="BM187" s="231" t="s">
        <v>300</v>
      </c>
    </row>
    <row r="188" s="2" customFormat="1">
      <c r="A188" s="38"/>
      <c r="B188" s="39"/>
      <c r="C188" s="40"/>
      <c r="D188" s="233" t="s">
        <v>140</v>
      </c>
      <c r="E188" s="40"/>
      <c r="F188" s="234" t="s">
        <v>301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140</v>
      </c>
      <c r="AU188" s="17" t="s">
        <v>89</v>
      </c>
    </row>
    <row r="189" s="13" customFormat="1">
      <c r="A189" s="13"/>
      <c r="B189" s="244"/>
      <c r="C189" s="245"/>
      <c r="D189" s="233" t="s">
        <v>233</v>
      </c>
      <c r="E189" s="246" t="s">
        <v>1</v>
      </c>
      <c r="F189" s="247" t="s">
        <v>302</v>
      </c>
      <c r="G189" s="245"/>
      <c r="H189" s="248">
        <v>72.5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233</v>
      </c>
      <c r="AU189" s="254" t="s">
        <v>89</v>
      </c>
      <c r="AV189" s="13" t="s">
        <v>89</v>
      </c>
      <c r="AW189" s="13" t="s">
        <v>35</v>
      </c>
      <c r="AX189" s="13" t="s">
        <v>79</v>
      </c>
      <c r="AY189" s="254" t="s">
        <v>127</v>
      </c>
    </row>
    <row r="190" s="14" customFormat="1">
      <c r="A190" s="14"/>
      <c r="B190" s="255"/>
      <c r="C190" s="256"/>
      <c r="D190" s="233" t="s">
        <v>233</v>
      </c>
      <c r="E190" s="257" t="s">
        <v>1</v>
      </c>
      <c r="F190" s="258" t="s">
        <v>235</v>
      </c>
      <c r="G190" s="256"/>
      <c r="H190" s="259">
        <v>72.5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233</v>
      </c>
      <c r="AU190" s="265" t="s">
        <v>89</v>
      </c>
      <c r="AV190" s="14" t="s">
        <v>149</v>
      </c>
      <c r="AW190" s="14" t="s">
        <v>35</v>
      </c>
      <c r="AX190" s="14" t="s">
        <v>87</v>
      </c>
      <c r="AY190" s="265" t="s">
        <v>127</v>
      </c>
    </row>
    <row r="191" s="2" customFormat="1" ht="24.15" customHeight="1">
      <c r="A191" s="38"/>
      <c r="B191" s="39"/>
      <c r="C191" s="219" t="s">
        <v>303</v>
      </c>
      <c r="D191" s="219" t="s">
        <v>134</v>
      </c>
      <c r="E191" s="220" t="s">
        <v>304</v>
      </c>
      <c r="F191" s="221" t="s">
        <v>305</v>
      </c>
      <c r="G191" s="222" t="s">
        <v>207</v>
      </c>
      <c r="H191" s="223">
        <v>365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44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131</v>
      </c>
      <c r="AT191" s="231" t="s">
        <v>134</v>
      </c>
      <c r="AU191" s="231" t="s">
        <v>89</v>
      </c>
      <c r="AY191" s="17" t="s">
        <v>127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87</v>
      </c>
      <c r="BK191" s="232">
        <f>ROUND(I191*H191,2)</f>
        <v>0</v>
      </c>
      <c r="BL191" s="17" t="s">
        <v>131</v>
      </c>
      <c r="BM191" s="231" t="s">
        <v>306</v>
      </c>
    </row>
    <row r="192" s="2" customFormat="1">
      <c r="A192" s="38"/>
      <c r="B192" s="39"/>
      <c r="C192" s="40"/>
      <c r="D192" s="233" t="s">
        <v>140</v>
      </c>
      <c r="E192" s="40"/>
      <c r="F192" s="234" t="s">
        <v>307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89</v>
      </c>
    </row>
    <row r="193" s="2" customFormat="1" ht="37.8" customHeight="1">
      <c r="A193" s="38"/>
      <c r="B193" s="39"/>
      <c r="C193" s="219" t="s">
        <v>308</v>
      </c>
      <c r="D193" s="219" t="s">
        <v>134</v>
      </c>
      <c r="E193" s="220" t="s">
        <v>309</v>
      </c>
      <c r="F193" s="221" t="s">
        <v>310</v>
      </c>
      <c r="G193" s="222" t="s">
        <v>280</v>
      </c>
      <c r="H193" s="223">
        <v>64.329999999999998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44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131</v>
      </c>
      <c r="AT193" s="231" t="s">
        <v>134</v>
      </c>
      <c r="AU193" s="231" t="s">
        <v>89</v>
      </c>
      <c r="AY193" s="17" t="s">
        <v>127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87</v>
      </c>
      <c r="BK193" s="232">
        <f>ROUND(I193*H193,2)</f>
        <v>0</v>
      </c>
      <c r="BL193" s="17" t="s">
        <v>131</v>
      </c>
      <c r="BM193" s="231" t="s">
        <v>311</v>
      </c>
    </row>
    <row r="194" s="2" customFormat="1">
      <c r="A194" s="38"/>
      <c r="B194" s="39"/>
      <c r="C194" s="40"/>
      <c r="D194" s="233" t="s">
        <v>140</v>
      </c>
      <c r="E194" s="40"/>
      <c r="F194" s="234" t="s">
        <v>312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89</v>
      </c>
    </row>
    <row r="195" s="2" customFormat="1">
      <c r="A195" s="38"/>
      <c r="B195" s="39"/>
      <c r="C195" s="40"/>
      <c r="D195" s="238" t="s">
        <v>161</v>
      </c>
      <c r="E195" s="40"/>
      <c r="F195" s="239" t="s">
        <v>313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161</v>
      </c>
      <c r="AU195" s="17" t="s">
        <v>89</v>
      </c>
    </row>
    <row r="196" s="13" customFormat="1">
      <c r="A196" s="13"/>
      <c r="B196" s="244"/>
      <c r="C196" s="245"/>
      <c r="D196" s="233" t="s">
        <v>233</v>
      </c>
      <c r="E196" s="246" t="s">
        <v>1</v>
      </c>
      <c r="F196" s="247" t="s">
        <v>314</v>
      </c>
      <c r="G196" s="245"/>
      <c r="H196" s="248">
        <v>64.329999999999998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233</v>
      </c>
      <c r="AU196" s="254" t="s">
        <v>89</v>
      </c>
      <c r="AV196" s="13" t="s">
        <v>89</v>
      </c>
      <c r="AW196" s="13" t="s">
        <v>35</v>
      </c>
      <c r="AX196" s="13" t="s">
        <v>79</v>
      </c>
      <c r="AY196" s="254" t="s">
        <v>127</v>
      </c>
    </row>
    <row r="197" s="14" customFormat="1">
      <c r="A197" s="14"/>
      <c r="B197" s="255"/>
      <c r="C197" s="256"/>
      <c r="D197" s="233" t="s">
        <v>233</v>
      </c>
      <c r="E197" s="257" t="s">
        <v>1</v>
      </c>
      <c r="F197" s="258" t="s">
        <v>235</v>
      </c>
      <c r="G197" s="256"/>
      <c r="H197" s="259">
        <v>64.329999999999998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233</v>
      </c>
      <c r="AU197" s="265" t="s">
        <v>89</v>
      </c>
      <c r="AV197" s="14" t="s">
        <v>149</v>
      </c>
      <c r="AW197" s="14" t="s">
        <v>35</v>
      </c>
      <c r="AX197" s="14" t="s">
        <v>79</v>
      </c>
      <c r="AY197" s="265" t="s">
        <v>127</v>
      </c>
    </row>
    <row r="198" s="15" customFormat="1">
      <c r="A198" s="15"/>
      <c r="B198" s="266"/>
      <c r="C198" s="267"/>
      <c r="D198" s="233" t="s">
        <v>233</v>
      </c>
      <c r="E198" s="268" t="s">
        <v>1</v>
      </c>
      <c r="F198" s="269" t="s">
        <v>236</v>
      </c>
      <c r="G198" s="267"/>
      <c r="H198" s="270">
        <v>64.329999999999998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233</v>
      </c>
      <c r="AU198" s="276" t="s">
        <v>89</v>
      </c>
      <c r="AV198" s="15" t="s">
        <v>131</v>
      </c>
      <c r="AW198" s="15" t="s">
        <v>35</v>
      </c>
      <c r="AX198" s="15" t="s">
        <v>87</v>
      </c>
      <c r="AY198" s="276" t="s">
        <v>127</v>
      </c>
    </row>
    <row r="199" s="2" customFormat="1" ht="21.75" customHeight="1">
      <c r="A199" s="38"/>
      <c r="B199" s="39"/>
      <c r="C199" s="219" t="s">
        <v>315</v>
      </c>
      <c r="D199" s="219" t="s">
        <v>134</v>
      </c>
      <c r="E199" s="220" t="s">
        <v>316</v>
      </c>
      <c r="F199" s="221" t="s">
        <v>317</v>
      </c>
      <c r="G199" s="222" t="s">
        <v>280</v>
      </c>
      <c r="H199" s="223">
        <v>72.5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44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131</v>
      </c>
      <c r="AT199" s="231" t="s">
        <v>134</v>
      </c>
      <c r="AU199" s="231" t="s">
        <v>89</v>
      </c>
      <c r="AY199" s="17" t="s">
        <v>127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87</v>
      </c>
      <c r="BK199" s="232">
        <f>ROUND(I199*H199,2)</f>
        <v>0</v>
      </c>
      <c r="BL199" s="17" t="s">
        <v>131</v>
      </c>
      <c r="BM199" s="231" t="s">
        <v>318</v>
      </c>
    </row>
    <row r="200" s="2" customFormat="1">
      <c r="A200" s="38"/>
      <c r="B200" s="39"/>
      <c r="C200" s="40"/>
      <c r="D200" s="233" t="s">
        <v>140</v>
      </c>
      <c r="E200" s="40"/>
      <c r="F200" s="234" t="s">
        <v>319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140</v>
      </c>
      <c r="AU200" s="17" t="s">
        <v>89</v>
      </c>
    </row>
    <row r="201" s="2" customFormat="1">
      <c r="A201" s="38"/>
      <c r="B201" s="39"/>
      <c r="C201" s="40"/>
      <c r="D201" s="238" t="s">
        <v>161</v>
      </c>
      <c r="E201" s="40"/>
      <c r="F201" s="239" t="s">
        <v>320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89</v>
      </c>
    </row>
    <row r="202" s="2" customFormat="1" ht="24.15" customHeight="1">
      <c r="A202" s="38"/>
      <c r="B202" s="39"/>
      <c r="C202" s="219" t="s">
        <v>249</v>
      </c>
      <c r="D202" s="219" t="s">
        <v>134</v>
      </c>
      <c r="E202" s="220" t="s">
        <v>321</v>
      </c>
      <c r="F202" s="221" t="s">
        <v>322</v>
      </c>
      <c r="G202" s="222" t="s">
        <v>280</v>
      </c>
      <c r="H202" s="223">
        <v>45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44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131</v>
      </c>
      <c r="AT202" s="231" t="s">
        <v>134</v>
      </c>
      <c r="AU202" s="231" t="s">
        <v>89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87</v>
      </c>
      <c r="BK202" s="232">
        <f>ROUND(I202*H202,2)</f>
        <v>0</v>
      </c>
      <c r="BL202" s="17" t="s">
        <v>131</v>
      </c>
      <c r="BM202" s="231" t="s">
        <v>323</v>
      </c>
    </row>
    <row r="203" s="2" customFormat="1">
      <c r="A203" s="38"/>
      <c r="B203" s="39"/>
      <c r="C203" s="40"/>
      <c r="D203" s="233" t="s">
        <v>140</v>
      </c>
      <c r="E203" s="40"/>
      <c r="F203" s="234" t="s">
        <v>324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140</v>
      </c>
      <c r="AU203" s="17" t="s">
        <v>89</v>
      </c>
    </row>
    <row r="204" s="2" customFormat="1">
      <c r="A204" s="38"/>
      <c r="B204" s="39"/>
      <c r="C204" s="40"/>
      <c r="D204" s="238" t="s">
        <v>161</v>
      </c>
      <c r="E204" s="40"/>
      <c r="F204" s="239" t="s">
        <v>325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161</v>
      </c>
      <c r="AU204" s="17" t="s">
        <v>89</v>
      </c>
    </row>
    <row r="205" s="2" customFormat="1" ht="16.5" customHeight="1">
      <c r="A205" s="38"/>
      <c r="B205" s="39"/>
      <c r="C205" s="277" t="s">
        <v>7</v>
      </c>
      <c r="D205" s="277" t="s">
        <v>326</v>
      </c>
      <c r="E205" s="278" t="s">
        <v>327</v>
      </c>
      <c r="F205" s="279" t="s">
        <v>328</v>
      </c>
      <c r="G205" s="280" t="s">
        <v>329</v>
      </c>
      <c r="H205" s="281">
        <v>90</v>
      </c>
      <c r="I205" s="282"/>
      <c r="J205" s="283">
        <f>ROUND(I205*H205,2)</f>
        <v>0</v>
      </c>
      <c r="K205" s="284"/>
      <c r="L205" s="285"/>
      <c r="M205" s="286" t="s">
        <v>1</v>
      </c>
      <c r="N205" s="287" t="s">
        <v>44</v>
      </c>
      <c r="O205" s="91"/>
      <c r="P205" s="229">
        <f>O205*H205</f>
        <v>0</v>
      </c>
      <c r="Q205" s="229">
        <v>1</v>
      </c>
      <c r="R205" s="229">
        <f>Q205*H205</f>
        <v>90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173</v>
      </c>
      <c r="AT205" s="231" t="s">
        <v>326</v>
      </c>
      <c r="AU205" s="231" t="s">
        <v>89</v>
      </c>
      <c r="AY205" s="17" t="s">
        <v>127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87</v>
      </c>
      <c r="BK205" s="232">
        <f>ROUND(I205*H205,2)</f>
        <v>0</v>
      </c>
      <c r="BL205" s="17" t="s">
        <v>131</v>
      </c>
      <c r="BM205" s="231" t="s">
        <v>330</v>
      </c>
    </row>
    <row r="206" s="2" customFormat="1">
      <c r="A206" s="38"/>
      <c r="B206" s="39"/>
      <c r="C206" s="40"/>
      <c r="D206" s="233" t="s">
        <v>140</v>
      </c>
      <c r="E206" s="40"/>
      <c r="F206" s="234" t="s">
        <v>328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140</v>
      </c>
      <c r="AU206" s="17" t="s">
        <v>89</v>
      </c>
    </row>
    <row r="207" s="13" customFormat="1">
      <c r="A207" s="13"/>
      <c r="B207" s="244"/>
      <c r="C207" s="245"/>
      <c r="D207" s="233" t="s">
        <v>233</v>
      </c>
      <c r="E207" s="246" t="s">
        <v>1</v>
      </c>
      <c r="F207" s="247" t="s">
        <v>331</v>
      </c>
      <c r="G207" s="245"/>
      <c r="H207" s="248">
        <v>90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233</v>
      </c>
      <c r="AU207" s="254" t="s">
        <v>89</v>
      </c>
      <c r="AV207" s="13" t="s">
        <v>89</v>
      </c>
      <c r="AW207" s="13" t="s">
        <v>35</v>
      </c>
      <c r="AX207" s="13" t="s">
        <v>87</v>
      </c>
      <c r="AY207" s="254" t="s">
        <v>127</v>
      </c>
    </row>
    <row r="208" s="2" customFormat="1" ht="33" customHeight="1">
      <c r="A208" s="38"/>
      <c r="B208" s="39"/>
      <c r="C208" s="219" t="s">
        <v>332</v>
      </c>
      <c r="D208" s="219" t="s">
        <v>134</v>
      </c>
      <c r="E208" s="220" t="s">
        <v>333</v>
      </c>
      <c r="F208" s="221" t="s">
        <v>334</v>
      </c>
      <c r="G208" s="222" t="s">
        <v>329</v>
      </c>
      <c r="H208" s="223">
        <v>115.794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44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131</v>
      </c>
      <c r="AT208" s="231" t="s">
        <v>134</v>
      </c>
      <c r="AU208" s="231" t="s">
        <v>89</v>
      </c>
      <c r="AY208" s="17" t="s">
        <v>127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87</v>
      </c>
      <c r="BK208" s="232">
        <f>ROUND(I208*H208,2)</f>
        <v>0</v>
      </c>
      <c r="BL208" s="17" t="s">
        <v>131</v>
      </c>
      <c r="BM208" s="231" t="s">
        <v>335</v>
      </c>
    </row>
    <row r="209" s="2" customFormat="1">
      <c r="A209" s="38"/>
      <c r="B209" s="39"/>
      <c r="C209" s="40"/>
      <c r="D209" s="233" t="s">
        <v>140</v>
      </c>
      <c r="E209" s="40"/>
      <c r="F209" s="234" t="s">
        <v>336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140</v>
      </c>
      <c r="AU209" s="17" t="s">
        <v>89</v>
      </c>
    </row>
    <row r="210" s="2" customFormat="1">
      <c r="A210" s="38"/>
      <c r="B210" s="39"/>
      <c r="C210" s="40"/>
      <c r="D210" s="238" t="s">
        <v>161</v>
      </c>
      <c r="E210" s="40"/>
      <c r="F210" s="239" t="s">
        <v>337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161</v>
      </c>
      <c r="AU210" s="17" t="s">
        <v>89</v>
      </c>
    </row>
    <row r="211" s="13" customFormat="1">
      <c r="A211" s="13"/>
      <c r="B211" s="244"/>
      <c r="C211" s="245"/>
      <c r="D211" s="233" t="s">
        <v>233</v>
      </c>
      <c r="E211" s="246" t="s">
        <v>1</v>
      </c>
      <c r="F211" s="247" t="s">
        <v>338</v>
      </c>
      <c r="G211" s="245"/>
      <c r="H211" s="248">
        <v>115.794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233</v>
      </c>
      <c r="AU211" s="254" t="s">
        <v>89</v>
      </c>
      <c r="AV211" s="13" t="s">
        <v>89</v>
      </c>
      <c r="AW211" s="13" t="s">
        <v>35</v>
      </c>
      <c r="AX211" s="13" t="s">
        <v>79</v>
      </c>
      <c r="AY211" s="254" t="s">
        <v>127</v>
      </c>
    </row>
    <row r="212" s="14" customFormat="1">
      <c r="A212" s="14"/>
      <c r="B212" s="255"/>
      <c r="C212" s="256"/>
      <c r="D212" s="233" t="s">
        <v>233</v>
      </c>
      <c r="E212" s="257" t="s">
        <v>1</v>
      </c>
      <c r="F212" s="258" t="s">
        <v>235</v>
      </c>
      <c r="G212" s="256"/>
      <c r="H212" s="259">
        <v>115.794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233</v>
      </c>
      <c r="AU212" s="265" t="s">
        <v>89</v>
      </c>
      <c r="AV212" s="14" t="s">
        <v>149</v>
      </c>
      <c r="AW212" s="14" t="s">
        <v>35</v>
      </c>
      <c r="AX212" s="14" t="s">
        <v>87</v>
      </c>
      <c r="AY212" s="265" t="s">
        <v>127</v>
      </c>
    </row>
    <row r="213" s="2" customFormat="1" ht="33" customHeight="1">
      <c r="A213" s="38"/>
      <c r="B213" s="39"/>
      <c r="C213" s="219" t="s">
        <v>339</v>
      </c>
      <c r="D213" s="219" t="s">
        <v>134</v>
      </c>
      <c r="E213" s="220" t="s">
        <v>340</v>
      </c>
      <c r="F213" s="221" t="s">
        <v>341</v>
      </c>
      <c r="G213" s="222" t="s">
        <v>207</v>
      </c>
      <c r="H213" s="223">
        <v>725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44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131</v>
      </c>
      <c r="AT213" s="231" t="s">
        <v>134</v>
      </c>
      <c r="AU213" s="231" t="s">
        <v>89</v>
      </c>
      <c r="AY213" s="17" t="s">
        <v>127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87</v>
      </c>
      <c r="BK213" s="232">
        <f>ROUND(I213*H213,2)</f>
        <v>0</v>
      </c>
      <c r="BL213" s="17" t="s">
        <v>131</v>
      </c>
      <c r="BM213" s="231" t="s">
        <v>342</v>
      </c>
    </row>
    <row r="214" s="2" customFormat="1">
      <c r="A214" s="38"/>
      <c r="B214" s="39"/>
      <c r="C214" s="40"/>
      <c r="D214" s="233" t="s">
        <v>140</v>
      </c>
      <c r="E214" s="40"/>
      <c r="F214" s="234" t="s">
        <v>343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140</v>
      </c>
      <c r="AU214" s="17" t="s">
        <v>89</v>
      </c>
    </row>
    <row r="215" s="2" customFormat="1">
      <c r="A215" s="38"/>
      <c r="B215" s="39"/>
      <c r="C215" s="40"/>
      <c r="D215" s="238" t="s">
        <v>161</v>
      </c>
      <c r="E215" s="40"/>
      <c r="F215" s="239" t="s">
        <v>344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161</v>
      </c>
      <c r="AU215" s="17" t="s">
        <v>89</v>
      </c>
    </row>
    <row r="216" s="2" customFormat="1" ht="24.15" customHeight="1">
      <c r="A216" s="38"/>
      <c r="B216" s="39"/>
      <c r="C216" s="219" t="s">
        <v>345</v>
      </c>
      <c r="D216" s="219" t="s">
        <v>134</v>
      </c>
      <c r="E216" s="220" t="s">
        <v>346</v>
      </c>
      <c r="F216" s="221" t="s">
        <v>347</v>
      </c>
      <c r="G216" s="222" t="s">
        <v>207</v>
      </c>
      <c r="H216" s="223">
        <v>725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44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131</v>
      </c>
      <c r="AT216" s="231" t="s">
        <v>134</v>
      </c>
      <c r="AU216" s="231" t="s">
        <v>89</v>
      </c>
      <c r="AY216" s="17" t="s">
        <v>127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87</v>
      </c>
      <c r="BK216" s="232">
        <f>ROUND(I216*H216,2)</f>
        <v>0</v>
      </c>
      <c r="BL216" s="17" t="s">
        <v>131</v>
      </c>
      <c r="BM216" s="231" t="s">
        <v>348</v>
      </c>
    </row>
    <row r="217" s="2" customFormat="1">
      <c r="A217" s="38"/>
      <c r="B217" s="39"/>
      <c r="C217" s="40"/>
      <c r="D217" s="233" t="s">
        <v>140</v>
      </c>
      <c r="E217" s="40"/>
      <c r="F217" s="234" t="s">
        <v>349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140</v>
      </c>
      <c r="AU217" s="17" t="s">
        <v>89</v>
      </c>
    </row>
    <row r="218" s="13" customFormat="1">
      <c r="A218" s="13"/>
      <c r="B218" s="244"/>
      <c r="C218" s="245"/>
      <c r="D218" s="233" t="s">
        <v>233</v>
      </c>
      <c r="E218" s="246" t="s">
        <v>1</v>
      </c>
      <c r="F218" s="247" t="s">
        <v>350</v>
      </c>
      <c r="G218" s="245"/>
      <c r="H218" s="248">
        <v>725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233</v>
      </c>
      <c r="AU218" s="254" t="s">
        <v>89</v>
      </c>
      <c r="AV218" s="13" t="s">
        <v>89</v>
      </c>
      <c r="AW218" s="13" t="s">
        <v>35</v>
      </c>
      <c r="AX218" s="13" t="s">
        <v>79</v>
      </c>
      <c r="AY218" s="254" t="s">
        <v>127</v>
      </c>
    </row>
    <row r="219" s="14" customFormat="1">
      <c r="A219" s="14"/>
      <c r="B219" s="255"/>
      <c r="C219" s="256"/>
      <c r="D219" s="233" t="s">
        <v>233</v>
      </c>
      <c r="E219" s="257" t="s">
        <v>1</v>
      </c>
      <c r="F219" s="258" t="s">
        <v>235</v>
      </c>
      <c r="G219" s="256"/>
      <c r="H219" s="259">
        <v>725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233</v>
      </c>
      <c r="AU219" s="265" t="s">
        <v>89</v>
      </c>
      <c r="AV219" s="14" t="s">
        <v>149</v>
      </c>
      <c r="AW219" s="14" t="s">
        <v>35</v>
      </c>
      <c r="AX219" s="14" t="s">
        <v>87</v>
      </c>
      <c r="AY219" s="265" t="s">
        <v>127</v>
      </c>
    </row>
    <row r="220" s="2" customFormat="1" ht="16.5" customHeight="1">
      <c r="A220" s="38"/>
      <c r="B220" s="39"/>
      <c r="C220" s="277" t="s">
        <v>351</v>
      </c>
      <c r="D220" s="277" t="s">
        <v>326</v>
      </c>
      <c r="E220" s="278" t="s">
        <v>352</v>
      </c>
      <c r="F220" s="279" t="s">
        <v>353</v>
      </c>
      <c r="G220" s="280" t="s">
        <v>354</v>
      </c>
      <c r="H220" s="281">
        <v>10.875</v>
      </c>
      <c r="I220" s="282"/>
      <c r="J220" s="283">
        <f>ROUND(I220*H220,2)</f>
        <v>0</v>
      </c>
      <c r="K220" s="284"/>
      <c r="L220" s="285"/>
      <c r="M220" s="286" t="s">
        <v>1</v>
      </c>
      <c r="N220" s="287" t="s">
        <v>44</v>
      </c>
      <c r="O220" s="91"/>
      <c r="P220" s="229">
        <f>O220*H220</f>
        <v>0</v>
      </c>
      <c r="Q220" s="229">
        <v>0.001</v>
      </c>
      <c r="R220" s="229">
        <f>Q220*H220</f>
        <v>0.010875000000000001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173</v>
      </c>
      <c r="AT220" s="231" t="s">
        <v>326</v>
      </c>
      <c r="AU220" s="231" t="s">
        <v>89</v>
      </c>
      <c r="AY220" s="17" t="s">
        <v>127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87</v>
      </c>
      <c r="BK220" s="232">
        <f>ROUND(I220*H220,2)</f>
        <v>0</v>
      </c>
      <c r="BL220" s="17" t="s">
        <v>131</v>
      </c>
      <c r="BM220" s="231" t="s">
        <v>355</v>
      </c>
    </row>
    <row r="221" s="2" customFormat="1">
      <c r="A221" s="38"/>
      <c r="B221" s="39"/>
      <c r="C221" s="40"/>
      <c r="D221" s="233" t="s">
        <v>140</v>
      </c>
      <c r="E221" s="40"/>
      <c r="F221" s="234" t="s">
        <v>353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140</v>
      </c>
      <c r="AU221" s="17" t="s">
        <v>89</v>
      </c>
    </row>
    <row r="222" s="13" customFormat="1">
      <c r="A222" s="13"/>
      <c r="B222" s="244"/>
      <c r="C222" s="245"/>
      <c r="D222" s="233" t="s">
        <v>233</v>
      </c>
      <c r="E222" s="245"/>
      <c r="F222" s="247" t="s">
        <v>356</v>
      </c>
      <c r="G222" s="245"/>
      <c r="H222" s="248">
        <v>10.875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233</v>
      </c>
      <c r="AU222" s="254" t="s">
        <v>89</v>
      </c>
      <c r="AV222" s="13" t="s">
        <v>89</v>
      </c>
      <c r="AW222" s="13" t="s">
        <v>4</v>
      </c>
      <c r="AX222" s="13" t="s">
        <v>87</v>
      </c>
      <c r="AY222" s="254" t="s">
        <v>127</v>
      </c>
    </row>
    <row r="223" s="2" customFormat="1" ht="24.15" customHeight="1">
      <c r="A223" s="38"/>
      <c r="B223" s="39"/>
      <c r="C223" s="219" t="s">
        <v>357</v>
      </c>
      <c r="D223" s="219" t="s">
        <v>134</v>
      </c>
      <c r="E223" s="220" t="s">
        <v>358</v>
      </c>
      <c r="F223" s="221" t="s">
        <v>359</v>
      </c>
      <c r="G223" s="222" t="s">
        <v>207</v>
      </c>
      <c r="H223" s="223">
        <v>725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44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131</v>
      </c>
      <c r="AT223" s="231" t="s">
        <v>134</v>
      </c>
      <c r="AU223" s="231" t="s">
        <v>89</v>
      </c>
      <c r="AY223" s="17" t="s">
        <v>127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87</v>
      </c>
      <c r="BK223" s="232">
        <f>ROUND(I223*H223,2)</f>
        <v>0</v>
      </c>
      <c r="BL223" s="17" t="s">
        <v>131</v>
      </c>
      <c r="BM223" s="231" t="s">
        <v>360</v>
      </c>
    </row>
    <row r="224" s="2" customFormat="1">
      <c r="A224" s="38"/>
      <c r="B224" s="39"/>
      <c r="C224" s="40"/>
      <c r="D224" s="233" t="s">
        <v>140</v>
      </c>
      <c r="E224" s="40"/>
      <c r="F224" s="234" t="s">
        <v>361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140</v>
      </c>
      <c r="AU224" s="17" t="s">
        <v>89</v>
      </c>
    </row>
    <row r="225" s="2" customFormat="1">
      <c r="A225" s="38"/>
      <c r="B225" s="39"/>
      <c r="C225" s="40"/>
      <c r="D225" s="238" t="s">
        <v>161</v>
      </c>
      <c r="E225" s="40"/>
      <c r="F225" s="239" t="s">
        <v>362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161</v>
      </c>
      <c r="AU225" s="17" t="s">
        <v>89</v>
      </c>
    </row>
    <row r="226" s="2" customFormat="1" ht="24.15" customHeight="1">
      <c r="A226" s="38"/>
      <c r="B226" s="39"/>
      <c r="C226" s="219" t="s">
        <v>363</v>
      </c>
      <c r="D226" s="219" t="s">
        <v>134</v>
      </c>
      <c r="E226" s="220" t="s">
        <v>364</v>
      </c>
      <c r="F226" s="221" t="s">
        <v>365</v>
      </c>
      <c r="G226" s="222" t="s">
        <v>207</v>
      </c>
      <c r="H226" s="223">
        <v>1225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44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131</v>
      </c>
      <c r="AT226" s="231" t="s">
        <v>134</v>
      </c>
      <c r="AU226" s="231" t="s">
        <v>89</v>
      </c>
      <c r="AY226" s="17" t="s">
        <v>127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87</v>
      </c>
      <c r="BK226" s="232">
        <f>ROUND(I226*H226,2)</f>
        <v>0</v>
      </c>
      <c r="BL226" s="17" t="s">
        <v>131</v>
      </c>
      <c r="BM226" s="231" t="s">
        <v>366</v>
      </c>
    </row>
    <row r="227" s="2" customFormat="1">
      <c r="A227" s="38"/>
      <c r="B227" s="39"/>
      <c r="C227" s="40"/>
      <c r="D227" s="233" t="s">
        <v>140</v>
      </c>
      <c r="E227" s="40"/>
      <c r="F227" s="234" t="s">
        <v>367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140</v>
      </c>
      <c r="AU227" s="17" t="s">
        <v>89</v>
      </c>
    </row>
    <row r="228" s="2" customFormat="1">
      <c r="A228" s="38"/>
      <c r="B228" s="39"/>
      <c r="C228" s="40"/>
      <c r="D228" s="238" t="s">
        <v>161</v>
      </c>
      <c r="E228" s="40"/>
      <c r="F228" s="239" t="s">
        <v>368</v>
      </c>
      <c r="G228" s="40"/>
      <c r="H228" s="40"/>
      <c r="I228" s="235"/>
      <c r="J228" s="40"/>
      <c r="K228" s="40"/>
      <c r="L228" s="44"/>
      <c r="M228" s="236"/>
      <c r="N228" s="237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161</v>
      </c>
      <c r="AU228" s="17" t="s">
        <v>89</v>
      </c>
    </row>
    <row r="229" s="13" customFormat="1">
      <c r="A229" s="13"/>
      <c r="B229" s="244"/>
      <c r="C229" s="245"/>
      <c r="D229" s="233" t="s">
        <v>233</v>
      </c>
      <c r="E229" s="246" t="s">
        <v>1</v>
      </c>
      <c r="F229" s="247" t="s">
        <v>369</v>
      </c>
      <c r="G229" s="245"/>
      <c r="H229" s="248">
        <v>1225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233</v>
      </c>
      <c r="AU229" s="254" t="s">
        <v>89</v>
      </c>
      <c r="AV229" s="13" t="s">
        <v>89</v>
      </c>
      <c r="AW229" s="13" t="s">
        <v>35</v>
      </c>
      <c r="AX229" s="13" t="s">
        <v>79</v>
      </c>
      <c r="AY229" s="254" t="s">
        <v>127</v>
      </c>
    </row>
    <row r="230" s="14" customFormat="1">
      <c r="A230" s="14"/>
      <c r="B230" s="255"/>
      <c r="C230" s="256"/>
      <c r="D230" s="233" t="s">
        <v>233</v>
      </c>
      <c r="E230" s="257" t="s">
        <v>1</v>
      </c>
      <c r="F230" s="258" t="s">
        <v>370</v>
      </c>
      <c r="G230" s="256"/>
      <c r="H230" s="259">
        <v>1225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233</v>
      </c>
      <c r="AU230" s="265" t="s">
        <v>89</v>
      </c>
      <c r="AV230" s="14" t="s">
        <v>149</v>
      </c>
      <c r="AW230" s="14" t="s">
        <v>35</v>
      </c>
      <c r="AX230" s="14" t="s">
        <v>87</v>
      </c>
      <c r="AY230" s="265" t="s">
        <v>127</v>
      </c>
    </row>
    <row r="231" s="2" customFormat="1" ht="33" customHeight="1">
      <c r="A231" s="38"/>
      <c r="B231" s="39"/>
      <c r="C231" s="219" t="s">
        <v>371</v>
      </c>
      <c r="D231" s="219" t="s">
        <v>134</v>
      </c>
      <c r="E231" s="220" t="s">
        <v>372</v>
      </c>
      <c r="F231" s="221" t="s">
        <v>373</v>
      </c>
      <c r="G231" s="222" t="s">
        <v>207</v>
      </c>
      <c r="H231" s="223">
        <v>725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44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131</v>
      </c>
      <c r="AT231" s="231" t="s">
        <v>134</v>
      </c>
      <c r="AU231" s="231" t="s">
        <v>89</v>
      </c>
      <c r="AY231" s="17" t="s">
        <v>127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87</v>
      </c>
      <c r="BK231" s="232">
        <f>ROUND(I231*H231,2)</f>
        <v>0</v>
      </c>
      <c r="BL231" s="17" t="s">
        <v>131</v>
      </c>
      <c r="BM231" s="231" t="s">
        <v>374</v>
      </c>
    </row>
    <row r="232" s="2" customFormat="1">
      <c r="A232" s="38"/>
      <c r="B232" s="39"/>
      <c r="C232" s="40"/>
      <c r="D232" s="233" t="s">
        <v>140</v>
      </c>
      <c r="E232" s="40"/>
      <c r="F232" s="234" t="s">
        <v>375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89</v>
      </c>
    </row>
    <row r="233" s="2" customFormat="1">
      <c r="A233" s="38"/>
      <c r="B233" s="39"/>
      <c r="C233" s="40"/>
      <c r="D233" s="238" t="s">
        <v>161</v>
      </c>
      <c r="E233" s="40"/>
      <c r="F233" s="239" t="s">
        <v>376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161</v>
      </c>
      <c r="AU233" s="17" t="s">
        <v>89</v>
      </c>
    </row>
    <row r="234" s="12" customFormat="1" ht="22.8" customHeight="1">
      <c r="A234" s="12"/>
      <c r="B234" s="203"/>
      <c r="C234" s="204"/>
      <c r="D234" s="205" t="s">
        <v>78</v>
      </c>
      <c r="E234" s="217" t="s">
        <v>149</v>
      </c>
      <c r="F234" s="217" t="s">
        <v>377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v>0</v>
      </c>
      <c r="Q234" s="211"/>
      <c r="R234" s="212">
        <v>0</v>
      </c>
      <c r="S234" s="211"/>
      <c r="T234" s="213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87</v>
      </c>
      <c r="AT234" s="215" t="s">
        <v>78</v>
      </c>
      <c r="AU234" s="215" t="s">
        <v>87</v>
      </c>
      <c r="AY234" s="214" t="s">
        <v>127</v>
      </c>
      <c r="BK234" s="216">
        <v>0</v>
      </c>
    </row>
    <row r="235" s="12" customFormat="1" ht="22.8" customHeight="1">
      <c r="A235" s="12"/>
      <c r="B235" s="203"/>
      <c r="C235" s="204"/>
      <c r="D235" s="205" t="s">
        <v>78</v>
      </c>
      <c r="E235" s="217" t="s">
        <v>146</v>
      </c>
      <c r="F235" s="217" t="s">
        <v>378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SUM(P236:P297)</f>
        <v>0</v>
      </c>
      <c r="Q235" s="211"/>
      <c r="R235" s="212">
        <f>SUM(R236:R297)</f>
        <v>494.06768499999998</v>
      </c>
      <c r="S235" s="211"/>
      <c r="T235" s="213">
        <f>SUM(T236:T297)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87</v>
      </c>
      <c r="AT235" s="215" t="s">
        <v>78</v>
      </c>
      <c r="AU235" s="215" t="s">
        <v>87</v>
      </c>
      <c r="AY235" s="214" t="s">
        <v>127</v>
      </c>
      <c r="BK235" s="216">
        <f>SUM(BK236:BK297)</f>
        <v>0</v>
      </c>
    </row>
    <row r="236" s="2" customFormat="1" ht="16.5" customHeight="1">
      <c r="A236" s="38"/>
      <c r="B236" s="39"/>
      <c r="C236" s="219" t="s">
        <v>379</v>
      </c>
      <c r="D236" s="219" t="s">
        <v>134</v>
      </c>
      <c r="E236" s="220" t="s">
        <v>380</v>
      </c>
      <c r="F236" s="221" t="s">
        <v>381</v>
      </c>
      <c r="G236" s="222" t="s">
        <v>207</v>
      </c>
      <c r="H236" s="223">
        <v>670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44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131</v>
      </c>
      <c r="AT236" s="231" t="s">
        <v>134</v>
      </c>
      <c r="AU236" s="231" t="s">
        <v>89</v>
      </c>
      <c r="AY236" s="17" t="s">
        <v>127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87</v>
      </c>
      <c r="BK236" s="232">
        <f>ROUND(I236*H236,2)</f>
        <v>0</v>
      </c>
      <c r="BL236" s="17" t="s">
        <v>131</v>
      </c>
      <c r="BM236" s="231" t="s">
        <v>382</v>
      </c>
    </row>
    <row r="237" s="2" customFormat="1">
      <c r="A237" s="38"/>
      <c r="B237" s="39"/>
      <c r="C237" s="40"/>
      <c r="D237" s="233" t="s">
        <v>140</v>
      </c>
      <c r="E237" s="40"/>
      <c r="F237" s="234" t="s">
        <v>383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140</v>
      </c>
      <c r="AU237" s="17" t="s">
        <v>89</v>
      </c>
    </row>
    <row r="238" s="13" customFormat="1">
      <c r="A238" s="13"/>
      <c r="B238" s="244"/>
      <c r="C238" s="245"/>
      <c r="D238" s="233" t="s">
        <v>233</v>
      </c>
      <c r="E238" s="246" t="s">
        <v>1</v>
      </c>
      <c r="F238" s="247" t="s">
        <v>384</v>
      </c>
      <c r="G238" s="245"/>
      <c r="H238" s="248">
        <v>670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233</v>
      </c>
      <c r="AU238" s="254" t="s">
        <v>89</v>
      </c>
      <c r="AV238" s="13" t="s">
        <v>89</v>
      </c>
      <c r="AW238" s="13" t="s">
        <v>35</v>
      </c>
      <c r="AX238" s="13" t="s">
        <v>79</v>
      </c>
      <c r="AY238" s="254" t="s">
        <v>127</v>
      </c>
    </row>
    <row r="239" s="14" customFormat="1">
      <c r="A239" s="14"/>
      <c r="B239" s="255"/>
      <c r="C239" s="256"/>
      <c r="D239" s="233" t="s">
        <v>233</v>
      </c>
      <c r="E239" s="257" t="s">
        <v>1</v>
      </c>
      <c r="F239" s="258" t="s">
        <v>235</v>
      </c>
      <c r="G239" s="256"/>
      <c r="H239" s="259">
        <v>670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233</v>
      </c>
      <c r="AU239" s="265" t="s">
        <v>89</v>
      </c>
      <c r="AV239" s="14" t="s">
        <v>149</v>
      </c>
      <c r="AW239" s="14" t="s">
        <v>35</v>
      </c>
      <c r="AX239" s="14" t="s">
        <v>87</v>
      </c>
      <c r="AY239" s="265" t="s">
        <v>127</v>
      </c>
    </row>
    <row r="240" s="2" customFormat="1" ht="21.75" customHeight="1">
      <c r="A240" s="38"/>
      <c r="B240" s="39"/>
      <c r="C240" s="219" t="s">
        <v>385</v>
      </c>
      <c r="D240" s="219" t="s">
        <v>134</v>
      </c>
      <c r="E240" s="220" t="s">
        <v>386</v>
      </c>
      <c r="F240" s="221" t="s">
        <v>387</v>
      </c>
      <c r="G240" s="222" t="s">
        <v>207</v>
      </c>
      <c r="H240" s="223">
        <v>25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44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131</v>
      </c>
      <c r="AT240" s="231" t="s">
        <v>134</v>
      </c>
      <c r="AU240" s="231" t="s">
        <v>89</v>
      </c>
      <c r="AY240" s="17" t="s">
        <v>127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87</v>
      </c>
      <c r="BK240" s="232">
        <f>ROUND(I240*H240,2)</f>
        <v>0</v>
      </c>
      <c r="BL240" s="17" t="s">
        <v>131</v>
      </c>
      <c r="BM240" s="231" t="s">
        <v>388</v>
      </c>
    </row>
    <row r="241" s="2" customFormat="1">
      <c r="A241" s="38"/>
      <c r="B241" s="39"/>
      <c r="C241" s="40"/>
      <c r="D241" s="233" t="s">
        <v>140</v>
      </c>
      <c r="E241" s="40"/>
      <c r="F241" s="234" t="s">
        <v>389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140</v>
      </c>
      <c r="AU241" s="17" t="s">
        <v>89</v>
      </c>
    </row>
    <row r="242" s="2" customFormat="1" ht="33" customHeight="1">
      <c r="A242" s="38"/>
      <c r="B242" s="39"/>
      <c r="C242" s="219" t="s">
        <v>390</v>
      </c>
      <c r="D242" s="219" t="s">
        <v>134</v>
      </c>
      <c r="E242" s="220" t="s">
        <v>391</v>
      </c>
      <c r="F242" s="221" t="s">
        <v>392</v>
      </c>
      <c r="G242" s="222" t="s">
        <v>207</v>
      </c>
      <c r="H242" s="223">
        <v>335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44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131</v>
      </c>
      <c r="AT242" s="231" t="s">
        <v>134</v>
      </c>
      <c r="AU242" s="231" t="s">
        <v>89</v>
      </c>
      <c r="AY242" s="17" t="s">
        <v>127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87</v>
      </c>
      <c r="BK242" s="232">
        <f>ROUND(I242*H242,2)</f>
        <v>0</v>
      </c>
      <c r="BL242" s="17" t="s">
        <v>131</v>
      </c>
      <c r="BM242" s="231" t="s">
        <v>393</v>
      </c>
    </row>
    <row r="243" s="2" customFormat="1">
      <c r="A243" s="38"/>
      <c r="B243" s="39"/>
      <c r="C243" s="40"/>
      <c r="D243" s="233" t="s">
        <v>140</v>
      </c>
      <c r="E243" s="40"/>
      <c r="F243" s="234" t="s">
        <v>394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140</v>
      </c>
      <c r="AU243" s="17" t="s">
        <v>89</v>
      </c>
    </row>
    <row r="244" s="13" customFormat="1">
      <c r="A244" s="13"/>
      <c r="B244" s="244"/>
      <c r="C244" s="245"/>
      <c r="D244" s="233" t="s">
        <v>233</v>
      </c>
      <c r="E244" s="246" t="s">
        <v>1</v>
      </c>
      <c r="F244" s="247" t="s">
        <v>395</v>
      </c>
      <c r="G244" s="245"/>
      <c r="H244" s="248">
        <v>335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233</v>
      </c>
      <c r="AU244" s="254" t="s">
        <v>89</v>
      </c>
      <c r="AV244" s="13" t="s">
        <v>89</v>
      </c>
      <c r="AW244" s="13" t="s">
        <v>35</v>
      </c>
      <c r="AX244" s="13" t="s">
        <v>79</v>
      </c>
      <c r="AY244" s="254" t="s">
        <v>127</v>
      </c>
    </row>
    <row r="245" s="14" customFormat="1">
      <c r="A245" s="14"/>
      <c r="B245" s="255"/>
      <c r="C245" s="256"/>
      <c r="D245" s="233" t="s">
        <v>233</v>
      </c>
      <c r="E245" s="257" t="s">
        <v>1</v>
      </c>
      <c r="F245" s="258" t="s">
        <v>235</v>
      </c>
      <c r="G245" s="256"/>
      <c r="H245" s="259">
        <v>335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233</v>
      </c>
      <c r="AU245" s="265" t="s">
        <v>89</v>
      </c>
      <c r="AV245" s="14" t="s">
        <v>149</v>
      </c>
      <c r="AW245" s="14" t="s">
        <v>35</v>
      </c>
      <c r="AX245" s="14" t="s">
        <v>87</v>
      </c>
      <c r="AY245" s="265" t="s">
        <v>127</v>
      </c>
    </row>
    <row r="246" s="2" customFormat="1" ht="24.15" customHeight="1">
      <c r="A246" s="38"/>
      <c r="B246" s="39"/>
      <c r="C246" s="219" t="s">
        <v>396</v>
      </c>
      <c r="D246" s="219" t="s">
        <v>134</v>
      </c>
      <c r="E246" s="220" t="s">
        <v>397</v>
      </c>
      <c r="F246" s="221" t="s">
        <v>398</v>
      </c>
      <c r="G246" s="222" t="s">
        <v>207</v>
      </c>
      <c r="H246" s="223">
        <v>335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44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131</v>
      </c>
      <c r="AT246" s="231" t="s">
        <v>134</v>
      </c>
      <c r="AU246" s="231" t="s">
        <v>89</v>
      </c>
      <c r="AY246" s="17" t="s">
        <v>127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87</v>
      </c>
      <c r="BK246" s="232">
        <f>ROUND(I246*H246,2)</f>
        <v>0</v>
      </c>
      <c r="BL246" s="17" t="s">
        <v>131</v>
      </c>
      <c r="BM246" s="231" t="s">
        <v>399</v>
      </c>
    </row>
    <row r="247" s="2" customFormat="1">
      <c r="A247" s="38"/>
      <c r="B247" s="39"/>
      <c r="C247" s="40"/>
      <c r="D247" s="233" t="s">
        <v>140</v>
      </c>
      <c r="E247" s="40"/>
      <c r="F247" s="234" t="s">
        <v>400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140</v>
      </c>
      <c r="AU247" s="17" t="s">
        <v>89</v>
      </c>
    </row>
    <row r="248" s="13" customFormat="1">
      <c r="A248" s="13"/>
      <c r="B248" s="244"/>
      <c r="C248" s="245"/>
      <c r="D248" s="233" t="s">
        <v>233</v>
      </c>
      <c r="E248" s="246" t="s">
        <v>1</v>
      </c>
      <c r="F248" s="247" t="s">
        <v>395</v>
      </c>
      <c r="G248" s="245"/>
      <c r="H248" s="248">
        <v>335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233</v>
      </c>
      <c r="AU248" s="254" t="s">
        <v>89</v>
      </c>
      <c r="AV248" s="13" t="s">
        <v>89</v>
      </c>
      <c r="AW248" s="13" t="s">
        <v>35</v>
      </c>
      <c r="AX248" s="13" t="s">
        <v>79</v>
      </c>
      <c r="AY248" s="254" t="s">
        <v>127</v>
      </c>
    </row>
    <row r="249" s="14" customFormat="1">
      <c r="A249" s="14"/>
      <c r="B249" s="255"/>
      <c r="C249" s="256"/>
      <c r="D249" s="233" t="s">
        <v>233</v>
      </c>
      <c r="E249" s="257" t="s">
        <v>1</v>
      </c>
      <c r="F249" s="258" t="s">
        <v>235</v>
      </c>
      <c r="G249" s="256"/>
      <c r="H249" s="259">
        <v>335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233</v>
      </c>
      <c r="AU249" s="265" t="s">
        <v>89</v>
      </c>
      <c r="AV249" s="14" t="s">
        <v>149</v>
      </c>
      <c r="AW249" s="14" t="s">
        <v>35</v>
      </c>
      <c r="AX249" s="14" t="s">
        <v>87</v>
      </c>
      <c r="AY249" s="265" t="s">
        <v>127</v>
      </c>
    </row>
    <row r="250" s="2" customFormat="1" ht="24.15" customHeight="1">
      <c r="A250" s="38"/>
      <c r="B250" s="39"/>
      <c r="C250" s="219" t="s">
        <v>401</v>
      </c>
      <c r="D250" s="219" t="s">
        <v>134</v>
      </c>
      <c r="E250" s="220" t="s">
        <v>402</v>
      </c>
      <c r="F250" s="221" t="s">
        <v>403</v>
      </c>
      <c r="G250" s="222" t="s">
        <v>207</v>
      </c>
      <c r="H250" s="223">
        <v>670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44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131</v>
      </c>
      <c r="AT250" s="231" t="s">
        <v>134</v>
      </c>
      <c r="AU250" s="231" t="s">
        <v>89</v>
      </c>
      <c r="AY250" s="17" t="s">
        <v>127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87</v>
      </c>
      <c r="BK250" s="232">
        <f>ROUND(I250*H250,2)</f>
        <v>0</v>
      </c>
      <c r="BL250" s="17" t="s">
        <v>131</v>
      </c>
      <c r="BM250" s="231" t="s">
        <v>404</v>
      </c>
    </row>
    <row r="251" s="2" customFormat="1">
      <c r="A251" s="38"/>
      <c r="B251" s="39"/>
      <c r="C251" s="40"/>
      <c r="D251" s="233" t="s">
        <v>140</v>
      </c>
      <c r="E251" s="40"/>
      <c r="F251" s="234" t="s">
        <v>405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140</v>
      </c>
      <c r="AU251" s="17" t="s">
        <v>89</v>
      </c>
    </row>
    <row r="252" s="13" customFormat="1">
      <c r="A252" s="13"/>
      <c r="B252" s="244"/>
      <c r="C252" s="245"/>
      <c r="D252" s="233" t="s">
        <v>233</v>
      </c>
      <c r="E252" s="246" t="s">
        <v>1</v>
      </c>
      <c r="F252" s="247" t="s">
        <v>395</v>
      </c>
      <c r="G252" s="245"/>
      <c r="H252" s="248">
        <v>335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233</v>
      </c>
      <c r="AU252" s="254" t="s">
        <v>89</v>
      </c>
      <c r="AV252" s="13" t="s">
        <v>89</v>
      </c>
      <c r="AW252" s="13" t="s">
        <v>35</v>
      </c>
      <c r="AX252" s="13" t="s">
        <v>79</v>
      </c>
      <c r="AY252" s="254" t="s">
        <v>127</v>
      </c>
    </row>
    <row r="253" s="14" customFormat="1">
      <c r="A253" s="14"/>
      <c r="B253" s="255"/>
      <c r="C253" s="256"/>
      <c r="D253" s="233" t="s">
        <v>233</v>
      </c>
      <c r="E253" s="257" t="s">
        <v>1</v>
      </c>
      <c r="F253" s="258" t="s">
        <v>406</v>
      </c>
      <c r="G253" s="256"/>
      <c r="H253" s="259">
        <v>335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233</v>
      </c>
      <c r="AU253" s="265" t="s">
        <v>89</v>
      </c>
      <c r="AV253" s="14" t="s">
        <v>149</v>
      </c>
      <c r="AW253" s="14" t="s">
        <v>35</v>
      </c>
      <c r="AX253" s="14" t="s">
        <v>79</v>
      </c>
      <c r="AY253" s="265" t="s">
        <v>127</v>
      </c>
    </row>
    <row r="254" s="13" customFormat="1">
      <c r="A254" s="13"/>
      <c r="B254" s="244"/>
      <c r="C254" s="245"/>
      <c r="D254" s="233" t="s">
        <v>233</v>
      </c>
      <c r="E254" s="246" t="s">
        <v>1</v>
      </c>
      <c r="F254" s="247" t="s">
        <v>395</v>
      </c>
      <c r="G254" s="245"/>
      <c r="H254" s="248">
        <v>335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233</v>
      </c>
      <c r="AU254" s="254" t="s">
        <v>89</v>
      </c>
      <c r="AV254" s="13" t="s">
        <v>89</v>
      </c>
      <c r="AW254" s="13" t="s">
        <v>35</v>
      </c>
      <c r="AX254" s="13" t="s">
        <v>79</v>
      </c>
      <c r="AY254" s="254" t="s">
        <v>127</v>
      </c>
    </row>
    <row r="255" s="14" customFormat="1">
      <c r="A255" s="14"/>
      <c r="B255" s="255"/>
      <c r="C255" s="256"/>
      <c r="D255" s="233" t="s">
        <v>233</v>
      </c>
      <c r="E255" s="257" t="s">
        <v>1</v>
      </c>
      <c r="F255" s="258" t="s">
        <v>407</v>
      </c>
      <c r="G255" s="256"/>
      <c r="H255" s="259">
        <v>335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233</v>
      </c>
      <c r="AU255" s="265" t="s">
        <v>89</v>
      </c>
      <c r="AV255" s="14" t="s">
        <v>149</v>
      </c>
      <c r="AW255" s="14" t="s">
        <v>35</v>
      </c>
      <c r="AX255" s="14" t="s">
        <v>79</v>
      </c>
      <c r="AY255" s="265" t="s">
        <v>127</v>
      </c>
    </row>
    <row r="256" s="15" customFormat="1">
      <c r="A256" s="15"/>
      <c r="B256" s="266"/>
      <c r="C256" s="267"/>
      <c r="D256" s="233" t="s">
        <v>233</v>
      </c>
      <c r="E256" s="268" t="s">
        <v>1</v>
      </c>
      <c r="F256" s="269" t="s">
        <v>236</v>
      </c>
      <c r="G256" s="267"/>
      <c r="H256" s="270">
        <v>670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233</v>
      </c>
      <c r="AU256" s="276" t="s">
        <v>89</v>
      </c>
      <c r="AV256" s="15" t="s">
        <v>131</v>
      </c>
      <c r="AW256" s="15" t="s">
        <v>35</v>
      </c>
      <c r="AX256" s="15" t="s">
        <v>87</v>
      </c>
      <c r="AY256" s="276" t="s">
        <v>127</v>
      </c>
    </row>
    <row r="257" s="2" customFormat="1" ht="33" customHeight="1">
      <c r="A257" s="38"/>
      <c r="B257" s="39"/>
      <c r="C257" s="219" t="s">
        <v>408</v>
      </c>
      <c r="D257" s="219" t="s">
        <v>134</v>
      </c>
      <c r="E257" s="220" t="s">
        <v>409</v>
      </c>
      <c r="F257" s="221" t="s">
        <v>410</v>
      </c>
      <c r="G257" s="222" t="s">
        <v>207</v>
      </c>
      <c r="H257" s="223">
        <v>335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44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131</v>
      </c>
      <c r="AT257" s="231" t="s">
        <v>134</v>
      </c>
      <c r="AU257" s="231" t="s">
        <v>89</v>
      </c>
      <c r="AY257" s="17" t="s">
        <v>127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87</v>
      </c>
      <c r="BK257" s="232">
        <f>ROUND(I257*H257,2)</f>
        <v>0</v>
      </c>
      <c r="BL257" s="17" t="s">
        <v>131</v>
      </c>
      <c r="BM257" s="231" t="s">
        <v>411</v>
      </c>
    </row>
    <row r="258" s="2" customFormat="1">
      <c r="A258" s="38"/>
      <c r="B258" s="39"/>
      <c r="C258" s="40"/>
      <c r="D258" s="233" t="s">
        <v>140</v>
      </c>
      <c r="E258" s="40"/>
      <c r="F258" s="234" t="s">
        <v>412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140</v>
      </c>
      <c r="AU258" s="17" t="s">
        <v>89</v>
      </c>
    </row>
    <row r="259" s="2" customFormat="1" ht="24.15" customHeight="1">
      <c r="A259" s="38"/>
      <c r="B259" s="39"/>
      <c r="C259" s="219" t="s">
        <v>413</v>
      </c>
      <c r="D259" s="219" t="s">
        <v>134</v>
      </c>
      <c r="E259" s="220" t="s">
        <v>414</v>
      </c>
      <c r="F259" s="221" t="s">
        <v>415</v>
      </c>
      <c r="G259" s="222" t="s">
        <v>207</v>
      </c>
      <c r="H259" s="223">
        <v>335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44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131</v>
      </c>
      <c r="AT259" s="231" t="s">
        <v>134</v>
      </c>
      <c r="AU259" s="231" t="s">
        <v>89</v>
      </c>
      <c r="AY259" s="17" t="s">
        <v>127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87</v>
      </c>
      <c r="BK259" s="232">
        <f>ROUND(I259*H259,2)</f>
        <v>0</v>
      </c>
      <c r="BL259" s="17" t="s">
        <v>131</v>
      </c>
      <c r="BM259" s="231" t="s">
        <v>416</v>
      </c>
    </row>
    <row r="260" s="2" customFormat="1">
      <c r="A260" s="38"/>
      <c r="B260" s="39"/>
      <c r="C260" s="40"/>
      <c r="D260" s="233" t="s">
        <v>140</v>
      </c>
      <c r="E260" s="40"/>
      <c r="F260" s="234" t="s">
        <v>417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140</v>
      </c>
      <c r="AU260" s="17" t="s">
        <v>89</v>
      </c>
    </row>
    <row r="261" s="2" customFormat="1">
      <c r="A261" s="38"/>
      <c r="B261" s="39"/>
      <c r="C261" s="40"/>
      <c r="D261" s="238" t="s">
        <v>161</v>
      </c>
      <c r="E261" s="40"/>
      <c r="F261" s="239" t="s">
        <v>418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161</v>
      </c>
      <c r="AU261" s="17" t="s">
        <v>89</v>
      </c>
    </row>
    <row r="262" s="13" customFormat="1">
      <c r="A262" s="13"/>
      <c r="B262" s="244"/>
      <c r="C262" s="245"/>
      <c r="D262" s="233" t="s">
        <v>233</v>
      </c>
      <c r="E262" s="246" t="s">
        <v>1</v>
      </c>
      <c r="F262" s="247" t="s">
        <v>395</v>
      </c>
      <c r="G262" s="245"/>
      <c r="H262" s="248">
        <v>335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233</v>
      </c>
      <c r="AU262" s="254" t="s">
        <v>89</v>
      </c>
      <c r="AV262" s="13" t="s">
        <v>89</v>
      </c>
      <c r="AW262" s="13" t="s">
        <v>35</v>
      </c>
      <c r="AX262" s="13" t="s">
        <v>79</v>
      </c>
      <c r="AY262" s="254" t="s">
        <v>127</v>
      </c>
    </row>
    <row r="263" s="14" customFormat="1">
      <c r="A263" s="14"/>
      <c r="B263" s="255"/>
      <c r="C263" s="256"/>
      <c r="D263" s="233" t="s">
        <v>233</v>
      </c>
      <c r="E263" s="257" t="s">
        <v>1</v>
      </c>
      <c r="F263" s="258" t="s">
        <v>235</v>
      </c>
      <c r="G263" s="256"/>
      <c r="H263" s="259">
        <v>335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233</v>
      </c>
      <c r="AU263" s="265" t="s">
        <v>89</v>
      </c>
      <c r="AV263" s="14" t="s">
        <v>149</v>
      </c>
      <c r="AW263" s="14" t="s">
        <v>35</v>
      </c>
      <c r="AX263" s="14" t="s">
        <v>87</v>
      </c>
      <c r="AY263" s="265" t="s">
        <v>127</v>
      </c>
    </row>
    <row r="264" s="2" customFormat="1" ht="37.8" customHeight="1">
      <c r="A264" s="38"/>
      <c r="B264" s="39"/>
      <c r="C264" s="219" t="s">
        <v>419</v>
      </c>
      <c r="D264" s="219" t="s">
        <v>134</v>
      </c>
      <c r="E264" s="220" t="s">
        <v>420</v>
      </c>
      <c r="F264" s="221" t="s">
        <v>421</v>
      </c>
      <c r="G264" s="222" t="s">
        <v>207</v>
      </c>
      <c r="H264" s="223">
        <v>262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44</v>
      </c>
      <c r="O264" s="91"/>
      <c r="P264" s="229">
        <f>O264*H264</f>
        <v>0</v>
      </c>
      <c r="Q264" s="229">
        <v>0.59140999999999999</v>
      </c>
      <c r="R264" s="229">
        <f>Q264*H264</f>
        <v>154.94942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131</v>
      </c>
      <c r="AT264" s="231" t="s">
        <v>134</v>
      </c>
      <c r="AU264" s="231" t="s">
        <v>89</v>
      </c>
      <c r="AY264" s="17" t="s">
        <v>127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87</v>
      </c>
      <c r="BK264" s="232">
        <f>ROUND(I264*H264,2)</f>
        <v>0</v>
      </c>
      <c r="BL264" s="17" t="s">
        <v>131</v>
      </c>
      <c r="BM264" s="231" t="s">
        <v>422</v>
      </c>
    </row>
    <row r="265" s="2" customFormat="1">
      <c r="A265" s="38"/>
      <c r="B265" s="39"/>
      <c r="C265" s="40"/>
      <c r="D265" s="233" t="s">
        <v>140</v>
      </c>
      <c r="E265" s="40"/>
      <c r="F265" s="234" t="s">
        <v>423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140</v>
      </c>
      <c r="AU265" s="17" t="s">
        <v>89</v>
      </c>
    </row>
    <row r="266" s="13" customFormat="1">
      <c r="A266" s="13"/>
      <c r="B266" s="244"/>
      <c r="C266" s="245"/>
      <c r="D266" s="233" t="s">
        <v>233</v>
      </c>
      <c r="E266" s="246" t="s">
        <v>1</v>
      </c>
      <c r="F266" s="247" t="s">
        <v>424</v>
      </c>
      <c r="G266" s="245"/>
      <c r="H266" s="248">
        <v>262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233</v>
      </c>
      <c r="AU266" s="254" t="s">
        <v>89</v>
      </c>
      <c r="AV266" s="13" t="s">
        <v>89</v>
      </c>
      <c r="AW266" s="13" t="s">
        <v>35</v>
      </c>
      <c r="AX266" s="13" t="s">
        <v>79</v>
      </c>
      <c r="AY266" s="254" t="s">
        <v>127</v>
      </c>
    </row>
    <row r="267" s="14" customFormat="1">
      <c r="A267" s="14"/>
      <c r="B267" s="255"/>
      <c r="C267" s="256"/>
      <c r="D267" s="233" t="s">
        <v>233</v>
      </c>
      <c r="E267" s="257" t="s">
        <v>1</v>
      </c>
      <c r="F267" s="258" t="s">
        <v>235</v>
      </c>
      <c r="G267" s="256"/>
      <c r="H267" s="259">
        <v>262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233</v>
      </c>
      <c r="AU267" s="265" t="s">
        <v>89</v>
      </c>
      <c r="AV267" s="14" t="s">
        <v>149</v>
      </c>
      <c r="AW267" s="14" t="s">
        <v>35</v>
      </c>
      <c r="AX267" s="14" t="s">
        <v>79</v>
      </c>
      <c r="AY267" s="265" t="s">
        <v>127</v>
      </c>
    </row>
    <row r="268" s="15" customFormat="1">
      <c r="A268" s="15"/>
      <c r="B268" s="266"/>
      <c r="C268" s="267"/>
      <c r="D268" s="233" t="s">
        <v>233</v>
      </c>
      <c r="E268" s="268" t="s">
        <v>1</v>
      </c>
      <c r="F268" s="269" t="s">
        <v>236</v>
      </c>
      <c r="G268" s="267"/>
      <c r="H268" s="270">
        <v>262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233</v>
      </c>
      <c r="AU268" s="276" t="s">
        <v>89</v>
      </c>
      <c r="AV268" s="15" t="s">
        <v>131</v>
      </c>
      <c r="AW268" s="15" t="s">
        <v>35</v>
      </c>
      <c r="AX268" s="15" t="s">
        <v>87</v>
      </c>
      <c r="AY268" s="276" t="s">
        <v>127</v>
      </c>
    </row>
    <row r="269" s="2" customFormat="1" ht="37.8" customHeight="1">
      <c r="A269" s="38"/>
      <c r="B269" s="39"/>
      <c r="C269" s="219" t="s">
        <v>425</v>
      </c>
      <c r="D269" s="219" t="s">
        <v>134</v>
      </c>
      <c r="E269" s="220" t="s">
        <v>426</v>
      </c>
      <c r="F269" s="221" t="s">
        <v>427</v>
      </c>
      <c r="G269" s="222" t="s">
        <v>273</v>
      </c>
      <c r="H269" s="223">
        <v>6.5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44</v>
      </c>
      <c r="O269" s="91"/>
      <c r="P269" s="229">
        <f>O269*H269</f>
        <v>0</v>
      </c>
      <c r="Q269" s="229">
        <v>0.59140999999999999</v>
      </c>
      <c r="R269" s="229">
        <f>Q269*H269</f>
        <v>3.8441649999999998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131</v>
      </c>
      <c r="AT269" s="231" t="s">
        <v>134</v>
      </c>
      <c r="AU269" s="231" t="s">
        <v>89</v>
      </c>
      <c r="AY269" s="17" t="s">
        <v>127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87</v>
      </c>
      <c r="BK269" s="232">
        <f>ROUND(I269*H269,2)</f>
        <v>0</v>
      </c>
      <c r="BL269" s="17" t="s">
        <v>131</v>
      </c>
      <c r="BM269" s="231" t="s">
        <v>428</v>
      </c>
    </row>
    <row r="270" s="2" customFormat="1">
      <c r="A270" s="38"/>
      <c r="B270" s="39"/>
      <c r="C270" s="40"/>
      <c r="D270" s="233" t="s">
        <v>140</v>
      </c>
      <c r="E270" s="40"/>
      <c r="F270" s="234" t="s">
        <v>429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140</v>
      </c>
      <c r="AU270" s="17" t="s">
        <v>89</v>
      </c>
    </row>
    <row r="271" s="13" customFormat="1">
      <c r="A271" s="13"/>
      <c r="B271" s="244"/>
      <c r="C271" s="245"/>
      <c r="D271" s="233" t="s">
        <v>233</v>
      </c>
      <c r="E271" s="246" t="s">
        <v>1</v>
      </c>
      <c r="F271" s="247" t="s">
        <v>430</v>
      </c>
      <c r="G271" s="245"/>
      <c r="H271" s="248">
        <v>6.5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233</v>
      </c>
      <c r="AU271" s="254" t="s">
        <v>89</v>
      </c>
      <c r="AV271" s="13" t="s">
        <v>89</v>
      </c>
      <c r="AW271" s="13" t="s">
        <v>35</v>
      </c>
      <c r="AX271" s="13" t="s">
        <v>79</v>
      </c>
      <c r="AY271" s="254" t="s">
        <v>127</v>
      </c>
    </row>
    <row r="272" s="14" customFormat="1">
      <c r="A272" s="14"/>
      <c r="B272" s="255"/>
      <c r="C272" s="256"/>
      <c r="D272" s="233" t="s">
        <v>233</v>
      </c>
      <c r="E272" s="257" t="s">
        <v>1</v>
      </c>
      <c r="F272" s="258" t="s">
        <v>235</v>
      </c>
      <c r="G272" s="256"/>
      <c r="H272" s="259">
        <v>6.5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233</v>
      </c>
      <c r="AU272" s="265" t="s">
        <v>89</v>
      </c>
      <c r="AV272" s="14" t="s">
        <v>149</v>
      </c>
      <c r="AW272" s="14" t="s">
        <v>35</v>
      </c>
      <c r="AX272" s="14" t="s">
        <v>79</v>
      </c>
      <c r="AY272" s="265" t="s">
        <v>127</v>
      </c>
    </row>
    <row r="273" s="15" customFormat="1">
      <c r="A273" s="15"/>
      <c r="B273" s="266"/>
      <c r="C273" s="267"/>
      <c r="D273" s="233" t="s">
        <v>233</v>
      </c>
      <c r="E273" s="268" t="s">
        <v>1</v>
      </c>
      <c r="F273" s="269" t="s">
        <v>236</v>
      </c>
      <c r="G273" s="267"/>
      <c r="H273" s="270">
        <v>6.5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233</v>
      </c>
      <c r="AU273" s="276" t="s">
        <v>89</v>
      </c>
      <c r="AV273" s="15" t="s">
        <v>131</v>
      </c>
      <c r="AW273" s="15" t="s">
        <v>35</v>
      </c>
      <c r="AX273" s="15" t="s">
        <v>87</v>
      </c>
      <c r="AY273" s="276" t="s">
        <v>127</v>
      </c>
    </row>
    <row r="274" s="2" customFormat="1" ht="37.8" customHeight="1">
      <c r="A274" s="38"/>
      <c r="B274" s="39"/>
      <c r="C274" s="219" t="s">
        <v>431</v>
      </c>
      <c r="D274" s="219" t="s">
        <v>134</v>
      </c>
      <c r="E274" s="220" t="s">
        <v>432</v>
      </c>
      <c r="F274" s="221" t="s">
        <v>433</v>
      </c>
      <c r="G274" s="222" t="s">
        <v>207</v>
      </c>
      <c r="H274" s="223">
        <v>38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44</v>
      </c>
      <c r="O274" s="91"/>
      <c r="P274" s="229">
        <f>O274*H274</f>
        <v>0</v>
      </c>
      <c r="Q274" s="229">
        <v>0.59140999999999999</v>
      </c>
      <c r="R274" s="229">
        <f>Q274*H274</f>
        <v>22.473579999999998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131</v>
      </c>
      <c r="AT274" s="231" t="s">
        <v>134</v>
      </c>
      <c r="AU274" s="231" t="s">
        <v>89</v>
      </c>
      <c r="AY274" s="17" t="s">
        <v>127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87</v>
      </c>
      <c r="BK274" s="232">
        <f>ROUND(I274*H274,2)</f>
        <v>0</v>
      </c>
      <c r="BL274" s="17" t="s">
        <v>131</v>
      </c>
      <c r="BM274" s="231" t="s">
        <v>434</v>
      </c>
    </row>
    <row r="275" s="2" customFormat="1">
      <c r="A275" s="38"/>
      <c r="B275" s="39"/>
      <c r="C275" s="40"/>
      <c r="D275" s="233" t="s">
        <v>140</v>
      </c>
      <c r="E275" s="40"/>
      <c r="F275" s="234" t="s">
        <v>435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140</v>
      </c>
      <c r="AU275" s="17" t="s">
        <v>89</v>
      </c>
    </row>
    <row r="276" s="13" customFormat="1">
      <c r="A276" s="13"/>
      <c r="B276" s="244"/>
      <c r="C276" s="245"/>
      <c r="D276" s="233" t="s">
        <v>233</v>
      </c>
      <c r="E276" s="246" t="s">
        <v>1</v>
      </c>
      <c r="F276" s="247" t="s">
        <v>431</v>
      </c>
      <c r="G276" s="245"/>
      <c r="H276" s="248">
        <v>38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233</v>
      </c>
      <c r="AU276" s="254" t="s">
        <v>89</v>
      </c>
      <c r="AV276" s="13" t="s">
        <v>89</v>
      </c>
      <c r="AW276" s="13" t="s">
        <v>35</v>
      </c>
      <c r="AX276" s="13" t="s">
        <v>79</v>
      </c>
      <c r="AY276" s="254" t="s">
        <v>127</v>
      </c>
    </row>
    <row r="277" s="14" customFormat="1">
      <c r="A277" s="14"/>
      <c r="B277" s="255"/>
      <c r="C277" s="256"/>
      <c r="D277" s="233" t="s">
        <v>233</v>
      </c>
      <c r="E277" s="257" t="s">
        <v>1</v>
      </c>
      <c r="F277" s="258" t="s">
        <v>235</v>
      </c>
      <c r="G277" s="256"/>
      <c r="H277" s="259">
        <v>38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233</v>
      </c>
      <c r="AU277" s="265" t="s">
        <v>89</v>
      </c>
      <c r="AV277" s="14" t="s">
        <v>149</v>
      </c>
      <c r="AW277" s="14" t="s">
        <v>35</v>
      </c>
      <c r="AX277" s="14" t="s">
        <v>79</v>
      </c>
      <c r="AY277" s="265" t="s">
        <v>127</v>
      </c>
    </row>
    <row r="278" s="15" customFormat="1">
      <c r="A278" s="15"/>
      <c r="B278" s="266"/>
      <c r="C278" s="267"/>
      <c r="D278" s="233" t="s">
        <v>233</v>
      </c>
      <c r="E278" s="268" t="s">
        <v>1</v>
      </c>
      <c r="F278" s="269" t="s">
        <v>236</v>
      </c>
      <c r="G278" s="267"/>
      <c r="H278" s="270">
        <v>38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233</v>
      </c>
      <c r="AU278" s="276" t="s">
        <v>89</v>
      </c>
      <c r="AV278" s="15" t="s">
        <v>131</v>
      </c>
      <c r="AW278" s="15" t="s">
        <v>35</v>
      </c>
      <c r="AX278" s="15" t="s">
        <v>87</v>
      </c>
      <c r="AY278" s="276" t="s">
        <v>127</v>
      </c>
    </row>
    <row r="279" s="2" customFormat="1" ht="33" customHeight="1">
      <c r="A279" s="38"/>
      <c r="B279" s="39"/>
      <c r="C279" s="219" t="s">
        <v>436</v>
      </c>
      <c r="D279" s="219" t="s">
        <v>134</v>
      </c>
      <c r="E279" s="220" t="s">
        <v>437</v>
      </c>
      <c r="F279" s="221" t="s">
        <v>438</v>
      </c>
      <c r="G279" s="222" t="s">
        <v>207</v>
      </c>
      <c r="H279" s="223">
        <v>440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44</v>
      </c>
      <c r="O279" s="91"/>
      <c r="P279" s="229">
        <f>O279*H279</f>
        <v>0</v>
      </c>
      <c r="Q279" s="229">
        <v>0.49808999999999998</v>
      </c>
      <c r="R279" s="229">
        <f>Q279*H279</f>
        <v>219.15959999999998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131</v>
      </c>
      <c r="AT279" s="231" t="s">
        <v>134</v>
      </c>
      <c r="AU279" s="231" t="s">
        <v>89</v>
      </c>
      <c r="AY279" s="17" t="s">
        <v>127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87</v>
      </c>
      <c r="BK279" s="232">
        <f>ROUND(I279*H279,2)</f>
        <v>0</v>
      </c>
      <c r="BL279" s="17" t="s">
        <v>131</v>
      </c>
      <c r="BM279" s="231" t="s">
        <v>439</v>
      </c>
    </row>
    <row r="280" s="2" customFormat="1">
      <c r="A280" s="38"/>
      <c r="B280" s="39"/>
      <c r="C280" s="40"/>
      <c r="D280" s="233" t="s">
        <v>140</v>
      </c>
      <c r="E280" s="40"/>
      <c r="F280" s="234" t="s">
        <v>440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140</v>
      </c>
      <c r="AU280" s="17" t="s">
        <v>89</v>
      </c>
    </row>
    <row r="281" s="2" customFormat="1" ht="33" customHeight="1">
      <c r="A281" s="38"/>
      <c r="B281" s="39"/>
      <c r="C281" s="219" t="s">
        <v>441</v>
      </c>
      <c r="D281" s="219" t="s">
        <v>134</v>
      </c>
      <c r="E281" s="220" t="s">
        <v>442</v>
      </c>
      <c r="F281" s="221" t="s">
        <v>443</v>
      </c>
      <c r="G281" s="222" t="s">
        <v>207</v>
      </c>
      <c r="H281" s="223">
        <v>150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44</v>
      </c>
      <c r="O281" s="91"/>
      <c r="P281" s="229">
        <f>O281*H281</f>
        <v>0</v>
      </c>
      <c r="Q281" s="229">
        <v>0.49808999999999998</v>
      </c>
      <c r="R281" s="229">
        <f>Q281*H281</f>
        <v>74.713499999999996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131</v>
      </c>
      <c r="AT281" s="231" t="s">
        <v>134</v>
      </c>
      <c r="AU281" s="231" t="s">
        <v>89</v>
      </c>
      <c r="AY281" s="17" t="s">
        <v>127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87</v>
      </c>
      <c r="BK281" s="232">
        <f>ROUND(I281*H281,2)</f>
        <v>0</v>
      </c>
      <c r="BL281" s="17" t="s">
        <v>131</v>
      </c>
      <c r="BM281" s="231" t="s">
        <v>444</v>
      </c>
    </row>
    <row r="282" s="2" customFormat="1">
      <c r="A282" s="38"/>
      <c r="B282" s="39"/>
      <c r="C282" s="40"/>
      <c r="D282" s="233" t="s">
        <v>140</v>
      </c>
      <c r="E282" s="40"/>
      <c r="F282" s="234" t="s">
        <v>445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89</v>
      </c>
    </row>
    <row r="283" s="2" customFormat="1" ht="37.8" customHeight="1">
      <c r="A283" s="38"/>
      <c r="B283" s="39"/>
      <c r="C283" s="219" t="s">
        <v>446</v>
      </c>
      <c r="D283" s="219" t="s">
        <v>134</v>
      </c>
      <c r="E283" s="220" t="s">
        <v>447</v>
      </c>
      <c r="F283" s="221" t="s">
        <v>448</v>
      </c>
      <c r="G283" s="222" t="s">
        <v>207</v>
      </c>
      <c r="H283" s="223">
        <v>38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44</v>
      </c>
      <c r="O283" s="91"/>
      <c r="P283" s="229">
        <f>O283*H283</f>
        <v>0</v>
      </c>
      <c r="Q283" s="229">
        <v>0.49808999999999998</v>
      </c>
      <c r="R283" s="229">
        <f>Q283*H283</f>
        <v>18.927419999999998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131</v>
      </c>
      <c r="AT283" s="231" t="s">
        <v>134</v>
      </c>
      <c r="AU283" s="231" t="s">
        <v>89</v>
      </c>
      <c r="AY283" s="17" t="s">
        <v>127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87</v>
      </c>
      <c r="BK283" s="232">
        <f>ROUND(I283*H283,2)</f>
        <v>0</v>
      </c>
      <c r="BL283" s="17" t="s">
        <v>131</v>
      </c>
      <c r="BM283" s="231" t="s">
        <v>449</v>
      </c>
    </row>
    <row r="284" s="2" customFormat="1">
      <c r="A284" s="38"/>
      <c r="B284" s="39"/>
      <c r="C284" s="40"/>
      <c r="D284" s="233" t="s">
        <v>140</v>
      </c>
      <c r="E284" s="40"/>
      <c r="F284" s="234" t="s">
        <v>450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140</v>
      </c>
      <c r="AU284" s="17" t="s">
        <v>89</v>
      </c>
    </row>
    <row r="285" s="2" customFormat="1" ht="24.15" customHeight="1">
      <c r="A285" s="38"/>
      <c r="B285" s="39"/>
      <c r="C285" s="219" t="s">
        <v>451</v>
      </c>
      <c r="D285" s="219" t="s">
        <v>134</v>
      </c>
      <c r="E285" s="220" t="s">
        <v>452</v>
      </c>
      <c r="F285" s="221" t="s">
        <v>453</v>
      </c>
      <c r="G285" s="222" t="s">
        <v>207</v>
      </c>
      <c r="H285" s="223">
        <v>23.800000000000001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44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131</v>
      </c>
      <c r="AT285" s="231" t="s">
        <v>134</v>
      </c>
      <c r="AU285" s="231" t="s">
        <v>89</v>
      </c>
      <c r="AY285" s="17" t="s">
        <v>127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87</v>
      </c>
      <c r="BK285" s="232">
        <f>ROUND(I285*H285,2)</f>
        <v>0</v>
      </c>
      <c r="BL285" s="17" t="s">
        <v>131</v>
      </c>
      <c r="BM285" s="231" t="s">
        <v>454</v>
      </c>
    </row>
    <row r="286" s="2" customFormat="1">
      <c r="A286" s="38"/>
      <c r="B286" s="39"/>
      <c r="C286" s="40"/>
      <c r="D286" s="233" t="s">
        <v>140</v>
      </c>
      <c r="E286" s="40"/>
      <c r="F286" s="234" t="s">
        <v>453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140</v>
      </c>
      <c r="AU286" s="17" t="s">
        <v>89</v>
      </c>
    </row>
    <row r="287" s="2" customFormat="1" ht="24.15" customHeight="1">
      <c r="A287" s="38"/>
      <c r="B287" s="39"/>
      <c r="C287" s="219" t="s">
        <v>455</v>
      </c>
      <c r="D287" s="219" t="s">
        <v>134</v>
      </c>
      <c r="E287" s="220" t="s">
        <v>456</v>
      </c>
      <c r="F287" s="221" t="s">
        <v>457</v>
      </c>
      <c r="G287" s="222" t="s">
        <v>207</v>
      </c>
      <c r="H287" s="223">
        <v>30.300000000000001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44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131</v>
      </c>
      <c r="AT287" s="231" t="s">
        <v>134</v>
      </c>
      <c r="AU287" s="231" t="s">
        <v>89</v>
      </c>
      <c r="AY287" s="17" t="s">
        <v>127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87</v>
      </c>
      <c r="BK287" s="232">
        <f>ROUND(I287*H287,2)</f>
        <v>0</v>
      </c>
      <c r="BL287" s="17" t="s">
        <v>131</v>
      </c>
      <c r="BM287" s="231" t="s">
        <v>458</v>
      </c>
    </row>
    <row r="288" s="2" customFormat="1">
      <c r="A288" s="38"/>
      <c r="B288" s="39"/>
      <c r="C288" s="40"/>
      <c r="D288" s="233" t="s">
        <v>140</v>
      </c>
      <c r="E288" s="40"/>
      <c r="F288" s="234" t="s">
        <v>457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140</v>
      </c>
      <c r="AU288" s="17" t="s">
        <v>89</v>
      </c>
    </row>
    <row r="289" s="13" customFormat="1">
      <c r="A289" s="13"/>
      <c r="B289" s="244"/>
      <c r="C289" s="245"/>
      <c r="D289" s="233" t="s">
        <v>233</v>
      </c>
      <c r="E289" s="246" t="s">
        <v>1</v>
      </c>
      <c r="F289" s="247" t="s">
        <v>459</v>
      </c>
      <c r="G289" s="245"/>
      <c r="H289" s="248">
        <v>30.300000000000001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233</v>
      </c>
      <c r="AU289" s="254" t="s">
        <v>89</v>
      </c>
      <c r="AV289" s="13" t="s">
        <v>89</v>
      </c>
      <c r="AW289" s="13" t="s">
        <v>35</v>
      </c>
      <c r="AX289" s="13" t="s">
        <v>79</v>
      </c>
      <c r="AY289" s="254" t="s">
        <v>127</v>
      </c>
    </row>
    <row r="290" s="14" customFormat="1">
      <c r="A290" s="14"/>
      <c r="B290" s="255"/>
      <c r="C290" s="256"/>
      <c r="D290" s="233" t="s">
        <v>233</v>
      </c>
      <c r="E290" s="257" t="s">
        <v>1</v>
      </c>
      <c r="F290" s="258" t="s">
        <v>235</v>
      </c>
      <c r="G290" s="256"/>
      <c r="H290" s="259">
        <v>30.300000000000001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233</v>
      </c>
      <c r="AU290" s="265" t="s">
        <v>89</v>
      </c>
      <c r="AV290" s="14" t="s">
        <v>149</v>
      </c>
      <c r="AW290" s="14" t="s">
        <v>35</v>
      </c>
      <c r="AX290" s="14" t="s">
        <v>87</v>
      </c>
      <c r="AY290" s="265" t="s">
        <v>127</v>
      </c>
    </row>
    <row r="291" s="2" customFormat="1" ht="24.15" customHeight="1">
      <c r="A291" s="38"/>
      <c r="B291" s="39"/>
      <c r="C291" s="219" t="s">
        <v>460</v>
      </c>
      <c r="D291" s="219" t="s">
        <v>134</v>
      </c>
      <c r="E291" s="220" t="s">
        <v>461</v>
      </c>
      <c r="F291" s="221" t="s">
        <v>462</v>
      </c>
      <c r="G291" s="222" t="s">
        <v>207</v>
      </c>
      <c r="H291" s="223">
        <v>25.199999999999999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44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131</v>
      </c>
      <c r="AT291" s="231" t="s">
        <v>134</v>
      </c>
      <c r="AU291" s="231" t="s">
        <v>89</v>
      </c>
      <c r="AY291" s="17" t="s">
        <v>127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87</v>
      </c>
      <c r="BK291" s="232">
        <f>ROUND(I291*H291,2)</f>
        <v>0</v>
      </c>
      <c r="BL291" s="17" t="s">
        <v>131</v>
      </c>
      <c r="BM291" s="231" t="s">
        <v>463</v>
      </c>
    </row>
    <row r="292" s="2" customFormat="1">
      <c r="A292" s="38"/>
      <c r="B292" s="39"/>
      <c r="C292" s="40"/>
      <c r="D292" s="233" t="s">
        <v>140</v>
      </c>
      <c r="E292" s="40"/>
      <c r="F292" s="234" t="s">
        <v>462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140</v>
      </c>
      <c r="AU292" s="17" t="s">
        <v>89</v>
      </c>
    </row>
    <row r="293" s="13" customFormat="1">
      <c r="A293" s="13"/>
      <c r="B293" s="244"/>
      <c r="C293" s="245"/>
      <c r="D293" s="233" t="s">
        <v>233</v>
      </c>
      <c r="E293" s="246" t="s">
        <v>1</v>
      </c>
      <c r="F293" s="247" t="s">
        <v>464</v>
      </c>
      <c r="G293" s="245"/>
      <c r="H293" s="248">
        <v>25.199999999999999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233</v>
      </c>
      <c r="AU293" s="254" t="s">
        <v>89</v>
      </c>
      <c r="AV293" s="13" t="s">
        <v>89</v>
      </c>
      <c r="AW293" s="13" t="s">
        <v>35</v>
      </c>
      <c r="AX293" s="13" t="s">
        <v>79</v>
      </c>
      <c r="AY293" s="254" t="s">
        <v>127</v>
      </c>
    </row>
    <row r="294" s="14" customFormat="1">
      <c r="A294" s="14"/>
      <c r="B294" s="255"/>
      <c r="C294" s="256"/>
      <c r="D294" s="233" t="s">
        <v>233</v>
      </c>
      <c r="E294" s="257" t="s">
        <v>1</v>
      </c>
      <c r="F294" s="258" t="s">
        <v>235</v>
      </c>
      <c r="G294" s="256"/>
      <c r="H294" s="259">
        <v>25.199999999999999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233</v>
      </c>
      <c r="AU294" s="265" t="s">
        <v>89</v>
      </c>
      <c r="AV294" s="14" t="s">
        <v>149</v>
      </c>
      <c r="AW294" s="14" t="s">
        <v>35</v>
      </c>
      <c r="AX294" s="14" t="s">
        <v>79</v>
      </c>
      <c r="AY294" s="265" t="s">
        <v>127</v>
      </c>
    </row>
    <row r="295" s="15" customFormat="1">
      <c r="A295" s="15"/>
      <c r="B295" s="266"/>
      <c r="C295" s="267"/>
      <c r="D295" s="233" t="s">
        <v>233</v>
      </c>
      <c r="E295" s="268" t="s">
        <v>1</v>
      </c>
      <c r="F295" s="269" t="s">
        <v>236</v>
      </c>
      <c r="G295" s="267"/>
      <c r="H295" s="270">
        <v>25.199999999999999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233</v>
      </c>
      <c r="AU295" s="276" t="s">
        <v>89</v>
      </c>
      <c r="AV295" s="15" t="s">
        <v>131</v>
      </c>
      <c r="AW295" s="15" t="s">
        <v>35</v>
      </c>
      <c r="AX295" s="15" t="s">
        <v>87</v>
      </c>
      <c r="AY295" s="276" t="s">
        <v>127</v>
      </c>
    </row>
    <row r="296" s="2" customFormat="1" ht="24.15" customHeight="1">
      <c r="A296" s="38"/>
      <c r="B296" s="39"/>
      <c r="C296" s="219" t="s">
        <v>465</v>
      </c>
      <c r="D296" s="219" t="s">
        <v>134</v>
      </c>
      <c r="E296" s="220" t="s">
        <v>466</v>
      </c>
      <c r="F296" s="221" t="s">
        <v>467</v>
      </c>
      <c r="G296" s="222" t="s">
        <v>273</v>
      </c>
      <c r="H296" s="223">
        <v>13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44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131</v>
      </c>
      <c r="AT296" s="231" t="s">
        <v>134</v>
      </c>
      <c r="AU296" s="231" t="s">
        <v>89</v>
      </c>
      <c r="AY296" s="17" t="s">
        <v>127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87</v>
      </c>
      <c r="BK296" s="232">
        <f>ROUND(I296*H296,2)</f>
        <v>0</v>
      </c>
      <c r="BL296" s="17" t="s">
        <v>131</v>
      </c>
      <c r="BM296" s="231" t="s">
        <v>468</v>
      </c>
    </row>
    <row r="297" s="2" customFormat="1">
      <c r="A297" s="38"/>
      <c r="B297" s="39"/>
      <c r="C297" s="40"/>
      <c r="D297" s="233" t="s">
        <v>140</v>
      </c>
      <c r="E297" s="40"/>
      <c r="F297" s="234" t="s">
        <v>469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140</v>
      </c>
      <c r="AU297" s="17" t="s">
        <v>89</v>
      </c>
    </row>
    <row r="298" s="12" customFormat="1" ht="22.8" customHeight="1">
      <c r="A298" s="12"/>
      <c r="B298" s="203"/>
      <c r="C298" s="204"/>
      <c r="D298" s="205" t="s">
        <v>78</v>
      </c>
      <c r="E298" s="217" t="s">
        <v>180</v>
      </c>
      <c r="F298" s="217" t="s">
        <v>470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SUM(P299:P331)</f>
        <v>0</v>
      </c>
      <c r="Q298" s="211"/>
      <c r="R298" s="212">
        <f>SUM(R299:R331)</f>
        <v>155.74241999999998</v>
      </c>
      <c r="S298" s="211"/>
      <c r="T298" s="213">
        <f>SUM(T299:T331)</f>
        <v>34.755000000000003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78</v>
      </c>
      <c r="AU298" s="215" t="s">
        <v>87</v>
      </c>
      <c r="AY298" s="214" t="s">
        <v>127</v>
      </c>
      <c r="BK298" s="216">
        <f>SUM(BK299:BK331)</f>
        <v>0</v>
      </c>
    </row>
    <row r="299" s="2" customFormat="1" ht="33" customHeight="1">
      <c r="A299" s="38"/>
      <c r="B299" s="39"/>
      <c r="C299" s="219" t="s">
        <v>471</v>
      </c>
      <c r="D299" s="219" t="s">
        <v>134</v>
      </c>
      <c r="E299" s="220" t="s">
        <v>472</v>
      </c>
      <c r="F299" s="221" t="s">
        <v>473</v>
      </c>
      <c r="G299" s="222" t="s">
        <v>273</v>
      </c>
      <c r="H299" s="223">
        <v>380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44</v>
      </c>
      <c r="O299" s="91"/>
      <c r="P299" s="229">
        <f>O299*H299</f>
        <v>0</v>
      </c>
      <c r="Q299" s="229">
        <v>0.15540000000000001</v>
      </c>
      <c r="R299" s="229">
        <f>Q299*H299</f>
        <v>59.052000000000007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131</v>
      </c>
      <c r="AT299" s="231" t="s">
        <v>134</v>
      </c>
      <c r="AU299" s="231" t="s">
        <v>89</v>
      </c>
      <c r="AY299" s="17" t="s">
        <v>127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87</v>
      </c>
      <c r="BK299" s="232">
        <f>ROUND(I299*H299,2)</f>
        <v>0</v>
      </c>
      <c r="BL299" s="17" t="s">
        <v>131</v>
      </c>
      <c r="BM299" s="231" t="s">
        <v>474</v>
      </c>
    </row>
    <row r="300" s="2" customFormat="1">
      <c r="A300" s="38"/>
      <c r="B300" s="39"/>
      <c r="C300" s="40"/>
      <c r="D300" s="233" t="s">
        <v>140</v>
      </c>
      <c r="E300" s="40"/>
      <c r="F300" s="234" t="s">
        <v>475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140</v>
      </c>
      <c r="AU300" s="17" t="s">
        <v>89</v>
      </c>
    </row>
    <row r="301" s="13" customFormat="1">
      <c r="A301" s="13"/>
      <c r="B301" s="244"/>
      <c r="C301" s="245"/>
      <c r="D301" s="233" t="s">
        <v>233</v>
      </c>
      <c r="E301" s="246" t="s">
        <v>1</v>
      </c>
      <c r="F301" s="247" t="s">
        <v>476</v>
      </c>
      <c r="G301" s="245"/>
      <c r="H301" s="248">
        <v>330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233</v>
      </c>
      <c r="AU301" s="254" t="s">
        <v>89</v>
      </c>
      <c r="AV301" s="13" t="s">
        <v>89</v>
      </c>
      <c r="AW301" s="13" t="s">
        <v>35</v>
      </c>
      <c r="AX301" s="13" t="s">
        <v>79</v>
      </c>
      <c r="AY301" s="254" t="s">
        <v>127</v>
      </c>
    </row>
    <row r="302" s="14" customFormat="1">
      <c r="A302" s="14"/>
      <c r="B302" s="255"/>
      <c r="C302" s="256"/>
      <c r="D302" s="233" t="s">
        <v>233</v>
      </c>
      <c r="E302" s="257" t="s">
        <v>1</v>
      </c>
      <c r="F302" s="258" t="s">
        <v>477</v>
      </c>
      <c r="G302" s="256"/>
      <c r="H302" s="259">
        <v>330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233</v>
      </c>
      <c r="AU302" s="265" t="s">
        <v>89</v>
      </c>
      <c r="AV302" s="14" t="s">
        <v>149</v>
      </c>
      <c r="AW302" s="14" t="s">
        <v>35</v>
      </c>
      <c r="AX302" s="14" t="s">
        <v>79</v>
      </c>
      <c r="AY302" s="265" t="s">
        <v>127</v>
      </c>
    </row>
    <row r="303" s="13" customFormat="1">
      <c r="A303" s="13"/>
      <c r="B303" s="244"/>
      <c r="C303" s="245"/>
      <c r="D303" s="233" t="s">
        <v>233</v>
      </c>
      <c r="E303" s="246" t="s">
        <v>1</v>
      </c>
      <c r="F303" s="247" t="s">
        <v>478</v>
      </c>
      <c r="G303" s="245"/>
      <c r="H303" s="248">
        <v>50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233</v>
      </c>
      <c r="AU303" s="254" t="s">
        <v>89</v>
      </c>
      <c r="AV303" s="13" t="s">
        <v>89</v>
      </c>
      <c r="AW303" s="13" t="s">
        <v>35</v>
      </c>
      <c r="AX303" s="13" t="s">
        <v>79</v>
      </c>
      <c r="AY303" s="254" t="s">
        <v>127</v>
      </c>
    </row>
    <row r="304" s="14" customFormat="1">
      <c r="A304" s="14"/>
      <c r="B304" s="255"/>
      <c r="C304" s="256"/>
      <c r="D304" s="233" t="s">
        <v>233</v>
      </c>
      <c r="E304" s="257" t="s">
        <v>1</v>
      </c>
      <c r="F304" s="258" t="s">
        <v>479</v>
      </c>
      <c r="G304" s="256"/>
      <c r="H304" s="259">
        <v>50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233</v>
      </c>
      <c r="AU304" s="265" t="s">
        <v>89</v>
      </c>
      <c r="AV304" s="14" t="s">
        <v>149</v>
      </c>
      <c r="AW304" s="14" t="s">
        <v>35</v>
      </c>
      <c r="AX304" s="14" t="s">
        <v>79</v>
      </c>
      <c r="AY304" s="265" t="s">
        <v>127</v>
      </c>
    </row>
    <row r="305" s="15" customFormat="1">
      <c r="A305" s="15"/>
      <c r="B305" s="266"/>
      <c r="C305" s="267"/>
      <c r="D305" s="233" t="s">
        <v>233</v>
      </c>
      <c r="E305" s="268" t="s">
        <v>1</v>
      </c>
      <c r="F305" s="269" t="s">
        <v>236</v>
      </c>
      <c r="G305" s="267"/>
      <c r="H305" s="270">
        <v>380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233</v>
      </c>
      <c r="AU305" s="276" t="s">
        <v>89</v>
      </c>
      <c r="AV305" s="15" t="s">
        <v>131</v>
      </c>
      <c r="AW305" s="15" t="s">
        <v>35</v>
      </c>
      <c r="AX305" s="15" t="s">
        <v>87</v>
      </c>
      <c r="AY305" s="276" t="s">
        <v>127</v>
      </c>
    </row>
    <row r="306" s="2" customFormat="1" ht="21.75" customHeight="1">
      <c r="A306" s="38"/>
      <c r="B306" s="39"/>
      <c r="C306" s="277" t="s">
        <v>480</v>
      </c>
      <c r="D306" s="277" t="s">
        <v>326</v>
      </c>
      <c r="E306" s="278" t="s">
        <v>481</v>
      </c>
      <c r="F306" s="279" t="s">
        <v>482</v>
      </c>
      <c r="G306" s="280" t="s">
        <v>273</v>
      </c>
      <c r="H306" s="281">
        <v>330</v>
      </c>
      <c r="I306" s="282"/>
      <c r="J306" s="283">
        <f>ROUND(I306*H306,2)</f>
        <v>0</v>
      </c>
      <c r="K306" s="284"/>
      <c r="L306" s="285"/>
      <c r="M306" s="286" t="s">
        <v>1</v>
      </c>
      <c r="N306" s="287" t="s">
        <v>44</v>
      </c>
      <c r="O306" s="91"/>
      <c r="P306" s="229">
        <f>O306*H306</f>
        <v>0</v>
      </c>
      <c r="Q306" s="229">
        <v>0.081000000000000003</v>
      </c>
      <c r="R306" s="229">
        <f>Q306*H306</f>
        <v>26.73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173</v>
      </c>
      <c r="AT306" s="231" t="s">
        <v>326</v>
      </c>
      <c r="AU306" s="231" t="s">
        <v>89</v>
      </c>
      <c r="AY306" s="17" t="s">
        <v>127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87</v>
      </c>
      <c r="BK306" s="232">
        <f>ROUND(I306*H306,2)</f>
        <v>0</v>
      </c>
      <c r="BL306" s="17" t="s">
        <v>131</v>
      </c>
      <c r="BM306" s="231" t="s">
        <v>483</v>
      </c>
    </row>
    <row r="307" s="2" customFormat="1">
      <c r="A307" s="38"/>
      <c r="B307" s="39"/>
      <c r="C307" s="40"/>
      <c r="D307" s="233" t="s">
        <v>140</v>
      </c>
      <c r="E307" s="40"/>
      <c r="F307" s="234" t="s">
        <v>484</v>
      </c>
      <c r="G307" s="40"/>
      <c r="H307" s="40"/>
      <c r="I307" s="235"/>
      <c r="J307" s="40"/>
      <c r="K307" s="40"/>
      <c r="L307" s="44"/>
      <c r="M307" s="236"/>
      <c r="N307" s="23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140</v>
      </c>
      <c r="AU307" s="17" t="s">
        <v>89</v>
      </c>
    </row>
    <row r="308" s="13" customFormat="1">
      <c r="A308" s="13"/>
      <c r="B308" s="244"/>
      <c r="C308" s="245"/>
      <c r="D308" s="233" t="s">
        <v>233</v>
      </c>
      <c r="E308" s="246" t="s">
        <v>1</v>
      </c>
      <c r="F308" s="247" t="s">
        <v>476</v>
      </c>
      <c r="G308" s="245"/>
      <c r="H308" s="248">
        <v>330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233</v>
      </c>
      <c r="AU308" s="254" t="s">
        <v>89</v>
      </c>
      <c r="AV308" s="13" t="s">
        <v>89</v>
      </c>
      <c r="AW308" s="13" t="s">
        <v>35</v>
      </c>
      <c r="AX308" s="13" t="s">
        <v>79</v>
      </c>
      <c r="AY308" s="254" t="s">
        <v>127</v>
      </c>
    </row>
    <row r="309" s="14" customFormat="1">
      <c r="A309" s="14"/>
      <c r="B309" s="255"/>
      <c r="C309" s="256"/>
      <c r="D309" s="233" t="s">
        <v>233</v>
      </c>
      <c r="E309" s="257" t="s">
        <v>1</v>
      </c>
      <c r="F309" s="258" t="s">
        <v>235</v>
      </c>
      <c r="G309" s="256"/>
      <c r="H309" s="259">
        <v>330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233</v>
      </c>
      <c r="AU309" s="265" t="s">
        <v>89</v>
      </c>
      <c r="AV309" s="14" t="s">
        <v>149</v>
      </c>
      <c r="AW309" s="14" t="s">
        <v>35</v>
      </c>
      <c r="AX309" s="14" t="s">
        <v>87</v>
      </c>
      <c r="AY309" s="265" t="s">
        <v>127</v>
      </c>
    </row>
    <row r="310" s="2" customFormat="1" ht="16.5" customHeight="1">
      <c r="A310" s="38"/>
      <c r="B310" s="39"/>
      <c r="C310" s="277" t="s">
        <v>485</v>
      </c>
      <c r="D310" s="277" t="s">
        <v>326</v>
      </c>
      <c r="E310" s="278" t="s">
        <v>486</v>
      </c>
      <c r="F310" s="279" t="s">
        <v>487</v>
      </c>
      <c r="G310" s="280" t="s">
        <v>273</v>
      </c>
      <c r="H310" s="281">
        <v>50</v>
      </c>
      <c r="I310" s="282"/>
      <c r="J310" s="283">
        <f>ROUND(I310*H310,2)</f>
        <v>0</v>
      </c>
      <c r="K310" s="284"/>
      <c r="L310" s="285"/>
      <c r="M310" s="286" t="s">
        <v>1</v>
      </c>
      <c r="N310" s="287" t="s">
        <v>44</v>
      </c>
      <c r="O310" s="91"/>
      <c r="P310" s="229">
        <f>O310*H310</f>
        <v>0</v>
      </c>
      <c r="Q310" s="229">
        <v>0.048300000000000003</v>
      </c>
      <c r="R310" s="229">
        <f>Q310*H310</f>
        <v>2.415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173</v>
      </c>
      <c r="AT310" s="231" t="s">
        <v>326</v>
      </c>
      <c r="AU310" s="231" t="s">
        <v>89</v>
      </c>
      <c r="AY310" s="17" t="s">
        <v>127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87</v>
      </c>
      <c r="BK310" s="232">
        <f>ROUND(I310*H310,2)</f>
        <v>0</v>
      </c>
      <c r="BL310" s="17" t="s">
        <v>131</v>
      </c>
      <c r="BM310" s="231" t="s">
        <v>488</v>
      </c>
    </row>
    <row r="311" s="2" customFormat="1">
      <c r="A311" s="38"/>
      <c r="B311" s="39"/>
      <c r="C311" s="40"/>
      <c r="D311" s="233" t="s">
        <v>140</v>
      </c>
      <c r="E311" s="40"/>
      <c r="F311" s="234" t="s">
        <v>489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140</v>
      </c>
      <c r="AU311" s="17" t="s">
        <v>89</v>
      </c>
    </row>
    <row r="312" s="13" customFormat="1">
      <c r="A312" s="13"/>
      <c r="B312" s="244"/>
      <c r="C312" s="245"/>
      <c r="D312" s="233" t="s">
        <v>233</v>
      </c>
      <c r="E312" s="246" t="s">
        <v>1</v>
      </c>
      <c r="F312" s="247" t="s">
        <v>478</v>
      </c>
      <c r="G312" s="245"/>
      <c r="H312" s="248">
        <v>50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233</v>
      </c>
      <c r="AU312" s="254" t="s">
        <v>89</v>
      </c>
      <c r="AV312" s="13" t="s">
        <v>89</v>
      </c>
      <c r="AW312" s="13" t="s">
        <v>35</v>
      </c>
      <c r="AX312" s="13" t="s">
        <v>79</v>
      </c>
      <c r="AY312" s="254" t="s">
        <v>127</v>
      </c>
    </row>
    <row r="313" s="14" customFormat="1">
      <c r="A313" s="14"/>
      <c r="B313" s="255"/>
      <c r="C313" s="256"/>
      <c r="D313" s="233" t="s">
        <v>233</v>
      </c>
      <c r="E313" s="257" t="s">
        <v>1</v>
      </c>
      <c r="F313" s="258" t="s">
        <v>235</v>
      </c>
      <c r="G313" s="256"/>
      <c r="H313" s="259">
        <v>50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233</v>
      </c>
      <c r="AU313" s="265" t="s">
        <v>89</v>
      </c>
      <c r="AV313" s="14" t="s">
        <v>149</v>
      </c>
      <c r="AW313" s="14" t="s">
        <v>35</v>
      </c>
      <c r="AX313" s="14" t="s">
        <v>87</v>
      </c>
      <c r="AY313" s="265" t="s">
        <v>127</v>
      </c>
    </row>
    <row r="314" s="2" customFormat="1" ht="24.15" customHeight="1">
      <c r="A314" s="38"/>
      <c r="B314" s="39"/>
      <c r="C314" s="219" t="s">
        <v>490</v>
      </c>
      <c r="D314" s="219" t="s">
        <v>134</v>
      </c>
      <c r="E314" s="220" t="s">
        <v>491</v>
      </c>
      <c r="F314" s="221" t="s">
        <v>492</v>
      </c>
      <c r="G314" s="222" t="s">
        <v>273</v>
      </c>
      <c r="H314" s="223">
        <v>540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44</v>
      </c>
      <c r="O314" s="91"/>
      <c r="P314" s="229">
        <f>O314*H314</f>
        <v>0</v>
      </c>
      <c r="Q314" s="229">
        <v>0.10095</v>
      </c>
      <c r="R314" s="229">
        <f>Q314*H314</f>
        <v>54.512999999999998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131</v>
      </c>
      <c r="AT314" s="231" t="s">
        <v>134</v>
      </c>
      <c r="AU314" s="231" t="s">
        <v>89</v>
      </c>
      <c r="AY314" s="17" t="s">
        <v>127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87</v>
      </c>
      <c r="BK314" s="232">
        <f>ROUND(I314*H314,2)</f>
        <v>0</v>
      </c>
      <c r="BL314" s="17" t="s">
        <v>131</v>
      </c>
      <c r="BM314" s="231" t="s">
        <v>493</v>
      </c>
    </row>
    <row r="315" s="2" customFormat="1">
      <c r="A315" s="38"/>
      <c r="B315" s="39"/>
      <c r="C315" s="40"/>
      <c r="D315" s="233" t="s">
        <v>140</v>
      </c>
      <c r="E315" s="40"/>
      <c r="F315" s="234" t="s">
        <v>494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140</v>
      </c>
      <c r="AU315" s="17" t="s">
        <v>89</v>
      </c>
    </row>
    <row r="316" s="13" customFormat="1">
      <c r="A316" s="13"/>
      <c r="B316" s="244"/>
      <c r="C316" s="245"/>
      <c r="D316" s="233" t="s">
        <v>233</v>
      </c>
      <c r="E316" s="246" t="s">
        <v>1</v>
      </c>
      <c r="F316" s="247" t="s">
        <v>495</v>
      </c>
      <c r="G316" s="245"/>
      <c r="H316" s="248">
        <v>540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233</v>
      </c>
      <c r="AU316" s="254" t="s">
        <v>89</v>
      </c>
      <c r="AV316" s="13" t="s">
        <v>89</v>
      </c>
      <c r="AW316" s="13" t="s">
        <v>35</v>
      </c>
      <c r="AX316" s="13" t="s">
        <v>79</v>
      </c>
      <c r="AY316" s="254" t="s">
        <v>127</v>
      </c>
    </row>
    <row r="317" s="14" customFormat="1">
      <c r="A317" s="14"/>
      <c r="B317" s="255"/>
      <c r="C317" s="256"/>
      <c r="D317" s="233" t="s">
        <v>233</v>
      </c>
      <c r="E317" s="257" t="s">
        <v>1</v>
      </c>
      <c r="F317" s="258" t="s">
        <v>235</v>
      </c>
      <c r="G317" s="256"/>
      <c r="H317" s="259">
        <v>540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233</v>
      </c>
      <c r="AU317" s="265" t="s">
        <v>89</v>
      </c>
      <c r="AV317" s="14" t="s">
        <v>149</v>
      </c>
      <c r="AW317" s="14" t="s">
        <v>35</v>
      </c>
      <c r="AX317" s="14" t="s">
        <v>87</v>
      </c>
      <c r="AY317" s="265" t="s">
        <v>127</v>
      </c>
    </row>
    <row r="318" s="2" customFormat="1" ht="21.75" customHeight="1">
      <c r="A318" s="38"/>
      <c r="B318" s="39"/>
      <c r="C318" s="277" t="s">
        <v>478</v>
      </c>
      <c r="D318" s="277" t="s">
        <v>326</v>
      </c>
      <c r="E318" s="278" t="s">
        <v>496</v>
      </c>
      <c r="F318" s="279" t="s">
        <v>497</v>
      </c>
      <c r="G318" s="280" t="s">
        <v>273</v>
      </c>
      <c r="H318" s="281">
        <v>540</v>
      </c>
      <c r="I318" s="282"/>
      <c r="J318" s="283">
        <f>ROUND(I318*H318,2)</f>
        <v>0</v>
      </c>
      <c r="K318" s="284"/>
      <c r="L318" s="285"/>
      <c r="M318" s="286" t="s">
        <v>1</v>
      </c>
      <c r="N318" s="287" t="s">
        <v>44</v>
      </c>
      <c r="O318" s="91"/>
      <c r="P318" s="229">
        <f>O318*H318</f>
        <v>0</v>
      </c>
      <c r="Q318" s="229">
        <v>0.024</v>
      </c>
      <c r="R318" s="229">
        <f>Q318*H318</f>
        <v>12.960000000000001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173</v>
      </c>
      <c r="AT318" s="231" t="s">
        <v>326</v>
      </c>
      <c r="AU318" s="231" t="s">
        <v>89</v>
      </c>
      <c r="AY318" s="17" t="s">
        <v>127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87</v>
      </c>
      <c r="BK318" s="232">
        <f>ROUND(I318*H318,2)</f>
        <v>0</v>
      </c>
      <c r="BL318" s="17" t="s">
        <v>131</v>
      </c>
      <c r="BM318" s="231" t="s">
        <v>498</v>
      </c>
    </row>
    <row r="319" s="2" customFormat="1">
      <c r="A319" s="38"/>
      <c r="B319" s="39"/>
      <c r="C319" s="40"/>
      <c r="D319" s="233" t="s">
        <v>140</v>
      </c>
      <c r="E319" s="40"/>
      <c r="F319" s="234" t="s">
        <v>497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140</v>
      </c>
      <c r="AU319" s="17" t="s">
        <v>89</v>
      </c>
    </row>
    <row r="320" s="2" customFormat="1" ht="24.15" customHeight="1">
      <c r="A320" s="38"/>
      <c r="B320" s="39"/>
      <c r="C320" s="219" t="s">
        <v>499</v>
      </c>
      <c r="D320" s="219" t="s">
        <v>134</v>
      </c>
      <c r="E320" s="220" t="s">
        <v>500</v>
      </c>
      <c r="F320" s="221" t="s">
        <v>501</v>
      </c>
      <c r="G320" s="222" t="s">
        <v>273</v>
      </c>
      <c r="H320" s="223">
        <v>426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44</v>
      </c>
      <c r="O320" s="91"/>
      <c r="P320" s="229">
        <f>O320*H320</f>
        <v>0</v>
      </c>
      <c r="Q320" s="229">
        <v>0.00017000000000000001</v>
      </c>
      <c r="R320" s="229">
        <f>Q320*H320</f>
        <v>0.072420000000000012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131</v>
      </c>
      <c r="AT320" s="231" t="s">
        <v>134</v>
      </c>
      <c r="AU320" s="231" t="s">
        <v>89</v>
      </c>
      <c r="AY320" s="17" t="s">
        <v>127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87</v>
      </c>
      <c r="BK320" s="232">
        <f>ROUND(I320*H320,2)</f>
        <v>0</v>
      </c>
      <c r="BL320" s="17" t="s">
        <v>131</v>
      </c>
      <c r="BM320" s="231" t="s">
        <v>502</v>
      </c>
    </row>
    <row r="321" s="2" customFormat="1">
      <c r="A321" s="38"/>
      <c r="B321" s="39"/>
      <c r="C321" s="40"/>
      <c r="D321" s="233" t="s">
        <v>140</v>
      </c>
      <c r="E321" s="40"/>
      <c r="F321" s="234" t="s">
        <v>503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140</v>
      </c>
      <c r="AU321" s="17" t="s">
        <v>89</v>
      </c>
    </row>
    <row r="322" s="13" customFormat="1">
      <c r="A322" s="13"/>
      <c r="B322" s="244"/>
      <c r="C322" s="245"/>
      <c r="D322" s="233" t="s">
        <v>233</v>
      </c>
      <c r="E322" s="246" t="s">
        <v>1</v>
      </c>
      <c r="F322" s="247" t="s">
        <v>504</v>
      </c>
      <c r="G322" s="245"/>
      <c r="H322" s="248">
        <v>426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233</v>
      </c>
      <c r="AU322" s="254" t="s">
        <v>89</v>
      </c>
      <c r="AV322" s="13" t="s">
        <v>89</v>
      </c>
      <c r="AW322" s="13" t="s">
        <v>35</v>
      </c>
      <c r="AX322" s="13" t="s">
        <v>79</v>
      </c>
      <c r="AY322" s="254" t="s">
        <v>127</v>
      </c>
    </row>
    <row r="323" s="14" customFormat="1">
      <c r="A323" s="14"/>
      <c r="B323" s="255"/>
      <c r="C323" s="256"/>
      <c r="D323" s="233" t="s">
        <v>233</v>
      </c>
      <c r="E323" s="257" t="s">
        <v>1</v>
      </c>
      <c r="F323" s="258" t="s">
        <v>235</v>
      </c>
      <c r="G323" s="256"/>
      <c r="H323" s="259">
        <v>426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233</v>
      </c>
      <c r="AU323" s="265" t="s">
        <v>89</v>
      </c>
      <c r="AV323" s="14" t="s">
        <v>149</v>
      </c>
      <c r="AW323" s="14" t="s">
        <v>35</v>
      </c>
      <c r="AX323" s="14" t="s">
        <v>87</v>
      </c>
      <c r="AY323" s="265" t="s">
        <v>127</v>
      </c>
    </row>
    <row r="324" s="2" customFormat="1" ht="21.75" customHeight="1">
      <c r="A324" s="38"/>
      <c r="B324" s="39"/>
      <c r="C324" s="219" t="s">
        <v>505</v>
      </c>
      <c r="D324" s="219" t="s">
        <v>134</v>
      </c>
      <c r="E324" s="220" t="s">
        <v>506</v>
      </c>
      <c r="F324" s="221" t="s">
        <v>507</v>
      </c>
      <c r="G324" s="222" t="s">
        <v>273</v>
      </c>
      <c r="H324" s="223">
        <v>335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44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131</v>
      </c>
      <c r="AT324" s="231" t="s">
        <v>134</v>
      </c>
      <c r="AU324" s="231" t="s">
        <v>89</v>
      </c>
      <c r="AY324" s="17" t="s">
        <v>127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87</v>
      </c>
      <c r="BK324" s="232">
        <f>ROUND(I324*H324,2)</f>
        <v>0</v>
      </c>
      <c r="BL324" s="17" t="s">
        <v>131</v>
      </c>
      <c r="BM324" s="231" t="s">
        <v>508</v>
      </c>
    </row>
    <row r="325" s="2" customFormat="1">
      <c r="A325" s="38"/>
      <c r="B325" s="39"/>
      <c r="C325" s="40"/>
      <c r="D325" s="233" t="s">
        <v>140</v>
      </c>
      <c r="E325" s="40"/>
      <c r="F325" s="234" t="s">
        <v>509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140</v>
      </c>
      <c r="AU325" s="17" t="s">
        <v>89</v>
      </c>
    </row>
    <row r="326" s="2" customFormat="1" ht="16.5" customHeight="1">
      <c r="A326" s="38"/>
      <c r="B326" s="39"/>
      <c r="C326" s="219" t="s">
        <v>510</v>
      </c>
      <c r="D326" s="219" t="s">
        <v>134</v>
      </c>
      <c r="E326" s="220" t="s">
        <v>511</v>
      </c>
      <c r="F326" s="221" t="s">
        <v>512</v>
      </c>
      <c r="G326" s="222" t="s">
        <v>273</v>
      </c>
      <c r="H326" s="223">
        <v>35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44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0.753</v>
      </c>
      <c r="T326" s="230">
        <f>S326*H326</f>
        <v>26.355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131</v>
      </c>
      <c r="AT326" s="231" t="s">
        <v>134</v>
      </c>
      <c r="AU326" s="231" t="s">
        <v>89</v>
      </c>
      <c r="AY326" s="17" t="s">
        <v>127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87</v>
      </c>
      <c r="BK326" s="232">
        <f>ROUND(I326*H326,2)</f>
        <v>0</v>
      </c>
      <c r="BL326" s="17" t="s">
        <v>131</v>
      </c>
      <c r="BM326" s="231" t="s">
        <v>513</v>
      </c>
    </row>
    <row r="327" s="2" customFormat="1">
      <c r="A327" s="38"/>
      <c r="B327" s="39"/>
      <c r="C327" s="40"/>
      <c r="D327" s="233" t="s">
        <v>140</v>
      </c>
      <c r="E327" s="40"/>
      <c r="F327" s="234" t="s">
        <v>514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140</v>
      </c>
      <c r="AU327" s="17" t="s">
        <v>89</v>
      </c>
    </row>
    <row r="328" s="2" customFormat="1">
      <c r="A328" s="38"/>
      <c r="B328" s="39"/>
      <c r="C328" s="40"/>
      <c r="D328" s="238" t="s">
        <v>161</v>
      </c>
      <c r="E328" s="40"/>
      <c r="F328" s="239" t="s">
        <v>515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161</v>
      </c>
      <c r="AU328" s="17" t="s">
        <v>89</v>
      </c>
    </row>
    <row r="329" s="2" customFormat="1" ht="21.75" customHeight="1">
      <c r="A329" s="38"/>
      <c r="B329" s="39"/>
      <c r="C329" s="219" t="s">
        <v>516</v>
      </c>
      <c r="D329" s="219" t="s">
        <v>134</v>
      </c>
      <c r="E329" s="220" t="s">
        <v>517</v>
      </c>
      <c r="F329" s="221" t="s">
        <v>518</v>
      </c>
      <c r="G329" s="222" t="s">
        <v>280</v>
      </c>
      <c r="H329" s="223">
        <v>3.5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44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2.3999999999999999</v>
      </c>
      <c r="T329" s="230">
        <f>S329*H329</f>
        <v>8.4000000000000004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131</v>
      </c>
      <c r="AT329" s="231" t="s">
        <v>134</v>
      </c>
      <c r="AU329" s="231" t="s">
        <v>89</v>
      </c>
      <c r="AY329" s="17" t="s">
        <v>127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87</v>
      </c>
      <c r="BK329" s="232">
        <f>ROUND(I329*H329,2)</f>
        <v>0</v>
      </c>
      <c r="BL329" s="17" t="s">
        <v>131</v>
      </c>
      <c r="BM329" s="231" t="s">
        <v>519</v>
      </c>
    </row>
    <row r="330" s="2" customFormat="1">
      <c r="A330" s="38"/>
      <c r="B330" s="39"/>
      <c r="C330" s="40"/>
      <c r="D330" s="233" t="s">
        <v>140</v>
      </c>
      <c r="E330" s="40"/>
      <c r="F330" s="234" t="s">
        <v>520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89</v>
      </c>
    </row>
    <row r="331" s="2" customFormat="1">
      <c r="A331" s="38"/>
      <c r="B331" s="39"/>
      <c r="C331" s="40"/>
      <c r="D331" s="238" t="s">
        <v>161</v>
      </c>
      <c r="E331" s="40"/>
      <c r="F331" s="239" t="s">
        <v>521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161</v>
      </c>
      <c r="AU331" s="17" t="s">
        <v>89</v>
      </c>
    </row>
    <row r="332" s="12" customFormat="1" ht="22.8" customHeight="1">
      <c r="A332" s="12"/>
      <c r="B332" s="203"/>
      <c r="C332" s="204"/>
      <c r="D332" s="205" t="s">
        <v>78</v>
      </c>
      <c r="E332" s="217" t="s">
        <v>522</v>
      </c>
      <c r="F332" s="217" t="s">
        <v>523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SUM(P333:P377)</f>
        <v>0</v>
      </c>
      <c r="Q332" s="211"/>
      <c r="R332" s="212">
        <f>SUM(R333:R377)</f>
        <v>0</v>
      </c>
      <c r="S332" s="211"/>
      <c r="T332" s="213">
        <f>SUM(T333:T377)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87</v>
      </c>
      <c r="AT332" s="215" t="s">
        <v>78</v>
      </c>
      <c r="AU332" s="215" t="s">
        <v>87</v>
      </c>
      <c r="AY332" s="214" t="s">
        <v>127</v>
      </c>
      <c r="BK332" s="216">
        <f>SUM(BK333:BK377)</f>
        <v>0</v>
      </c>
    </row>
    <row r="333" s="2" customFormat="1" ht="21.75" customHeight="1">
      <c r="A333" s="38"/>
      <c r="B333" s="39"/>
      <c r="C333" s="219" t="s">
        <v>524</v>
      </c>
      <c r="D333" s="219" t="s">
        <v>134</v>
      </c>
      <c r="E333" s="220" t="s">
        <v>525</v>
      </c>
      <c r="F333" s="221" t="s">
        <v>526</v>
      </c>
      <c r="G333" s="222" t="s">
        <v>329</v>
      </c>
      <c r="H333" s="223">
        <v>581.50099999999998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44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131</v>
      </c>
      <c r="AT333" s="231" t="s">
        <v>134</v>
      </c>
      <c r="AU333" s="231" t="s">
        <v>89</v>
      </c>
      <c r="AY333" s="17" t="s">
        <v>127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87</v>
      </c>
      <c r="BK333" s="232">
        <f>ROUND(I333*H333,2)</f>
        <v>0</v>
      </c>
      <c r="BL333" s="17" t="s">
        <v>131</v>
      </c>
      <c r="BM333" s="231" t="s">
        <v>527</v>
      </c>
    </row>
    <row r="334" s="2" customFormat="1">
      <c r="A334" s="38"/>
      <c r="B334" s="39"/>
      <c r="C334" s="40"/>
      <c r="D334" s="233" t="s">
        <v>140</v>
      </c>
      <c r="E334" s="40"/>
      <c r="F334" s="234" t="s">
        <v>528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140</v>
      </c>
      <c r="AU334" s="17" t="s">
        <v>89</v>
      </c>
    </row>
    <row r="335" s="13" customFormat="1">
      <c r="A335" s="13"/>
      <c r="B335" s="244"/>
      <c r="C335" s="245"/>
      <c r="D335" s="233" t="s">
        <v>233</v>
      </c>
      <c r="E335" s="246" t="s">
        <v>1</v>
      </c>
      <c r="F335" s="247" t="s">
        <v>529</v>
      </c>
      <c r="G335" s="245"/>
      <c r="H335" s="248">
        <v>410.95999999999998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233</v>
      </c>
      <c r="AU335" s="254" t="s">
        <v>89</v>
      </c>
      <c r="AV335" s="13" t="s">
        <v>89</v>
      </c>
      <c r="AW335" s="13" t="s">
        <v>35</v>
      </c>
      <c r="AX335" s="13" t="s">
        <v>79</v>
      </c>
      <c r="AY335" s="254" t="s">
        <v>127</v>
      </c>
    </row>
    <row r="336" s="14" customFormat="1">
      <c r="A336" s="14"/>
      <c r="B336" s="255"/>
      <c r="C336" s="256"/>
      <c r="D336" s="233" t="s">
        <v>233</v>
      </c>
      <c r="E336" s="257" t="s">
        <v>1</v>
      </c>
      <c r="F336" s="258" t="s">
        <v>530</v>
      </c>
      <c r="G336" s="256"/>
      <c r="H336" s="259">
        <v>410.95999999999998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233</v>
      </c>
      <c r="AU336" s="265" t="s">
        <v>89</v>
      </c>
      <c r="AV336" s="14" t="s">
        <v>149</v>
      </c>
      <c r="AW336" s="14" t="s">
        <v>35</v>
      </c>
      <c r="AX336" s="14" t="s">
        <v>79</v>
      </c>
      <c r="AY336" s="265" t="s">
        <v>127</v>
      </c>
    </row>
    <row r="337" s="13" customFormat="1">
      <c r="A337" s="13"/>
      <c r="B337" s="244"/>
      <c r="C337" s="245"/>
      <c r="D337" s="233" t="s">
        <v>233</v>
      </c>
      <c r="E337" s="246" t="s">
        <v>1</v>
      </c>
      <c r="F337" s="247" t="s">
        <v>531</v>
      </c>
      <c r="G337" s="245"/>
      <c r="H337" s="248">
        <v>132.14099999999999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233</v>
      </c>
      <c r="AU337" s="254" t="s">
        <v>89</v>
      </c>
      <c r="AV337" s="13" t="s">
        <v>89</v>
      </c>
      <c r="AW337" s="13" t="s">
        <v>35</v>
      </c>
      <c r="AX337" s="13" t="s">
        <v>79</v>
      </c>
      <c r="AY337" s="254" t="s">
        <v>127</v>
      </c>
    </row>
    <row r="338" s="14" customFormat="1">
      <c r="A338" s="14"/>
      <c r="B338" s="255"/>
      <c r="C338" s="256"/>
      <c r="D338" s="233" t="s">
        <v>233</v>
      </c>
      <c r="E338" s="257" t="s">
        <v>1</v>
      </c>
      <c r="F338" s="258" t="s">
        <v>248</v>
      </c>
      <c r="G338" s="256"/>
      <c r="H338" s="259">
        <v>132.14099999999999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233</v>
      </c>
      <c r="AU338" s="265" t="s">
        <v>89</v>
      </c>
      <c r="AV338" s="14" t="s">
        <v>149</v>
      </c>
      <c r="AW338" s="14" t="s">
        <v>35</v>
      </c>
      <c r="AX338" s="14" t="s">
        <v>79</v>
      </c>
      <c r="AY338" s="265" t="s">
        <v>127</v>
      </c>
    </row>
    <row r="339" s="13" customFormat="1">
      <c r="A339" s="13"/>
      <c r="B339" s="244"/>
      <c r="C339" s="245"/>
      <c r="D339" s="233" t="s">
        <v>233</v>
      </c>
      <c r="E339" s="246" t="s">
        <v>1</v>
      </c>
      <c r="F339" s="247" t="s">
        <v>532</v>
      </c>
      <c r="G339" s="245"/>
      <c r="H339" s="248">
        <v>12.045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233</v>
      </c>
      <c r="AU339" s="254" t="s">
        <v>89</v>
      </c>
      <c r="AV339" s="13" t="s">
        <v>89</v>
      </c>
      <c r="AW339" s="13" t="s">
        <v>35</v>
      </c>
      <c r="AX339" s="13" t="s">
        <v>79</v>
      </c>
      <c r="AY339" s="254" t="s">
        <v>127</v>
      </c>
    </row>
    <row r="340" s="14" customFormat="1">
      <c r="A340" s="14"/>
      <c r="B340" s="255"/>
      <c r="C340" s="256"/>
      <c r="D340" s="233" t="s">
        <v>233</v>
      </c>
      <c r="E340" s="257" t="s">
        <v>1</v>
      </c>
      <c r="F340" s="258" t="s">
        <v>533</v>
      </c>
      <c r="G340" s="256"/>
      <c r="H340" s="259">
        <v>12.045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233</v>
      </c>
      <c r="AU340" s="265" t="s">
        <v>89</v>
      </c>
      <c r="AV340" s="14" t="s">
        <v>149</v>
      </c>
      <c r="AW340" s="14" t="s">
        <v>35</v>
      </c>
      <c r="AX340" s="14" t="s">
        <v>79</v>
      </c>
      <c r="AY340" s="265" t="s">
        <v>127</v>
      </c>
    </row>
    <row r="341" s="13" customFormat="1">
      <c r="A341" s="13"/>
      <c r="B341" s="244"/>
      <c r="C341" s="245"/>
      <c r="D341" s="233" t="s">
        <v>233</v>
      </c>
      <c r="E341" s="246" t="s">
        <v>1</v>
      </c>
      <c r="F341" s="247" t="s">
        <v>534</v>
      </c>
      <c r="G341" s="245"/>
      <c r="H341" s="248">
        <v>26.355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233</v>
      </c>
      <c r="AU341" s="254" t="s">
        <v>89</v>
      </c>
      <c r="AV341" s="13" t="s">
        <v>89</v>
      </c>
      <c r="AW341" s="13" t="s">
        <v>35</v>
      </c>
      <c r="AX341" s="13" t="s">
        <v>79</v>
      </c>
      <c r="AY341" s="254" t="s">
        <v>127</v>
      </c>
    </row>
    <row r="342" s="14" customFormat="1">
      <c r="A342" s="14"/>
      <c r="B342" s="255"/>
      <c r="C342" s="256"/>
      <c r="D342" s="233" t="s">
        <v>233</v>
      </c>
      <c r="E342" s="257" t="s">
        <v>1</v>
      </c>
      <c r="F342" s="258" t="s">
        <v>535</v>
      </c>
      <c r="G342" s="256"/>
      <c r="H342" s="259">
        <v>26.355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233</v>
      </c>
      <c r="AU342" s="265" t="s">
        <v>89</v>
      </c>
      <c r="AV342" s="14" t="s">
        <v>149</v>
      </c>
      <c r="AW342" s="14" t="s">
        <v>35</v>
      </c>
      <c r="AX342" s="14" t="s">
        <v>79</v>
      </c>
      <c r="AY342" s="265" t="s">
        <v>127</v>
      </c>
    </row>
    <row r="343" s="15" customFormat="1">
      <c r="A343" s="15"/>
      <c r="B343" s="266"/>
      <c r="C343" s="267"/>
      <c r="D343" s="233" t="s">
        <v>233</v>
      </c>
      <c r="E343" s="268" t="s">
        <v>1</v>
      </c>
      <c r="F343" s="269" t="s">
        <v>236</v>
      </c>
      <c r="G343" s="267"/>
      <c r="H343" s="270">
        <v>581.50099999999998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6" t="s">
        <v>233</v>
      </c>
      <c r="AU343" s="276" t="s">
        <v>89</v>
      </c>
      <c r="AV343" s="15" t="s">
        <v>131</v>
      </c>
      <c r="AW343" s="15" t="s">
        <v>35</v>
      </c>
      <c r="AX343" s="15" t="s">
        <v>87</v>
      </c>
      <c r="AY343" s="276" t="s">
        <v>127</v>
      </c>
    </row>
    <row r="344" s="2" customFormat="1" ht="24.15" customHeight="1">
      <c r="A344" s="38"/>
      <c r="B344" s="39"/>
      <c r="C344" s="219" t="s">
        <v>536</v>
      </c>
      <c r="D344" s="219" t="s">
        <v>134</v>
      </c>
      <c r="E344" s="220" t="s">
        <v>537</v>
      </c>
      <c r="F344" s="221" t="s">
        <v>538</v>
      </c>
      <c r="G344" s="222" t="s">
        <v>329</v>
      </c>
      <c r="H344" s="223">
        <v>11630.1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44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131</v>
      </c>
      <c r="AT344" s="231" t="s">
        <v>134</v>
      </c>
      <c r="AU344" s="231" t="s">
        <v>89</v>
      </c>
      <c r="AY344" s="17" t="s">
        <v>127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87</v>
      </c>
      <c r="BK344" s="232">
        <f>ROUND(I344*H344,2)</f>
        <v>0</v>
      </c>
      <c r="BL344" s="17" t="s">
        <v>131</v>
      </c>
      <c r="BM344" s="231" t="s">
        <v>539</v>
      </c>
    </row>
    <row r="345" s="2" customFormat="1">
      <c r="A345" s="38"/>
      <c r="B345" s="39"/>
      <c r="C345" s="40"/>
      <c r="D345" s="233" t="s">
        <v>140</v>
      </c>
      <c r="E345" s="40"/>
      <c r="F345" s="234" t="s">
        <v>540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140</v>
      </c>
      <c r="AU345" s="17" t="s">
        <v>89</v>
      </c>
    </row>
    <row r="346" s="13" customFormat="1">
      <c r="A346" s="13"/>
      <c r="B346" s="244"/>
      <c r="C346" s="245"/>
      <c r="D346" s="233" t="s">
        <v>233</v>
      </c>
      <c r="E346" s="246" t="s">
        <v>1</v>
      </c>
      <c r="F346" s="247" t="s">
        <v>541</v>
      </c>
      <c r="G346" s="245"/>
      <c r="H346" s="248">
        <v>11630.1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233</v>
      </c>
      <c r="AU346" s="254" t="s">
        <v>89</v>
      </c>
      <c r="AV346" s="13" t="s">
        <v>89</v>
      </c>
      <c r="AW346" s="13" t="s">
        <v>35</v>
      </c>
      <c r="AX346" s="13" t="s">
        <v>79</v>
      </c>
      <c r="AY346" s="254" t="s">
        <v>127</v>
      </c>
    </row>
    <row r="347" s="14" customFormat="1">
      <c r="A347" s="14"/>
      <c r="B347" s="255"/>
      <c r="C347" s="256"/>
      <c r="D347" s="233" t="s">
        <v>233</v>
      </c>
      <c r="E347" s="257" t="s">
        <v>1</v>
      </c>
      <c r="F347" s="258" t="s">
        <v>542</v>
      </c>
      <c r="G347" s="256"/>
      <c r="H347" s="259">
        <v>11630.1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233</v>
      </c>
      <c r="AU347" s="265" t="s">
        <v>89</v>
      </c>
      <c r="AV347" s="14" t="s">
        <v>149</v>
      </c>
      <c r="AW347" s="14" t="s">
        <v>35</v>
      </c>
      <c r="AX347" s="14" t="s">
        <v>87</v>
      </c>
      <c r="AY347" s="265" t="s">
        <v>127</v>
      </c>
    </row>
    <row r="348" s="2" customFormat="1" ht="21.75" customHeight="1">
      <c r="A348" s="38"/>
      <c r="B348" s="39"/>
      <c r="C348" s="219" t="s">
        <v>543</v>
      </c>
      <c r="D348" s="219" t="s">
        <v>134</v>
      </c>
      <c r="E348" s="220" t="s">
        <v>544</v>
      </c>
      <c r="F348" s="221" t="s">
        <v>545</v>
      </c>
      <c r="G348" s="222" t="s">
        <v>329</v>
      </c>
      <c r="H348" s="223">
        <v>60.979999999999997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44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131</v>
      </c>
      <c r="AT348" s="231" t="s">
        <v>134</v>
      </c>
      <c r="AU348" s="231" t="s">
        <v>89</v>
      </c>
      <c r="AY348" s="17" t="s">
        <v>127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87</v>
      </c>
      <c r="BK348" s="232">
        <f>ROUND(I348*H348,2)</f>
        <v>0</v>
      </c>
      <c r="BL348" s="17" t="s">
        <v>131</v>
      </c>
      <c r="BM348" s="231" t="s">
        <v>546</v>
      </c>
    </row>
    <row r="349" s="2" customFormat="1">
      <c r="A349" s="38"/>
      <c r="B349" s="39"/>
      <c r="C349" s="40"/>
      <c r="D349" s="233" t="s">
        <v>140</v>
      </c>
      <c r="E349" s="40"/>
      <c r="F349" s="234" t="s">
        <v>547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140</v>
      </c>
      <c r="AU349" s="17" t="s">
        <v>89</v>
      </c>
    </row>
    <row r="350" s="13" customFormat="1">
      <c r="A350" s="13"/>
      <c r="B350" s="244"/>
      <c r="C350" s="245"/>
      <c r="D350" s="233" t="s">
        <v>233</v>
      </c>
      <c r="E350" s="246" t="s">
        <v>1</v>
      </c>
      <c r="F350" s="247" t="s">
        <v>548</v>
      </c>
      <c r="G350" s="245"/>
      <c r="H350" s="248">
        <v>27.434999999999999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233</v>
      </c>
      <c r="AU350" s="254" t="s">
        <v>89</v>
      </c>
      <c r="AV350" s="13" t="s">
        <v>89</v>
      </c>
      <c r="AW350" s="13" t="s">
        <v>35</v>
      </c>
      <c r="AX350" s="13" t="s">
        <v>79</v>
      </c>
      <c r="AY350" s="254" t="s">
        <v>127</v>
      </c>
    </row>
    <row r="351" s="14" customFormat="1">
      <c r="A351" s="14"/>
      <c r="B351" s="255"/>
      <c r="C351" s="256"/>
      <c r="D351" s="233" t="s">
        <v>233</v>
      </c>
      <c r="E351" s="257" t="s">
        <v>1</v>
      </c>
      <c r="F351" s="258" t="s">
        <v>251</v>
      </c>
      <c r="G351" s="256"/>
      <c r="H351" s="259">
        <v>27.434999999999999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233</v>
      </c>
      <c r="AU351" s="265" t="s">
        <v>89</v>
      </c>
      <c r="AV351" s="14" t="s">
        <v>149</v>
      </c>
      <c r="AW351" s="14" t="s">
        <v>35</v>
      </c>
      <c r="AX351" s="14" t="s">
        <v>79</v>
      </c>
      <c r="AY351" s="265" t="s">
        <v>127</v>
      </c>
    </row>
    <row r="352" s="13" customFormat="1">
      <c r="A352" s="13"/>
      <c r="B352" s="244"/>
      <c r="C352" s="245"/>
      <c r="D352" s="233" t="s">
        <v>233</v>
      </c>
      <c r="E352" s="246" t="s">
        <v>1</v>
      </c>
      <c r="F352" s="247" t="s">
        <v>549</v>
      </c>
      <c r="G352" s="245"/>
      <c r="H352" s="248">
        <v>17.425000000000001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233</v>
      </c>
      <c r="AU352" s="254" t="s">
        <v>89</v>
      </c>
      <c r="AV352" s="13" t="s">
        <v>89</v>
      </c>
      <c r="AW352" s="13" t="s">
        <v>35</v>
      </c>
      <c r="AX352" s="13" t="s">
        <v>79</v>
      </c>
      <c r="AY352" s="254" t="s">
        <v>127</v>
      </c>
    </row>
    <row r="353" s="14" customFormat="1">
      <c r="A353" s="14"/>
      <c r="B353" s="255"/>
      <c r="C353" s="256"/>
      <c r="D353" s="233" t="s">
        <v>233</v>
      </c>
      <c r="E353" s="257" t="s">
        <v>1</v>
      </c>
      <c r="F353" s="258" t="s">
        <v>550</v>
      </c>
      <c r="G353" s="256"/>
      <c r="H353" s="259">
        <v>17.425000000000001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233</v>
      </c>
      <c r="AU353" s="265" t="s">
        <v>89</v>
      </c>
      <c r="AV353" s="14" t="s">
        <v>149</v>
      </c>
      <c r="AW353" s="14" t="s">
        <v>35</v>
      </c>
      <c r="AX353" s="14" t="s">
        <v>79</v>
      </c>
      <c r="AY353" s="265" t="s">
        <v>127</v>
      </c>
    </row>
    <row r="354" s="13" customFormat="1">
      <c r="A354" s="13"/>
      <c r="B354" s="244"/>
      <c r="C354" s="245"/>
      <c r="D354" s="233" t="s">
        <v>233</v>
      </c>
      <c r="E354" s="246" t="s">
        <v>1</v>
      </c>
      <c r="F354" s="247" t="s">
        <v>551</v>
      </c>
      <c r="G354" s="245"/>
      <c r="H354" s="248">
        <v>16.120000000000001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233</v>
      </c>
      <c r="AU354" s="254" t="s">
        <v>89</v>
      </c>
      <c r="AV354" s="13" t="s">
        <v>89</v>
      </c>
      <c r="AW354" s="13" t="s">
        <v>35</v>
      </c>
      <c r="AX354" s="13" t="s">
        <v>79</v>
      </c>
      <c r="AY354" s="254" t="s">
        <v>127</v>
      </c>
    </row>
    <row r="355" s="14" customFormat="1">
      <c r="A355" s="14"/>
      <c r="B355" s="255"/>
      <c r="C355" s="256"/>
      <c r="D355" s="233" t="s">
        <v>233</v>
      </c>
      <c r="E355" s="257" t="s">
        <v>1</v>
      </c>
      <c r="F355" s="258" t="s">
        <v>552</v>
      </c>
      <c r="G355" s="256"/>
      <c r="H355" s="259">
        <v>16.120000000000001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233</v>
      </c>
      <c r="AU355" s="265" t="s">
        <v>89</v>
      </c>
      <c r="AV355" s="14" t="s">
        <v>149</v>
      </c>
      <c r="AW355" s="14" t="s">
        <v>35</v>
      </c>
      <c r="AX355" s="14" t="s">
        <v>79</v>
      </c>
      <c r="AY355" s="265" t="s">
        <v>127</v>
      </c>
    </row>
    <row r="356" s="15" customFormat="1">
      <c r="A356" s="15"/>
      <c r="B356" s="266"/>
      <c r="C356" s="267"/>
      <c r="D356" s="233" t="s">
        <v>233</v>
      </c>
      <c r="E356" s="268" t="s">
        <v>1</v>
      </c>
      <c r="F356" s="269" t="s">
        <v>236</v>
      </c>
      <c r="G356" s="267"/>
      <c r="H356" s="270">
        <v>60.980000000000004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233</v>
      </c>
      <c r="AU356" s="276" t="s">
        <v>89</v>
      </c>
      <c r="AV356" s="15" t="s">
        <v>131</v>
      </c>
      <c r="AW356" s="15" t="s">
        <v>35</v>
      </c>
      <c r="AX356" s="15" t="s">
        <v>87</v>
      </c>
      <c r="AY356" s="276" t="s">
        <v>127</v>
      </c>
    </row>
    <row r="357" s="2" customFormat="1" ht="24.15" customHeight="1">
      <c r="A357" s="38"/>
      <c r="B357" s="39"/>
      <c r="C357" s="219" t="s">
        <v>553</v>
      </c>
      <c r="D357" s="219" t="s">
        <v>134</v>
      </c>
      <c r="E357" s="220" t="s">
        <v>554</v>
      </c>
      <c r="F357" s="221" t="s">
        <v>555</v>
      </c>
      <c r="G357" s="222" t="s">
        <v>329</v>
      </c>
      <c r="H357" s="223">
        <v>1219.5999999999999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44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131</v>
      </c>
      <c r="AT357" s="231" t="s">
        <v>134</v>
      </c>
      <c r="AU357" s="231" t="s">
        <v>89</v>
      </c>
      <c r="AY357" s="17" t="s">
        <v>127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87</v>
      </c>
      <c r="BK357" s="232">
        <f>ROUND(I357*H357,2)</f>
        <v>0</v>
      </c>
      <c r="BL357" s="17" t="s">
        <v>131</v>
      </c>
      <c r="BM357" s="231" t="s">
        <v>556</v>
      </c>
    </row>
    <row r="358" s="2" customFormat="1">
      <c r="A358" s="38"/>
      <c r="B358" s="39"/>
      <c r="C358" s="40"/>
      <c r="D358" s="233" t="s">
        <v>140</v>
      </c>
      <c r="E358" s="40"/>
      <c r="F358" s="234" t="s">
        <v>540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140</v>
      </c>
      <c r="AU358" s="17" t="s">
        <v>89</v>
      </c>
    </row>
    <row r="359" s="13" customFormat="1">
      <c r="A359" s="13"/>
      <c r="B359" s="244"/>
      <c r="C359" s="245"/>
      <c r="D359" s="233" t="s">
        <v>233</v>
      </c>
      <c r="E359" s="246" t="s">
        <v>1</v>
      </c>
      <c r="F359" s="247" t="s">
        <v>557</v>
      </c>
      <c r="G359" s="245"/>
      <c r="H359" s="248">
        <v>1219.5999999999999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233</v>
      </c>
      <c r="AU359" s="254" t="s">
        <v>89</v>
      </c>
      <c r="AV359" s="13" t="s">
        <v>89</v>
      </c>
      <c r="AW359" s="13" t="s">
        <v>35</v>
      </c>
      <c r="AX359" s="13" t="s">
        <v>79</v>
      </c>
      <c r="AY359" s="254" t="s">
        <v>127</v>
      </c>
    </row>
    <row r="360" s="14" customFormat="1">
      <c r="A360" s="14"/>
      <c r="B360" s="255"/>
      <c r="C360" s="256"/>
      <c r="D360" s="233" t="s">
        <v>233</v>
      </c>
      <c r="E360" s="257" t="s">
        <v>1</v>
      </c>
      <c r="F360" s="258" t="s">
        <v>235</v>
      </c>
      <c r="G360" s="256"/>
      <c r="H360" s="259">
        <v>1219.5999999999999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233</v>
      </c>
      <c r="AU360" s="265" t="s">
        <v>89</v>
      </c>
      <c r="AV360" s="14" t="s">
        <v>149</v>
      </c>
      <c r="AW360" s="14" t="s">
        <v>35</v>
      </c>
      <c r="AX360" s="14" t="s">
        <v>87</v>
      </c>
      <c r="AY360" s="265" t="s">
        <v>127</v>
      </c>
    </row>
    <row r="361" s="2" customFormat="1" ht="37.8" customHeight="1">
      <c r="A361" s="38"/>
      <c r="B361" s="39"/>
      <c r="C361" s="219" t="s">
        <v>558</v>
      </c>
      <c r="D361" s="219" t="s">
        <v>134</v>
      </c>
      <c r="E361" s="220" t="s">
        <v>559</v>
      </c>
      <c r="F361" s="221" t="s">
        <v>560</v>
      </c>
      <c r="G361" s="222" t="s">
        <v>329</v>
      </c>
      <c r="H361" s="223">
        <v>26.355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44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131</v>
      </c>
      <c r="AT361" s="231" t="s">
        <v>134</v>
      </c>
      <c r="AU361" s="231" t="s">
        <v>89</v>
      </c>
      <c r="AY361" s="17" t="s">
        <v>127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87</v>
      </c>
      <c r="BK361" s="232">
        <f>ROUND(I361*H361,2)</f>
        <v>0</v>
      </c>
      <c r="BL361" s="17" t="s">
        <v>131</v>
      </c>
      <c r="BM361" s="231" t="s">
        <v>561</v>
      </c>
    </row>
    <row r="362" s="2" customFormat="1">
      <c r="A362" s="38"/>
      <c r="B362" s="39"/>
      <c r="C362" s="40"/>
      <c r="D362" s="233" t="s">
        <v>140</v>
      </c>
      <c r="E362" s="40"/>
      <c r="F362" s="234" t="s">
        <v>562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140</v>
      </c>
      <c r="AU362" s="17" t="s">
        <v>89</v>
      </c>
    </row>
    <row r="363" s="2" customFormat="1">
      <c r="A363" s="38"/>
      <c r="B363" s="39"/>
      <c r="C363" s="40"/>
      <c r="D363" s="238" t="s">
        <v>161</v>
      </c>
      <c r="E363" s="40"/>
      <c r="F363" s="239" t="s">
        <v>563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161</v>
      </c>
      <c r="AU363" s="17" t="s">
        <v>89</v>
      </c>
    </row>
    <row r="364" s="2" customFormat="1" ht="37.8" customHeight="1">
      <c r="A364" s="38"/>
      <c r="B364" s="39"/>
      <c r="C364" s="219" t="s">
        <v>564</v>
      </c>
      <c r="D364" s="219" t="s">
        <v>134</v>
      </c>
      <c r="E364" s="220" t="s">
        <v>565</v>
      </c>
      <c r="F364" s="221" t="s">
        <v>566</v>
      </c>
      <c r="G364" s="222" t="s">
        <v>329</v>
      </c>
      <c r="H364" s="223">
        <v>12.045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44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131</v>
      </c>
      <c r="AT364" s="231" t="s">
        <v>134</v>
      </c>
      <c r="AU364" s="231" t="s">
        <v>89</v>
      </c>
      <c r="AY364" s="17" t="s">
        <v>127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87</v>
      </c>
      <c r="BK364" s="232">
        <f>ROUND(I364*H364,2)</f>
        <v>0</v>
      </c>
      <c r="BL364" s="17" t="s">
        <v>131</v>
      </c>
      <c r="BM364" s="231" t="s">
        <v>567</v>
      </c>
    </row>
    <row r="365" s="2" customFormat="1">
      <c r="A365" s="38"/>
      <c r="B365" s="39"/>
      <c r="C365" s="40"/>
      <c r="D365" s="233" t="s">
        <v>140</v>
      </c>
      <c r="E365" s="40"/>
      <c r="F365" s="234" t="s">
        <v>568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140</v>
      </c>
      <c r="AU365" s="17" t="s">
        <v>89</v>
      </c>
    </row>
    <row r="366" s="2" customFormat="1">
      <c r="A366" s="38"/>
      <c r="B366" s="39"/>
      <c r="C366" s="40"/>
      <c r="D366" s="238" t="s">
        <v>161</v>
      </c>
      <c r="E366" s="40"/>
      <c r="F366" s="239" t="s">
        <v>569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161</v>
      </c>
      <c r="AU366" s="17" t="s">
        <v>89</v>
      </c>
    </row>
    <row r="367" s="13" customFormat="1">
      <c r="A367" s="13"/>
      <c r="B367" s="244"/>
      <c r="C367" s="245"/>
      <c r="D367" s="233" t="s">
        <v>233</v>
      </c>
      <c r="E367" s="246" t="s">
        <v>1</v>
      </c>
      <c r="F367" s="247" t="s">
        <v>532</v>
      </c>
      <c r="G367" s="245"/>
      <c r="H367" s="248">
        <v>12.045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233</v>
      </c>
      <c r="AU367" s="254" t="s">
        <v>89</v>
      </c>
      <c r="AV367" s="13" t="s">
        <v>89</v>
      </c>
      <c r="AW367" s="13" t="s">
        <v>35</v>
      </c>
      <c r="AX367" s="13" t="s">
        <v>87</v>
      </c>
      <c r="AY367" s="254" t="s">
        <v>127</v>
      </c>
    </row>
    <row r="368" s="2" customFormat="1" ht="44.25" customHeight="1">
      <c r="A368" s="38"/>
      <c r="B368" s="39"/>
      <c r="C368" s="219" t="s">
        <v>570</v>
      </c>
      <c r="D368" s="219" t="s">
        <v>134</v>
      </c>
      <c r="E368" s="220" t="s">
        <v>571</v>
      </c>
      <c r="F368" s="221" t="s">
        <v>336</v>
      </c>
      <c r="G368" s="222" t="s">
        <v>329</v>
      </c>
      <c r="H368" s="223">
        <v>410.95999999999998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44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131</v>
      </c>
      <c r="AT368" s="231" t="s">
        <v>134</v>
      </c>
      <c r="AU368" s="231" t="s">
        <v>89</v>
      </c>
      <c r="AY368" s="17" t="s">
        <v>127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87</v>
      </c>
      <c r="BK368" s="232">
        <f>ROUND(I368*H368,2)</f>
        <v>0</v>
      </c>
      <c r="BL368" s="17" t="s">
        <v>131</v>
      </c>
      <c r="BM368" s="231" t="s">
        <v>572</v>
      </c>
    </row>
    <row r="369" s="2" customFormat="1">
      <c r="A369" s="38"/>
      <c r="B369" s="39"/>
      <c r="C369" s="40"/>
      <c r="D369" s="233" t="s">
        <v>140</v>
      </c>
      <c r="E369" s="40"/>
      <c r="F369" s="234" t="s">
        <v>336</v>
      </c>
      <c r="G369" s="40"/>
      <c r="H369" s="40"/>
      <c r="I369" s="235"/>
      <c r="J369" s="40"/>
      <c r="K369" s="40"/>
      <c r="L369" s="44"/>
      <c r="M369" s="236"/>
      <c r="N369" s="23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140</v>
      </c>
      <c r="AU369" s="17" t="s">
        <v>89</v>
      </c>
    </row>
    <row r="370" s="2" customFormat="1">
      <c r="A370" s="38"/>
      <c r="B370" s="39"/>
      <c r="C370" s="40"/>
      <c r="D370" s="238" t="s">
        <v>161</v>
      </c>
      <c r="E370" s="40"/>
      <c r="F370" s="239" t="s">
        <v>573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161</v>
      </c>
      <c r="AU370" s="17" t="s">
        <v>89</v>
      </c>
    </row>
    <row r="371" s="13" customFormat="1">
      <c r="A371" s="13"/>
      <c r="B371" s="244"/>
      <c r="C371" s="245"/>
      <c r="D371" s="233" t="s">
        <v>233</v>
      </c>
      <c r="E371" s="246" t="s">
        <v>1</v>
      </c>
      <c r="F371" s="247" t="s">
        <v>529</v>
      </c>
      <c r="G371" s="245"/>
      <c r="H371" s="248">
        <v>410.95999999999998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233</v>
      </c>
      <c r="AU371" s="254" t="s">
        <v>89</v>
      </c>
      <c r="AV371" s="13" t="s">
        <v>89</v>
      </c>
      <c r="AW371" s="13" t="s">
        <v>35</v>
      </c>
      <c r="AX371" s="13" t="s">
        <v>79</v>
      </c>
      <c r="AY371" s="254" t="s">
        <v>127</v>
      </c>
    </row>
    <row r="372" s="14" customFormat="1">
      <c r="A372" s="14"/>
      <c r="B372" s="255"/>
      <c r="C372" s="256"/>
      <c r="D372" s="233" t="s">
        <v>233</v>
      </c>
      <c r="E372" s="257" t="s">
        <v>1</v>
      </c>
      <c r="F372" s="258" t="s">
        <v>235</v>
      </c>
      <c r="G372" s="256"/>
      <c r="H372" s="259">
        <v>410.95999999999998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233</v>
      </c>
      <c r="AU372" s="265" t="s">
        <v>89</v>
      </c>
      <c r="AV372" s="14" t="s">
        <v>149</v>
      </c>
      <c r="AW372" s="14" t="s">
        <v>35</v>
      </c>
      <c r="AX372" s="14" t="s">
        <v>87</v>
      </c>
      <c r="AY372" s="265" t="s">
        <v>127</v>
      </c>
    </row>
    <row r="373" s="2" customFormat="1" ht="44.25" customHeight="1">
      <c r="A373" s="38"/>
      <c r="B373" s="39"/>
      <c r="C373" s="219" t="s">
        <v>254</v>
      </c>
      <c r="D373" s="219" t="s">
        <v>134</v>
      </c>
      <c r="E373" s="220" t="s">
        <v>574</v>
      </c>
      <c r="F373" s="221" t="s">
        <v>575</v>
      </c>
      <c r="G373" s="222" t="s">
        <v>329</v>
      </c>
      <c r="H373" s="223">
        <v>132.14099999999999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44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131</v>
      </c>
      <c r="AT373" s="231" t="s">
        <v>134</v>
      </c>
      <c r="AU373" s="231" t="s">
        <v>89</v>
      </c>
      <c r="AY373" s="17" t="s">
        <v>127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87</v>
      </c>
      <c r="BK373" s="232">
        <f>ROUND(I373*H373,2)</f>
        <v>0</v>
      </c>
      <c r="BL373" s="17" t="s">
        <v>131</v>
      </c>
      <c r="BM373" s="231" t="s">
        <v>576</v>
      </c>
    </row>
    <row r="374" s="2" customFormat="1">
      <c r="A374" s="38"/>
      <c r="B374" s="39"/>
      <c r="C374" s="40"/>
      <c r="D374" s="233" t="s">
        <v>140</v>
      </c>
      <c r="E374" s="40"/>
      <c r="F374" s="234" t="s">
        <v>575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140</v>
      </c>
      <c r="AU374" s="17" t="s">
        <v>89</v>
      </c>
    </row>
    <row r="375" s="2" customFormat="1">
      <c r="A375" s="38"/>
      <c r="B375" s="39"/>
      <c r="C375" s="40"/>
      <c r="D375" s="238" t="s">
        <v>161</v>
      </c>
      <c r="E375" s="40"/>
      <c r="F375" s="239" t="s">
        <v>577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161</v>
      </c>
      <c r="AU375" s="17" t="s">
        <v>89</v>
      </c>
    </row>
    <row r="376" s="13" customFormat="1">
      <c r="A376" s="13"/>
      <c r="B376" s="244"/>
      <c r="C376" s="245"/>
      <c r="D376" s="233" t="s">
        <v>233</v>
      </c>
      <c r="E376" s="246" t="s">
        <v>1</v>
      </c>
      <c r="F376" s="247" t="s">
        <v>531</v>
      </c>
      <c r="G376" s="245"/>
      <c r="H376" s="248">
        <v>132.14099999999999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233</v>
      </c>
      <c r="AU376" s="254" t="s">
        <v>89</v>
      </c>
      <c r="AV376" s="13" t="s">
        <v>89</v>
      </c>
      <c r="AW376" s="13" t="s">
        <v>35</v>
      </c>
      <c r="AX376" s="13" t="s">
        <v>79</v>
      </c>
      <c r="AY376" s="254" t="s">
        <v>127</v>
      </c>
    </row>
    <row r="377" s="14" customFormat="1">
      <c r="A377" s="14"/>
      <c r="B377" s="255"/>
      <c r="C377" s="256"/>
      <c r="D377" s="233" t="s">
        <v>233</v>
      </c>
      <c r="E377" s="257" t="s">
        <v>1</v>
      </c>
      <c r="F377" s="258" t="s">
        <v>235</v>
      </c>
      <c r="G377" s="256"/>
      <c r="H377" s="259">
        <v>132.14099999999999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233</v>
      </c>
      <c r="AU377" s="265" t="s">
        <v>89</v>
      </c>
      <c r="AV377" s="14" t="s">
        <v>149</v>
      </c>
      <c r="AW377" s="14" t="s">
        <v>35</v>
      </c>
      <c r="AX377" s="14" t="s">
        <v>87</v>
      </c>
      <c r="AY377" s="265" t="s">
        <v>127</v>
      </c>
    </row>
    <row r="378" s="12" customFormat="1" ht="22.8" customHeight="1">
      <c r="A378" s="12"/>
      <c r="B378" s="203"/>
      <c r="C378" s="204"/>
      <c r="D378" s="205" t="s">
        <v>78</v>
      </c>
      <c r="E378" s="217" t="s">
        <v>578</v>
      </c>
      <c r="F378" s="217" t="s">
        <v>579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SUM(P379:P380)</f>
        <v>0</v>
      </c>
      <c r="Q378" s="211"/>
      <c r="R378" s="212">
        <f>SUM(R379:R380)</f>
        <v>0</v>
      </c>
      <c r="S378" s="211"/>
      <c r="T378" s="213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87</v>
      </c>
      <c r="AT378" s="215" t="s">
        <v>78</v>
      </c>
      <c r="AU378" s="215" t="s">
        <v>87</v>
      </c>
      <c r="AY378" s="214" t="s">
        <v>127</v>
      </c>
      <c r="BK378" s="216">
        <f>SUM(BK379:BK380)</f>
        <v>0</v>
      </c>
    </row>
    <row r="379" s="2" customFormat="1" ht="24.15" customHeight="1">
      <c r="A379" s="38"/>
      <c r="B379" s="39"/>
      <c r="C379" s="219" t="s">
        <v>580</v>
      </c>
      <c r="D379" s="219" t="s">
        <v>134</v>
      </c>
      <c r="E379" s="220" t="s">
        <v>581</v>
      </c>
      <c r="F379" s="221" t="s">
        <v>582</v>
      </c>
      <c r="G379" s="222" t="s">
        <v>329</v>
      </c>
      <c r="H379" s="223">
        <v>739.84000000000003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44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131</v>
      </c>
      <c r="AT379" s="231" t="s">
        <v>134</v>
      </c>
      <c r="AU379" s="231" t="s">
        <v>89</v>
      </c>
      <c r="AY379" s="17" t="s">
        <v>127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87</v>
      </c>
      <c r="BK379" s="232">
        <f>ROUND(I379*H379,2)</f>
        <v>0</v>
      </c>
      <c r="BL379" s="17" t="s">
        <v>131</v>
      </c>
      <c r="BM379" s="231" t="s">
        <v>583</v>
      </c>
    </row>
    <row r="380" s="2" customFormat="1">
      <c r="A380" s="38"/>
      <c r="B380" s="39"/>
      <c r="C380" s="40"/>
      <c r="D380" s="233" t="s">
        <v>140</v>
      </c>
      <c r="E380" s="40"/>
      <c r="F380" s="234" t="s">
        <v>584</v>
      </c>
      <c r="G380" s="40"/>
      <c r="H380" s="40"/>
      <c r="I380" s="235"/>
      <c r="J380" s="40"/>
      <c r="K380" s="40"/>
      <c r="L380" s="44"/>
      <c r="M380" s="236"/>
      <c r="N380" s="23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140</v>
      </c>
      <c r="AU380" s="17" t="s">
        <v>89</v>
      </c>
    </row>
    <row r="381" s="12" customFormat="1" ht="25.92" customHeight="1">
      <c r="A381" s="12"/>
      <c r="B381" s="203"/>
      <c r="C381" s="204"/>
      <c r="D381" s="205" t="s">
        <v>78</v>
      </c>
      <c r="E381" s="206" t="s">
        <v>585</v>
      </c>
      <c r="F381" s="206" t="s">
        <v>586</v>
      </c>
      <c r="G381" s="204"/>
      <c r="H381" s="204"/>
      <c r="I381" s="207"/>
      <c r="J381" s="208">
        <f>BK381</f>
        <v>0</v>
      </c>
      <c r="K381" s="204"/>
      <c r="L381" s="209"/>
      <c r="M381" s="210"/>
      <c r="N381" s="211"/>
      <c r="O381" s="211"/>
      <c r="P381" s="212">
        <v>0</v>
      </c>
      <c r="Q381" s="211"/>
      <c r="R381" s="212">
        <v>0</v>
      </c>
      <c r="S381" s="211"/>
      <c r="T381" s="213"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89</v>
      </c>
      <c r="AT381" s="215" t="s">
        <v>78</v>
      </c>
      <c r="AU381" s="215" t="s">
        <v>79</v>
      </c>
      <c r="AY381" s="214" t="s">
        <v>127</v>
      </c>
      <c r="BK381" s="216">
        <v>0</v>
      </c>
    </row>
    <row r="382" s="12" customFormat="1" ht="25.92" customHeight="1">
      <c r="A382" s="12"/>
      <c r="B382" s="203"/>
      <c r="C382" s="204"/>
      <c r="D382" s="205" t="s">
        <v>78</v>
      </c>
      <c r="E382" s="206" t="s">
        <v>326</v>
      </c>
      <c r="F382" s="206" t="s">
        <v>587</v>
      </c>
      <c r="G382" s="204"/>
      <c r="H382" s="204"/>
      <c r="I382" s="207"/>
      <c r="J382" s="208">
        <f>BK382</f>
        <v>0</v>
      </c>
      <c r="K382" s="204"/>
      <c r="L382" s="209"/>
      <c r="M382" s="288"/>
      <c r="N382" s="289"/>
      <c r="O382" s="289"/>
      <c r="P382" s="290">
        <v>0</v>
      </c>
      <c r="Q382" s="289"/>
      <c r="R382" s="290">
        <v>0</v>
      </c>
      <c r="S382" s="289"/>
      <c r="T382" s="291"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149</v>
      </c>
      <c r="AT382" s="215" t="s">
        <v>78</v>
      </c>
      <c r="AU382" s="215" t="s">
        <v>79</v>
      </c>
      <c r="AY382" s="214" t="s">
        <v>127</v>
      </c>
      <c r="BK382" s="216">
        <v>0</v>
      </c>
    </row>
    <row r="383" s="2" customFormat="1" ht="6.96" customHeight="1">
      <c r="A383" s="38"/>
      <c r="B383" s="66"/>
      <c r="C383" s="67"/>
      <c r="D383" s="67"/>
      <c r="E383" s="67"/>
      <c r="F383" s="67"/>
      <c r="G383" s="67"/>
      <c r="H383" s="67"/>
      <c r="I383" s="67"/>
      <c r="J383" s="67"/>
      <c r="K383" s="67"/>
      <c r="L383" s="44"/>
      <c r="M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</sheetData>
  <sheetProtection sheet="1" autoFilter="0" formatColumns="0" formatRows="0" objects="1" scenarios="1" spinCount="100000" saltValue="2jBGM3d2gjsdc9pMRIHMCneK2CenRTuLgx7q/ZFaYEtsCQg8R5A3Xwvg5oV4V58Y33jFd64LsyMVPqinMenw8A==" hashValue="TDJ9dT6tuawpHVRjtsmdnTZp13b9xmWfOw3r2eoDjbl7D8SVwofpJcrwHquwPQApgueJD3rB+LmWJqZRy/B71Q==" algorithmName="SHA-512" password="CC35"/>
  <autoFilter ref="C124:K38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3_01/111209111"/>
    <hyperlink ref="F133" r:id="rId2" display="https://podminky.urs.cz/item/CS_URS_2023_01/111211101"/>
    <hyperlink ref="F147" r:id="rId3" display="https://podminky.urs.cz/item/CS_URS_2024_02/113106195"/>
    <hyperlink ref="F150" r:id="rId4" display="https://podminky.urs.cz/item/CS_URS_2024_02/113107163"/>
    <hyperlink ref="F164" r:id="rId5" display="https://podminky.urs.cz/item/CS_URS_2023_01/113107242"/>
    <hyperlink ref="F167" r:id="rId6" display="https://podminky.urs.cz/item/CS_URS_2024_02/113107335"/>
    <hyperlink ref="F175" r:id="rId7" display="https://podminky.urs.cz/item/CS_URS_2024_02/113202111"/>
    <hyperlink ref="F178" r:id="rId8" display="https://podminky.urs.cz/item/CS_URS_2023_01/122252203"/>
    <hyperlink ref="F181" r:id="rId9" display="https://podminky.urs.cz/item/CS_URS_2023_01/132151103"/>
    <hyperlink ref="F186" r:id="rId10" display="https://podminky.urs.cz/item/CS_URS_2023_01/133151101"/>
    <hyperlink ref="F195" r:id="rId11" display="https://podminky.urs.cz/item/CS_URS_2023_01/162751117"/>
    <hyperlink ref="F201" r:id="rId12" display="https://podminky.urs.cz/item/CS_URS_2023_01/167103101"/>
    <hyperlink ref="F204" r:id="rId13" display="https://podminky.urs.cz/item/CS_URS_2024_02/171152121"/>
    <hyperlink ref="F210" r:id="rId14" display="https://podminky.urs.cz/item/CS_URS_2023_01/171201231"/>
    <hyperlink ref="F215" r:id="rId15" display="https://podminky.urs.cz/item/CS_URS_2023_01/181351113"/>
    <hyperlink ref="F225" r:id="rId16" display="https://podminky.urs.cz/item/CS_URS_2023_01/181951111"/>
    <hyperlink ref="F228" r:id="rId17" display="https://podminky.urs.cz/item/CS_URS_2023_01/181951112"/>
    <hyperlink ref="F233" r:id="rId18" display="https://podminky.urs.cz/item/CS_URS_2023_01/184853511"/>
    <hyperlink ref="F261" r:id="rId19" display="https://podminky.urs.cz/item/CS_URS_2024_02/577155112"/>
    <hyperlink ref="F328" r:id="rId20" display="https://podminky.urs.cz/item/CS_URS_2024_02/966008111"/>
    <hyperlink ref="F331" r:id="rId21" display="https://podminky.urs.cz/item/CS_URS_2023_01/966008311"/>
    <hyperlink ref="F363" r:id="rId22" display="https://podminky.urs.cz/item/CS_URS_2023_01/997221861"/>
    <hyperlink ref="F366" r:id="rId23" display="https://podminky.urs.cz/item/CS_URS_2023_01/997221862"/>
    <hyperlink ref="F370" r:id="rId24" display="https://podminky.urs.cz/item/CS_URS_2023_01/997221873"/>
    <hyperlink ref="F375" r:id="rId25" display="https://podminky.urs.cz/item/CS_URS_2023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hidden="1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 xml:space="preserve">18063-SO-101-Chodník -  Chodník Károvsko Turnov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ROUND((SUM(BE126:BE286)),  2)</f>
        <v>0</v>
      </c>
      <c r="G33" s="38"/>
      <c r="H33" s="38"/>
      <c r="I33" s="155">
        <v>0.20999999999999999</v>
      </c>
      <c r="J33" s="154">
        <f>ROUND(((SUM(BE126:BE286))*I33),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45</v>
      </c>
      <c r="F34" s="154">
        <f>ROUND((SUM(BF126:BF286)),  2)</f>
        <v>0</v>
      </c>
      <c r="G34" s="38"/>
      <c r="H34" s="38"/>
      <c r="I34" s="155">
        <v>0.12</v>
      </c>
      <c r="J34" s="154">
        <f>ROUND(((SUM(BF126:BF286))*I34),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ROUND((SUM(BG126:BG286)),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ROUND((SUM(BH126:BH286)),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ROUND((SUM(BI126:BI286)),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 xml:space="preserve">18063-SO-101-Chodník -  Chodník Károvsko Turnov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18063-SO-301 - 18063-SO-301 - Dešťová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30. 9. 2024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Turnov</v>
      </c>
      <c r="G91" s="40"/>
      <c r="H91" s="40"/>
      <c r="I91" s="32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589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198</v>
      </c>
      <c r="E100" s="188"/>
      <c r="F100" s="188"/>
      <c r="G100" s="188"/>
      <c r="H100" s="188"/>
      <c r="I100" s="188"/>
      <c r="J100" s="189">
        <f>J183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199</v>
      </c>
      <c r="E101" s="188"/>
      <c r="F101" s="188"/>
      <c r="G101" s="188"/>
      <c r="H101" s="188"/>
      <c r="I101" s="188"/>
      <c r="J101" s="189">
        <f>J192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590</v>
      </c>
      <c r="E102" s="188"/>
      <c r="F102" s="188"/>
      <c r="G102" s="188"/>
      <c r="H102" s="188"/>
      <c r="I102" s="188"/>
      <c r="J102" s="189">
        <f>J199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200</v>
      </c>
      <c r="E103" s="188"/>
      <c r="F103" s="188"/>
      <c r="G103" s="188"/>
      <c r="H103" s="188"/>
      <c r="I103" s="188"/>
      <c r="J103" s="189">
        <f>J251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201</v>
      </c>
      <c r="E104" s="188"/>
      <c r="F104" s="188"/>
      <c r="G104" s="188"/>
      <c r="H104" s="188"/>
      <c r="I104" s="188"/>
      <c r="J104" s="189">
        <f>J264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9"/>
      <c r="C105" s="180"/>
      <c r="D105" s="181" t="s">
        <v>204</v>
      </c>
      <c r="E105" s="182"/>
      <c r="F105" s="182"/>
      <c r="G105" s="182"/>
      <c r="H105" s="182"/>
      <c r="I105" s="182"/>
      <c r="J105" s="183">
        <f>J277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5"/>
      <c r="C106" s="186"/>
      <c r="D106" s="187" t="s">
        <v>591</v>
      </c>
      <c r="E106" s="188"/>
      <c r="F106" s="188"/>
      <c r="G106" s="188"/>
      <c r="H106" s="188"/>
      <c r="I106" s="188"/>
      <c r="J106" s="189">
        <f>J278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 xml:space="preserve">18063-SO-101-Chodník -  Chodník Károvsko Turnov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18063-SO-301 - 18063-SO-301 - Dešťová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Turnov</v>
      </c>
      <c r="G120" s="40"/>
      <c r="H120" s="40"/>
      <c r="I120" s="32" t="s">
        <v>22</v>
      </c>
      <c r="J120" s="79" t="str">
        <f>IF(J12="","",J12)</f>
        <v>30. 9. 2024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Turnov</v>
      </c>
      <c r="G122" s="40"/>
      <c r="H122" s="40"/>
      <c r="I122" s="32" t="s">
        <v>31</v>
      </c>
      <c r="J122" s="36" t="str">
        <f>E21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36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113</v>
      </c>
      <c r="D125" s="194" t="s">
        <v>64</v>
      </c>
      <c r="E125" s="194" t="s">
        <v>60</v>
      </c>
      <c r="F125" s="194" t="s">
        <v>61</v>
      </c>
      <c r="G125" s="194" t="s">
        <v>114</v>
      </c>
      <c r="H125" s="194" t="s">
        <v>115</v>
      </c>
      <c r="I125" s="194" t="s">
        <v>116</v>
      </c>
      <c r="J125" s="195" t="s">
        <v>101</v>
      </c>
      <c r="K125" s="196" t="s">
        <v>117</v>
      </c>
      <c r="L125" s="197"/>
      <c r="M125" s="100" t="s">
        <v>1</v>
      </c>
      <c r="N125" s="101" t="s">
        <v>43</v>
      </c>
      <c r="O125" s="101" t="s">
        <v>118</v>
      </c>
      <c r="P125" s="101" t="s">
        <v>119</v>
      </c>
      <c r="Q125" s="101" t="s">
        <v>120</v>
      </c>
      <c r="R125" s="101" t="s">
        <v>121</v>
      </c>
      <c r="S125" s="101" t="s">
        <v>122</v>
      </c>
      <c r="T125" s="102" t="s">
        <v>123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124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P127+P277</f>
        <v>0</v>
      </c>
      <c r="Q126" s="104"/>
      <c r="R126" s="200">
        <f>R127+R277</f>
        <v>114.42759999999998</v>
      </c>
      <c r="S126" s="104"/>
      <c r="T126" s="201">
        <f>T127+T277</f>
        <v>36.620000000000005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103</v>
      </c>
      <c r="BK126" s="202">
        <f>BK127+BK277</f>
        <v>0</v>
      </c>
    </row>
    <row r="127" s="12" customFormat="1" ht="25.92" customHeight="1">
      <c r="A127" s="12"/>
      <c r="B127" s="203"/>
      <c r="C127" s="204"/>
      <c r="D127" s="205" t="s">
        <v>78</v>
      </c>
      <c r="E127" s="206" t="s">
        <v>125</v>
      </c>
      <c r="F127" s="206" t="s">
        <v>126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P128+P178+P183+P192+P199+P251+P264</f>
        <v>0</v>
      </c>
      <c r="Q127" s="211"/>
      <c r="R127" s="212">
        <f>R128+R178+R183+R192+R199+R251+R264</f>
        <v>114.42759999999998</v>
      </c>
      <c r="S127" s="211"/>
      <c r="T127" s="213">
        <f>T128+T178+T183+T192+T199+T251+T264</f>
        <v>36.620000000000005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87</v>
      </c>
      <c r="AT127" s="215" t="s">
        <v>78</v>
      </c>
      <c r="AU127" s="215" t="s">
        <v>79</v>
      </c>
      <c r="AY127" s="214" t="s">
        <v>127</v>
      </c>
      <c r="BK127" s="216">
        <f>BK128+BK178+BK183+BK192+BK199+BK251+BK264</f>
        <v>0</v>
      </c>
    </row>
    <row r="128" s="12" customFormat="1" ht="22.8" customHeight="1">
      <c r="A128" s="12"/>
      <c r="B128" s="203"/>
      <c r="C128" s="204"/>
      <c r="D128" s="205" t="s">
        <v>78</v>
      </c>
      <c r="E128" s="217" t="s">
        <v>87</v>
      </c>
      <c r="F128" s="217" t="s">
        <v>128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SUM(P129:P177)</f>
        <v>0</v>
      </c>
      <c r="Q128" s="211"/>
      <c r="R128" s="212">
        <f>SUM(R129:R177)</f>
        <v>94.387999999999991</v>
      </c>
      <c r="S128" s="211"/>
      <c r="T128" s="213">
        <f>SUM(T129:T177)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87</v>
      </c>
      <c r="AT128" s="215" t="s">
        <v>78</v>
      </c>
      <c r="AU128" s="215" t="s">
        <v>87</v>
      </c>
      <c r="AY128" s="214" t="s">
        <v>127</v>
      </c>
      <c r="BK128" s="216">
        <f>SUM(BK129:BK177)</f>
        <v>0</v>
      </c>
    </row>
    <row r="129" s="2" customFormat="1" ht="24.15" customHeight="1">
      <c r="A129" s="38"/>
      <c r="B129" s="39"/>
      <c r="C129" s="219" t="s">
        <v>87</v>
      </c>
      <c r="D129" s="219" t="s">
        <v>134</v>
      </c>
      <c r="E129" s="220" t="s">
        <v>592</v>
      </c>
      <c r="F129" s="221" t="s">
        <v>593</v>
      </c>
      <c r="G129" s="222" t="s">
        <v>280</v>
      </c>
      <c r="H129" s="223">
        <v>50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44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131</v>
      </c>
      <c r="AT129" s="231" t="s">
        <v>134</v>
      </c>
      <c r="AU129" s="231" t="s">
        <v>89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87</v>
      </c>
      <c r="BK129" s="232">
        <f>ROUND(I129*H129,2)</f>
        <v>0</v>
      </c>
      <c r="BL129" s="17" t="s">
        <v>131</v>
      </c>
      <c r="BM129" s="231" t="s">
        <v>594</v>
      </c>
    </row>
    <row r="130" s="2" customFormat="1">
      <c r="A130" s="38"/>
      <c r="B130" s="39"/>
      <c r="C130" s="40"/>
      <c r="D130" s="233" t="s">
        <v>140</v>
      </c>
      <c r="E130" s="40"/>
      <c r="F130" s="234" t="s">
        <v>595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89</v>
      </c>
    </row>
    <row r="131" s="13" customFormat="1">
      <c r="A131" s="13"/>
      <c r="B131" s="244"/>
      <c r="C131" s="245"/>
      <c r="D131" s="233" t="s">
        <v>233</v>
      </c>
      <c r="E131" s="246" t="s">
        <v>1</v>
      </c>
      <c r="F131" s="247" t="s">
        <v>478</v>
      </c>
      <c r="G131" s="245"/>
      <c r="H131" s="248">
        <v>50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233</v>
      </c>
      <c r="AU131" s="254" t="s">
        <v>89</v>
      </c>
      <c r="AV131" s="13" t="s">
        <v>89</v>
      </c>
      <c r="AW131" s="13" t="s">
        <v>35</v>
      </c>
      <c r="AX131" s="13" t="s">
        <v>79</v>
      </c>
      <c r="AY131" s="254" t="s">
        <v>127</v>
      </c>
    </row>
    <row r="132" s="14" customFormat="1">
      <c r="A132" s="14"/>
      <c r="B132" s="255"/>
      <c r="C132" s="256"/>
      <c r="D132" s="233" t="s">
        <v>233</v>
      </c>
      <c r="E132" s="257" t="s">
        <v>1</v>
      </c>
      <c r="F132" s="258" t="s">
        <v>235</v>
      </c>
      <c r="G132" s="256"/>
      <c r="H132" s="259">
        <v>50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233</v>
      </c>
      <c r="AU132" s="265" t="s">
        <v>89</v>
      </c>
      <c r="AV132" s="14" t="s">
        <v>149</v>
      </c>
      <c r="AW132" s="14" t="s">
        <v>35</v>
      </c>
      <c r="AX132" s="14" t="s">
        <v>87</v>
      </c>
      <c r="AY132" s="265" t="s">
        <v>127</v>
      </c>
    </row>
    <row r="133" s="2" customFormat="1" ht="33" customHeight="1">
      <c r="A133" s="38"/>
      <c r="B133" s="39"/>
      <c r="C133" s="219" t="s">
        <v>89</v>
      </c>
      <c r="D133" s="219" t="s">
        <v>134</v>
      </c>
      <c r="E133" s="220" t="s">
        <v>596</v>
      </c>
      <c r="F133" s="221" t="s">
        <v>597</v>
      </c>
      <c r="G133" s="222" t="s">
        <v>280</v>
      </c>
      <c r="H133" s="223">
        <v>2.8799999999999999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44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131</v>
      </c>
      <c r="AT133" s="231" t="s">
        <v>134</v>
      </c>
      <c r="AU133" s="231" t="s">
        <v>89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87</v>
      </c>
      <c r="BK133" s="232">
        <f>ROUND(I133*H133,2)</f>
        <v>0</v>
      </c>
      <c r="BL133" s="17" t="s">
        <v>131</v>
      </c>
      <c r="BM133" s="231" t="s">
        <v>598</v>
      </c>
    </row>
    <row r="134" s="2" customFormat="1">
      <c r="A134" s="38"/>
      <c r="B134" s="39"/>
      <c r="C134" s="40"/>
      <c r="D134" s="233" t="s">
        <v>140</v>
      </c>
      <c r="E134" s="40"/>
      <c r="F134" s="234" t="s">
        <v>599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89</v>
      </c>
    </row>
    <row r="135" s="2" customFormat="1">
      <c r="A135" s="38"/>
      <c r="B135" s="39"/>
      <c r="C135" s="40"/>
      <c r="D135" s="238" t="s">
        <v>161</v>
      </c>
      <c r="E135" s="40"/>
      <c r="F135" s="239" t="s">
        <v>600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161</v>
      </c>
      <c r="AU135" s="17" t="s">
        <v>89</v>
      </c>
    </row>
    <row r="136" s="13" customFormat="1">
      <c r="A136" s="13"/>
      <c r="B136" s="244"/>
      <c r="C136" s="245"/>
      <c r="D136" s="233" t="s">
        <v>233</v>
      </c>
      <c r="E136" s="246" t="s">
        <v>1</v>
      </c>
      <c r="F136" s="247" t="s">
        <v>601</v>
      </c>
      <c r="G136" s="245"/>
      <c r="H136" s="248">
        <v>2.8799999999999999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233</v>
      </c>
      <c r="AU136" s="254" t="s">
        <v>89</v>
      </c>
      <c r="AV136" s="13" t="s">
        <v>89</v>
      </c>
      <c r="AW136" s="13" t="s">
        <v>35</v>
      </c>
      <c r="AX136" s="13" t="s">
        <v>79</v>
      </c>
      <c r="AY136" s="254" t="s">
        <v>127</v>
      </c>
    </row>
    <row r="137" s="14" customFormat="1">
      <c r="A137" s="14"/>
      <c r="B137" s="255"/>
      <c r="C137" s="256"/>
      <c r="D137" s="233" t="s">
        <v>233</v>
      </c>
      <c r="E137" s="257" t="s">
        <v>1</v>
      </c>
      <c r="F137" s="258" t="s">
        <v>602</v>
      </c>
      <c r="G137" s="256"/>
      <c r="H137" s="259">
        <v>2.8799999999999999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233</v>
      </c>
      <c r="AU137" s="265" t="s">
        <v>89</v>
      </c>
      <c r="AV137" s="14" t="s">
        <v>149</v>
      </c>
      <c r="AW137" s="14" t="s">
        <v>35</v>
      </c>
      <c r="AX137" s="14" t="s">
        <v>87</v>
      </c>
      <c r="AY137" s="265" t="s">
        <v>127</v>
      </c>
    </row>
    <row r="138" s="2" customFormat="1" ht="37.8" customHeight="1">
      <c r="A138" s="38"/>
      <c r="B138" s="39"/>
      <c r="C138" s="219" t="s">
        <v>149</v>
      </c>
      <c r="D138" s="219" t="s">
        <v>134</v>
      </c>
      <c r="E138" s="220" t="s">
        <v>285</v>
      </c>
      <c r="F138" s="221" t="s">
        <v>603</v>
      </c>
      <c r="G138" s="222" t="s">
        <v>280</v>
      </c>
      <c r="H138" s="223">
        <v>73.200000000000003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44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131</v>
      </c>
      <c r="AT138" s="231" t="s">
        <v>134</v>
      </c>
      <c r="AU138" s="231" t="s">
        <v>89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87</v>
      </c>
      <c r="BK138" s="232">
        <f>ROUND(I138*H138,2)</f>
        <v>0</v>
      </c>
      <c r="BL138" s="17" t="s">
        <v>131</v>
      </c>
      <c r="BM138" s="231" t="s">
        <v>604</v>
      </c>
    </row>
    <row r="139" s="2" customFormat="1">
      <c r="A139" s="38"/>
      <c r="B139" s="39"/>
      <c r="C139" s="40"/>
      <c r="D139" s="233" t="s">
        <v>140</v>
      </c>
      <c r="E139" s="40"/>
      <c r="F139" s="234" t="s">
        <v>288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140</v>
      </c>
      <c r="AU139" s="17" t="s">
        <v>89</v>
      </c>
    </row>
    <row r="140" s="2" customFormat="1">
      <c r="A140" s="38"/>
      <c r="B140" s="39"/>
      <c r="C140" s="40"/>
      <c r="D140" s="238" t="s">
        <v>161</v>
      </c>
      <c r="E140" s="40"/>
      <c r="F140" s="239" t="s">
        <v>289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161</v>
      </c>
      <c r="AU140" s="17" t="s">
        <v>89</v>
      </c>
    </row>
    <row r="141" s="13" customFormat="1">
      <c r="A141" s="13"/>
      <c r="B141" s="244"/>
      <c r="C141" s="245"/>
      <c r="D141" s="233" t="s">
        <v>233</v>
      </c>
      <c r="E141" s="246" t="s">
        <v>1</v>
      </c>
      <c r="F141" s="247" t="s">
        <v>605</v>
      </c>
      <c r="G141" s="245"/>
      <c r="H141" s="248">
        <v>73.200000000000003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233</v>
      </c>
      <c r="AU141" s="254" t="s">
        <v>89</v>
      </c>
      <c r="AV141" s="13" t="s">
        <v>89</v>
      </c>
      <c r="AW141" s="13" t="s">
        <v>35</v>
      </c>
      <c r="AX141" s="13" t="s">
        <v>79</v>
      </c>
      <c r="AY141" s="254" t="s">
        <v>127</v>
      </c>
    </row>
    <row r="142" s="14" customFormat="1">
      <c r="A142" s="14"/>
      <c r="B142" s="255"/>
      <c r="C142" s="256"/>
      <c r="D142" s="233" t="s">
        <v>233</v>
      </c>
      <c r="E142" s="257" t="s">
        <v>1</v>
      </c>
      <c r="F142" s="258" t="s">
        <v>235</v>
      </c>
      <c r="G142" s="256"/>
      <c r="H142" s="259">
        <v>73.200000000000003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233</v>
      </c>
      <c r="AU142" s="265" t="s">
        <v>89</v>
      </c>
      <c r="AV142" s="14" t="s">
        <v>149</v>
      </c>
      <c r="AW142" s="14" t="s">
        <v>35</v>
      </c>
      <c r="AX142" s="14" t="s">
        <v>87</v>
      </c>
      <c r="AY142" s="265" t="s">
        <v>127</v>
      </c>
    </row>
    <row r="143" s="2" customFormat="1" ht="37.8" customHeight="1">
      <c r="A143" s="38"/>
      <c r="B143" s="39"/>
      <c r="C143" s="219" t="s">
        <v>131</v>
      </c>
      <c r="D143" s="219" t="s">
        <v>134</v>
      </c>
      <c r="E143" s="220" t="s">
        <v>606</v>
      </c>
      <c r="F143" s="221" t="s">
        <v>607</v>
      </c>
      <c r="G143" s="222" t="s">
        <v>280</v>
      </c>
      <c r="H143" s="223">
        <v>130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44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131</v>
      </c>
      <c r="AT143" s="231" t="s">
        <v>134</v>
      </c>
      <c r="AU143" s="231" t="s">
        <v>89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87</v>
      </c>
      <c r="BK143" s="232">
        <f>ROUND(I143*H143,2)</f>
        <v>0</v>
      </c>
      <c r="BL143" s="17" t="s">
        <v>131</v>
      </c>
      <c r="BM143" s="231" t="s">
        <v>608</v>
      </c>
    </row>
    <row r="144" s="2" customFormat="1">
      <c r="A144" s="38"/>
      <c r="B144" s="39"/>
      <c r="C144" s="40"/>
      <c r="D144" s="233" t="s">
        <v>140</v>
      </c>
      <c r="E144" s="40"/>
      <c r="F144" s="234" t="s">
        <v>609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89</v>
      </c>
    </row>
    <row r="145" s="2" customFormat="1">
      <c r="A145" s="38"/>
      <c r="B145" s="39"/>
      <c r="C145" s="40"/>
      <c r="D145" s="238" t="s">
        <v>161</v>
      </c>
      <c r="E145" s="40"/>
      <c r="F145" s="239" t="s">
        <v>610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161</v>
      </c>
      <c r="AU145" s="17" t="s">
        <v>89</v>
      </c>
    </row>
    <row r="146" s="13" customFormat="1">
      <c r="A146" s="13"/>
      <c r="B146" s="244"/>
      <c r="C146" s="245"/>
      <c r="D146" s="233" t="s">
        <v>233</v>
      </c>
      <c r="E146" s="246" t="s">
        <v>1</v>
      </c>
      <c r="F146" s="247" t="s">
        <v>611</v>
      </c>
      <c r="G146" s="245"/>
      <c r="H146" s="248">
        <v>130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233</v>
      </c>
      <c r="AU146" s="254" t="s">
        <v>89</v>
      </c>
      <c r="AV146" s="13" t="s">
        <v>89</v>
      </c>
      <c r="AW146" s="13" t="s">
        <v>35</v>
      </c>
      <c r="AX146" s="13" t="s">
        <v>79</v>
      </c>
      <c r="AY146" s="254" t="s">
        <v>127</v>
      </c>
    </row>
    <row r="147" s="14" customFormat="1">
      <c r="A147" s="14"/>
      <c r="B147" s="255"/>
      <c r="C147" s="256"/>
      <c r="D147" s="233" t="s">
        <v>233</v>
      </c>
      <c r="E147" s="257" t="s">
        <v>1</v>
      </c>
      <c r="F147" s="258" t="s">
        <v>235</v>
      </c>
      <c r="G147" s="256"/>
      <c r="H147" s="259">
        <v>130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233</v>
      </c>
      <c r="AU147" s="265" t="s">
        <v>89</v>
      </c>
      <c r="AV147" s="14" t="s">
        <v>149</v>
      </c>
      <c r="AW147" s="14" t="s">
        <v>35</v>
      </c>
      <c r="AX147" s="14" t="s">
        <v>87</v>
      </c>
      <c r="AY147" s="265" t="s">
        <v>127</v>
      </c>
    </row>
    <row r="148" s="2" customFormat="1" ht="44.25" customHeight="1">
      <c r="A148" s="38"/>
      <c r="B148" s="39"/>
      <c r="C148" s="219" t="s">
        <v>146</v>
      </c>
      <c r="D148" s="219" t="s">
        <v>134</v>
      </c>
      <c r="E148" s="220" t="s">
        <v>612</v>
      </c>
      <c r="F148" s="221" t="s">
        <v>613</v>
      </c>
      <c r="G148" s="222" t="s">
        <v>273</v>
      </c>
      <c r="H148" s="223">
        <v>24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44</v>
      </c>
      <c r="O148" s="91"/>
      <c r="P148" s="229">
        <f>O148*H148</f>
        <v>0</v>
      </c>
      <c r="Q148" s="229">
        <v>0.012</v>
      </c>
      <c r="R148" s="229">
        <f>Q148*H148</f>
        <v>0.28800000000000003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131</v>
      </c>
      <c r="AT148" s="231" t="s">
        <v>134</v>
      </c>
      <c r="AU148" s="231" t="s">
        <v>89</v>
      </c>
      <c r="AY148" s="17" t="s">
        <v>127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87</v>
      </c>
      <c r="BK148" s="232">
        <f>ROUND(I148*H148,2)</f>
        <v>0</v>
      </c>
      <c r="BL148" s="17" t="s">
        <v>131</v>
      </c>
      <c r="BM148" s="231" t="s">
        <v>614</v>
      </c>
    </row>
    <row r="149" s="2" customFormat="1">
      <c r="A149" s="38"/>
      <c r="B149" s="39"/>
      <c r="C149" s="40"/>
      <c r="D149" s="233" t="s">
        <v>140</v>
      </c>
      <c r="E149" s="40"/>
      <c r="F149" s="234" t="s">
        <v>615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89</v>
      </c>
    </row>
    <row r="150" s="2" customFormat="1">
      <c r="A150" s="38"/>
      <c r="B150" s="39"/>
      <c r="C150" s="40"/>
      <c r="D150" s="238" t="s">
        <v>161</v>
      </c>
      <c r="E150" s="40"/>
      <c r="F150" s="239" t="s">
        <v>616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89</v>
      </c>
    </row>
    <row r="151" s="2" customFormat="1" ht="24.15" customHeight="1">
      <c r="A151" s="38"/>
      <c r="B151" s="39"/>
      <c r="C151" s="219" t="s">
        <v>163</v>
      </c>
      <c r="D151" s="219" t="s">
        <v>134</v>
      </c>
      <c r="E151" s="220" t="s">
        <v>617</v>
      </c>
      <c r="F151" s="221" t="s">
        <v>618</v>
      </c>
      <c r="G151" s="222" t="s">
        <v>280</v>
      </c>
      <c r="H151" s="223">
        <v>110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44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131</v>
      </c>
      <c r="AT151" s="231" t="s">
        <v>134</v>
      </c>
      <c r="AU151" s="231" t="s">
        <v>89</v>
      </c>
      <c r="AY151" s="17" t="s">
        <v>127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87</v>
      </c>
      <c r="BK151" s="232">
        <f>ROUND(I151*H151,2)</f>
        <v>0</v>
      </c>
      <c r="BL151" s="17" t="s">
        <v>131</v>
      </c>
      <c r="BM151" s="231" t="s">
        <v>619</v>
      </c>
    </row>
    <row r="152" s="2" customFormat="1">
      <c r="A152" s="38"/>
      <c r="B152" s="39"/>
      <c r="C152" s="40"/>
      <c r="D152" s="233" t="s">
        <v>140</v>
      </c>
      <c r="E152" s="40"/>
      <c r="F152" s="234" t="s">
        <v>620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89</v>
      </c>
    </row>
    <row r="153" s="13" customFormat="1">
      <c r="A153" s="13"/>
      <c r="B153" s="244"/>
      <c r="C153" s="245"/>
      <c r="D153" s="233" t="s">
        <v>233</v>
      </c>
      <c r="E153" s="246" t="s">
        <v>1</v>
      </c>
      <c r="F153" s="247" t="s">
        <v>621</v>
      </c>
      <c r="G153" s="245"/>
      <c r="H153" s="248">
        <v>110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233</v>
      </c>
      <c r="AU153" s="254" t="s">
        <v>89</v>
      </c>
      <c r="AV153" s="13" t="s">
        <v>89</v>
      </c>
      <c r="AW153" s="13" t="s">
        <v>35</v>
      </c>
      <c r="AX153" s="13" t="s">
        <v>79</v>
      </c>
      <c r="AY153" s="254" t="s">
        <v>127</v>
      </c>
    </row>
    <row r="154" s="14" customFormat="1">
      <c r="A154" s="14"/>
      <c r="B154" s="255"/>
      <c r="C154" s="256"/>
      <c r="D154" s="233" t="s">
        <v>233</v>
      </c>
      <c r="E154" s="257" t="s">
        <v>1</v>
      </c>
      <c r="F154" s="258" t="s">
        <v>235</v>
      </c>
      <c r="G154" s="256"/>
      <c r="H154" s="259">
        <v>110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233</v>
      </c>
      <c r="AU154" s="265" t="s">
        <v>89</v>
      </c>
      <c r="AV154" s="14" t="s">
        <v>149</v>
      </c>
      <c r="AW154" s="14" t="s">
        <v>35</v>
      </c>
      <c r="AX154" s="14" t="s">
        <v>87</v>
      </c>
      <c r="AY154" s="265" t="s">
        <v>127</v>
      </c>
    </row>
    <row r="155" s="2" customFormat="1" ht="37.8" customHeight="1">
      <c r="A155" s="38"/>
      <c r="B155" s="39"/>
      <c r="C155" s="219" t="s">
        <v>168</v>
      </c>
      <c r="D155" s="219" t="s">
        <v>134</v>
      </c>
      <c r="E155" s="220" t="s">
        <v>622</v>
      </c>
      <c r="F155" s="221" t="s">
        <v>623</v>
      </c>
      <c r="G155" s="222" t="s">
        <v>280</v>
      </c>
      <c r="H155" s="223">
        <v>2200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44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131</v>
      </c>
      <c r="AT155" s="231" t="s">
        <v>134</v>
      </c>
      <c r="AU155" s="231" t="s">
        <v>89</v>
      </c>
      <c r="AY155" s="17" t="s">
        <v>127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87</v>
      </c>
      <c r="BK155" s="232">
        <f>ROUND(I155*H155,2)</f>
        <v>0</v>
      </c>
      <c r="BL155" s="17" t="s">
        <v>131</v>
      </c>
      <c r="BM155" s="231" t="s">
        <v>624</v>
      </c>
    </row>
    <row r="156" s="2" customFormat="1">
      <c r="A156" s="38"/>
      <c r="B156" s="39"/>
      <c r="C156" s="40"/>
      <c r="D156" s="233" t="s">
        <v>140</v>
      </c>
      <c r="E156" s="40"/>
      <c r="F156" s="234" t="s">
        <v>625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89</v>
      </c>
    </row>
    <row r="157" s="13" customFormat="1">
      <c r="A157" s="13"/>
      <c r="B157" s="244"/>
      <c r="C157" s="245"/>
      <c r="D157" s="233" t="s">
        <v>233</v>
      </c>
      <c r="E157" s="246" t="s">
        <v>1</v>
      </c>
      <c r="F157" s="247" t="s">
        <v>626</v>
      </c>
      <c r="G157" s="245"/>
      <c r="H157" s="248">
        <v>2200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233</v>
      </c>
      <c r="AU157" s="254" t="s">
        <v>89</v>
      </c>
      <c r="AV157" s="13" t="s">
        <v>89</v>
      </c>
      <c r="AW157" s="13" t="s">
        <v>35</v>
      </c>
      <c r="AX157" s="13" t="s">
        <v>79</v>
      </c>
      <c r="AY157" s="254" t="s">
        <v>127</v>
      </c>
    </row>
    <row r="158" s="14" customFormat="1">
      <c r="A158" s="14"/>
      <c r="B158" s="255"/>
      <c r="C158" s="256"/>
      <c r="D158" s="233" t="s">
        <v>233</v>
      </c>
      <c r="E158" s="257" t="s">
        <v>1</v>
      </c>
      <c r="F158" s="258" t="s">
        <v>235</v>
      </c>
      <c r="G158" s="256"/>
      <c r="H158" s="259">
        <v>2200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233</v>
      </c>
      <c r="AU158" s="265" t="s">
        <v>89</v>
      </c>
      <c r="AV158" s="14" t="s">
        <v>149</v>
      </c>
      <c r="AW158" s="14" t="s">
        <v>35</v>
      </c>
      <c r="AX158" s="14" t="s">
        <v>87</v>
      </c>
      <c r="AY158" s="265" t="s">
        <v>127</v>
      </c>
    </row>
    <row r="159" s="2" customFormat="1" ht="33" customHeight="1">
      <c r="A159" s="38"/>
      <c r="B159" s="39"/>
      <c r="C159" s="219" t="s">
        <v>173</v>
      </c>
      <c r="D159" s="219" t="s">
        <v>134</v>
      </c>
      <c r="E159" s="220" t="s">
        <v>333</v>
      </c>
      <c r="F159" s="221" t="s">
        <v>334</v>
      </c>
      <c r="G159" s="222" t="s">
        <v>329</v>
      </c>
      <c r="H159" s="223">
        <v>209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44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131</v>
      </c>
      <c r="AT159" s="231" t="s">
        <v>134</v>
      </c>
      <c r="AU159" s="231" t="s">
        <v>89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87</v>
      </c>
      <c r="BK159" s="232">
        <f>ROUND(I159*H159,2)</f>
        <v>0</v>
      </c>
      <c r="BL159" s="17" t="s">
        <v>131</v>
      </c>
      <c r="BM159" s="231" t="s">
        <v>627</v>
      </c>
    </row>
    <row r="160" s="2" customFormat="1">
      <c r="A160" s="38"/>
      <c r="B160" s="39"/>
      <c r="C160" s="40"/>
      <c r="D160" s="233" t="s">
        <v>140</v>
      </c>
      <c r="E160" s="40"/>
      <c r="F160" s="234" t="s">
        <v>336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140</v>
      </c>
      <c r="AU160" s="17" t="s">
        <v>89</v>
      </c>
    </row>
    <row r="161" s="2" customFormat="1">
      <c r="A161" s="38"/>
      <c r="B161" s="39"/>
      <c r="C161" s="40"/>
      <c r="D161" s="238" t="s">
        <v>161</v>
      </c>
      <c r="E161" s="40"/>
      <c r="F161" s="239" t="s">
        <v>337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89</v>
      </c>
    </row>
    <row r="162" s="13" customFormat="1">
      <c r="A162" s="13"/>
      <c r="B162" s="244"/>
      <c r="C162" s="245"/>
      <c r="D162" s="233" t="s">
        <v>233</v>
      </c>
      <c r="E162" s="246" t="s">
        <v>1</v>
      </c>
      <c r="F162" s="247" t="s">
        <v>628</v>
      </c>
      <c r="G162" s="245"/>
      <c r="H162" s="248">
        <v>209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233</v>
      </c>
      <c r="AU162" s="254" t="s">
        <v>89</v>
      </c>
      <c r="AV162" s="13" t="s">
        <v>89</v>
      </c>
      <c r="AW162" s="13" t="s">
        <v>35</v>
      </c>
      <c r="AX162" s="13" t="s">
        <v>79</v>
      </c>
      <c r="AY162" s="254" t="s">
        <v>127</v>
      </c>
    </row>
    <row r="163" s="14" customFormat="1">
      <c r="A163" s="14"/>
      <c r="B163" s="255"/>
      <c r="C163" s="256"/>
      <c r="D163" s="233" t="s">
        <v>233</v>
      </c>
      <c r="E163" s="257" t="s">
        <v>1</v>
      </c>
      <c r="F163" s="258" t="s">
        <v>235</v>
      </c>
      <c r="G163" s="256"/>
      <c r="H163" s="259">
        <v>209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233</v>
      </c>
      <c r="AU163" s="265" t="s">
        <v>89</v>
      </c>
      <c r="AV163" s="14" t="s">
        <v>149</v>
      </c>
      <c r="AW163" s="14" t="s">
        <v>35</v>
      </c>
      <c r="AX163" s="14" t="s">
        <v>87</v>
      </c>
      <c r="AY163" s="265" t="s">
        <v>127</v>
      </c>
    </row>
    <row r="164" s="2" customFormat="1" ht="24.15" customHeight="1">
      <c r="A164" s="38"/>
      <c r="B164" s="39"/>
      <c r="C164" s="219" t="s">
        <v>180</v>
      </c>
      <c r="D164" s="219" t="s">
        <v>134</v>
      </c>
      <c r="E164" s="220" t="s">
        <v>629</v>
      </c>
      <c r="F164" s="221" t="s">
        <v>630</v>
      </c>
      <c r="G164" s="222" t="s">
        <v>280</v>
      </c>
      <c r="H164" s="223">
        <v>20.399999999999999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44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131</v>
      </c>
      <c r="AT164" s="231" t="s">
        <v>134</v>
      </c>
      <c r="AU164" s="231" t="s">
        <v>89</v>
      </c>
      <c r="AY164" s="17" t="s">
        <v>127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87</v>
      </c>
      <c r="BK164" s="232">
        <f>ROUND(I164*H164,2)</f>
        <v>0</v>
      </c>
      <c r="BL164" s="17" t="s">
        <v>131</v>
      </c>
      <c r="BM164" s="231" t="s">
        <v>631</v>
      </c>
    </row>
    <row r="165" s="2" customFormat="1">
      <c r="A165" s="38"/>
      <c r="B165" s="39"/>
      <c r="C165" s="40"/>
      <c r="D165" s="233" t="s">
        <v>140</v>
      </c>
      <c r="E165" s="40"/>
      <c r="F165" s="234" t="s">
        <v>632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89</v>
      </c>
    </row>
    <row r="166" s="13" customFormat="1">
      <c r="A166" s="13"/>
      <c r="B166" s="244"/>
      <c r="C166" s="245"/>
      <c r="D166" s="233" t="s">
        <v>233</v>
      </c>
      <c r="E166" s="246" t="s">
        <v>1</v>
      </c>
      <c r="F166" s="247" t="s">
        <v>633</v>
      </c>
      <c r="G166" s="245"/>
      <c r="H166" s="248">
        <v>20.399999999999999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233</v>
      </c>
      <c r="AU166" s="254" t="s">
        <v>89</v>
      </c>
      <c r="AV166" s="13" t="s">
        <v>89</v>
      </c>
      <c r="AW166" s="13" t="s">
        <v>35</v>
      </c>
      <c r="AX166" s="13" t="s">
        <v>79</v>
      </c>
      <c r="AY166" s="254" t="s">
        <v>127</v>
      </c>
    </row>
    <row r="167" s="14" customFormat="1">
      <c r="A167" s="14"/>
      <c r="B167" s="255"/>
      <c r="C167" s="256"/>
      <c r="D167" s="233" t="s">
        <v>233</v>
      </c>
      <c r="E167" s="257" t="s">
        <v>1</v>
      </c>
      <c r="F167" s="258" t="s">
        <v>634</v>
      </c>
      <c r="G167" s="256"/>
      <c r="H167" s="259">
        <v>20.399999999999999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233</v>
      </c>
      <c r="AU167" s="265" t="s">
        <v>89</v>
      </c>
      <c r="AV167" s="14" t="s">
        <v>149</v>
      </c>
      <c r="AW167" s="14" t="s">
        <v>35</v>
      </c>
      <c r="AX167" s="14" t="s">
        <v>87</v>
      </c>
      <c r="AY167" s="265" t="s">
        <v>127</v>
      </c>
    </row>
    <row r="168" s="2" customFormat="1" ht="33" customHeight="1">
      <c r="A168" s="38"/>
      <c r="B168" s="39"/>
      <c r="C168" s="219" t="s">
        <v>183</v>
      </c>
      <c r="D168" s="219" t="s">
        <v>134</v>
      </c>
      <c r="E168" s="220" t="s">
        <v>635</v>
      </c>
      <c r="F168" s="221" t="s">
        <v>636</v>
      </c>
      <c r="G168" s="222" t="s">
        <v>280</v>
      </c>
      <c r="H168" s="223">
        <v>94.099999999999994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44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131</v>
      </c>
      <c r="AT168" s="231" t="s">
        <v>134</v>
      </c>
      <c r="AU168" s="231" t="s">
        <v>89</v>
      </c>
      <c r="AY168" s="17" t="s">
        <v>127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87</v>
      </c>
      <c r="BK168" s="232">
        <f>ROUND(I168*H168,2)</f>
        <v>0</v>
      </c>
      <c r="BL168" s="17" t="s">
        <v>131</v>
      </c>
      <c r="BM168" s="231" t="s">
        <v>637</v>
      </c>
    </row>
    <row r="169" s="2" customFormat="1">
      <c r="A169" s="38"/>
      <c r="B169" s="39"/>
      <c r="C169" s="40"/>
      <c r="D169" s="233" t="s">
        <v>140</v>
      </c>
      <c r="E169" s="40"/>
      <c r="F169" s="234" t="s">
        <v>638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89</v>
      </c>
    </row>
    <row r="170" s="2" customFormat="1">
      <c r="A170" s="38"/>
      <c r="B170" s="39"/>
      <c r="C170" s="40"/>
      <c r="D170" s="238" t="s">
        <v>161</v>
      </c>
      <c r="E170" s="40"/>
      <c r="F170" s="239" t="s">
        <v>639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161</v>
      </c>
      <c r="AU170" s="17" t="s">
        <v>89</v>
      </c>
    </row>
    <row r="171" s="13" customFormat="1">
      <c r="A171" s="13"/>
      <c r="B171" s="244"/>
      <c r="C171" s="245"/>
      <c r="D171" s="233" t="s">
        <v>233</v>
      </c>
      <c r="E171" s="246" t="s">
        <v>1</v>
      </c>
      <c r="F171" s="247" t="s">
        <v>621</v>
      </c>
      <c r="G171" s="245"/>
      <c r="H171" s="248">
        <v>110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233</v>
      </c>
      <c r="AU171" s="254" t="s">
        <v>89</v>
      </c>
      <c r="AV171" s="13" t="s">
        <v>89</v>
      </c>
      <c r="AW171" s="13" t="s">
        <v>35</v>
      </c>
      <c r="AX171" s="13" t="s">
        <v>79</v>
      </c>
      <c r="AY171" s="254" t="s">
        <v>127</v>
      </c>
    </row>
    <row r="172" s="14" customFormat="1">
      <c r="A172" s="14"/>
      <c r="B172" s="255"/>
      <c r="C172" s="256"/>
      <c r="D172" s="233" t="s">
        <v>233</v>
      </c>
      <c r="E172" s="257" t="s">
        <v>1</v>
      </c>
      <c r="F172" s="258" t="s">
        <v>235</v>
      </c>
      <c r="G172" s="256"/>
      <c r="H172" s="259">
        <v>110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233</v>
      </c>
      <c r="AU172" s="265" t="s">
        <v>89</v>
      </c>
      <c r="AV172" s="14" t="s">
        <v>149</v>
      </c>
      <c r="AW172" s="14" t="s">
        <v>35</v>
      </c>
      <c r="AX172" s="14" t="s">
        <v>79</v>
      </c>
      <c r="AY172" s="265" t="s">
        <v>127</v>
      </c>
    </row>
    <row r="173" s="13" customFormat="1">
      <c r="A173" s="13"/>
      <c r="B173" s="244"/>
      <c r="C173" s="245"/>
      <c r="D173" s="233" t="s">
        <v>233</v>
      </c>
      <c r="E173" s="246" t="s">
        <v>1</v>
      </c>
      <c r="F173" s="247" t="s">
        <v>640</v>
      </c>
      <c r="G173" s="245"/>
      <c r="H173" s="248">
        <v>-15.9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233</v>
      </c>
      <c r="AU173" s="254" t="s">
        <v>89</v>
      </c>
      <c r="AV173" s="13" t="s">
        <v>89</v>
      </c>
      <c r="AW173" s="13" t="s">
        <v>35</v>
      </c>
      <c r="AX173" s="13" t="s">
        <v>79</v>
      </c>
      <c r="AY173" s="254" t="s">
        <v>127</v>
      </c>
    </row>
    <row r="174" s="14" customFormat="1">
      <c r="A174" s="14"/>
      <c r="B174" s="255"/>
      <c r="C174" s="256"/>
      <c r="D174" s="233" t="s">
        <v>233</v>
      </c>
      <c r="E174" s="257" t="s">
        <v>1</v>
      </c>
      <c r="F174" s="258" t="s">
        <v>641</v>
      </c>
      <c r="G174" s="256"/>
      <c r="H174" s="259">
        <v>-15.9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233</v>
      </c>
      <c r="AU174" s="265" t="s">
        <v>89</v>
      </c>
      <c r="AV174" s="14" t="s">
        <v>149</v>
      </c>
      <c r="AW174" s="14" t="s">
        <v>35</v>
      </c>
      <c r="AX174" s="14" t="s">
        <v>79</v>
      </c>
      <c r="AY174" s="265" t="s">
        <v>127</v>
      </c>
    </row>
    <row r="175" s="15" customFormat="1">
      <c r="A175" s="15"/>
      <c r="B175" s="266"/>
      <c r="C175" s="267"/>
      <c r="D175" s="233" t="s">
        <v>233</v>
      </c>
      <c r="E175" s="268" t="s">
        <v>1</v>
      </c>
      <c r="F175" s="269" t="s">
        <v>236</v>
      </c>
      <c r="G175" s="267"/>
      <c r="H175" s="270">
        <v>94.099999999999994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233</v>
      </c>
      <c r="AU175" s="276" t="s">
        <v>89</v>
      </c>
      <c r="AV175" s="15" t="s">
        <v>131</v>
      </c>
      <c r="AW175" s="15" t="s">
        <v>35</v>
      </c>
      <c r="AX175" s="15" t="s">
        <v>87</v>
      </c>
      <c r="AY175" s="276" t="s">
        <v>127</v>
      </c>
    </row>
    <row r="176" s="2" customFormat="1" ht="16.5" customHeight="1">
      <c r="A176" s="38"/>
      <c r="B176" s="39"/>
      <c r="C176" s="277" t="s">
        <v>187</v>
      </c>
      <c r="D176" s="277" t="s">
        <v>326</v>
      </c>
      <c r="E176" s="278" t="s">
        <v>642</v>
      </c>
      <c r="F176" s="279" t="s">
        <v>643</v>
      </c>
      <c r="G176" s="280" t="s">
        <v>329</v>
      </c>
      <c r="H176" s="281">
        <v>94.099999999999994</v>
      </c>
      <c r="I176" s="282"/>
      <c r="J176" s="283">
        <f>ROUND(I176*H176,2)</f>
        <v>0</v>
      </c>
      <c r="K176" s="284"/>
      <c r="L176" s="285"/>
      <c r="M176" s="286" t="s">
        <v>1</v>
      </c>
      <c r="N176" s="287" t="s">
        <v>44</v>
      </c>
      <c r="O176" s="91"/>
      <c r="P176" s="229">
        <f>O176*H176</f>
        <v>0</v>
      </c>
      <c r="Q176" s="229">
        <v>1</v>
      </c>
      <c r="R176" s="229">
        <f>Q176*H176</f>
        <v>94.099999999999994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173</v>
      </c>
      <c r="AT176" s="231" t="s">
        <v>326</v>
      </c>
      <c r="AU176" s="231" t="s">
        <v>89</v>
      </c>
      <c r="AY176" s="17" t="s">
        <v>127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87</v>
      </c>
      <c r="BK176" s="232">
        <f>ROUND(I176*H176,2)</f>
        <v>0</v>
      </c>
      <c r="BL176" s="17" t="s">
        <v>131</v>
      </c>
      <c r="BM176" s="231" t="s">
        <v>644</v>
      </c>
    </row>
    <row r="177" s="2" customFormat="1">
      <c r="A177" s="38"/>
      <c r="B177" s="39"/>
      <c r="C177" s="40"/>
      <c r="D177" s="233" t="s">
        <v>140</v>
      </c>
      <c r="E177" s="40"/>
      <c r="F177" s="234" t="s">
        <v>643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140</v>
      </c>
      <c r="AU177" s="17" t="s">
        <v>89</v>
      </c>
    </row>
    <row r="178" s="12" customFormat="1" ht="22.8" customHeight="1">
      <c r="A178" s="12"/>
      <c r="B178" s="203"/>
      <c r="C178" s="204"/>
      <c r="D178" s="205" t="s">
        <v>78</v>
      </c>
      <c r="E178" s="217" t="s">
        <v>89</v>
      </c>
      <c r="F178" s="217" t="s">
        <v>645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0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78</v>
      </c>
      <c r="AU178" s="215" t="s">
        <v>87</v>
      </c>
      <c r="AY178" s="214" t="s">
        <v>127</v>
      </c>
      <c r="BK178" s="216">
        <f>SUM(BK179:BK182)</f>
        <v>0</v>
      </c>
    </row>
    <row r="179" s="2" customFormat="1" ht="33" customHeight="1">
      <c r="A179" s="38"/>
      <c r="B179" s="39"/>
      <c r="C179" s="219" t="s">
        <v>8</v>
      </c>
      <c r="D179" s="219" t="s">
        <v>134</v>
      </c>
      <c r="E179" s="220" t="s">
        <v>646</v>
      </c>
      <c r="F179" s="221" t="s">
        <v>647</v>
      </c>
      <c r="G179" s="222" t="s">
        <v>280</v>
      </c>
      <c r="H179" s="223">
        <v>73.200000000000003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44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131</v>
      </c>
      <c r="AT179" s="231" t="s">
        <v>134</v>
      </c>
      <c r="AU179" s="231" t="s">
        <v>89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87</v>
      </c>
      <c r="BK179" s="232">
        <f>ROUND(I179*H179,2)</f>
        <v>0</v>
      </c>
      <c r="BL179" s="17" t="s">
        <v>131</v>
      </c>
      <c r="BM179" s="231" t="s">
        <v>648</v>
      </c>
    </row>
    <row r="180" s="2" customFormat="1">
      <c r="A180" s="38"/>
      <c r="B180" s="39"/>
      <c r="C180" s="40"/>
      <c r="D180" s="233" t="s">
        <v>140</v>
      </c>
      <c r="E180" s="40"/>
      <c r="F180" s="234" t="s">
        <v>649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140</v>
      </c>
      <c r="AU180" s="17" t="s">
        <v>89</v>
      </c>
    </row>
    <row r="181" s="13" customFormat="1">
      <c r="A181" s="13"/>
      <c r="B181" s="244"/>
      <c r="C181" s="245"/>
      <c r="D181" s="233" t="s">
        <v>233</v>
      </c>
      <c r="E181" s="246" t="s">
        <v>1</v>
      </c>
      <c r="F181" s="247" t="s">
        <v>650</v>
      </c>
      <c r="G181" s="245"/>
      <c r="H181" s="248">
        <v>73.200000000000003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233</v>
      </c>
      <c r="AU181" s="254" t="s">
        <v>89</v>
      </c>
      <c r="AV181" s="13" t="s">
        <v>89</v>
      </c>
      <c r="AW181" s="13" t="s">
        <v>35</v>
      </c>
      <c r="AX181" s="13" t="s">
        <v>79</v>
      </c>
      <c r="AY181" s="254" t="s">
        <v>127</v>
      </c>
    </row>
    <row r="182" s="14" customFormat="1">
      <c r="A182" s="14"/>
      <c r="B182" s="255"/>
      <c r="C182" s="256"/>
      <c r="D182" s="233" t="s">
        <v>233</v>
      </c>
      <c r="E182" s="257" t="s">
        <v>1</v>
      </c>
      <c r="F182" s="258" t="s">
        <v>235</v>
      </c>
      <c r="G182" s="256"/>
      <c r="H182" s="259">
        <v>73.200000000000003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233</v>
      </c>
      <c r="AU182" s="265" t="s">
        <v>89</v>
      </c>
      <c r="AV182" s="14" t="s">
        <v>149</v>
      </c>
      <c r="AW182" s="14" t="s">
        <v>35</v>
      </c>
      <c r="AX182" s="14" t="s">
        <v>87</v>
      </c>
      <c r="AY182" s="265" t="s">
        <v>127</v>
      </c>
    </row>
    <row r="183" s="12" customFormat="1" ht="22.8" customHeight="1">
      <c r="A183" s="12"/>
      <c r="B183" s="203"/>
      <c r="C183" s="204"/>
      <c r="D183" s="205" t="s">
        <v>78</v>
      </c>
      <c r="E183" s="217" t="s">
        <v>149</v>
      </c>
      <c r="F183" s="217" t="s">
        <v>377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SUM(P184:P191)</f>
        <v>0</v>
      </c>
      <c r="Q183" s="211"/>
      <c r="R183" s="212">
        <f>SUM(R184:R191)</f>
        <v>0</v>
      </c>
      <c r="S183" s="211"/>
      <c r="T183" s="213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87</v>
      </c>
      <c r="AT183" s="215" t="s">
        <v>78</v>
      </c>
      <c r="AU183" s="215" t="s">
        <v>87</v>
      </c>
      <c r="AY183" s="214" t="s">
        <v>127</v>
      </c>
      <c r="BK183" s="216">
        <f>SUM(BK184:BK191)</f>
        <v>0</v>
      </c>
    </row>
    <row r="184" s="2" customFormat="1" ht="21.75" customHeight="1">
      <c r="A184" s="38"/>
      <c r="B184" s="39"/>
      <c r="C184" s="219" t="s">
        <v>277</v>
      </c>
      <c r="D184" s="219" t="s">
        <v>134</v>
      </c>
      <c r="E184" s="220" t="s">
        <v>651</v>
      </c>
      <c r="F184" s="221" t="s">
        <v>652</v>
      </c>
      <c r="G184" s="222" t="s">
        <v>273</v>
      </c>
      <c r="H184" s="223">
        <v>225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44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131</v>
      </c>
      <c r="AT184" s="231" t="s">
        <v>134</v>
      </c>
      <c r="AU184" s="231" t="s">
        <v>89</v>
      </c>
      <c r="AY184" s="17" t="s">
        <v>127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87</v>
      </c>
      <c r="BK184" s="232">
        <f>ROUND(I184*H184,2)</f>
        <v>0</v>
      </c>
      <c r="BL184" s="17" t="s">
        <v>131</v>
      </c>
      <c r="BM184" s="231" t="s">
        <v>653</v>
      </c>
    </row>
    <row r="185" s="2" customFormat="1">
      <c r="A185" s="38"/>
      <c r="B185" s="39"/>
      <c r="C185" s="40"/>
      <c r="D185" s="233" t="s">
        <v>140</v>
      </c>
      <c r="E185" s="40"/>
      <c r="F185" s="234" t="s">
        <v>654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89</v>
      </c>
    </row>
    <row r="186" s="2" customFormat="1">
      <c r="A186" s="38"/>
      <c r="B186" s="39"/>
      <c r="C186" s="40"/>
      <c r="D186" s="238" t="s">
        <v>161</v>
      </c>
      <c r="E186" s="40"/>
      <c r="F186" s="239" t="s">
        <v>655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161</v>
      </c>
      <c r="AU186" s="17" t="s">
        <v>89</v>
      </c>
    </row>
    <row r="187" s="13" customFormat="1">
      <c r="A187" s="13"/>
      <c r="B187" s="244"/>
      <c r="C187" s="245"/>
      <c r="D187" s="233" t="s">
        <v>233</v>
      </c>
      <c r="E187" s="246" t="s">
        <v>1</v>
      </c>
      <c r="F187" s="247" t="s">
        <v>656</v>
      </c>
      <c r="G187" s="245"/>
      <c r="H187" s="248">
        <v>225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233</v>
      </c>
      <c r="AU187" s="254" t="s">
        <v>89</v>
      </c>
      <c r="AV187" s="13" t="s">
        <v>89</v>
      </c>
      <c r="AW187" s="13" t="s">
        <v>35</v>
      </c>
      <c r="AX187" s="13" t="s">
        <v>79</v>
      </c>
      <c r="AY187" s="254" t="s">
        <v>127</v>
      </c>
    </row>
    <row r="188" s="14" customFormat="1">
      <c r="A188" s="14"/>
      <c r="B188" s="255"/>
      <c r="C188" s="256"/>
      <c r="D188" s="233" t="s">
        <v>233</v>
      </c>
      <c r="E188" s="257" t="s">
        <v>1</v>
      </c>
      <c r="F188" s="258" t="s">
        <v>235</v>
      </c>
      <c r="G188" s="256"/>
      <c r="H188" s="259">
        <v>225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233</v>
      </c>
      <c r="AU188" s="265" t="s">
        <v>89</v>
      </c>
      <c r="AV188" s="14" t="s">
        <v>149</v>
      </c>
      <c r="AW188" s="14" t="s">
        <v>35</v>
      </c>
      <c r="AX188" s="14" t="s">
        <v>87</v>
      </c>
      <c r="AY188" s="265" t="s">
        <v>127</v>
      </c>
    </row>
    <row r="189" s="2" customFormat="1" ht="21.75" customHeight="1">
      <c r="A189" s="38"/>
      <c r="B189" s="39"/>
      <c r="C189" s="219" t="s">
        <v>284</v>
      </c>
      <c r="D189" s="219" t="s">
        <v>134</v>
      </c>
      <c r="E189" s="220" t="s">
        <v>657</v>
      </c>
      <c r="F189" s="221" t="s">
        <v>658</v>
      </c>
      <c r="G189" s="222" t="s">
        <v>273</v>
      </c>
      <c r="H189" s="223">
        <v>190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44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131</v>
      </c>
      <c r="AT189" s="231" t="s">
        <v>134</v>
      </c>
      <c r="AU189" s="231" t="s">
        <v>89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87</v>
      </c>
      <c r="BK189" s="232">
        <f>ROUND(I189*H189,2)</f>
        <v>0</v>
      </c>
      <c r="BL189" s="17" t="s">
        <v>131</v>
      </c>
      <c r="BM189" s="231" t="s">
        <v>659</v>
      </c>
    </row>
    <row r="190" s="2" customFormat="1">
      <c r="A190" s="38"/>
      <c r="B190" s="39"/>
      <c r="C190" s="40"/>
      <c r="D190" s="233" t="s">
        <v>140</v>
      </c>
      <c r="E190" s="40"/>
      <c r="F190" s="234" t="s">
        <v>660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140</v>
      </c>
      <c r="AU190" s="17" t="s">
        <v>89</v>
      </c>
    </row>
    <row r="191" s="2" customFormat="1">
      <c r="A191" s="38"/>
      <c r="B191" s="39"/>
      <c r="C191" s="40"/>
      <c r="D191" s="238" t="s">
        <v>161</v>
      </c>
      <c r="E191" s="40"/>
      <c r="F191" s="239" t="s">
        <v>661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89</v>
      </c>
    </row>
    <row r="192" s="12" customFormat="1" ht="22.8" customHeight="1">
      <c r="A192" s="12"/>
      <c r="B192" s="203"/>
      <c r="C192" s="204"/>
      <c r="D192" s="205" t="s">
        <v>78</v>
      </c>
      <c r="E192" s="217" t="s">
        <v>146</v>
      </c>
      <c r="F192" s="217" t="s">
        <v>378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SUM(P193:P198)</f>
        <v>0</v>
      </c>
      <c r="Q192" s="211"/>
      <c r="R192" s="212">
        <f>SUM(R193:R198)</f>
        <v>10.690799999999999</v>
      </c>
      <c r="S192" s="211"/>
      <c r="T192" s="21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87</v>
      </c>
      <c r="AT192" s="215" t="s">
        <v>78</v>
      </c>
      <c r="AU192" s="215" t="s">
        <v>87</v>
      </c>
      <c r="AY192" s="214" t="s">
        <v>127</v>
      </c>
      <c r="BK192" s="216">
        <f>SUM(BK193:BK198)</f>
        <v>0</v>
      </c>
    </row>
    <row r="193" s="2" customFormat="1" ht="24.15" customHeight="1">
      <c r="A193" s="38"/>
      <c r="B193" s="39"/>
      <c r="C193" s="219" t="s">
        <v>291</v>
      </c>
      <c r="D193" s="219" t="s">
        <v>134</v>
      </c>
      <c r="E193" s="220" t="s">
        <v>662</v>
      </c>
      <c r="F193" s="221" t="s">
        <v>663</v>
      </c>
      <c r="G193" s="222" t="s">
        <v>207</v>
      </c>
      <c r="H193" s="223">
        <v>30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44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131</v>
      </c>
      <c r="AT193" s="231" t="s">
        <v>134</v>
      </c>
      <c r="AU193" s="231" t="s">
        <v>89</v>
      </c>
      <c r="AY193" s="17" t="s">
        <v>127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87</v>
      </c>
      <c r="BK193" s="232">
        <f>ROUND(I193*H193,2)</f>
        <v>0</v>
      </c>
      <c r="BL193" s="17" t="s">
        <v>131</v>
      </c>
      <c r="BM193" s="231" t="s">
        <v>664</v>
      </c>
    </row>
    <row r="194" s="2" customFormat="1">
      <c r="A194" s="38"/>
      <c r="B194" s="39"/>
      <c r="C194" s="40"/>
      <c r="D194" s="233" t="s">
        <v>140</v>
      </c>
      <c r="E194" s="40"/>
      <c r="F194" s="234" t="s">
        <v>665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89</v>
      </c>
    </row>
    <row r="195" s="2" customFormat="1" ht="24.15" customHeight="1">
      <c r="A195" s="38"/>
      <c r="B195" s="39"/>
      <c r="C195" s="219" t="s">
        <v>297</v>
      </c>
      <c r="D195" s="219" t="s">
        <v>134</v>
      </c>
      <c r="E195" s="220" t="s">
        <v>666</v>
      </c>
      <c r="F195" s="221" t="s">
        <v>667</v>
      </c>
      <c r="G195" s="222" t="s">
        <v>207</v>
      </c>
      <c r="H195" s="223">
        <v>30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44</v>
      </c>
      <c r="O195" s="91"/>
      <c r="P195" s="229">
        <f>O195*H195</f>
        <v>0</v>
      </c>
      <c r="Q195" s="229">
        <v>0.19536000000000001</v>
      </c>
      <c r="R195" s="229">
        <f>Q195*H195</f>
        <v>5.8608000000000002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131</v>
      </c>
      <c r="AT195" s="231" t="s">
        <v>134</v>
      </c>
      <c r="AU195" s="231" t="s">
        <v>89</v>
      </c>
      <c r="AY195" s="17" t="s">
        <v>127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87</v>
      </c>
      <c r="BK195" s="232">
        <f>ROUND(I195*H195,2)</f>
        <v>0</v>
      </c>
      <c r="BL195" s="17" t="s">
        <v>131</v>
      </c>
      <c r="BM195" s="231" t="s">
        <v>668</v>
      </c>
    </row>
    <row r="196" s="2" customFormat="1">
      <c r="A196" s="38"/>
      <c r="B196" s="39"/>
      <c r="C196" s="40"/>
      <c r="D196" s="233" t="s">
        <v>140</v>
      </c>
      <c r="E196" s="40"/>
      <c r="F196" s="234" t="s">
        <v>669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140</v>
      </c>
      <c r="AU196" s="17" t="s">
        <v>89</v>
      </c>
    </row>
    <row r="197" s="2" customFormat="1" ht="16.5" customHeight="1">
      <c r="A197" s="38"/>
      <c r="B197" s="39"/>
      <c r="C197" s="277" t="s">
        <v>303</v>
      </c>
      <c r="D197" s="277" t="s">
        <v>326</v>
      </c>
      <c r="E197" s="278" t="s">
        <v>670</v>
      </c>
      <c r="F197" s="279" t="s">
        <v>671</v>
      </c>
      <c r="G197" s="280" t="s">
        <v>207</v>
      </c>
      <c r="H197" s="281">
        <v>30</v>
      </c>
      <c r="I197" s="282"/>
      <c r="J197" s="283">
        <f>ROUND(I197*H197,2)</f>
        <v>0</v>
      </c>
      <c r="K197" s="284"/>
      <c r="L197" s="285"/>
      <c r="M197" s="286" t="s">
        <v>1</v>
      </c>
      <c r="N197" s="287" t="s">
        <v>44</v>
      </c>
      <c r="O197" s="91"/>
      <c r="P197" s="229">
        <f>O197*H197</f>
        <v>0</v>
      </c>
      <c r="Q197" s="229">
        <v>0.161</v>
      </c>
      <c r="R197" s="229">
        <f>Q197*H197</f>
        <v>4.8300000000000001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173</v>
      </c>
      <c r="AT197" s="231" t="s">
        <v>326</v>
      </c>
      <c r="AU197" s="231" t="s">
        <v>89</v>
      </c>
      <c r="AY197" s="17" t="s">
        <v>127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87</v>
      </c>
      <c r="BK197" s="232">
        <f>ROUND(I197*H197,2)</f>
        <v>0</v>
      </c>
      <c r="BL197" s="17" t="s">
        <v>131</v>
      </c>
      <c r="BM197" s="231" t="s">
        <v>672</v>
      </c>
    </row>
    <row r="198" s="2" customFormat="1">
      <c r="A198" s="38"/>
      <c r="B198" s="39"/>
      <c r="C198" s="40"/>
      <c r="D198" s="233" t="s">
        <v>140</v>
      </c>
      <c r="E198" s="40"/>
      <c r="F198" s="234" t="s">
        <v>671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140</v>
      </c>
      <c r="AU198" s="17" t="s">
        <v>89</v>
      </c>
    </row>
    <row r="199" s="12" customFormat="1" ht="22.8" customHeight="1">
      <c r="A199" s="12"/>
      <c r="B199" s="203"/>
      <c r="C199" s="204"/>
      <c r="D199" s="205" t="s">
        <v>78</v>
      </c>
      <c r="E199" s="217" t="s">
        <v>173</v>
      </c>
      <c r="F199" s="217" t="s">
        <v>673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SUM(P200:P250)</f>
        <v>0</v>
      </c>
      <c r="Q199" s="211"/>
      <c r="R199" s="212">
        <f>SUM(R200:R250)</f>
        <v>9.3488000000000007</v>
      </c>
      <c r="S199" s="211"/>
      <c r="T199" s="213">
        <f>SUM(T200:T250)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87</v>
      </c>
      <c r="AT199" s="215" t="s">
        <v>78</v>
      </c>
      <c r="AU199" s="215" t="s">
        <v>87</v>
      </c>
      <c r="AY199" s="214" t="s">
        <v>127</v>
      </c>
      <c r="BK199" s="216">
        <f>SUM(BK200:BK250)</f>
        <v>0</v>
      </c>
    </row>
    <row r="200" s="2" customFormat="1" ht="24.15" customHeight="1">
      <c r="A200" s="38"/>
      <c r="B200" s="39"/>
      <c r="C200" s="219" t="s">
        <v>308</v>
      </c>
      <c r="D200" s="219" t="s">
        <v>134</v>
      </c>
      <c r="E200" s="220" t="s">
        <v>674</v>
      </c>
      <c r="F200" s="221" t="s">
        <v>675</v>
      </c>
      <c r="G200" s="222" t="s">
        <v>273</v>
      </c>
      <c r="H200" s="223">
        <v>15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44</v>
      </c>
      <c r="O200" s="91"/>
      <c r="P200" s="229">
        <f>O200*H200</f>
        <v>0</v>
      </c>
      <c r="Q200" s="229">
        <v>0.0026800000000000001</v>
      </c>
      <c r="R200" s="229">
        <f>Q200*H200</f>
        <v>0.0402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131</v>
      </c>
      <c r="AT200" s="231" t="s">
        <v>134</v>
      </c>
      <c r="AU200" s="231" t="s">
        <v>89</v>
      </c>
      <c r="AY200" s="17" t="s">
        <v>127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87</v>
      </c>
      <c r="BK200" s="232">
        <f>ROUND(I200*H200,2)</f>
        <v>0</v>
      </c>
      <c r="BL200" s="17" t="s">
        <v>131</v>
      </c>
      <c r="BM200" s="231" t="s">
        <v>676</v>
      </c>
    </row>
    <row r="201" s="2" customFormat="1">
      <c r="A201" s="38"/>
      <c r="B201" s="39"/>
      <c r="C201" s="40"/>
      <c r="D201" s="233" t="s">
        <v>140</v>
      </c>
      <c r="E201" s="40"/>
      <c r="F201" s="234" t="s">
        <v>677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140</v>
      </c>
      <c r="AU201" s="17" t="s">
        <v>89</v>
      </c>
    </row>
    <row r="202" s="2" customFormat="1" ht="24.15" customHeight="1">
      <c r="A202" s="38"/>
      <c r="B202" s="39"/>
      <c r="C202" s="219" t="s">
        <v>315</v>
      </c>
      <c r="D202" s="219" t="s">
        <v>134</v>
      </c>
      <c r="E202" s="220" t="s">
        <v>678</v>
      </c>
      <c r="F202" s="221" t="s">
        <v>679</v>
      </c>
      <c r="G202" s="222" t="s">
        <v>273</v>
      </c>
      <c r="H202" s="223">
        <v>105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44</v>
      </c>
      <c r="O202" s="91"/>
      <c r="P202" s="229">
        <f>O202*H202</f>
        <v>0</v>
      </c>
      <c r="Q202" s="229">
        <v>0.015939999999999999</v>
      </c>
      <c r="R202" s="229">
        <f>Q202*H202</f>
        <v>1.6737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131</v>
      </c>
      <c r="AT202" s="231" t="s">
        <v>134</v>
      </c>
      <c r="AU202" s="231" t="s">
        <v>89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87</v>
      </c>
      <c r="BK202" s="232">
        <f>ROUND(I202*H202,2)</f>
        <v>0</v>
      </c>
      <c r="BL202" s="17" t="s">
        <v>131</v>
      </c>
      <c r="BM202" s="231" t="s">
        <v>680</v>
      </c>
    </row>
    <row r="203" s="2" customFormat="1">
      <c r="A203" s="38"/>
      <c r="B203" s="39"/>
      <c r="C203" s="40"/>
      <c r="D203" s="233" t="s">
        <v>140</v>
      </c>
      <c r="E203" s="40"/>
      <c r="F203" s="234" t="s">
        <v>681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140</v>
      </c>
      <c r="AU203" s="17" t="s">
        <v>89</v>
      </c>
    </row>
    <row r="204" s="2" customFormat="1" ht="24.15" customHeight="1">
      <c r="A204" s="38"/>
      <c r="B204" s="39"/>
      <c r="C204" s="219" t="s">
        <v>249</v>
      </c>
      <c r="D204" s="219" t="s">
        <v>134</v>
      </c>
      <c r="E204" s="220" t="s">
        <v>682</v>
      </c>
      <c r="F204" s="221" t="s">
        <v>683</v>
      </c>
      <c r="G204" s="222" t="s">
        <v>273</v>
      </c>
      <c r="H204" s="223">
        <v>105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44</v>
      </c>
      <c r="O204" s="91"/>
      <c r="P204" s="229">
        <f>O204*H204</f>
        <v>0</v>
      </c>
      <c r="Q204" s="229">
        <v>0.02572</v>
      </c>
      <c r="R204" s="229">
        <f>Q204*H204</f>
        <v>2.7006000000000001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131</v>
      </c>
      <c r="AT204" s="231" t="s">
        <v>134</v>
      </c>
      <c r="AU204" s="231" t="s">
        <v>89</v>
      </c>
      <c r="AY204" s="17" t="s">
        <v>127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87</v>
      </c>
      <c r="BK204" s="232">
        <f>ROUND(I204*H204,2)</f>
        <v>0</v>
      </c>
      <c r="BL204" s="17" t="s">
        <v>131</v>
      </c>
      <c r="BM204" s="231" t="s">
        <v>684</v>
      </c>
    </row>
    <row r="205" s="2" customFormat="1">
      <c r="A205" s="38"/>
      <c r="B205" s="39"/>
      <c r="C205" s="40"/>
      <c r="D205" s="233" t="s">
        <v>140</v>
      </c>
      <c r="E205" s="40"/>
      <c r="F205" s="234" t="s">
        <v>685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140</v>
      </c>
      <c r="AU205" s="17" t="s">
        <v>89</v>
      </c>
    </row>
    <row r="206" s="2" customFormat="1" ht="24.15" customHeight="1">
      <c r="A206" s="38"/>
      <c r="B206" s="39"/>
      <c r="C206" s="219" t="s">
        <v>7</v>
      </c>
      <c r="D206" s="219" t="s">
        <v>134</v>
      </c>
      <c r="E206" s="220" t="s">
        <v>686</v>
      </c>
      <c r="F206" s="221" t="s">
        <v>687</v>
      </c>
      <c r="G206" s="222" t="s">
        <v>222</v>
      </c>
      <c r="H206" s="223">
        <v>7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44</v>
      </c>
      <c r="O206" s="91"/>
      <c r="P206" s="229">
        <f>O206*H206</f>
        <v>0</v>
      </c>
      <c r="Q206" s="229">
        <v>0.34089999999999998</v>
      </c>
      <c r="R206" s="229">
        <f>Q206*H206</f>
        <v>2.3862999999999999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131</v>
      </c>
      <c r="AT206" s="231" t="s">
        <v>134</v>
      </c>
      <c r="AU206" s="231" t="s">
        <v>89</v>
      </c>
      <c r="AY206" s="17" t="s">
        <v>127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87</v>
      </c>
      <c r="BK206" s="232">
        <f>ROUND(I206*H206,2)</f>
        <v>0</v>
      </c>
      <c r="BL206" s="17" t="s">
        <v>131</v>
      </c>
      <c r="BM206" s="231" t="s">
        <v>688</v>
      </c>
    </row>
    <row r="207" s="2" customFormat="1">
      <c r="A207" s="38"/>
      <c r="B207" s="39"/>
      <c r="C207" s="40"/>
      <c r="D207" s="233" t="s">
        <v>140</v>
      </c>
      <c r="E207" s="40"/>
      <c r="F207" s="234" t="s">
        <v>689</v>
      </c>
      <c r="G207" s="40"/>
      <c r="H207" s="40"/>
      <c r="I207" s="235"/>
      <c r="J207" s="40"/>
      <c r="K207" s="40"/>
      <c r="L207" s="44"/>
      <c r="M207" s="236"/>
      <c r="N207" s="23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140</v>
      </c>
      <c r="AU207" s="17" t="s">
        <v>89</v>
      </c>
    </row>
    <row r="208" s="13" customFormat="1">
      <c r="A208" s="13"/>
      <c r="B208" s="244"/>
      <c r="C208" s="245"/>
      <c r="D208" s="233" t="s">
        <v>233</v>
      </c>
      <c r="E208" s="246" t="s">
        <v>1</v>
      </c>
      <c r="F208" s="247" t="s">
        <v>168</v>
      </c>
      <c r="G208" s="245"/>
      <c r="H208" s="248">
        <v>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233</v>
      </c>
      <c r="AU208" s="254" t="s">
        <v>89</v>
      </c>
      <c r="AV208" s="13" t="s">
        <v>89</v>
      </c>
      <c r="AW208" s="13" t="s">
        <v>35</v>
      </c>
      <c r="AX208" s="13" t="s">
        <v>79</v>
      </c>
      <c r="AY208" s="254" t="s">
        <v>127</v>
      </c>
    </row>
    <row r="209" s="14" customFormat="1">
      <c r="A209" s="14"/>
      <c r="B209" s="255"/>
      <c r="C209" s="256"/>
      <c r="D209" s="233" t="s">
        <v>233</v>
      </c>
      <c r="E209" s="257" t="s">
        <v>1</v>
      </c>
      <c r="F209" s="258" t="s">
        <v>235</v>
      </c>
      <c r="G209" s="256"/>
      <c r="H209" s="259">
        <v>7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233</v>
      </c>
      <c r="AU209" s="265" t="s">
        <v>89</v>
      </c>
      <c r="AV209" s="14" t="s">
        <v>149</v>
      </c>
      <c r="AW209" s="14" t="s">
        <v>35</v>
      </c>
      <c r="AX209" s="14" t="s">
        <v>87</v>
      </c>
      <c r="AY209" s="265" t="s">
        <v>127</v>
      </c>
    </row>
    <row r="210" s="2" customFormat="1" ht="16.5" customHeight="1">
      <c r="A210" s="38"/>
      <c r="B210" s="39"/>
      <c r="C210" s="277" t="s">
        <v>332</v>
      </c>
      <c r="D210" s="277" t="s">
        <v>326</v>
      </c>
      <c r="E210" s="278" t="s">
        <v>690</v>
      </c>
      <c r="F210" s="279" t="s">
        <v>691</v>
      </c>
      <c r="G210" s="280" t="s">
        <v>222</v>
      </c>
      <c r="H210" s="281">
        <v>4</v>
      </c>
      <c r="I210" s="282"/>
      <c r="J210" s="283">
        <f>ROUND(I210*H210,2)</f>
        <v>0</v>
      </c>
      <c r="K210" s="284"/>
      <c r="L210" s="285"/>
      <c r="M210" s="286" t="s">
        <v>1</v>
      </c>
      <c r="N210" s="287" t="s">
        <v>44</v>
      </c>
      <c r="O210" s="91"/>
      <c r="P210" s="229">
        <f>O210*H210</f>
        <v>0</v>
      </c>
      <c r="Q210" s="229">
        <v>0.36399999999999999</v>
      </c>
      <c r="R210" s="229">
        <f>Q210*H210</f>
        <v>1.456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173</v>
      </c>
      <c r="AT210" s="231" t="s">
        <v>326</v>
      </c>
      <c r="AU210" s="231" t="s">
        <v>89</v>
      </c>
      <c r="AY210" s="17" t="s">
        <v>127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87</v>
      </c>
      <c r="BK210" s="232">
        <f>ROUND(I210*H210,2)</f>
        <v>0</v>
      </c>
      <c r="BL210" s="17" t="s">
        <v>131</v>
      </c>
      <c r="BM210" s="231" t="s">
        <v>692</v>
      </c>
    </row>
    <row r="211" s="2" customFormat="1">
      <c r="A211" s="38"/>
      <c r="B211" s="39"/>
      <c r="C211" s="40"/>
      <c r="D211" s="233" t="s">
        <v>140</v>
      </c>
      <c r="E211" s="40"/>
      <c r="F211" s="234" t="s">
        <v>693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140</v>
      </c>
      <c r="AU211" s="17" t="s">
        <v>89</v>
      </c>
    </row>
    <row r="212" s="13" customFormat="1">
      <c r="A212" s="13"/>
      <c r="B212" s="244"/>
      <c r="C212" s="245"/>
      <c r="D212" s="233" t="s">
        <v>233</v>
      </c>
      <c r="E212" s="246" t="s">
        <v>1</v>
      </c>
      <c r="F212" s="247" t="s">
        <v>131</v>
      </c>
      <c r="G212" s="245"/>
      <c r="H212" s="248">
        <v>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233</v>
      </c>
      <c r="AU212" s="254" t="s">
        <v>89</v>
      </c>
      <c r="AV212" s="13" t="s">
        <v>89</v>
      </c>
      <c r="AW212" s="13" t="s">
        <v>35</v>
      </c>
      <c r="AX212" s="13" t="s">
        <v>79</v>
      </c>
      <c r="AY212" s="254" t="s">
        <v>127</v>
      </c>
    </row>
    <row r="213" s="14" customFormat="1">
      <c r="A213" s="14"/>
      <c r="B213" s="255"/>
      <c r="C213" s="256"/>
      <c r="D213" s="233" t="s">
        <v>233</v>
      </c>
      <c r="E213" s="257" t="s">
        <v>1</v>
      </c>
      <c r="F213" s="258" t="s">
        <v>235</v>
      </c>
      <c r="G213" s="256"/>
      <c r="H213" s="259">
        <v>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233</v>
      </c>
      <c r="AU213" s="265" t="s">
        <v>89</v>
      </c>
      <c r="AV213" s="14" t="s">
        <v>149</v>
      </c>
      <c r="AW213" s="14" t="s">
        <v>35</v>
      </c>
      <c r="AX213" s="14" t="s">
        <v>87</v>
      </c>
      <c r="AY213" s="265" t="s">
        <v>127</v>
      </c>
    </row>
    <row r="214" s="2" customFormat="1" ht="16.5" customHeight="1">
      <c r="A214" s="38"/>
      <c r="B214" s="39"/>
      <c r="C214" s="277" t="s">
        <v>339</v>
      </c>
      <c r="D214" s="277" t="s">
        <v>326</v>
      </c>
      <c r="E214" s="278" t="s">
        <v>694</v>
      </c>
      <c r="F214" s="279" t="s">
        <v>695</v>
      </c>
      <c r="G214" s="280" t="s">
        <v>222</v>
      </c>
      <c r="H214" s="281">
        <v>3</v>
      </c>
      <c r="I214" s="282"/>
      <c r="J214" s="283">
        <f>ROUND(I214*H214,2)</f>
        <v>0</v>
      </c>
      <c r="K214" s="284"/>
      <c r="L214" s="285"/>
      <c r="M214" s="286" t="s">
        <v>1</v>
      </c>
      <c r="N214" s="287" t="s">
        <v>44</v>
      </c>
      <c r="O214" s="91"/>
      <c r="P214" s="229">
        <f>O214*H214</f>
        <v>0</v>
      </c>
      <c r="Q214" s="229">
        <v>0.36399999999999999</v>
      </c>
      <c r="R214" s="229">
        <f>Q214*H214</f>
        <v>1.0920000000000001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173</v>
      </c>
      <c r="AT214" s="231" t="s">
        <v>326</v>
      </c>
      <c r="AU214" s="231" t="s">
        <v>89</v>
      </c>
      <c r="AY214" s="17" t="s">
        <v>127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87</v>
      </c>
      <c r="BK214" s="232">
        <f>ROUND(I214*H214,2)</f>
        <v>0</v>
      </c>
      <c r="BL214" s="17" t="s">
        <v>131</v>
      </c>
      <c r="BM214" s="231" t="s">
        <v>696</v>
      </c>
    </row>
    <row r="215" s="2" customFormat="1">
      <c r="A215" s="38"/>
      <c r="B215" s="39"/>
      <c r="C215" s="40"/>
      <c r="D215" s="233" t="s">
        <v>140</v>
      </c>
      <c r="E215" s="40"/>
      <c r="F215" s="234" t="s">
        <v>697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140</v>
      </c>
      <c r="AU215" s="17" t="s">
        <v>89</v>
      </c>
    </row>
    <row r="216" s="2" customFormat="1" ht="37.8" customHeight="1">
      <c r="A216" s="38"/>
      <c r="B216" s="39"/>
      <c r="C216" s="219" t="s">
        <v>345</v>
      </c>
      <c r="D216" s="219" t="s">
        <v>134</v>
      </c>
      <c r="E216" s="220" t="s">
        <v>698</v>
      </c>
      <c r="F216" s="221" t="s">
        <v>699</v>
      </c>
      <c r="G216" s="222" t="s">
        <v>700</v>
      </c>
      <c r="H216" s="223">
        <v>1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44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131</v>
      </c>
      <c r="AT216" s="231" t="s">
        <v>134</v>
      </c>
      <c r="AU216" s="231" t="s">
        <v>89</v>
      </c>
      <c r="AY216" s="17" t="s">
        <v>127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87</v>
      </c>
      <c r="BK216" s="232">
        <f>ROUND(I216*H216,2)</f>
        <v>0</v>
      </c>
      <c r="BL216" s="17" t="s">
        <v>131</v>
      </c>
      <c r="BM216" s="231" t="s">
        <v>701</v>
      </c>
    </row>
    <row r="217" s="2" customFormat="1">
      <c r="A217" s="38"/>
      <c r="B217" s="39"/>
      <c r="C217" s="40"/>
      <c r="D217" s="233" t="s">
        <v>140</v>
      </c>
      <c r="E217" s="40"/>
      <c r="F217" s="234" t="s">
        <v>699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140</v>
      </c>
      <c r="AU217" s="17" t="s">
        <v>89</v>
      </c>
    </row>
    <row r="218" s="2" customFormat="1" ht="37.8" customHeight="1">
      <c r="A218" s="38"/>
      <c r="B218" s="39"/>
      <c r="C218" s="219" t="s">
        <v>351</v>
      </c>
      <c r="D218" s="219" t="s">
        <v>134</v>
      </c>
      <c r="E218" s="220" t="s">
        <v>702</v>
      </c>
      <c r="F218" s="221" t="s">
        <v>703</v>
      </c>
      <c r="G218" s="222" t="s">
        <v>700</v>
      </c>
      <c r="H218" s="223">
        <v>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44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131</v>
      </c>
      <c r="AT218" s="231" t="s">
        <v>134</v>
      </c>
      <c r="AU218" s="231" t="s">
        <v>89</v>
      </c>
      <c r="AY218" s="17" t="s">
        <v>127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87</v>
      </c>
      <c r="BK218" s="232">
        <f>ROUND(I218*H218,2)</f>
        <v>0</v>
      </c>
      <c r="BL218" s="17" t="s">
        <v>131</v>
      </c>
      <c r="BM218" s="231" t="s">
        <v>704</v>
      </c>
    </row>
    <row r="219" s="2" customFormat="1">
      <c r="A219" s="38"/>
      <c r="B219" s="39"/>
      <c r="C219" s="40"/>
      <c r="D219" s="233" t="s">
        <v>140</v>
      </c>
      <c r="E219" s="40"/>
      <c r="F219" s="234" t="s">
        <v>703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89</v>
      </c>
    </row>
    <row r="220" s="2" customFormat="1" ht="37.8" customHeight="1">
      <c r="A220" s="38"/>
      <c r="B220" s="39"/>
      <c r="C220" s="219" t="s">
        <v>357</v>
      </c>
      <c r="D220" s="219" t="s">
        <v>134</v>
      </c>
      <c r="E220" s="220" t="s">
        <v>705</v>
      </c>
      <c r="F220" s="221" t="s">
        <v>706</v>
      </c>
      <c r="G220" s="222" t="s">
        <v>700</v>
      </c>
      <c r="H220" s="223">
        <v>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44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131</v>
      </c>
      <c r="AT220" s="231" t="s">
        <v>134</v>
      </c>
      <c r="AU220" s="231" t="s">
        <v>89</v>
      </c>
      <c r="AY220" s="17" t="s">
        <v>127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87</v>
      </c>
      <c r="BK220" s="232">
        <f>ROUND(I220*H220,2)</f>
        <v>0</v>
      </c>
      <c r="BL220" s="17" t="s">
        <v>131</v>
      </c>
      <c r="BM220" s="231" t="s">
        <v>707</v>
      </c>
    </row>
    <row r="221" s="2" customFormat="1">
      <c r="A221" s="38"/>
      <c r="B221" s="39"/>
      <c r="C221" s="40"/>
      <c r="D221" s="233" t="s">
        <v>140</v>
      </c>
      <c r="E221" s="40"/>
      <c r="F221" s="234" t="s">
        <v>706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140</v>
      </c>
      <c r="AU221" s="17" t="s">
        <v>89</v>
      </c>
    </row>
    <row r="222" s="2" customFormat="1" ht="37.8" customHeight="1">
      <c r="A222" s="38"/>
      <c r="B222" s="39"/>
      <c r="C222" s="219" t="s">
        <v>363</v>
      </c>
      <c r="D222" s="219" t="s">
        <v>134</v>
      </c>
      <c r="E222" s="220" t="s">
        <v>708</v>
      </c>
      <c r="F222" s="221" t="s">
        <v>709</v>
      </c>
      <c r="G222" s="222" t="s">
        <v>700</v>
      </c>
      <c r="H222" s="223">
        <v>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44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131</v>
      </c>
      <c r="AT222" s="231" t="s">
        <v>134</v>
      </c>
      <c r="AU222" s="231" t="s">
        <v>89</v>
      </c>
      <c r="AY222" s="17" t="s">
        <v>127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87</v>
      </c>
      <c r="BK222" s="232">
        <f>ROUND(I222*H222,2)</f>
        <v>0</v>
      </c>
      <c r="BL222" s="17" t="s">
        <v>131</v>
      </c>
      <c r="BM222" s="231" t="s">
        <v>710</v>
      </c>
    </row>
    <row r="223" s="2" customFormat="1">
      <c r="A223" s="38"/>
      <c r="B223" s="39"/>
      <c r="C223" s="40"/>
      <c r="D223" s="233" t="s">
        <v>140</v>
      </c>
      <c r="E223" s="40"/>
      <c r="F223" s="234" t="s">
        <v>709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140</v>
      </c>
      <c r="AU223" s="17" t="s">
        <v>89</v>
      </c>
    </row>
    <row r="224" s="13" customFormat="1">
      <c r="A224" s="13"/>
      <c r="B224" s="244"/>
      <c r="C224" s="245"/>
      <c r="D224" s="233" t="s">
        <v>233</v>
      </c>
      <c r="E224" s="246" t="s">
        <v>1</v>
      </c>
      <c r="F224" s="247" t="s">
        <v>87</v>
      </c>
      <c r="G224" s="245"/>
      <c r="H224" s="248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233</v>
      </c>
      <c r="AU224" s="254" t="s">
        <v>89</v>
      </c>
      <c r="AV224" s="13" t="s">
        <v>89</v>
      </c>
      <c r="AW224" s="13" t="s">
        <v>35</v>
      </c>
      <c r="AX224" s="13" t="s">
        <v>87</v>
      </c>
      <c r="AY224" s="254" t="s">
        <v>127</v>
      </c>
    </row>
    <row r="225" s="2" customFormat="1" ht="37.8" customHeight="1">
      <c r="A225" s="38"/>
      <c r="B225" s="39"/>
      <c r="C225" s="219" t="s">
        <v>371</v>
      </c>
      <c r="D225" s="219" t="s">
        <v>134</v>
      </c>
      <c r="E225" s="220" t="s">
        <v>711</v>
      </c>
      <c r="F225" s="221" t="s">
        <v>712</v>
      </c>
      <c r="G225" s="222" t="s">
        <v>700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44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131</v>
      </c>
      <c r="AT225" s="231" t="s">
        <v>134</v>
      </c>
      <c r="AU225" s="231" t="s">
        <v>89</v>
      </c>
      <c r="AY225" s="17" t="s">
        <v>127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87</v>
      </c>
      <c r="BK225" s="232">
        <f>ROUND(I225*H225,2)</f>
        <v>0</v>
      </c>
      <c r="BL225" s="17" t="s">
        <v>131</v>
      </c>
      <c r="BM225" s="231" t="s">
        <v>713</v>
      </c>
    </row>
    <row r="226" s="2" customFormat="1">
      <c r="A226" s="38"/>
      <c r="B226" s="39"/>
      <c r="C226" s="40"/>
      <c r="D226" s="233" t="s">
        <v>140</v>
      </c>
      <c r="E226" s="40"/>
      <c r="F226" s="234" t="s">
        <v>712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140</v>
      </c>
      <c r="AU226" s="17" t="s">
        <v>89</v>
      </c>
    </row>
    <row r="227" s="13" customFormat="1">
      <c r="A227" s="13"/>
      <c r="B227" s="244"/>
      <c r="C227" s="245"/>
      <c r="D227" s="233" t="s">
        <v>233</v>
      </c>
      <c r="E227" s="246" t="s">
        <v>1</v>
      </c>
      <c r="F227" s="247" t="s">
        <v>87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233</v>
      </c>
      <c r="AU227" s="254" t="s">
        <v>89</v>
      </c>
      <c r="AV227" s="13" t="s">
        <v>89</v>
      </c>
      <c r="AW227" s="13" t="s">
        <v>35</v>
      </c>
      <c r="AX227" s="13" t="s">
        <v>87</v>
      </c>
      <c r="AY227" s="254" t="s">
        <v>127</v>
      </c>
    </row>
    <row r="228" s="2" customFormat="1" ht="37.8" customHeight="1">
      <c r="A228" s="38"/>
      <c r="B228" s="39"/>
      <c r="C228" s="219" t="s">
        <v>379</v>
      </c>
      <c r="D228" s="219" t="s">
        <v>134</v>
      </c>
      <c r="E228" s="220" t="s">
        <v>714</v>
      </c>
      <c r="F228" s="221" t="s">
        <v>715</v>
      </c>
      <c r="G228" s="222" t="s">
        <v>700</v>
      </c>
      <c r="H228" s="223">
        <v>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44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131</v>
      </c>
      <c r="AT228" s="231" t="s">
        <v>134</v>
      </c>
      <c r="AU228" s="231" t="s">
        <v>89</v>
      </c>
      <c r="AY228" s="17" t="s">
        <v>127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87</v>
      </c>
      <c r="BK228" s="232">
        <f>ROUND(I228*H228,2)</f>
        <v>0</v>
      </c>
      <c r="BL228" s="17" t="s">
        <v>131</v>
      </c>
      <c r="BM228" s="231" t="s">
        <v>716</v>
      </c>
    </row>
    <row r="229" s="2" customFormat="1">
      <c r="A229" s="38"/>
      <c r="B229" s="39"/>
      <c r="C229" s="40"/>
      <c r="D229" s="233" t="s">
        <v>140</v>
      </c>
      <c r="E229" s="40"/>
      <c r="F229" s="234" t="s">
        <v>715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140</v>
      </c>
      <c r="AU229" s="17" t="s">
        <v>89</v>
      </c>
    </row>
    <row r="230" s="13" customFormat="1">
      <c r="A230" s="13"/>
      <c r="B230" s="244"/>
      <c r="C230" s="245"/>
      <c r="D230" s="233" t="s">
        <v>233</v>
      </c>
      <c r="E230" s="246" t="s">
        <v>1</v>
      </c>
      <c r="F230" s="247" t="s">
        <v>87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233</v>
      </c>
      <c r="AU230" s="254" t="s">
        <v>89</v>
      </c>
      <c r="AV230" s="13" t="s">
        <v>89</v>
      </c>
      <c r="AW230" s="13" t="s">
        <v>35</v>
      </c>
      <c r="AX230" s="13" t="s">
        <v>87</v>
      </c>
      <c r="AY230" s="254" t="s">
        <v>127</v>
      </c>
    </row>
    <row r="231" s="2" customFormat="1" ht="37.8" customHeight="1">
      <c r="A231" s="38"/>
      <c r="B231" s="39"/>
      <c r="C231" s="219" t="s">
        <v>385</v>
      </c>
      <c r="D231" s="219" t="s">
        <v>134</v>
      </c>
      <c r="E231" s="220" t="s">
        <v>717</v>
      </c>
      <c r="F231" s="221" t="s">
        <v>718</v>
      </c>
      <c r="G231" s="222" t="s">
        <v>700</v>
      </c>
      <c r="H231" s="223">
        <v>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44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131</v>
      </c>
      <c r="AT231" s="231" t="s">
        <v>134</v>
      </c>
      <c r="AU231" s="231" t="s">
        <v>89</v>
      </c>
      <c r="AY231" s="17" t="s">
        <v>127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87</v>
      </c>
      <c r="BK231" s="232">
        <f>ROUND(I231*H231,2)</f>
        <v>0</v>
      </c>
      <c r="BL231" s="17" t="s">
        <v>131</v>
      </c>
      <c r="BM231" s="231" t="s">
        <v>719</v>
      </c>
    </row>
    <row r="232" s="2" customFormat="1">
      <c r="A232" s="38"/>
      <c r="B232" s="39"/>
      <c r="C232" s="40"/>
      <c r="D232" s="233" t="s">
        <v>140</v>
      </c>
      <c r="E232" s="40"/>
      <c r="F232" s="234" t="s">
        <v>718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140</v>
      </c>
      <c r="AU232" s="17" t="s">
        <v>89</v>
      </c>
    </row>
    <row r="233" s="13" customFormat="1">
      <c r="A233" s="13"/>
      <c r="B233" s="244"/>
      <c r="C233" s="245"/>
      <c r="D233" s="233" t="s">
        <v>233</v>
      </c>
      <c r="E233" s="246" t="s">
        <v>1</v>
      </c>
      <c r="F233" s="247" t="s">
        <v>87</v>
      </c>
      <c r="G233" s="245"/>
      <c r="H233" s="248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233</v>
      </c>
      <c r="AU233" s="254" t="s">
        <v>89</v>
      </c>
      <c r="AV233" s="13" t="s">
        <v>89</v>
      </c>
      <c r="AW233" s="13" t="s">
        <v>35</v>
      </c>
      <c r="AX233" s="13" t="s">
        <v>87</v>
      </c>
      <c r="AY233" s="254" t="s">
        <v>127</v>
      </c>
    </row>
    <row r="234" s="2" customFormat="1" ht="37.8" customHeight="1">
      <c r="A234" s="38"/>
      <c r="B234" s="39"/>
      <c r="C234" s="219" t="s">
        <v>390</v>
      </c>
      <c r="D234" s="219" t="s">
        <v>134</v>
      </c>
      <c r="E234" s="220" t="s">
        <v>720</v>
      </c>
      <c r="F234" s="221" t="s">
        <v>721</v>
      </c>
      <c r="G234" s="222" t="s">
        <v>700</v>
      </c>
      <c r="H234" s="223">
        <v>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44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131</v>
      </c>
      <c r="AT234" s="231" t="s">
        <v>134</v>
      </c>
      <c r="AU234" s="231" t="s">
        <v>89</v>
      </c>
      <c r="AY234" s="17" t="s">
        <v>127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87</v>
      </c>
      <c r="BK234" s="232">
        <f>ROUND(I234*H234,2)</f>
        <v>0</v>
      </c>
      <c r="BL234" s="17" t="s">
        <v>131</v>
      </c>
      <c r="BM234" s="231" t="s">
        <v>722</v>
      </c>
    </row>
    <row r="235" s="2" customFormat="1">
      <c r="A235" s="38"/>
      <c r="B235" s="39"/>
      <c r="C235" s="40"/>
      <c r="D235" s="233" t="s">
        <v>140</v>
      </c>
      <c r="E235" s="40"/>
      <c r="F235" s="234" t="s">
        <v>721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89</v>
      </c>
    </row>
    <row r="236" s="13" customFormat="1">
      <c r="A236" s="13"/>
      <c r="B236" s="244"/>
      <c r="C236" s="245"/>
      <c r="D236" s="233" t="s">
        <v>233</v>
      </c>
      <c r="E236" s="246" t="s">
        <v>1</v>
      </c>
      <c r="F236" s="247" t="s">
        <v>87</v>
      </c>
      <c r="G236" s="245"/>
      <c r="H236" s="248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233</v>
      </c>
      <c r="AU236" s="254" t="s">
        <v>89</v>
      </c>
      <c r="AV236" s="13" t="s">
        <v>89</v>
      </c>
      <c r="AW236" s="13" t="s">
        <v>35</v>
      </c>
      <c r="AX236" s="13" t="s">
        <v>87</v>
      </c>
      <c r="AY236" s="254" t="s">
        <v>127</v>
      </c>
    </row>
    <row r="237" s="2" customFormat="1" ht="37.8" customHeight="1">
      <c r="A237" s="38"/>
      <c r="B237" s="39"/>
      <c r="C237" s="219" t="s">
        <v>396</v>
      </c>
      <c r="D237" s="219" t="s">
        <v>134</v>
      </c>
      <c r="E237" s="220" t="s">
        <v>723</v>
      </c>
      <c r="F237" s="221" t="s">
        <v>724</v>
      </c>
      <c r="G237" s="222" t="s">
        <v>700</v>
      </c>
      <c r="H237" s="223">
        <v>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44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131</v>
      </c>
      <c r="AT237" s="231" t="s">
        <v>134</v>
      </c>
      <c r="AU237" s="231" t="s">
        <v>89</v>
      </c>
      <c r="AY237" s="17" t="s">
        <v>127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87</v>
      </c>
      <c r="BK237" s="232">
        <f>ROUND(I237*H237,2)</f>
        <v>0</v>
      </c>
      <c r="BL237" s="17" t="s">
        <v>131</v>
      </c>
      <c r="BM237" s="231" t="s">
        <v>725</v>
      </c>
    </row>
    <row r="238" s="2" customFormat="1">
      <c r="A238" s="38"/>
      <c r="B238" s="39"/>
      <c r="C238" s="40"/>
      <c r="D238" s="233" t="s">
        <v>140</v>
      </c>
      <c r="E238" s="40"/>
      <c r="F238" s="234" t="s">
        <v>721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140</v>
      </c>
      <c r="AU238" s="17" t="s">
        <v>89</v>
      </c>
    </row>
    <row r="239" s="13" customFormat="1">
      <c r="A239" s="13"/>
      <c r="B239" s="244"/>
      <c r="C239" s="245"/>
      <c r="D239" s="233" t="s">
        <v>233</v>
      </c>
      <c r="E239" s="246" t="s">
        <v>1</v>
      </c>
      <c r="F239" s="247" t="s">
        <v>87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233</v>
      </c>
      <c r="AU239" s="254" t="s">
        <v>89</v>
      </c>
      <c r="AV239" s="13" t="s">
        <v>89</v>
      </c>
      <c r="AW239" s="13" t="s">
        <v>35</v>
      </c>
      <c r="AX239" s="13" t="s">
        <v>79</v>
      </c>
      <c r="AY239" s="254" t="s">
        <v>127</v>
      </c>
    </row>
    <row r="240" s="14" customFormat="1">
      <c r="A240" s="14"/>
      <c r="B240" s="255"/>
      <c r="C240" s="256"/>
      <c r="D240" s="233" t="s">
        <v>233</v>
      </c>
      <c r="E240" s="257" t="s">
        <v>1</v>
      </c>
      <c r="F240" s="258" t="s">
        <v>235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233</v>
      </c>
      <c r="AU240" s="265" t="s">
        <v>89</v>
      </c>
      <c r="AV240" s="14" t="s">
        <v>149</v>
      </c>
      <c r="AW240" s="14" t="s">
        <v>35</v>
      </c>
      <c r="AX240" s="14" t="s">
        <v>87</v>
      </c>
      <c r="AY240" s="265" t="s">
        <v>127</v>
      </c>
    </row>
    <row r="241" s="2" customFormat="1" ht="16.5" customHeight="1">
      <c r="A241" s="38"/>
      <c r="B241" s="39"/>
      <c r="C241" s="219" t="s">
        <v>401</v>
      </c>
      <c r="D241" s="219" t="s">
        <v>134</v>
      </c>
      <c r="E241" s="220" t="s">
        <v>726</v>
      </c>
      <c r="F241" s="221" t="s">
        <v>727</v>
      </c>
      <c r="G241" s="222" t="s">
        <v>700</v>
      </c>
      <c r="H241" s="223">
        <v>15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44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131</v>
      </c>
      <c r="AT241" s="231" t="s">
        <v>134</v>
      </c>
      <c r="AU241" s="231" t="s">
        <v>89</v>
      </c>
      <c r="AY241" s="17" t="s">
        <v>127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87</v>
      </c>
      <c r="BK241" s="232">
        <f>ROUND(I241*H241,2)</f>
        <v>0</v>
      </c>
      <c r="BL241" s="17" t="s">
        <v>131</v>
      </c>
      <c r="BM241" s="231" t="s">
        <v>728</v>
      </c>
    </row>
    <row r="242" s="2" customFormat="1">
      <c r="A242" s="38"/>
      <c r="B242" s="39"/>
      <c r="C242" s="40"/>
      <c r="D242" s="233" t="s">
        <v>140</v>
      </c>
      <c r="E242" s="40"/>
      <c r="F242" s="234" t="s">
        <v>727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140</v>
      </c>
      <c r="AU242" s="17" t="s">
        <v>89</v>
      </c>
    </row>
    <row r="243" s="2" customFormat="1" ht="16.5" customHeight="1">
      <c r="A243" s="38"/>
      <c r="B243" s="39"/>
      <c r="C243" s="219" t="s">
        <v>408</v>
      </c>
      <c r="D243" s="219" t="s">
        <v>134</v>
      </c>
      <c r="E243" s="220" t="s">
        <v>729</v>
      </c>
      <c r="F243" s="221" t="s">
        <v>730</v>
      </c>
      <c r="G243" s="222" t="s">
        <v>731</v>
      </c>
      <c r="H243" s="223">
        <v>3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44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131</v>
      </c>
      <c r="AT243" s="231" t="s">
        <v>134</v>
      </c>
      <c r="AU243" s="231" t="s">
        <v>89</v>
      </c>
      <c r="AY243" s="17" t="s">
        <v>127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87</v>
      </c>
      <c r="BK243" s="232">
        <f>ROUND(I243*H243,2)</f>
        <v>0</v>
      </c>
      <c r="BL243" s="17" t="s">
        <v>131</v>
      </c>
      <c r="BM243" s="231" t="s">
        <v>732</v>
      </c>
    </row>
    <row r="244" s="2" customFormat="1">
      <c r="A244" s="38"/>
      <c r="B244" s="39"/>
      <c r="C244" s="40"/>
      <c r="D244" s="233" t="s">
        <v>140</v>
      </c>
      <c r="E244" s="40"/>
      <c r="F244" s="234" t="s">
        <v>730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140</v>
      </c>
      <c r="AU244" s="17" t="s">
        <v>89</v>
      </c>
    </row>
    <row r="245" s="2" customFormat="1" ht="16.5" customHeight="1">
      <c r="A245" s="38"/>
      <c r="B245" s="39"/>
      <c r="C245" s="219" t="s">
        <v>413</v>
      </c>
      <c r="D245" s="219" t="s">
        <v>134</v>
      </c>
      <c r="E245" s="220" t="s">
        <v>733</v>
      </c>
      <c r="F245" s="221" t="s">
        <v>734</v>
      </c>
      <c r="G245" s="222" t="s">
        <v>273</v>
      </c>
      <c r="H245" s="223">
        <v>190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44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131</v>
      </c>
      <c r="AT245" s="231" t="s">
        <v>134</v>
      </c>
      <c r="AU245" s="231" t="s">
        <v>89</v>
      </c>
      <c r="AY245" s="17" t="s">
        <v>127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87</v>
      </c>
      <c r="BK245" s="232">
        <f>ROUND(I245*H245,2)</f>
        <v>0</v>
      </c>
      <c r="BL245" s="17" t="s">
        <v>131</v>
      </c>
      <c r="BM245" s="231" t="s">
        <v>735</v>
      </c>
    </row>
    <row r="246" s="2" customFormat="1">
      <c r="A246" s="38"/>
      <c r="B246" s="39"/>
      <c r="C246" s="40"/>
      <c r="D246" s="233" t="s">
        <v>140</v>
      </c>
      <c r="E246" s="40"/>
      <c r="F246" s="234" t="s">
        <v>734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140</v>
      </c>
      <c r="AU246" s="17" t="s">
        <v>89</v>
      </c>
    </row>
    <row r="247" s="2" customFormat="1" ht="16.5" customHeight="1">
      <c r="A247" s="38"/>
      <c r="B247" s="39"/>
      <c r="C247" s="219" t="s">
        <v>419</v>
      </c>
      <c r="D247" s="219" t="s">
        <v>134</v>
      </c>
      <c r="E247" s="220" t="s">
        <v>736</v>
      </c>
      <c r="F247" s="221" t="s">
        <v>737</v>
      </c>
      <c r="G247" s="222" t="s">
        <v>731</v>
      </c>
      <c r="H247" s="223">
        <v>3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44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131</v>
      </c>
      <c r="AT247" s="231" t="s">
        <v>134</v>
      </c>
      <c r="AU247" s="231" t="s">
        <v>89</v>
      </c>
      <c r="AY247" s="17" t="s">
        <v>127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87</v>
      </c>
      <c r="BK247" s="232">
        <f>ROUND(I247*H247,2)</f>
        <v>0</v>
      </c>
      <c r="BL247" s="17" t="s">
        <v>131</v>
      </c>
      <c r="BM247" s="231" t="s">
        <v>738</v>
      </c>
    </row>
    <row r="248" s="2" customFormat="1">
      <c r="A248" s="38"/>
      <c r="B248" s="39"/>
      <c r="C248" s="40"/>
      <c r="D248" s="233" t="s">
        <v>140</v>
      </c>
      <c r="E248" s="40"/>
      <c r="F248" s="234" t="s">
        <v>737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140</v>
      </c>
      <c r="AU248" s="17" t="s">
        <v>89</v>
      </c>
    </row>
    <row r="249" s="2" customFormat="1" ht="49.05" customHeight="1">
      <c r="A249" s="38"/>
      <c r="B249" s="39"/>
      <c r="C249" s="219" t="s">
        <v>425</v>
      </c>
      <c r="D249" s="219" t="s">
        <v>134</v>
      </c>
      <c r="E249" s="220" t="s">
        <v>739</v>
      </c>
      <c r="F249" s="221" t="s">
        <v>740</v>
      </c>
      <c r="G249" s="222" t="s">
        <v>156</v>
      </c>
      <c r="H249" s="223">
        <v>4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44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131</v>
      </c>
      <c r="AT249" s="231" t="s">
        <v>134</v>
      </c>
      <c r="AU249" s="231" t="s">
        <v>89</v>
      </c>
      <c r="AY249" s="17" t="s">
        <v>127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87</v>
      </c>
      <c r="BK249" s="232">
        <f>ROUND(I249*H249,2)</f>
        <v>0</v>
      </c>
      <c r="BL249" s="17" t="s">
        <v>131</v>
      </c>
      <c r="BM249" s="231" t="s">
        <v>741</v>
      </c>
    </row>
    <row r="250" s="2" customFormat="1">
      <c r="A250" s="38"/>
      <c r="B250" s="39"/>
      <c r="C250" s="40"/>
      <c r="D250" s="233" t="s">
        <v>140</v>
      </c>
      <c r="E250" s="40"/>
      <c r="F250" s="234" t="s">
        <v>740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140</v>
      </c>
      <c r="AU250" s="17" t="s">
        <v>89</v>
      </c>
    </row>
    <row r="251" s="12" customFormat="1" ht="22.8" customHeight="1">
      <c r="A251" s="12"/>
      <c r="B251" s="203"/>
      <c r="C251" s="204"/>
      <c r="D251" s="205" t="s">
        <v>78</v>
      </c>
      <c r="E251" s="217" t="s">
        <v>180</v>
      </c>
      <c r="F251" s="217" t="s">
        <v>470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SUM(P252:P263)</f>
        <v>0</v>
      </c>
      <c r="Q251" s="211"/>
      <c r="R251" s="212">
        <f>SUM(R252:R263)</f>
        <v>0</v>
      </c>
      <c r="S251" s="211"/>
      <c r="T251" s="213">
        <f>SUM(T252:T263)</f>
        <v>36.620000000000005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87</v>
      </c>
      <c r="AT251" s="215" t="s">
        <v>78</v>
      </c>
      <c r="AU251" s="215" t="s">
        <v>87</v>
      </c>
      <c r="AY251" s="214" t="s">
        <v>127</v>
      </c>
      <c r="BK251" s="216">
        <f>SUM(BK252:BK263)</f>
        <v>0</v>
      </c>
    </row>
    <row r="252" s="2" customFormat="1" ht="33" customHeight="1">
      <c r="A252" s="38"/>
      <c r="B252" s="39"/>
      <c r="C252" s="219" t="s">
        <v>431</v>
      </c>
      <c r="D252" s="219" t="s">
        <v>134</v>
      </c>
      <c r="E252" s="220" t="s">
        <v>742</v>
      </c>
      <c r="F252" s="221" t="s">
        <v>743</v>
      </c>
      <c r="G252" s="222" t="s">
        <v>273</v>
      </c>
      <c r="H252" s="223">
        <v>50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44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0.19400000000000001</v>
      </c>
      <c r="T252" s="230">
        <f>S252*H252</f>
        <v>9.7000000000000011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131</v>
      </c>
      <c r="AT252" s="231" t="s">
        <v>134</v>
      </c>
      <c r="AU252" s="231" t="s">
        <v>89</v>
      </c>
      <c r="AY252" s="17" t="s">
        <v>127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87</v>
      </c>
      <c r="BK252" s="232">
        <f>ROUND(I252*H252,2)</f>
        <v>0</v>
      </c>
      <c r="BL252" s="17" t="s">
        <v>131</v>
      </c>
      <c r="BM252" s="231" t="s">
        <v>744</v>
      </c>
    </row>
    <row r="253" s="2" customFormat="1">
      <c r="A253" s="38"/>
      <c r="B253" s="39"/>
      <c r="C253" s="40"/>
      <c r="D253" s="233" t="s">
        <v>140</v>
      </c>
      <c r="E253" s="40"/>
      <c r="F253" s="234" t="s">
        <v>745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140</v>
      </c>
      <c r="AU253" s="17" t="s">
        <v>89</v>
      </c>
    </row>
    <row r="254" s="2" customFormat="1" ht="24.15" customHeight="1">
      <c r="A254" s="38"/>
      <c r="B254" s="39"/>
      <c r="C254" s="219" t="s">
        <v>436</v>
      </c>
      <c r="D254" s="219" t="s">
        <v>134</v>
      </c>
      <c r="E254" s="220" t="s">
        <v>746</v>
      </c>
      <c r="F254" s="221" t="s">
        <v>747</v>
      </c>
      <c r="G254" s="222" t="s">
        <v>273</v>
      </c>
      <c r="H254" s="223">
        <v>55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44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0.17199999999999999</v>
      </c>
      <c r="T254" s="230">
        <f>S254*H254</f>
        <v>9.4599999999999991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131</v>
      </c>
      <c r="AT254" s="231" t="s">
        <v>134</v>
      </c>
      <c r="AU254" s="231" t="s">
        <v>89</v>
      </c>
      <c r="AY254" s="17" t="s">
        <v>127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87</v>
      </c>
      <c r="BK254" s="232">
        <f>ROUND(I254*H254,2)</f>
        <v>0</v>
      </c>
      <c r="BL254" s="17" t="s">
        <v>131</v>
      </c>
      <c r="BM254" s="231" t="s">
        <v>748</v>
      </c>
    </row>
    <row r="255" s="2" customFormat="1">
      <c r="A255" s="38"/>
      <c r="B255" s="39"/>
      <c r="C255" s="40"/>
      <c r="D255" s="233" t="s">
        <v>140</v>
      </c>
      <c r="E255" s="40"/>
      <c r="F255" s="234" t="s">
        <v>749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140</v>
      </c>
      <c r="AU255" s="17" t="s">
        <v>89</v>
      </c>
    </row>
    <row r="256" s="2" customFormat="1" ht="24.15" customHeight="1">
      <c r="A256" s="38"/>
      <c r="B256" s="39"/>
      <c r="C256" s="219" t="s">
        <v>441</v>
      </c>
      <c r="D256" s="219" t="s">
        <v>134</v>
      </c>
      <c r="E256" s="220" t="s">
        <v>750</v>
      </c>
      <c r="F256" s="221" t="s">
        <v>751</v>
      </c>
      <c r="G256" s="222" t="s">
        <v>273</v>
      </c>
      <c r="H256" s="223">
        <v>90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44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0.19400000000000001</v>
      </c>
      <c r="T256" s="230">
        <f>S256*H256</f>
        <v>17.460000000000001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131</v>
      </c>
      <c r="AT256" s="231" t="s">
        <v>134</v>
      </c>
      <c r="AU256" s="231" t="s">
        <v>89</v>
      </c>
      <c r="AY256" s="17" t="s">
        <v>127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87</v>
      </c>
      <c r="BK256" s="232">
        <f>ROUND(I256*H256,2)</f>
        <v>0</v>
      </c>
      <c r="BL256" s="17" t="s">
        <v>131</v>
      </c>
      <c r="BM256" s="231" t="s">
        <v>752</v>
      </c>
    </row>
    <row r="257" s="2" customFormat="1">
      <c r="A257" s="38"/>
      <c r="B257" s="39"/>
      <c r="C257" s="40"/>
      <c r="D257" s="233" t="s">
        <v>140</v>
      </c>
      <c r="E257" s="40"/>
      <c r="F257" s="234" t="s">
        <v>753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89</v>
      </c>
    </row>
    <row r="258" s="2" customFormat="1" ht="21.75" customHeight="1">
      <c r="A258" s="38"/>
      <c r="B258" s="39"/>
      <c r="C258" s="219" t="s">
        <v>446</v>
      </c>
      <c r="D258" s="219" t="s">
        <v>134</v>
      </c>
      <c r="E258" s="220" t="s">
        <v>754</v>
      </c>
      <c r="F258" s="221" t="s">
        <v>755</v>
      </c>
      <c r="G258" s="222" t="s">
        <v>156</v>
      </c>
      <c r="H258" s="223">
        <v>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44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131</v>
      </c>
      <c r="AT258" s="231" t="s">
        <v>134</v>
      </c>
      <c r="AU258" s="231" t="s">
        <v>89</v>
      </c>
      <c r="AY258" s="17" t="s">
        <v>127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87</v>
      </c>
      <c r="BK258" s="232">
        <f>ROUND(I258*H258,2)</f>
        <v>0</v>
      </c>
      <c r="BL258" s="17" t="s">
        <v>131</v>
      </c>
      <c r="BM258" s="231" t="s">
        <v>756</v>
      </c>
    </row>
    <row r="259" s="2" customFormat="1">
      <c r="A259" s="38"/>
      <c r="B259" s="39"/>
      <c r="C259" s="40"/>
      <c r="D259" s="233" t="s">
        <v>140</v>
      </c>
      <c r="E259" s="40"/>
      <c r="F259" s="234" t="s">
        <v>755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140</v>
      </c>
      <c r="AU259" s="17" t="s">
        <v>89</v>
      </c>
    </row>
    <row r="260" s="2" customFormat="1" ht="21.75" customHeight="1">
      <c r="A260" s="38"/>
      <c r="B260" s="39"/>
      <c r="C260" s="219" t="s">
        <v>451</v>
      </c>
      <c r="D260" s="219" t="s">
        <v>134</v>
      </c>
      <c r="E260" s="220" t="s">
        <v>757</v>
      </c>
      <c r="F260" s="221" t="s">
        <v>758</v>
      </c>
      <c r="G260" s="222" t="s">
        <v>156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44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131</v>
      </c>
      <c r="AT260" s="231" t="s">
        <v>134</v>
      </c>
      <c r="AU260" s="231" t="s">
        <v>89</v>
      </c>
      <c r="AY260" s="17" t="s">
        <v>127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87</v>
      </c>
      <c r="BK260" s="232">
        <f>ROUND(I260*H260,2)</f>
        <v>0</v>
      </c>
      <c r="BL260" s="17" t="s">
        <v>131</v>
      </c>
      <c r="BM260" s="231" t="s">
        <v>759</v>
      </c>
    </row>
    <row r="261" s="2" customFormat="1">
      <c r="A261" s="38"/>
      <c r="B261" s="39"/>
      <c r="C261" s="40"/>
      <c r="D261" s="233" t="s">
        <v>140</v>
      </c>
      <c r="E261" s="40"/>
      <c r="F261" s="234" t="s">
        <v>758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140</v>
      </c>
      <c r="AU261" s="17" t="s">
        <v>89</v>
      </c>
    </row>
    <row r="262" s="2" customFormat="1" ht="21.75" customHeight="1">
      <c r="A262" s="38"/>
      <c r="B262" s="39"/>
      <c r="C262" s="219" t="s">
        <v>455</v>
      </c>
      <c r="D262" s="219" t="s">
        <v>134</v>
      </c>
      <c r="E262" s="220" t="s">
        <v>760</v>
      </c>
      <c r="F262" s="221" t="s">
        <v>761</v>
      </c>
      <c r="G262" s="222" t="s">
        <v>156</v>
      </c>
      <c r="H262" s="223">
        <v>1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44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131</v>
      </c>
      <c r="AT262" s="231" t="s">
        <v>134</v>
      </c>
      <c r="AU262" s="231" t="s">
        <v>89</v>
      </c>
      <c r="AY262" s="17" t="s">
        <v>127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87</v>
      </c>
      <c r="BK262" s="232">
        <f>ROUND(I262*H262,2)</f>
        <v>0</v>
      </c>
      <c r="BL262" s="17" t="s">
        <v>131</v>
      </c>
      <c r="BM262" s="231" t="s">
        <v>762</v>
      </c>
    </row>
    <row r="263" s="2" customFormat="1">
      <c r="A263" s="38"/>
      <c r="B263" s="39"/>
      <c r="C263" s="40"/>
      <c r="D263" s="233" t="s">
        <v>140</v>
      </c>
      <c r="E263" s="40"/>
      <c r="F263" s="234" t="s">
        <v>763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140</v>
      </c>
      <c r="AU263" s="17" t="s">
        <v>89</v>
      </c>
    </row>
    <row r="264" s="12" customFormat="1" ht="22.8" customHeight="1">
      <c r="A264" s="12"/>
      <c r="B264" s="203"/>
      <c r="C264" s="204"/>
      <c r="D264" s="205" t="s">
        <v>78</v>
      </c>
      <c r="E264" s="217" t="s">
        <v>522</v>
      </c>
      <c r="F264" s="217" t="s">
        <v>523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SUM(P265:P276)</f>
        <v>0</v>
      </c>
      <c r="Q264" s="211"/>
      <c r="R264" s="212">
        <f>SUM(R265:R276)</f>
        <v>0</v>
      </c>
      <c r="S264" s="211"/>
      <c r="T264" s="213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87</v>
      </c>
      <c r="AT264" s="215" t="s">
        <v>78</v>
      </c>
      <c r="AU264" s="215" t="s">
        <v>87</v>
      </c>
      <c r="AY264" s="214" t="s">
        <v>127</v>
      </c>
      <c r="BK264" s="216">
        <f>SUM(BK265:BK276)</f>
        <v>0</v>
      </c>
    </row>
    <row r="265" s="2" customFormat="1" ht="24.15" customHeight="1">
      <c r="A265" s="38"/>
      <c r="B265" s="39"/>
      <c r="C265" s="219" t="s">
        <v>460</v>
      </c>
      <c r="D265" s="219" t="s">
        <v>134</v>
      </c>
      <c r="E265" s="220" t="s">
        <v>764</v>
      </c>
      <c r="F265" s="221" t="s">
        <v>765</v>
      </c>
      <c r="G265" s="222" t="s">
        <v>329</v>
      </c>
      <c r="H265" s="223">
        <v>36.619999999999997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44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131</v>
      </c>
      <c r="AT265" s="231" t="s">
        <v>134</v>
      </c>
      <c r="AU265" s="231" t="s">
        <v>89</v>
      </c>
      <c r="AY265" s="17" t="s">
        <v>127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87</v>
      </c>
      <c r="BK265" s="232">
        <f>ROUND(I265*H265,2)</f>
        <v>0</v>
      </c>
      <c r="BL265" s="17" t="s">
        <v>131</v>
      </c>
      <c r="BM265" s="231" t="s">
        <v>766</v>
      </c>
    </row>
    <row r="266" s="2" customFormat="1">
      <c r="A266" s="38"/>
      <c r="B266" s="39"/>
      <c r="C266" s="40"/>
      <c r="D266" s="233" t="s">
        <v>140</v>
      </c>
      <c r="E266" s="40"/>
      <c r="F266" s="234" t="s">
        <v>767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140</v>
      </c>
      <c r="AU266" s="17" t="s">
        <v>89</v>
      </c>
    </row>
    <row r="267" s="2" customFormat="1">
      <c r="A267" s="38"/>
      <c r="B267" s="39"/>
      <c r="C267" s="40"/>
      <c r="D267" s="238" t="s">
        <v>161</v>
      </c>
      <c r="E267" s="40"/>
      <c r="F267" s="239" t="s">
        <v>768</v>
      </c>
      <c r="G267" s="40"/>
      <c r="H267" s="40"/>
      <c r="I267" s="235"/>
      <c r="J267" s="40"/>
      <c r="K267" s="40"/>
      <c r="L267" s="44"/>
      <c r="M267" s="236"/>
      <c r="N267" s="23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161</v>
      </c>
      <c r="AU267" s="17" t="s">
        <v>89</v>
      </c>
    </row>
    <row r="268" s="2" customFormat="1" ht="33" customHeight="1">
      <c r="A268" s="38"/>
      <c r="B268" s="39"/>
      <c r="C268" s="219" t="s">
        <v>465</v>
      </c>
      <c r="D268" s="219" t="s">
        <v>134</v>
      </c>
      <c r="E268" s="220" t="s">
        <v>769</v>
      </c>
      <c r="F268" s="221" t="s">
        <v>770</v>
      </c>
      <c r="G268" s="222" t="s">
        <v>329</v>
      </c>
      <c r="H268" s="223">
        <v>732.39999999999998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44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131</v>
      </c>
      <c r="AT268" s="231" t="s">
        <v>134</v>
      </c>
      <c r="AU268" s="231" t="s">
        <v>89</v>
      </c>
      <c r="AY268" s="17" t="s">
        <v>127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87</v>
      </c>
      <c r="BK268" s="232">
        <f>ROUND(I268*H268,2)</f>
        <v>0</v>
      </c>
      <c r="BL268" s="17" t="s">
        <v>131</v>
      </c>
      <c r="BM268" s="231" t="s">
        <v>771</v>
      </c>
    </row>
    <row r="269" s="2" customFormat="1">
      <c r="A269" s="38"/>
      <c r="B269" s="39"/>
      <c r="C269" s="40"/>
      <c r="D269" s="233" t="s">
        <v>140</v>
      </c>
      <c r="E269" s="40"/>
      <c r="F269" s="234" t="s">
        <v>772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140</v>
      </c>
      <c r="AU269" s="17" t="s">
        <v>89</v>
      </c>
    </row>
    <row r="270" s="2" customFormat="1">
      <c r="A270" s="38"/>
      <c r="B270" s="39"/>
      <c r="C270" s="40"/>
      <c r="D270" s="238" t="s">
        <v>161</v>
      </c>
      <c r="E270" s="40"/>
      <c r="F270" s="239" t="s">
        <v>773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161</v>
      </c>
      <c r="AU270" s="17" t="s">
        <v>89</v>
      </c>
    </row>
    <row r="271" s="13" customFormat="1">
      <c r="A271" s="13"/>
      <c r="B271" s="244"/>
      <c r="C271" s="245"/>
      <c r="D271" s="233" t="s">
        <v>233</v>
      </c>
      <c r="E271" s="246" t="s">
        <v>1</v>
      </c>
      <c r="F271" s="247" t="s">
        <v>774</v>
      </c>
      <c r="G271" s="245"/>
      <c r="H271" s="248">
        <v>732.39999999999998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233</v>
      </c>
      <c r="AU271" s="254" t="s">
        <v>89</v>
      </c>
      <c r="AV271" s="13" t="s">
        <v>89</v>
      </c>
      <c r="AW271" s="13" t="s">
        <v>35</v>
      </c>
      <c r="AX271" s="13" t="s">
        <v>79</v>
      </c>
      <c r="AY271" s="254" t="s">
        <v>127</v>
      </c>
    </row>
    <row r="272" s="14" customFormat="1">
      <c r="A272" s="14"/>
      <c r="B272" s="255"/>
      <c r="C272" s="256"/>
      <c r="D272" s="233" t="s">
        <v>233</v>
      </c>
      <c r="E272" s="257" t="s">
        <v>1</v>
      </c>
      <c r="F272" s="258" t="s">
        <v>235</v>
      </c>
      <c r="G272" s="256"/>
      <c r="H272" s="259">
        <v>732.39999999999998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233</v>
      </c>
      <c r="AU272" s="265" t="s">
        <v>89</v>
      </c>
      <c r="AV272" s="14" t="s">
        <v>149</v>
      </c>
      <c r="AW272" s="14" t="s">
        <v>35</v>
      </c>
      <c r="AX272" s="14" t="s">
        <v>87</v>
      </c>
      <c r="AY272" s="265" t="s">
        <v>127</v>
      </c>
    </row>
    <row r="273" s="2" customFormat="1" ht="44.25" customHeight="1">
      <c r="A273" s="38"/>
      <c r="B273" s="39"/>
      <c r="C273" s="219" t="s">
        <v>471</v>
      </c>
      <c r="D273" s="219" t="s">
        <v>134</v>
      </c>
      <c r="E273" s="220" t="s">
        <v>775</v>
      </c>
      <c r="F273" s="221" t="s">
        <v>336</v>
      </c>
      <c r="G273" s="222" t="s">
        <v>329</v>
      </c>
      <c r="H273" s="223">
        <v>36.619999999999997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44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131</v>
      </c>
      <c r="AT273" s="231" t="s">
        <v>134</v>
      </c>
      <c r="AU273" s="231" t="s">
        <v>89</v>
      </c>
      <c r="AY273" s="17" t="s">
        <v>127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87</v>
      </c>
      <c r="BK273" s="232">
        <f>ROUND(I273*H273,2)</f>
        <v>0</v>
      </c>
      <c r="BL273" s="17" t="s">
        <v>131</v>
      </c>
      <c r="BM273" s="231" t="s">
        <v>776</v>
      </c>
    </row>
    <row r="274" s="2" customFormat="1">
      <c r="A274" s="38"/>
      <c r="B274" s="39"/>
      <c r="C274" s="40"/>
      <c r="D274" s="233" t="s">
        <v>140</v>
      </c>
      <c r="E274" s="40"/>
      <c r="F274" s="234" t="s">
        <v>336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140</v>
      </c>
      <c r="AU274" s="17" t="s">
        <v>89</v>
      </c>
    </row>
    <row r="275" s="2" customFormat="1">
      <c r="A275" s="38"/>
      <c r="B275" s="39"/>
      <c r="C275" s="40"/>
      <c r="D275" s="238" t="s">
        <v>161</v>
      </c>
      <c r="E275" s="40"/>
      <c r="F275" s="239" t="s">
        <v>777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161</v>
      </c>
      <c r="AU275" s="17" t="s">
        <v>89</v>
      </c>
    </row>
    <row r="276" s="13" customFormat="1">
      <c r="A276" s="13"/>
      <c r="B276" s="244"/>
      <c r="C276" s="245"/>
      <c r="D276" s="233" t="s">
        <v>233</v>
      </c>
      <c r="E276" s="246" t="s">
        <v>1</v>
      </c>
      <c r="F276" s="247" t="s">
        <v>778</v>
      </c>
      <c r="G276" s="245"/>
      <c r="H276" s="248">
        <v>36.619999999999997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233</v>
      </c>
      <c r="AU276" s="254" t="s">
        <v>89</v>
      </c>
      <c r="AV276" s="13" t="s">
        <v>89</v>
      </c>
      <c r="AW276" s="13" t="s">
        <v>35</v>
      </c>
      <c r="AX276" s="13" t="s">
        <v>87</v>
      </c>
      <c r="AY276" s="254" t="s">
        <v>127</v>
      </c>
    </row>
    <row r="277" s="12" customFormat="1" ht="25.92" customHeight="1">
      <c r="A277" s="12"/>
      <c r="B277" s="203"/>
      <c r="C277" s="204"/>
      <c r="D277" s="205" t="s">
        <v>78</v>
      </c>
      <c r="E277" s="206" t="s">
        <v>326</v>
      </c>
      <c r="F277" s="206" t="s">
        <v>587</v>
      </c>
      <c r="G277" s="204"/>
      <c r="H277" s="204"/>
      <c r="I277" s="207"/>
      <c r="J277" s="208">
        <f>BK277</f>
        <v>0</v>
      </c>
      <c r="K277" s="204"/>
      <c r="L277" s="209"/>
      <c r="M277" s="210"/>
      <c r="N277" s="211"/>
      <c r="O277" s="211"/>
      <c r="P277" s="212">
        <f>P278</f>
        <v>0</v>
      </c>
      <c r="Q277" s="211"/>
      <c r="R277" s="212">
        <f>R278</f>
        <v>0</v>
      </c>
      <c r="S277" s="211"/>
      <c r="T277" s="213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149</v>
      </c>
      <c r="AT277" s="215" t="s">
        <v>78</v>
      </c>
      <c r="AU277" s="215" t="s">
        <v>79</v>
      </c>
      <c r="AY277" s="214" t="s">
        <v>127</v>
      </c>
      <c r="BK277" s="216">
        <f>BK278</f>
        <v>0</v>
      </c>
    </row>
    <row r="278" s="12" customFormat="1" ht="22.8" customHeight="1">
      <c r="A278" s="12"/>
      <c r="B278" s="203"/>
      <c r="C278" s="204"/>
      <c r="D278" s="205" t="s">
        <v>78</v>
      </c>
      <c r="E278" s="217" t="s">
        <v>779</v>
      </c>
      <c r="F278" s="217" t="s">
        <v>780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SUM(P279:P286)</f>
        <v>0</v>
      </c>
      <c r="Q278" s="211"/>
      <c r="R278" s="212">
        <f>SUM(R279:R286)</f>
        <v>0</v>
      </c>
      <c r="S278" s="211"/>
      <c r="T278" s="213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149</v>
      </c>
      <c r="AT278" s="215" t="s">
        <v>78</v>
      </c>
      <c r="AU278" s="215" t="s">
        <v>87</v>
      </c>
      <c r="AY278" s="214" t="s">
        <v>127</v>
      </c>
      <c r="BK278" s="216">
        <f>SUM(BK279:BK286)</f>
        <v>0</v>
      </c>
    </row>
    <row r="279" s="2" customFormat="1" ht="24.15" customHeight="1">
      <c r="A279" s="38"/>
      <c r="B279" s="39"/>
      <c r="C279" s="219" t="s">
        <v>480</v>
      </c>
      <c r="D279" s="219" t="s">
        <v>134</v>
      </c>
      <c r="E279" s="220" t="s">
        <v>781</v>
      </c>
      <c r="F279" s="221" t="s">
        <v>782</v>
      </c>
      <c r="G279" s="222" t="s">
        <v>783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44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784</v>
      </c>
      <c r="AT279" s="231" t="s">
        <v>134</v>
      </c>
      <c r="AU279" s="231" t="s">
        <v>89</v>
      </c>
      <c r="AY279" s="17" t="s">
        <v>127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87</v>
      </c>
      <c r="BK279" s="232">
        <f>ROUND(I279*H279,2)</f>
        <v>0</v>
      </c>
      <c r="BL279" s="17" t="s">
        <v>784</v>
      </c>
      <c r="BM279" s="231" t="s">
        <v>785</v>
      </c>
    </row>
    <row r="280" s="2" customFormat="1">
      <c r="A280" s="38"/>
      <c r="B280" s="39"/>
      <c r="C280" s="40"/>
      <c r="D280" s="233" t="s">
        <v>140</v>
      </c>
      <c r="E280" s="40"/>
      <c r="F280" s="234" t="s">
        <v>786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140</v>
      </c>
      <c r="AU280" s="17" t="s">
        <v>89</v>
      </c>
    </row>
    <row r="281" s="2" customFormat="1">
      <c r="A281" s="38"/>
      <c r="B281" s="39"/>
      <c r="C281" s="40"/>
      <c r="D281" s="238" t="s">
        <v>161</v>
      </c>
      <c r="E281" s="40"/>
      <c r="F281" s="239" t="s">
        <v>787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161</v>
      </c>
      <c r="AU281" s="17" t="s">
        <v>89</v>
      </c>
    </row>
    <row r="282" s="2" customFormat="1" ht="24.15" customHeight="1">
      <c r="A282" s="38"/>
      <c r="B282" s="39"/>
      <c r="C282" s="219" t="s">
        <v>485</v>
      </c>
      <c r="D282" s="219" t="s">
        <v>134</v>
      </c>
      <c r="E282" s="220" t="s">
        <v>788</v>
      </c>
      <c r="F282" s="221" t="s">
        <v>789</v>
      </c>
      <c r="G282" s="222" t="s">
        <v>273</v>
      </c>
      <c r="H282" s="223">
        <v>415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44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784</v>
      </c>
      <c r="AT282" s="231" t="s">
        <v>134</v>
      </c>
      <c r="AU282" s="231" t="s">
        <v>89</v>
      </c>
      <c r="AY282" s="17" t="s">
        <v>127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87</v>
      </c>
      <c r="BK282" s="232">
        <f>ROUND(I282*H282,2)</f>
        <v>0</v>
      </c>
      <c r="BL282" s="17" t="s">
        <v>784</v>
      </c>
      <c r="BM282" s="231" t="s">
        <v>790</v>
      </c>
    </row>
    <row r="283" s="2" customFormat="1">
      <c r="A283" s="38"/>
      <c r="B283" s="39"/>
      <c r="C283" s="40"/>
      <c r="D283" s="233" t="s">
        <v>140</v>
      </c>
      <c r="E283" s="40"/>
      <c r="F283" s="234" t="s">
        <v>791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140</v>
      </c>
      <c r="AU283" s="17" t="s">
        <v>89</v>
      </c>
    </row>
    <row r="284" s="2" customFormat="1">
      <c r="A284" s="38"/>
      <c r="B284" s="39"/>
      <c r="C284" s="40"/>
      <c r="D284" s="238" t="s">
        <v>161</v>
      </c>
      <c r="E284" s="40"/>
      <c r="F284" s="239" t="s">
        <v>792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161</v>
      </c>
      <c r="AU284" s="17" t="s">
        <v>89</v>
      </c>
    </row>
    <row r="285" s="13" customFormat="1">
      <c r="A285" s="13"/>
      <c r="B285" s="244"/>
      <c r="C285" s="245"/>
      <c r="D285" s="233" t="s">
        <v>233</v>
      </c>
      <c r="E285" s="246" t="s">
        <v>1</v>
      </c>
      <c r="F285" s="247" t="s">
        <v>793</v>
      </c>
      <c r="G285" s="245"/>
      <c r="H285" s="248">
        <v>415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233</v>
      </c>
      <c r="AU285" s="254" t="s">
        <v>89</v>
      </c>
      <c r="AV285" s="13" t="s">
        <v>89</v>
      </c>
      <c r="AW285" s="13" t="s">
        <v>35</v>
      </c>
      <c r="AX285" s="13" t="s">
        <v>79</v>
      </c>
      <c r="AY285" s="254" t="s">
        <v>127</v>
      </c>
    </row>
    <row r="286" s="14" customFormat="1">
      <c r="A286" s="14"/>
      <c r="B286" s="255"/>
      <c r="C286" s="256"/>
      <c r="D286" s="233" t="s">
        <v>233</v>
      </c>
      <c r="E286" s="257" t="s">
        <v>1</v>
      </c>
      <c r="F286" s="258" t="s">
        <v>235</v>
      </c>
      <c r="G286" s="256"/>
      <c r="H286" s="259">
        <v>415</v>
      </c>
      <c r="I286" s="260"/>
      <c r="J286" s="256"/>
      <c r="K286" s="256"/>
      <c r="L286" s="261"/>
      <c r="M286" s="292"/>
      <c r="N286" s="293"/>
      <c r="O286" s="293"/>
      <c r="P286" s="293"/>
      <c r="Q286" s="293"/>
      <c r="R286" s="293"/>
      <c r="S286" s="293"/>
      <c r="T286" s="29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233</v>
      </c>
      <c r="AU286" s="265" t="s">
        <v>89</v>
      </c>
      <c r="AV286" s="14" t="s">
        <v>149</v>
      </c>
      <c r="AW286" s="14" t="s">
        <v>35</v>
      </c>
      <c r="AX286" s="14" t="s">
        <v>87</v>
      </c>
      <c r="AY286" s="265" t="s">
        <v>127</v>
      </c>
    </row>
    <row r="287" s="2" customFormat="1" ht="6.96" customHeight="1">
      <c r="A287" s="38"/>
      <c r="B287" s="66"/>
      <c r="C287" s="67"/>
      <c r="D287" s="67"/>
      <c r="E287" s="67"/>
      <c r="F287" s="67"/>
      <c r="G287" s="67"/>
      <c r="H287" s="67"/>
      <c r="I287" s="67"/>
      <c r="J287" s="67"/>
      <c r="K287" s="67"/>
      <c r="L287" s="44"/>
      <c r="M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</sheetData>
  <sheetProtection sheet="1" autoFilter="0" formatColumns="0" formatRows="0" objects="1" scenarios="1" spinCount="100000" saltValue="JOvCmLd+mUZrd9GA9hHRpjzDcpTmCvuIlzTQJ8ODnPQDQLjo9Ur86GJEYOPW3sl3GOtYfK8VHq3XkBXE35COoA==" hashValue="+7Sp2H51nU52XmwujD5yu1d5t8SOBZeQLfVL5icn39lg8udAtUUmhYUIRwjG1D4VYBaqCqgCXRmGzaxeneScKg==" algorithmName="SHA-512" password="CC35"/>
  <autoFilter ref="C125:K28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5" r:id="rId1" display="https://podminky.urs.cz/item/CS_URS_2023_01/132151101"/>
    <hyperlink ref="F140" r:id="rId2" display="https://podminky.urs.cz/item/CS_URS_2023_01/132151103"/>
    <hyperlink ref="F145" r:id="rId3" display="https://podminky.urs.cz/item/CS_URS_2023_01/132154205"/>
    <hyperlink ref="F150" r:id="rId4" display="https://podminky.urs.cz/item/CS_URS_2023_01/141721221"/>
    <hyperlink ref="F161" r:id="rId5" display="https://podminky.urs.cz/item/CS_URS_2023_01/171201231"/>
    <hyperlink ref="F170" r:id="rId6" display="https://podminky.urs.cz/item/CS_URS_2024_02/174151101"/>
    <hyperlink ref="F186" r:id="rId7" display="https://podminky.urs.cz/item/CS_URS_2024_02/359901211"/>
    <hyperlink ref="F191" r:id="rId8" display="https://podminky.urs.cz/item/CS_URS_2024_02/359901212"/>
    <hyperlink ref="F267" r:id="rId9" display="https://podminky.urs.cz/item/CS_URS_2023_01/997013501"/>
    <hyperlink ref="F270" r:id="rId10" display="https://podminky.urs.cz/item/CS_URS_2023_01/997013509"/>
    <hyperlink ref="F275" r:id="rId11" display="https://podminky.urs.cz/item/CS_URS_2023_01/997013873"/>
    <hyperlink ref="F281" r:id="rId12" display="https://podminky.urs.cz/item/CS_URS_2024_02/230170006"/>
    <hyperlink ref="F284" r:id="rId13" display="https://podminky.urs.cz/item/CS_URS_2024_02/230170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2024-10-02T07:33:17Z</dcterms:created>
  <dcterms:modified xsi:type="dcterms:W3CDTF">2024-10-02T07:33:22Z</dcterms:modified>
</cp:coreProperties>
</file>