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Učebna polytechni..." sheetId="2" r:id="rId2"/>
    <sheet name="E - Elektroinstalace" sheetId="3" r:id="rId3"/>
    <sheet name="VRN - Vedlejší rozpočtov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Učebna polytechni...'!$C$104:$K$938</definedName>
    <definedName name="_xlnm.Print_Area" localSheetId="1">'SO 01 - Učebna polytechni...'!$C$4:$J$39,'SO 01 - Učebna polytechni...'!$C$45:$J$86,'SO 01 - Učebna polytechni...'!$C$92:$K$938</definedName>
    <definedName name="_xlnm._FilterDatabase" localSheetId="2" hidden="1">'E - Elektroinstalace'!$C$84:$K$110</definedName>
    <definedName name="_xlnm.Print_Area" localSheetId="2">'E - Elektroinstalace'!$C$4:$J$41,'E - Elektroinstalace'!$C$47:$J$64,'E - Elektroinstalace'!$C$70:$K$110</definedName>
    <definedName name="_xlnm._FilterDatabase" localSheetId="3" hidden="1">'VRN - Vedlejší rozpočtové...'!$C$85:$K$105</definedName>
    <definedName name="_xlnm.Print_Area" localSheetId="3">'VRN - Vedlejší rozpočtové...'!$C$4:$J$39,'VRN - Vedlejší rozpočtové...'!$C$45:$J$67,'VRN - Vedlejší rozpočtové...'!$C$73:$K$105</definedName>
    <definedName name="_xlnm.Print_Area" localSheetId="4">'Seznam figur'!$C$4:$G$379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Učebna polytechni...'!$104:$104</definedName>
    <definedName name="_xlnm.Print_Titles" localSheetId="2">'E - Elektroinstalace'!$84:$84</definedName>
    <definedName name="_xlnm.Print_Titles" localSheetId="3">'VRN - Vedlejší rozpočtové...'!$85:$85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<sst xmlns="http://schemas.openxmlformats.org/spreadsheetml/2006/main" count="10575" uniqueCount="1805">
  <si>
    <t>Export Komplet</t>
  </si>
  <si>
    <t>VZ</t>
  </si>
  <si>
    <t>2.0</t>
  </si>
  <si>
    <t>ZAMOK</t>
  </si>
  <si>
    <t>False</t>
  </si>
  <si>
    <t>{f4450622-b853-482a-820c-3e850ec0f3b0}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</si>
  <si>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</si>
  <si>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</si>
  <si>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</si>
  <si>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</si>
  <si>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</si>
  <si>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</si>
  <si>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</si>
  <si>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</si>
  <si>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22/11-001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</si>
  <si>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</si>
  <si>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</si>
  <si>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Středisko volného času, Žlutá ponorka Turnov</t>
  </si>
  <si>
    <t>KSO:</t>
  </si>
  <si>
    <t/>
  </si>
  <si>
    <t>CC-CZ:</t>
  </si>
  <si>
    <t>Místo:</t>
  </si>
  <si>
    <t>Husova 77, Turnov</t>
  </si>
  <si>
    <t>Datum:</t>
  </si>
  <si>
    <t>20. 4. 2023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</si>
  <si>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</si>
  <si>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</si>
  <si>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</si>
  <si>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</si>
  <si>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</si>
  <si>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</si>
  <si>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</si>
  <si>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</si>
  <si>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27538320</t>
  </si>
  <si>
    <t>ACTIV Projekce,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</si>
  <si>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</si>
  <si>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</si>
  <si>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</si>
  <si>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</si>
  <si>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</si>
  <si>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</si>
  <si>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</si>
  <si>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</si>
  <si>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</si>
  <si>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</si>
  <si>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</si>
  <si>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</si>
  <si>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</si>
  <si>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</si>
  <si>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</si>
  <si>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</si>
  <si>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</si>
  <si>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</si>
  <si>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</si>
  <si>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</si>
  <si>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</si>
  <si>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</si>
  <si>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</si>
  <si>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</si>
  <si>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</si>
  <si>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</si>
  <si>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</si>
  <si>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</si>
  <si>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</si>
  <si>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</si>
  <si>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</si>
  <si>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</si>
  <si>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</si>
  <si>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</si>
  <si>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</si>
  <si>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</si>
  <si>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</si>
  <si>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</si>
  <si>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</si>
  <si>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</si>
  <si>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</si>
  <si>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</si>
  <si>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</si>
  <si>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</si>
  <si>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Učebna polytechnického vzdělávání - výtvarný ateliér</t>
  </si>
  <si>
    <t>STA</t>
  </si>
  <si>
    <t>1</t>
  </si>
  <si>
    <t>{ae3cf26d-16be-4a93-afdd-464d7236be93}</t>
  </si>
  <si>
    <t>2</t>
  </si>
  <si>
    <t>/</t>
  </si>
  <si>
    <t>Soupis</t>
  </si>
  <si>
    <t>###NOINSERT###</t>
  </si>
  <si>
    <t>E</t>
  </si>
  <si>
    <t>Elektroinstalace</t>
  </si>
  <si>
    <t>{ccf61595-fa81-45bb-92f7-0a07ff25798d}</t>
  </si>
  <si>
    <t>VRN</t>
  </si>
  <si>
    <t>Vedlejší rozpočtové náklady</t>
  </si>
  <si>
    <t>{c9d712f6-5feb-4628-b21b-29ec0ab3dc22}</t>
  </si>
  <si>
    <t>zti_rozvody</t>
  </si>
  <si>
    <t>7,5</t>
  </si>
  <si>
    <t>el_stěn_chran</t>
  </si>
  <si>
    <t xml:space="preserve">Přívodní trasa elktroinstalace </t>
  </si>
  <si>
    <t>m</t>
  </si>
  <si>
    <t>20</t>
  </si>
  <si>
    <t>KRYCÍ LIST SOUPISU PRACÍ</t>
  </si>
  <si>
    <t>plochomstrop</t>
  </si>
  <si>
    <t>Plocha omítky stropů</t>
  </si>
  <si>
    <t>m2</t>
  </si>
  <si>
    <t>40,2</t>
  </si>
  <si>
    <t>plochomsten</t>
  </si>
  <si>
    <t>Plocha omítek stěn</t>
  </si>
  <si>
    <t>141,007</t>
  </si>
  <si>
    <t>odpocplochomsten</t>
  </si>
  <si>
    <t>Odpočet ploch omítek stěn</t>
  </si>
  <si>
    <t>-32,941</t>
  </si>
  <si>
    <t>plochomosteni</t>
  </si>
  <si>
    <t>Plocha omítek ostění</t>
  </si>
  <si>
    <t>11,558</t>
  </si>
  <si>
    <t>Objekt:</t>
  </si>
  <si>
    <t>pplochmc103</t>
  </si>
  <si>
    <t>Podlahová plocha mč. 1.03</t>
  </si>
  <si>
    <t>3</t>
  </si>
  <si>
    <t>SO 01 - Učebna polytechnického vzdělávání - výtvarný ateliér</t>
  </si>
  <si>
    <t>kersokl103</t>
  </si>
  <si>
    <t>Sokl místnosti mč. 1.03</t>
  </si>
  <si>
    <t>mb</t>
  </si>
  <si>
    <t>29,2</t>
  </si>
  <si>
    <t>zti_voda</t>
  </si>
  <si>
    <t>5</t>
  </si>
  <si>
    <t>HIV</t>
  </si>
  <si>
    <t>Turnov</t>
  </si>
  <si>
    <t>HIS</t>
  </si>
  <si>
    <t>4,38</t>
  </si>
  <si>
    <t>plochpodlahmezipatra</t>
  </si>
  <si>
    <t>Plocha podlahy (vloženého) mezipatra</t>
  </si>
  <si>
    <t>13,578</t>
  </si>
  <si>
    <t>sdkpredsteny</t>
  </si>
  <si>
    <t>13,508</t>
  </si>
  <si>
    <t>sdkpodhled</t>
  </si>
  <si>
    <t>hranaschodu</t>
  </si>
  <si>
    <t>Hrana schodišťových stupňů</t>
  </si>
  <si>
    <t>9,4</t>
  </si>
  <si>
    <t>dlazbapodlah</t>
  </si>
  <si>
    <t xml:space="preserve">Keramická dlažba v ploše podlahy mč. 1.03, skladba P1 </t>
  </si>
  <si>
    <t>pvcpodlaha</t>
  </si>
  <si>
    <t>Podlaha mezipatra mč. 1.03 A, skladba P3</t>
  </si>
  <si>
    <t>13,2</t>
  </si>
  <si>
    <t>rozvinplochschod</t>
  </si>
  <si>
    <t>Rozvinutá plocha schodiště (supeň a podstupeň)</t>
  </si>
  <si>
    <t>6,687</t>
  </si>
  <si>
    <t>keramobklad</t>
  </si>
  <si>
    <t xml:space="preserve">Keramický obklad u kuch. linky </t>
  </si>
  <si>
    <t>2,828</t>
  </si>
  <si>
    <t>oc_potrubí</t>
  </si>
  <si>
    <t>22,8</t>
  </si>
  <si>
    <t>malby</t>
  </si>
  <si>
    <t>Výmalby stěn a stropů</t>
  </si>
  <si>
    <t>186,91</t>
  </si>
  <si>
    <t>dř_zárubně</t>
  </si>
  <si>
    <t>3,64</t>
  </si>
  <si>
    <t>dř_dveřkřídla</t>
  </si>
  <si>
    <t>dřevěné dveřní křídla</t>
  </si>
  <si>
    <t>5,28</t>
  </si>
  <si>
    <t>klemp_parap</t>
  </si>
  <si>
    <t>Klempířské výrobky vnějších parapetů</t>
  </si>
  <si>
    <t>3,984</t>
  </si>
  <si>
    <t>spara_fasoken</t>
  </si>
  <si>
    <t>Spára v rozsahu úpravy fasády na napojení oken</t>
  </si>
  <si>
    <t>19,9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</si>
  <si>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</si>
  <si>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</si>
  <si>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</si>
  <si>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</si>
  <si>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</si>
  <si>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</si>
  <si>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</si>
  <si>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</si>
  <si>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</si>
  <si>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</si>
  <si>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</si>
  <si>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</si>
  <si>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</si>
  <si>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</si>
  <si>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</si>
  <si>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</si>
  <si>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</si>
  <si>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</si>
  <si>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</si>
  <si>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</si>
  <si>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</si>
  <si>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</si>
  <si>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</si>
  <si>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</si>
  <si>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</si>
  <si>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</si>
  <si>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</si>
  <si>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</si>
  <si>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</si>
  <si>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</si>
  <si>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</si>
  <si>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</si>
  <si>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</si>
  <si>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</si>
  <si>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</si>
  <si>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</si>
  <si>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</si>
  <si>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</si>
  <si>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</si>
  <si>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</si>
  <si>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</si>
  <si>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</si>
  <si>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</si>
  <si>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</si>
  <si>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</si>
  <si>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</si>
  <si>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</si>
  <si>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</si>
  <si>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33994.r</t>
  </si>
  <si>
    <t>Sloup ocelový dle PD (100/100/10 mm; dl. 2210 mm)</t>
  </si>
  <si>
    <t>kus</t>
  </si>
  <si>
    <t>4</t>
  </si>
  <si>
    <t>465144534</t>
  </si>
  <si>
    <t>Vodorovné konstrukce</t>
  </si>
  <si>
    <t>41323.r</t>
  </si>
  <si>
    <t>Zazdívka zhlaví stropních trámů nebo válcovaných nosníků pálenými cihlami trámů, průřezu přes 0,04 m2</t>
  </si>
  <si>
    <t>CS ÚRS 2024 01</t>
  </si>
  <si>
    <t>-1300377747</t>
  </si>
  <si>
    <t>Online PSC</t>
  </si>
  <si>
    <t>https://podminky.urs.cz/item/CS_URS_2024_01/41323.r</t>
  </si>
  <si>
    <t>VV</t>
  </si>
  <si>
    <t>ocelový příhradový vazník</t>
  </si>
  <si>
    <t>Součet</t>
  </si>
  <si>
    <t>413231211</t>
  </si>
  <si>
    <t>Zazdívka zhlaví stropních trámů nebo válcovaných nosníků pálenými cihlami trámů, průřezu do 0,02 m2</t>
  </si>
  <si>
    <t>-232437561</t>
  </si>
  <si>
    <t>https://podminky.urs.cz/item/CS_URS_2024_01/413231211</t>
  </si>
  <si>
    <t>ocelové profily vetknuté do zdiva</t>
  </si>
  <si>
    <t>6</t>
  </si>
  <si>
    <t>Úpravy povrchů, podlahy a osazování výplní</t>
  </si>
  <si>
    <t>220</t>
  </si>
  <si>
    <t>62232.R</t>
  </si>
  <si>
    <t xml:space="preserve">Oprava vápenocementové omítky s celoplošným přeštukováním vnějších ploch, stupně složitosti a napojení okenních výplní na stávající ozdobné prvky fasády. 
</t>
  </si>
  <si>
    <t>-156744039</t>
  </si>
  <si>
    <t>61</t>
  </si>
  <si>
    <t>Úprava povrchů vnitřních</t>
  </si>
  <si>
    <t>611131101</t>
  </si>
  <si>
    <t>Podkladní a spojovací vrstva vnitřních omítaných ploch cementový postřik nanášený ručně celoplošně stropů</t>
  </si>
  <si>
    <t>1948575153</t>
  </si>
  <si>
    <t>https://podminky.urs.cz/item/CS_URS_2024_01/611131101</t>
  </si>
  <si>
    <t>611315221</t>
  </si>
  <si>
    <t>Vápenná omítka jednotlivých malých ploch štuková na stropech, plochy jednotlivě do 0,09 m2</t>
  </si>
  <si>
    <t>2083205105</t>
  </si>
  <si>
    <t>https://podminky.urs.cz/item/CS_URS_2024_01/611315221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</si>
  <si>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</si>
  <si>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</si>
  <si>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55783821</t>
  </si>
  <si>
    <t>https://podminky.urs.cz/item/CS_URS_2024_01/611321141</t>
  </si>
  <si>
    <t>7</t>
  </si>
  <si>
    <t>611321191</t>
  </si>
  <si>
    <t>Omítka vápenocementová vnitřních ploch nanášená ručně Příplatek k cenám za každých dalších i započatých 5 mm tloušťky omítky přes 10 mm stropů</t>
  </si>
  <si>
    <t>-1066968433</t>
  </si>
  <si>
    <t>https://podminky.urs.cz/item/CS_URS_2024_01/611321191</t>
  </si>
  <si>
    <t>plochomstrop*2</t>
  </si>
  <si>
    <t>8</t>
  </si>
  <si>
    <t>612131101</t>
  </si>
  <si>
    <t>Podkladní a spojovací vrstva vnitřních omítaných ploch cementový postřik nanášený ručně celoplošně stěn</t>
  </si>
  <si>
    <t>517724437</t>
  </si>
  <si>
    <t>https://podminky.urs.cz/item/CS_URS_2024_01/612131101</t>
  </si>
  <si>
    <t>9</t>
  </si>
  <si>
    <t>612135101</t>
  </si>
  <si>
    <t>Hrubá výplň rýh maltou jakékoli šířky rýhy ve stěnách</t>
  </si>
  <si>
    <t>246001586</t>
  </si>
  <si>
    <t>https://podminky.urs.cz/item/CS_URS_2024_01/612135101</t>
  </si>
  <si>
    <t>zti_rozvody*0,25</t>
  </si>
  <si>
    <t>10</t>
  </si>
  <si>
    <t>612315121</t>
  </si>
  <si>
    <t>Vápenná omítka rýh štuková ve stěnách, šířky rýhy do 150 mm</t>
  </si>
  <si>
    <t>-546100344</t>
  </si>
  <si>
    <t>https://podminky.urs.cz/item/CS_URS_2024_01/612315121</t>
  </si>
  <si>
    <t>el_stěn_chran*0,15</t>
  </si>
  <si>
    <t>11</t>
  </si>
  <si>
    <t>612315221</t>
  </si>
  <si>
    <t>Vápenná omítka jednotlivých malých ploch štuková na stěnách, plochy jednotlivě do 0,09 m2</t>
  </si>
  <si>
    <t>-448715684</t>
  </si>
  <si>
    <t>https://podminky.urs.cz/item/CS_URS_2024_01/612315221</t>
  </si>
  <si>
    <t>12</t>
  </si>
  <si>
    <t>612321141</t>
  </si>
  <si>
    <t>Omítka vápenocementová vnitřních ploch nanášená ručně dvouvrstvá, tloušťky jádrové omítky do 10 mm a tloušťky štuku do 3 mm štuková svislých konstrukcí stěn</t>
  </si>
  <si>
    <t>-300380097</t>
  </si>
  <si>
    <t>https://podminky.urs.cz/item/CS_URS_2024_01/612321141</t>
  </si>
  <si>
    <t>13</t>
  </si>
  <si>
    <t>612321191</t>
  </si>
  <si>
    <t>Omítka vápenocementová vnitřních ploch nanášená ručně Příplatek k cenám za každých dalších i započatých 5 mm tloušťky omítky přes 10 mm stěn</t>
  </si>
  <si>
    <t>-1744829335</t>
  </si>
  <si>
    <t>https://podminky.urs.cz/item/CS_URS_2024_01/612321191</t>
  </si>
  <si>
    <t>plochomsten*2</t>
  </si>
  <si>
    <t>odpocplochomsten*2</t>
  </si>
  <si>
    <t>14</t>
  </si>
  <si>
    <t>612325302</t>
  </si>
  <si>
    <t>Vápenocementová omítka ostění nebo nadpraží štuková</t>
  </si>
  <si>
    <t>176745807</t>
  </si>
  <si>
    <t>https://podminky.urs.cz/item/CS_URS_2024_01/612325302</t>
  </si>
  <si>
    <t>619991011</t>
  </si>
  <si>
    <t>Zakrytí vnitřních ploch před znečištěním včetně pozdějšího odkrytí konstrukcí a prvků obalením fólií a přelepením páskou</t>
  </si>
  <si>
    <t>1945794881</t>
  </si>
  <si>
    <t>https://podminky.urs.cz/item/CS_URS_2024_01/619991011</t>
  </si>
  <si>
    <t>Dveře</t>
  </si>
  <si>
    <t>2,2*1,2*2</t>
  </si>
  <si>
    <t>0,75*(2*2,2+1,2)</t>
  </si>
  <si>
    <t>Okna</t>
  </si>
  <si>
    <t>2*(1,2*2,3)</t>
  </si>
  <si>
    <t>(1,42*2,3)</t>
  </si>
  <si>
    <t>Radiátory a rozvody ÚT</t>
  </si>
  <si>
    <t>0,9*0,6*+3*2</t>
  </si>
  <si>
    <t>24*0,25</t>
  </si>
  <si>
    <t>16</t>
  </si>
  <si>
    <t>619995001</t>
  </si>
  <si>
    <t>Začištění omítek (s dodáním hmot) kolem oken, dveří, podlah, obkladů apod.</t>
  </si>
  <si>
    <t>-826409554</t>
  </si>
  <si>
    <t>https://podminky.urs.cz/item/CS_URS_2024_01/619995001</t>
  </si>
  <si>
    <t>Dveře D.1 směrem do chodby 1.02</t>
  </si>
  <si>
    <t>(2*2,2+1,2)*0,3</t>
  </si>
  <si>
    <t>Okna O1</t>
  </si>
  <si>
    <t>6,5*4*2</t>
  </si>
  <si>
    <t>Okna O2</t>
  </si>
  <si>
    <t>6,9*4</t>
  </si>
  <si>
    <t>17</t>
  </si>
  <si>
    <t>629991011</t>
  </si>
  <si>
    <t>Zakrytí vnějších ploch před znečištěním včetně pozdějšího odkrytí výplní otvorů a svislých ploch fólií přilepenou lepící páskou</t>
  </si>
  <si>
    <t>-1271493629</t>
  </si>
  <si>
    <t>https://podminky.urs.cz/item/CS_URS_2024_01/629991011</t>
  </si>
  <si>
    <t>63</t>
  </si>
  <si>
    <t>Podlahy a podlahové konstrukce</t>
  </si>
  <si>
    <t>18</t>
  </si>
  <si>
    <t>631311114</t>
  </si>
  <si>
    <t>Mazanina z betonu prostého bez zvýšených nároků na prostředí tl. přes 50 do 80 mm tř. C 16/20</t>
  </si>
  <si>
    <t>m3</t>
  </si>
  <si>
    <t>1864312146</t>
  </si>
  <si>
    <t>https://podminky.urs.cz/item/CS_URS_2024_01/631311114</t>
  </si>
  <si>
    <t>pplochmc103*0,05</t>
  </si>
  <si>
    <t>pplochmc103*0,06</t>
  </si>
  <si>
    <t>19</t>
  </si>
  <si>
    <t>631319011</t>
  </si>
  <si>
    <t>Příplatek k cenám mazanin za úpravu povrchu mazaniny přehlazením, mazanina tl. přes 50 do 80 mm</t>
  </si>
  <si>
    <t>388286611</t>
  </si>
  <si>
    <t>https://podminky.urs.cz/item/CS_URS_2024_01/631319011</t>
  </si>
  <si>
    <t>631362021</t>
  </si>
  <si>
    <t>Výztuž mazanin ze svařovaných sítí z drátů typu KARI</t>
  </si>
  <si>
    <t>t</t>
  </si>
  <si>
    <t>-661514604</t>
  </si>
  <si>
    <t>https://podminky.urs.cz/item/CS_URS_2024_01/631362021</t>
  </si>
  <si>
    <t>pplochmc103*0,0021</t>
  </si>
  <si>
    <t>632451101</t>
  </si>
  <si>
    <t>Potěr cementový samonivelační ze suchých směsí tloušťky přes 2 do 5 mm</t>
  </si>
  <si>
    <t>1798675310</t>
  </si>
  <si>
    <t>https://podminky.urs.cz/item/CS_URS_2024_01/632451101</t>
  </si>
  <si>
    <t>22</t>
  </si>
  <si>
    <t>632481213</t>
  </si>
  <si>
    <t>Separační vrstva k oddělení podlahových vrstev z polyetylénové fólie</t>
  </si>
  <si>
    <t>-1619241279</t>
  </si>
  <si>
    <t>https://podminky.urs.cz/item/CS_URS_2024_01/632481213</t>
  </si>
  <si>
    <t>23</t>
  </si>
  <si>
    <t>634112123</t>
  </si>
  <si>
    <t>Obvodová dilatace mezi stěnou a mazaninou nebo potěrem podlahovým páskem z pěnového PE s fólií tl. do 10 mm, výšky 80 mm</t>
  </si>
  <si>
    <t>575548616</t>
  </si>
  <si>
    <t>https://podminky.urs.cz/item/CS_URS_2024_01/634112123</t>
  </si>
  <si>
    <t>Obvod místnosti mč. 103</t>
  </si>
  <si>
    <t>Ostatní konstrukce a práce, bourání</t>
  </si>
  <si>
    <t>26</t>
  </si>
  <si>
    <t>952901111</t>
  </si>
  <si>
    <t>Vyčištění budov nebo objektů před předáním do užívání budov bytové nebo občanské výstavby, světlé výšky podlaží do 4 m</t>
  </si>
  <si>
    <t>-1109573630</t>
  </si>
  <si>
    <t>https://podminky.urs.cz/item/CS_URS_2024_01/952901111</t>
  </si>
  <si>
    <t>27</t>
  </si>
  <si>
    <t>953943212</t>
  </si>
  <si>
    <t>Osazování drobných kovových předmětů kotvených do stěny skříně pro hasicí přístroj</t>
  </si>
  <si>
    <t>1911714866</t>
  </si>
  <si>
    <t>https://podminky.urs.cz/item/CS_URS_2024_01/953943212</t>
  </si>
  <si>
    <t>dle PBŘS</t>
  </si>
  <si>
    <t>28</t>
  </si>
  <si>
    <t>M</t>
  </si>
  <si>
    <t>44932114</t>
  </si>
  <si>
    <t>přístroj hasicí ruční práškový PG 6 LE</t>
  </si>
  <si>
    <t>32</t>
  </si>
  <si>
    <t>-387020343</t>
  </si>
  <si>
    <t>29</t>
  </si>
  <si>
    <t>965049111</t>
  </si>
  <si>
    <t>Bourání mazanin Příplatek k cenám za bourání mazanin betonových se svařovanou sítí, tl. do 100 mm</t>
  </si>
  <si>
    <t>-1205332404</t>
  </si>
  <si>
    <t>https://podminky.urs.cz/item/CS_URS_2024_01/965049111</t>
  </si>
  <si>
    <t>"s01"pplochmc103*0,07</t>
  </si>
  <si>
    <t>30</t>
  </si>
  <si>
    <t>965042131</t>
  </si>
  <si>
    <t>Bourání mazanin betonových nebo z litého asfaltu tl. do 100 mm, plochy do 4 m2</t>
  </si>
  <si>
    <t>-452534165</t>
  </si>
  <si>
    <t>https://podminky.urs.cz/item/CS_URS_2024_01/965042131</t>
  </si>
  <si>
    <t>31</t>
  </si>
  <si>
    <t>965082933</t>
  </si>
  <si>
    <t>Odstranění násypu pod podlahami nebo ochranného násypu na střechách tl. do 200 mm, plochy přes 2 m2</t>
  </si>
  <si>
    <t>2318927</t>
  </si>
  <si>
    <t>https://podminky.urs.cz/item/CS_URS_2024_01/965082933</t>
  </si>
  <si>
    <t>"s01"pplochmc103*0,16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</si>
  <si>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</si>
  <si>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</si>
  <si>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-1668878791</t>
  </si>
  <si>
    <t>https://podminky.urs.cz/item/CS_URS_2024_01/967031132</t>
  </si>
  <si>
    <t>"úprava špalet pro okna O1"</t>
  </si>
  <si>
    <t>0,65*(2*2,3+2*1,2)*4</t>
  </si>
  <si>
    <t>"úprava špalet pro okna O2"</t>
  </si>
  <si>
    <t>0,65*(2*2,3+2*1,42)*2</t>
  </si>
  <si>
    <t>33</t>
  </si>
  <si>
    <t>971033171</t>
  </si>
  <si>
    <t>Vybourání otvorů ve zdivu základovém nebo nadzákladovém z cihel, tvárnic, příčkovek z cihel pálených na maltu vápennou nebo vápenocementovou průměru profilu do 60 mm, tl. do 750 mm</t>
  </si>
  <si>
    <t>2112509954</t>
  </si>
  <si>
    <t>https://podminky.urs.cz/item/CS_URS_2024_01/971033171</t>
  </si>
  <si>
    <t>34</t>
  </si>
  <si>
    <t>972012211</t>
  </si>
  <si>
    <t>Vybourání výplní otvorů z lehkých betonů v prefabrikovaných stropech tl. přes 120 mm, plochy do 0,09 m2</t>
  </si>
  <si>
    <t>574898414</t>
  </si>
  <si>
    <t>https://podminky.urs.cz/item/CS_URS_2024_01/972012211</t>
  </si>
  <si>
    <t>35</t>
  </si>
  <si>
    <t>972033171</t>
  </si>
  <si>
    <t>Vybourání otvorů v klenbách z cihel bez odstranění podlahy a násypu, plochy do 0,0225 m2, tl. do 450 mm</t>
  </si>
  <si>
    <t>1699330236</t>
  </si>
  <si>
    <t>https://podminky.urs.cz/item/CS_URS_2024_01/972033171</t>
  </si>
  <si>
    <t>36</t>
  </si>
  <si>
    <t>973031151</t>
  </si>
  <si>
    <t>Vysekání výklenků nebo kapes ve zdivu z cihel na maltu vápennou nebo vápenocementovou výklenků, pohledové plochy přes 0,25 m2</t>
  </si>
  <si>
    <t>-407654656</t>
  </si>
  <si>
    <t>https://podminky.urs.cz/item/CS_URS_2024_01/973031151</t>
  </si>
  <si>
    <t>"pro el. rozváděč" 0,4*0,8*0,3</t>
  </si>
  <si>
    <t>"pro oc. vazník" (0,75*0,35*0,4)*2</t>
  </si>
  <si>
    <t>37</t>
  </si>
  <si>
    <t>973031335</t>
  </si>
  <si>
    <t>Vysekání výklenků nebo kapes ve zdivu z cihel na maltu vápennou nebo vápenocementovou kapes, plochy do 0,16 m2, hl. do 300 mm</t>
  </si>
  <si>
    <t>-441797708</t>
  </si>
  <si>
    <t>https://podminky.urs.cz/item/CS_URS_2024_01/973031335</t>
  </si>
  <si>
    <t>"kotvení ocelových profilů vloženého patra"</t>
  </si>
  <si>
    <t>38</t>
  </si>
  <si>
    <t>973032614</t>
  </si>
  <si>
    <t>Vysekání kapes ve zdivu z dutých cihel nebo tvárnic pro špalíky a krabice, velikosti do 50x50x50 mm</t>
  </si>
  <si>
    <t>-408525951</t>
  </si>
  <si>
    <t>https://podminky.urs.cz/item/CS_URS_2024_01/973032614</t>
  </si>
  <si>
    <t>"el. krabice" 12+17</t>
  </si>
  <si>
    <t>39</t>
  </si>
  <si>
    <t>974031142</t>
  </si>
  <si>
    <t>Vysekání rýh ve zdivu cihelném na maltu vápennou nebo vápenocementovou do hl. 70 mm a šířky do 70 mm</t>
  </si>
  <si>
    <t>-1273770308</t>
  </si>
  <si>
    <t>https://podminky.urs.cz/item/CS_URS_2024_01/974031142</t>
  </si>
  <si>
    <t>"úprava voda 05 a 04" 2,5*2</t>
  </si>
  <si>
    <t>Mezisoučet</t>
  </si>
  <si>
    <t>"úprava odpad 05 a 04" 2,5*1</t>
  </si>
  <si>
    <t>zti_odpad</t>
  </si>
  <si>
    <t>40</t>
  </si>
  <si>
    <t>977332111</t>
  </si>
  <si>
    <t>Frézování drážek pro vodiče ve stěnách z cihel, rozměru do 30x30 mm</t>
  </si>
  <si>
    <t>1590623538</t>
  </si>
  <si>
    <t>https://podminky.urs.cz/item/CS_URS_2024_01/977332111</t>
  </si>
  <si>
    <t>"světla" 60+20</t>
  </si>
  <si>
    <t>"zásuvky"55</t>
  </si>
  <si>
    <t>el_stěna</t>
  </si>
  <si>
    <t>41</t>
  </si>
  <si>
    <t>977332122</t>
  </si>
  <si>
    <t>Frézování drážek pro vodiče ve stěnách z cihel včetně omítky, rozměru do 50x50 mm</t>
  </si>
  <si>
    <t>-811597739</t>
  </si>
  <si>
    <t>https://podminky.urs.cz/item/CS_URS_2024_01/977332122</t>
  </si>
  <si>
    <t xml:space="preserve">přívod el. z rozvaděče do rozvaděče </t>
  </si>
  <si>
    <t>42</t>
  </si>
  <si>
    <t>977333121</t>
  </si>
  <si>
    <t>Frézování drážek pro vodiče ve stropech nebo klenbách z cihel včetně omítky, rozměru do 30x30 mm</t>
  </si>
  <si>
    <t>-1846919100</t>
  </si>
  <si>
    <t>https://podminky.urs.cz/item/CS_URS_2024_01/977333121</t>
  </si>
  <si>
    <t>el_strop</t>
  </si>
  <si>
    <t>205</t>
  </si>
  <si>
    <t>9773421.R</t>
  </si>
  <si>
    <t>Frézování drážeky ve zdivu ostění i nadpraží pro osazení okenního rámu, rozměru do 150x50 mm</t>
  </si>
  <si>
    <t>1457897581</t>
  </si>
  <si>
    <t>pol.č. O01</t>
  </si>
  <si>
    <t>"EXT" 6,5*2</t>
  </si>
  <si>
    <t>pol.č. O02</t>
  </si>
  <si>
    <t>"EXT" 6,9</t>
  </si>
  <si>
    <t>43</t>
  </si>
  <si>
    <t>978011191</t>
  </si>
  <si>
    <t>Otlučení vápenných nebo vápenocementových omítek vnitřních ploch stropů, v rozsahu přes 50 do 100 %</t>
  </si>
  <si>
    <t>-108907785</t>
  </si>
  <si>
    <t>https://podminky.urs.cz/item/CS_URS_2024_01/978011191</t>
  </si>
  <si>
    <t>44</t>
  </si>
  <si>
    <t>978013191</t>
  </si>
  <si>
    <t>Otlučení vápenných nebo vápenocementových omítek vnitřních ploch stěn s vyškrabáním spar, s očištěním zdiva, v rozsahu přes 50 do 100 %</t>
  </si>
  <si>
    <t>1182641884</t>
  </si>
  <si>
    <t>https://podminky.urs.cz/item/CS_URS_2024_01/978013191</t>
  </si>
  <si>
    <t>4,05*(5,03+2,93+5,03+3,14)</t>
  </si>
  <si>
    <t>4,0*(4,69+3,14+5,51+2,86+2,72)</t>
  </si>
  <si>
    <t>odečet otvorů</t>
  </si>
  <si>
    <t>-(1,2*1,55+0,645)*2</t>
  </si>
  <si>
    <t>-(1,2*1,55+0,815)</t>
  </si>
  <si>
    <t>-(3,36*2,8+1,9)*2</t>
  </si>
  <si>
    <t>-(1,2*2,2)</t>
  </si>
  <si>
    <t xml:space="preserve">ostění </t>
  </si>
  <si>
    <t>0,77*(1,2+2,3*2)</t>
  </si>
  <si>
    <t>0,6*(1,42+2,3*2)</t>
  </si>
  <si>
    <t>0,6*(1,2+2,3*2)</t>
  </si>
  <si>
    <t>45</t>
  </si>
  <si>
    <t>978059541</t>
  </si>
  <si>
    <t>Odsekání obkladů stěn včetně otlučení podkladní omítky až na zdivo z obkládaček vnitřních, z jakýchkoliv materiálů, plochy přes 1 m2</t>
  </si>
  <si>
    <t>1326590721</t>
  </si>
  <si>
    <t>https://podminky.urs.cz/item/CS_URS_2024_01/978059541</t>
  </si>
  <si>
    <t>"s06"(3,14+2,16)*1,2</t>
  </si>
  <si>
    <t>46</t>
  </si>
  <si>
    <t>999-101.r</t>
  </si>
  <si>
    <t xml:space="preserve">Demontáž stávajícího nábytku </t>
  </si>
  <si>
    <t>soub</t>
  </si>
  <si>
    <t>-950729143</t>
  </si>
  <si>
    <t>"s10" 1</t>
  </si>
  <si>
    <t>47</t>
  </si>
  <si>
    <t>999-102.r</t>
  </si>
  <si>
    <t xml:space="preserve">Demontáž stávajícíh svítidel a elektointal. komponent </t>
  </si>
  <si>
    <t>-1003673901</t>
  </si>
  <si>
    <t>"s11" 1</t>
  </si>
  <si>
    <t>94</t>
  </si>
  <si>
    <t>Lešení a stavební výtahy</t>
  </si>
  <si>
    <t>48</t>
  </si>
  <si>
    <t>949111113</t>
  </si>
  <si>
    <t>Montáž lešení lehkého kozového trubkového o výšce lešeňové podlahy přes 1,9 do 2,5 m</t>
  </si>
  <si>
    <t>sada</t>
  </si>
  <si>
    <t>2071765066</t>
  </si>
  <si>
    <t>https://podminky.urs.cz/item/CS_URS_2024_01/949111113</t>
  </si>
  <si>
    <t>49</t>
  </si>
  <si>
    <t>949111213</t>
  </si>
  <si>
    <t>Montáž lešení lehkého kozového trubkového Příplatek za první a každý další den použití lešení k ceně -1113</t>
  </si>
  <si>
    <t>-1420979181</t>
  </si>
  <si>
    <t>https://podminky.urs.cz/item/CS_URS_2024_01/949111213</t>
  </si>
  <si>
    <t>3*40</t>
  </si>
  <si>
    <t>50</t>
  </si>
  <si>
    <t>949111813</t>
  </si>
  <si>
    <t>Demontáž lešení lehkého kozového trubkového o výšce lešeňové podlahy přes 1,9 do 2,5 m</t>
  </si>
  <si>
    <t>-240205795</t>
  </si>
  <si>
    <t>https://podminky.urs.cz/item/CS_URS_2024_01/949111813</t>
  </si>
  <si>
    <t>997</t>
  </si>
  <si>
    <t>Přesun sutě</t>
  </si>
  <si>
    <t>51</t>
  </si>
  <si>
    <t>997013211</t>
  </si>
  <si>
    <t>Vnitrostaveništní doprava suti a vybouraných hmot vodorovně do 50 m svisle ručně pro budovy a haly výšky do 6 m</t>
  </si>
  <si>
    <t>-1475418442</t>
  </si>
  <si>
    <t>https://podminky.urs.cz/item/CS_URS_2024_01/997013211</t>
  </si>
  <si>
    <t>52</t>
  </si>
  <si>
    <t>997013501</t>
  </si>
  <si>
    <t>Odvoz suti a vybouraných hmot na skládku nebo meziskládku se složením, na vzdálenost do 1 km</t>
  </si>
  <si>
    <t>858972122</t>
  </si>
  <si>
    <t>https://podminky.urs.cz/item/CS_URS_2024_01/997013501</t>
  </si>
  <si>
    <t>53</t>
  </si>
  <si>
    <t>997013509</t>
  </si>
  <si>
    <t>Odvoz suti a vybouraných hmot na skládku nebo meziskládku se složením, na vzdálenost Příplatek k ceně za každý další i započatý 1 km přes 1 km</t>
  </si>
  <si>
    <t>2006992591</t>
  </si>
  <si>
    <t>https://podminky.urs.cz/item/CS_URS_2024_01/997013509</t>
  </si>
  <si>
    <t>27,663*5 'Přepočtené koeficientem množství</t>
  </si>
  <si>
    <t>54</t>
  </si>
  <si>
    <t>997013603</t>
  </si>
  <si>
    <t>Poplatek za uložení stavebního odpadu na skládce (skládkovné) cihelného zatříděného do Katalogu odpadů pod kódem 17 01 02</t>
  </si>
  <si>
    <t>-1366514736</t>
  </si>
  <si>
    <t>https://podminky.urs.cz/item/CS_URS_2024_01/997013603</t>
  </si>
  <si>
    <t>55</t>
  </si>
  <si>
    <t>997013811</t>
  </si>
  <si>
    <t>Poplatek za uložení stavebního odpadu na skládce (skládkovné) dřevěného zatříděného do Katalogu odpadů pod kódem 17 02 01</t>
  </si>
  <si>
    <t>903057113</t>
  </si>
  <si>
    <t>https://podminky.urs.cz/item/CS_URS_2024_01/997013811</t>
  </si>
  <si>
    <t>56</t>
  </si>
  <si>
    <t>997013813</t>
  </si>
  <si>
    <t>Poplatek za uložení stavebního odpadu na skládce (skládkovné) z plastických hmot zatříděného do Katalogu odpadů pod kódem 17 02 03</t>
  </si>
  <si>
    <t>-614538797</t>
  </si>
  <si>
    <t>https://podminky.urs.cz/item/CS_URS_2024_01/997013813</t>
  </si>
  <si>
    <t>998</t>
  </si>
  <si>
    <t>Přesun hmot</t>
  </si>
  <si>
    <t>57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</si>
  <si>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</si>
  <si>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</si>
  <si>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-43595345</t>
  </si>
  <si>
    <t>https://podminky.urs.cz/item/CS_URS_2024_01/998011001</t>
  </si>
  <si>
    <t>PSV</t>
  </si>
  <si>
    <t>Práce a dodávky PSV</t>
  </si>
  <si>
    <t>711</t>
  </si>
  <si>
    <t>Izolace proti vodě, vlhkosti a plynům</t>
  </si>
  <si>
    <t>58</t>
  </si>
  <si>
    <t>711111001</t>
  </si>
  <si>
    <t>Provedení izolace proti zemní vlhkosti natěradly a tmely za studena na ploše vodorovné V nátěrem penetračním</t>
  </si>
  <si>
    <t>1952855528</t>
  </si>
  <si>
    <t>https://podminky.urs.cz/item/CS_URS_2024_01/711111001</t>
  </si>
  <si>
    <t>"skladba P1" pplochmc103</t>
  </si>
  <si>
    <t>59</t>
  </si>
  <si>
    <t>11163150</t>
  </si>
  <si>
    <t>lak penetrační asfaltový</t>
  </si>
  <si>
    <t>-601958217</t>
  </si>
  <si>
    <t>40,2*0,0003 'Přepočtené koeficientem množství</t>
  </si>
  <si>
    <t>60</t>
  </si>
  <si>
    <t>711112001</t>
  </si>
  <si>
    <t>Provedení izolace proti zemní vlhkosti natěradly a tmely za studena na ploše svislé S nátěrem penetračním</t>
  </si>
  <si>
    <t>1199601693</t>
  </si>
  <si>
    <t>https://podminky.urs.cz/item/CS_URS_2024_01/711112001</t>
  </si>
  <si>
    <t>"Skladba P1" kersokl103*0,15</t>
  </si>
  <si>
    <t>880724578</t>
  </si>
  <si>
    <t>4,38*0,00035 'Přepočtené koeficientem množství</t>
  </si>
  <si>
    <t>62</t>
  </si>
  <si>
    <t>711141559</t>
  </si>
  <si>
    <t>Provedení izolace proti zemní vlhkosti pásy přitavením NAIP na ploše vodorovné V</t>
  </si>
  <si>
    <t>462247408</t>
  </si>
  <si>
    <t>https://podminky.urs.cz/item/CS_URS_2024_01/711141559</t>
  </si>
  <si>
    <t>HIV*2</t>
  </si>
  <si>
    <t>62855001</t>
  </si>
  <si>
    <t>pás asfaltový natavitelný modifikovaný SBS tl 4,0mm s vložkou z polyesterové rohože a spalitelnou PE fólií nebo jemnozrnným minerálním posypem na horním povrchu</t>
  </si>
  <si>
    <t>113426065</t>
  </si>
  <si>
    <t>80,4*1,15 'Přepočtené koeficientem množství</t>
  </si>
  <si>
    <t>64</t>
  </si>
  <si>
    <t>711142559</t>
  </si>
  <si>
    <t>Provedení izolace proti zemní vlhkosti pásy přitavením NAIP na ploše svislé S</t>
  </si>
  <si>
    <t>-757947507</t>
  </si>
  <si>
    <t>https://podminky.urs.cz/item/CS_URS_2024_01/711142559</t>
  </si>
  <si>
    <t>HIS*2</t>
  </si>
  <si>
    <t>65</t>
  </si>
  <si>
    <t>-1331032485</t>
  </si>
  <si>
    <t>8,76*1,2 'Přepočtené koeficientem množství</t>
  </si>
  <si>
    <t>66</t>
  </si>
  <si>
    <t>998711101</t>
  </si>
  <si>
    <t>Přesun hmot pro izolace proti vodě, vlhkosti a plynům stanovený z hmotnosti přesunovaného materiálu vodorovná dopravní vzdálenost do 50 m v objektech výšky do 6 m</t>
  </si>
  <si>
    <t>1850668947</t>
  </si>
  <si>
    <t>https://podminky.urs.cz/item/CS_URS_2024_01/998711101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</si>
  <si>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</si>
  <si>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</si>
  <si>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</si>
  <si>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</si>
  <si>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</si>
  <si>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895851276</t>
  </si>
  <si>
    <t>https://podminky.urs.cz/item/CS_URS_2024_01/713121111</t>
  </si>
  <si>
    <t>68</t>
  </si>
  <si>
    <t>28375926</t>
  </si>
  <si>
    <t>deska EPS 200 pro konstrukce s velmi vysokým zatížením λ=0,034 tl 100mm</t>
  </si>
  <si>
    <t>321627080</t>
  </si>
  <si>
    <t>40,2*1,02 'Přepočtené koeficientem množství</t>
  </si>
  <si>
    <t>69</t>
  </si>
  <si>
    <t>998713101</t>
  </si>
  <si>
    <t>Přesun hmot pro izolace tepelné stanovený z hmotnosti přesunovaného materiálu vodorovná dopravní vzdálenost do 50 m v objektech výšky do 6 m</t>
  </si>
  <si>
    <t>-1620536885</t>
  </si>
  <si>
    <t>https://podminky.urs.cz/item/CS_URS_2024_01/998713101</t>
  </si>
  <si>
    <t>722</t>
  </si>
  <si>
    <t>Zdravotechnika - vnitřní vodovod</t>
  </si>
  <si>
    <t>70</t>
  </si>
  <si>
    <t>722175001</t>
  </si>
  <si>
    <t>Potrubí z plastových trubek z polypropylenu PP-RCT svařovaných polyfúzně D 16 x 2,2</t>
  </si>
  <si>
    <t>932119073</t>
  </si>
  <si>
    <t>https://podminky.urs.cz/item/CS_URS_2024_01/722175001</t>
  </si>
  <si>
    <t>71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</si>
  <si>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</si>
  <si>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</si>
  <si>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-896668355</t>
  </si>
  <si>
    <t>https://podminky.urs.cz/item/CS_URS_2024_01/722181241</t>
  </si>
  <si>
    <t>72</t>
  </si>
  <si>
    <t>722190401</t>
  </si>
  <si>
    <t>Zřízení přípojek na potrubí vyvedení a upevnění výpustek do DN 25</t>
  </si>
  <si>
    <t>-687612044</t>
  </si>
  <si>
    <t>https://podminky.urs.cz/item/CS_URS_2024_01/722190401</t>
  </si>
  <si>
    <t>"pro připojení nástěných baterií" 4</t>
  </si>
  <si>
    <t>73</t>
  </si>
  <si>
    <t>722220231</t>
  </si>
  <si>
    <t>Armatury s jedním závitem přechodové tvarovky PPR, PN 20 (SDR 6) s kovovým závitem vnitřním přechodky dGK D 20 x G 1/2"</t>
  </si>
  <si>
    <t>2032277144</t>
  </si>
  <si>
    <t>https://podminky.urs.cz/item/CS_URS_2024_01/722220231</t>
  </si>
  <si>
    <t>"pro připojení el. zásobníku" 2</t>
  </si>
  <si>
    <t>74</t>
  </si>
  <si>
    <t>722290215</t>
  </si>
  <si>
    <t>Zkoušky, proplach a desinfekce vodovodního potrubí zkoušky těsnosti vodovodního potrubí hrdlového nebo přírubového do DN 100</t>
  </si>
  <si>
    <t>859574649</t>
  </si>
  <si>
    <t>https://podminky.urs.cz/item/CS_URS_2024_01/722290215</t>
  </si>
  <si>
    <t>75</t>
  </si>
  <si>
    <t>722290234</t>
  </si>
  <si>
    <t>Zkoušky, proplach a desinfekce vodovodního potrubí proplach a desinfekce vodovodního potrubí do DN 80</t>
  </si>
  <si>
    <t>1429772263</t>
  </si>
  <si>
    <t>https://podminky.urs.cz/item/CS_URS_2024_01/722290234</t>
  </si>
  <si>
    <t>76</t>
  </si>
  <si>
    <t>998722101</t>
  </si>
  <si>
    <t>Přesun hmot pro vnitřní vodovod stanovený z hmotnosti přesunovaného materiálu vodorovná dopravní vzdálenost do 50 m v objektech výšky do 6 m</t>
  </si>
  <si>
    <t>570544731</t>
  </si>
  <si>
    <t>https://podminky.urs.cz/item/CS_URS_2024_01/998722101</t>
  </si>
  <si>
    <t>725</t>
  </si>
  <si>
    <t>Zdravotechnika - zařizovací předměty</t>
  </si>
  <si>
    <t>77</t>
  </si>
  <si>
    <t>725319111</t>
  </si>
  <si>
    <t>Dřezy bez výtokových armatur montáž dřezů ostatních typů</t>
  </si>
  <si>
    <t>soubor</t>
  </si>
  <si>
    <t>794624572</t>
  </si>
  <si>
    <t>https://podminky.urs.cz/item/CS_URS_2024_01/725319111</t>
  </si>
  <si>
    <t>"04 - příloha Technické zprávy - Obecné vybavení a spcifikace" 2</t>
  </si>
  <si>
    <t>78</t>
  </si>
  <si>
    <t>55231.r</t>
  </si>
  <si>
    <t>dřez nerez vestavný viz. příloha Technické zprávy - Obecné vybavení a spcifikace</t>
  </si>
  <si>
    <t>-1753324531</t>
  </si>
  <si>
    <t>79</t>
  </si>
  <si>
    <t>725320821</t>
  </si>
  <si>
    <t>Demontáž dřezů dvojitých bez výtokových armatur na konzolách</t>
  </si>
  <si>
    <t>841037532</t>
  </si>
  <si>
    <t>https://podminky.urs.cz/item/CS_URS_2024_01/725320821</t>
  </si>
  <si>
    <t>"s08" 1</t>
  </si>
  <si>
    <t>80</t>
  </si>
  <si>
    <t>725530823</t>
  </si>
  <si>
    <t>Demontáž elektrických zásobníkových ohřívačů vody tlakových od 50 do 200 l</t>
  </si>
  <si>
    <t>55394097</t>
  </si>
  <si>
    <t>https://podminky.urs.cz/item/CS_URS_2024_01/725530823</t>
  </si>
  <si>
    <t>"s07" 1</t>
  </si>
  <si>
    <t>81</t>
  </si>
  <si>
    <t>725539203</t>
  </si>
  <si>
    <t>Elektrické ohřívače zásobníkové montáž tlakových ohřívačů závěsných (svislých nebo vodorovných) přes 50 do 80 l</t>
  </si>
  <si>
    <t>1211178591</t>
  </si>
  <si>
    <t>https://podminky.urs.cz/item/CS_URS_2024_01/725539203</t>
  </si>
  <si>
    <t>"montáž stávajícího zásobníku vč. pojistných a bezpečnostních armatur" 1</t>
  </si>
  <si>
    <t>82</t>
  </si>
  <si>
    <t>725820801</t>
  </si>
  <si>
    <t>Demontáž baterií nástěnných do G 3/4</t>
  </si>
  <si>
    <t>-1219481344</t>
  </si>
  <si>
    <t>https://podminky.urs.cz/item/CS_URS_2024_01/725820801</t>
  </si>
  <si>
    <t>83</t>
  </si>
  <si>
    <t>725821315</t>
  </si>
  <si>
    <t>Baterie dřezové nástěnné pákové s otáčivým plochým ústím a délkou ramínka 200 mm</t>
  </si>
  <si>
    <t>-2106871766</t>
  </si>
  <si>
    <t>https://podminky.urs.cz/item/CS_URS_2024_01/725821315</t>
  </si>
  <si>
    <t>"04- viz. příloha Technické zprávy - Obecné vybavení a spcifikace" 2</t>
  </si>
  <si>
    <t>84</t>
  </si>
  <si>
    <t>725860811</t>
  </si>
  <si>
    <t>Demontáž zápachových uzávěrek pro zařizovací předměty jednoduchých</t>
  </si>
  <si>
    <t>-1306017860</t>
  </si>
  <si>
    <t>https://podminky.urs.cz/item/CS_URS_2024_01/725860811</t>
  </si>
  <si>
    <t>85</t>
  </si>
  <si>
    <t>725861.r</t>
  </si>
  <si>
    <t xml:space="preserve">Vtok DN32 (nálevka) se zápachovou uzávěrkou a s přídavným uzávěrem proti zápachu pro suchý stav (kulička). 
</t>
  </si>
  <si>
    <t>-633842233</t>
  </si>
  <si>
    <t>"05- viz. příloha Technické zprávy - Obecné vybavení a spcifikace" 1</t>
  </si>
  <si>
    <t>86</t>
  </si>
  <si>
    <t>725862103</t>
  </si>
  <si>
    <t>Zápachové uzávěrky zařizovacích předmětů pro dřezy DN 40/50</t>
  </si>
  <si>
    <t>-2096446706</t>
  </si>
  <si>
    <t>https://podminky.urs.cz/item/CS_URS_2024_01/725862103</t>
  </si>
  <si>
    <t>87</t>
  </si>
  <si>
    <t>998725101</t>
  </si>
  <si>
    <t>Přesun hmot pro zařizovací předměty stanovený z hmotnosti přesunovaného materiálu vodorovná dopravní vzdálenost do 50 m v objektech výšky do 6 m</t>
  </si>
  <si>
    <t>-87174597</t>
  </si>
  <si>
    <t>https://podminky.urs.cz/item/CS_URS_2024_01/998725101</t>
  </si>
  <si>
    <t>762</t>
  </si>
  <si>
    <t>Konstrukce tesařské</t>
  </si>
  <si>
    <t>88</t>
  </si>
  <si>
    <t>762511232</t>
  </si>
  <si>
    <t>Podlahové konstrukce podkladové z dřevoštěpkových desek OSB jednovrstvých lepených na pero a drážku broušených, tloušťky desky 12 mm</t>
  </si>
  <si>
    <t>1890842266</t>
  </si>
  <si>
    <t>https://podminky.urs.cz/item/CS_URS_2024_01/762511232</t>
  </si>
  <si>
    <t>plochpodlahmezipatra*2</t>
  </si>
  <si>
    <t>89</t>
  </si>
  <si>
    <t>762511234</t>
  </si>
  <si>
    <t>Podlahové konstrukce podkladové z dřevoštěpkových desek OSB jednovrstvých lepených na pero a drážku broušených, tloušťky desky 18 mm</t>
  </si>
  <si>
    <t>140897473</t>
  </si>
  <si>
    <t>https://podminky.urs.cz/item/CS_URS_2024_01/762511234</t>
  </si>
  <si>
    <t>skladba P2 (podlaha mezipatra)</t>
  </si>
  <si>
    <t>5,03*3,14</t>
  </si>
  <si>
    <t>"schodiště"</t>
  </si>
  <si>
    <t>-(1,67*0,8+1,1*0,8)</t>
  </si>
  <si>
    <t>90</t>
  </si>
  <si>
    <t>762511897</t>
  </si>
  <si>
    <t>Demontáž podlahové konstrukce podkladové z dřevoštěpkových desek dvouvrstvých šroubovaných na pero a drážku, tloušťka desky přes 2x15 mm</t>
  </si>
  <si>
    <t>-1161188222</t>
  </si>
  <si>
    <t>https://podminky.urs.cz/item/CS_URS_2024_01/762511897</t>
  </si>
  <si>
    <t>"s01"pplochmc103</t>
  </si>
  <si>
    <t>91</t>
  </si>
  <si>
    <t>762512245</t>
  </si>
  <si>
    <t>Podlahové konstrukce podkladové montáž z desek dřevotřískových, dřevoštěpkových nebo cementotřískových na podklad dřevěný šroubováním</t>
  </si>
  <si>
    <t>-1339416939</t>
  </si>
  <si>
    <t>https://podminky.urs.cz/item/CS_URS_2024_01/762512245</t>
  </si>
  <si>
    <t>92</t>
  </si>
  <si>
    <t>762595001</t>
  </si>
  <si>
    <t>Spojovací prostředky podlah a podkladových konstrukcí hřebíky, vruty</t>
  </si>
  <si>
    <t>-596545922</t>
  </si>
  <si>
    <t>https://podminky.urs.cz/item/CS_URS_2024_01/762595001</t>
  </si>
  <si>
    <t>93</t>
  </si>
  <si>
    <t>998762101</t>
  </si>
  <si>
    <t>Přesun hmot pro konstrukce tesařské stanovený z hmotnosti přesunovaného materiálu vodorovná dopravní vzdálenost do 50 m v objektech výšky do 6 m</t>
  </si>
  <si>
    <t>-195886011</t>
  </si>
  <si>
    <t>https://podminky.urs.cz/item/CS_URS_2024_01/998762101</t>
  </si>
  <si>
    <t>763</t>
  </si>
  <si>
    <t>Konstrukce suché výstavby</t>
  </si>
  <si>
    <t>763121431</t>
  </si>
  <si>
    <t>Stěna předsazená ze sádrokartonových desek s nosnou konstrukcí z ocelových profilů CW, UW jednoduše opláštěná deskou protipožární impregnovanou DFH2 tl. 12,5 mm s izolací, EI 30, Rw do 12 dB, stěna tl. 62,5 mm, profil 50</t>
  </si>
  <si>
    <t>661285656</t>
  </si>
  <si>
    <t>https://podminky.urs.cz/item/CS_URS_2024_01/763121431</t>
  </si>
  <si>
    <t>"pol.č. 24 rub" 3,36*0,76+1,9</t>
  </si>
  <si>
    <t>"pol.č. 24 líc" 5,03*1,8</t>
  </si>
  <si>
    <t>95</t>
  </si>
  <si>
    <t>763121621</t>
  </si>
  <si>
    <t>Stěna předsazená ze sádrokartonových desek montáž desek na nosnou konstrukci, tl. 12,5 mm</t>
  </si>
  <si>
    <t>1869589933</t>
  </si>
  <si>
    <t>https://podminky.urs.cz/item/CS_URS_2024_01/763121621</t>
  </si>
  <si>
    <t>96</t>
  </si>
  <si>
    <t>59030027</t>
  </si>
  <si>
    <t>deska SDK protipožární DF tl 12,5mm</t>
  </si>
  <si>
    <t>-624924853</t>
  </si>
  <si>
    <t>13,508*1,05 'Přepočtené koeficientem množství</t>
  </si>
  <si>
    <t>97</t>
  </si>
  <si>
    <t>763121714</t>
  </si>
  <si>
    <t>Stěna předsazená ze sádrokartonových desek ostatní konstrukce a práce na předsazených stěnách ze sádrokartonových desek základní penetrační nátěr</t>
  </si>
  <si>
    <t>2085901579</t>
  </si>
  <si>
    <t>https://podminky.urs.cz/item/CS_URS_2024_01/763121714</t>
  </si>
  <si>
    <t>98</t>
  </si>
  <si>
    <t>763121751</t>
  </si>
  <si>
    <t>Stěna předsazená ze sádrokartonových desek Příplatek k cenám za plochu do 6 m2 jednotlivě</t>
  </si>
  <si>
    <t>498231015</t>
  </si>
  <si>
    <t>https://podminky.urs.cz/item/CS_URS_2024_01/763121751</t>
  </si>
  <si>
    <t>99</t>
  </si>
  <si>
    <t>763121752</t>
  </si>
  <si>
    <t>Stěna předsazená ze sádrokartonových desek Příplatek k cenám za zakřivení stěny (plynulý oblouk)</t>
  </si>
  <si>
    <t>-512131901</t>
  </si>
  <si>
    <t>https://podminky.urs.cz/item/CS_URS_2024_01/763121752</t>
  </si>
  <si>
    <t>"pol.č. 24 rub" 1,9</t>
  </si>
  <si>
    <t>100</t>
  </si>
  <si>
    <t>763121761</t>
  </si>
  <si>
    <t>Stěna předsazená ze sádrokartonových desek Příplatek k cenám za rovinnost kvality speciální tmelení kvality Q3</t>
  </si>
  <si>
    <t>2092819607</t>
  </si>
  <si>
    <t>https://podminky.urs.cz/item/CS_URS_2024_01/763121761</t>
  </si>
  <si>
    <t>101</t>
  </si>
  <si>
    <t>763131533</t>
  </si>
  <si>
    <t>Podhled ze sádrokartonových desek jednovrstvá zavěšená spodní konstrukce z ocelových profilů CD, UD jednoduše opláštěná deskou protipožární DF, tl. 15 mm, s izolací, EI 30</t>
  </si>
  <si>
    <t>1036429679</t>
  </si>
  <si>
    <t>https://podminky.urs.cz/item/CS_URS_2024_01/763131533</t>
  </si>
  <si>
    <t>"pol.č.07"</t>
  </si>
  <si>
    <t>102</t>
  </si>
  <si>
    <t>763131714</t>
  </si>
  <si>
    <t>Podhled ze sádrokartonových desek ostatní práce a konstrukce na podhledech ze sádrokartonových desek základní penetrační nátěr</t>
  </si>
  <si>
    <t>1822569141</t>
  </si>
  <si>
    <t>https://podminky.urs.cz/item/CS_URS_2024_01/763131714</t>
  </si>
  <si>
    <t>206</t>
  </si>
  <si>
    <t>763131715</t>
  </si>
  <si>
    <t>Podhled ze sádrokartonových desek ostatní práce a konstrukce na podhledech ze sádrokartonových desek stínová spára</t>
  </si>
  <si>
    <t>-1475642957</t>
  </si>
  <si>
    <t>https://podminky.urs.cz/item/CS_URS_2024_01/763131715</t>
  </si>
  <si>
    <t>"zapuštěné svítidla"</t>
  </si>
  <si>
    <t>4*(1,3*2+0,3*2)</t>
  </si>
  <si>
    <t>103</t>
  </si>
  <si>
    <t>763131771</t>
  </si>
  <si>
    <t>Podhled ze sádrokartonových desek Příplatek k cenám za rovinnost kvality speciální tmelení kvality Q3</t>
  </si>
  <si>
    <t>66187732</t>
  </si>
  <si>
    <t>https://podminky.urs.cz/item/CS_URS_2024_01/763131771</t>
  </si>
  <si>
    <t>104</t>
  </si>
  <si>
    <t>763173.r</t>
  </si>
  <si>
    <t>Montáž nosičů zařizovacích předmětů pro konstrukce ze sádrokartonových desek úchytu pro polici a pod.</t>
  </si>
  <si>
    <t>kpl</t>
  </si>
  <si>
    <t>-2086871070</t>
  </si>
  <si>
    <t>105</t>
  </si>
  <si>
    <t>998763100</t>
  </si>
  <si>
    <t>Přesun hmot pro dřevostavby stanovený z hmotnosti přesunovaného materiálu vodorovná dopravní vzdálenost do 50 m v objektech výšky do 6 m</t>
  </si>
  <si>
    <t>897349924</t>
  </si>
  <si>
    <t>https://podminky.urs.cz/item/CS_URS_2024_01/998763100</t>
  </si>
  <si>
    <t>764</t>
  </si>
  <si>
    <t>Konstrukce klempířské</t>
  </si>
  <si>
    <t>106</t>
  </si>
  <si>
    <t>764002851</t>
  </si>
  <si>
    <t>Demontáž klempířských konstrukcí oplechování parapetů do suti</t>
  </si>
  <si>
    <t>1110253011</t>
  </si>
  <si>
    <t>https://podminky.urs.cz/item/CS_URS_2024_01/764002851</t>
  </si>
  <si>
    <t xml:space="preserve">"s02" 2*1,65+1,85 </t>
  </si>
  <si>
    <t>107</t>
  </si>
  <si>
    <t>764216403</t>
  </si>
  <si>
    <t>Oplechování parapetů z pozinkovaného plechu rovných mechanicky kotvené, bez rohů rš 250 mm</t>
  </si>
  <si>
    <t>248956936</t>
  </si>
  <si>
    <t>https://podminky.urs.cz/item/CS_URS_2024_01/764216403</t>
  </si>
  <si>
    <t>"pol.č. K1" 1,650*2</t>
  </si>
  <si>
    <t>"pol.č. K1" 1,850</t>
  </si>
  <si>
    <t>108</t>
  </si>
  <si>
    <t>764216465</t>
  </si>
  <si>
    <t>Oplechování parapetů z pozinkovaného plechu rovných celoplošně lepené, bez rohů Příplatek k cenám za zvýšenou pracnost při provedení rohu nebo koutu do rš 400 mm</t>
  </si>
  <si>
    <t>-751991680</t>
  </si>
  <si>
    <t>https://podminky.urs.cz/item/CS_URS_2024_01/764216465</t>
  </si>
  <si>
    <t>109</t>
  </si>
  <si>
    <t>998764101</t>
  </si>
  <si>
    <t>Přesun hmot pro konstrukce klempířské stanovený z hmotnosti přesunovaného materiálu vodorovná dopravní vzdálenost do 50 m v objektech výšky do 6 m</t>
  </si>
  <si>
    <t>1383691409</t>
  </si>
  <si>
    <t>https://podminky.urs.cz/item/CS_URS_2024_01/998764101</t>
  </si>
  <si>
    <t>766</t>
  </si>
  <si>
    <t>Konstrukce truhlářské</t>
  </si>
  <si>
    <t>110</t>
  </si>
  <si>
    <t>7664381.r</t>
  </si>
  <si>
    <t>Montáž dřevěného obložení ocelových stupňů s podstupnicemi</t>
  </si>
  <si>
    <t>2045908968</t>
  </si>
  <si>
    <t>6*0,8+0,83+0,93+1,13+0,88+0,83</t>
  </si>
  <si>
    <t>111</t>
  </si>
  <si>
    <t>60726284</t>
  </si>
  <si>
    <t>deska dřevoštěpková OSB 3 P+D broušená tl 18mm</t>
  </si>
  <si>
    <t>2036688296</t>
  </si>
  <si>
    <t>"stupěň"</t>
  </si>
  <si>
    <t>(7*0,44+0,46+0,65+0,580+0,46)*2</t>
  </si>
  <si>
    <t>"podstupnice"</t>
  </si>
  <si>
    <t>(9,4*0,155)*2</t>
  </si>
  <si>
    <t>112</t>
  </si>
  <si>
    <t>7664382.r</t>
  </si>
  <si>
    <t xml:space="preserve">Montáž dřevěného obložení ocelových schodnic </t>
  </si>
  <si>
    <t>871290914</t>
  </si>
  <si>
    <t>3,18+4,42</t>
  </si>
  <si>
    <t>113</t>
  </si>
  <si>
    <t>62432032</t>
  </si>
  <si>
    <t>deska kompaktní laminátová HPL tl 0,8mm dekor dřevo</t>
  </si>
  <si>
    <t>-1219078565</t>
  </si>
  <si>
    <t>7,6*0,4*1,15</t>
  </si>
  <si>
    <t>114</t>
  </si>
  <si>
    <t>766691811</t>
  </si>
  <si>
    <t>Demontáž parapetních desek dřevěných nebo plastových šířky do 300 mm</t>
  </si>
  <si>
    <t>-2112194420</t>
  </si>
  <si>
    <t>https://podminky.urs.cz/item/CS_URS_2024_01/766691811</t>
  </si>
  <si>
    <t>"s03" 2</t>
  </si>
  <si>
    <t>115</t>
  </si>
  <si>
    <t>766691812</t>
  </si>
  <si>
    <t>Demontáž parapetních desek dřevěných nebo plastových šířky přes 300 mm</t>
  </si>
  <si>
    <t>201950949</t>
  </si>
  <si>
    <t>https://podminky.urs.cz/item/CS_URS_2024_01/766691812</t>
  </si>
  <si>
    <t>"s03" 4</t>
  </si>
  <si>
    <t>116</t>
  </si>
  <si>
    <t>766621436</t>
  </si>
  <si>
    <t>Montáž oken dřevěných včetně montáže rámu plochy přes 1 m2 obloukových nebo kulatých do zdiva, výšky přes 1,5 do 2,5 m</t>
  </si>
  <si>
    <t>869807476</t>
  </si>
  <si>
    <t>https://podminky.urs.cz/item/CS_URS_2024_01/766621436</t>
  </si>
  <si>
    <t>(1,2*1,55+0,645)*2</t>
  </si>
  <si>
    <t>(1,2*1,55+0,815)</t>
  </si>
  <si>
    <t>117</t>
  </si>
  <si>
    <t>61101.r</t>
  </si>
  <si>
    <t>okno dřevěné obloukové otevíravé/sklopné, 1200/2300 mm, pol.č. 01</t>
  </si>
  <si>
    <t>ks</t>
  </si>
  <si>
    <t>-360911484</t>
  </si>
  <si>
    <t>119</t>
  </si>
  <si>
    <t>61102.r</t>
  </si>
  <si>
    <t>okno dřevěné obloukové otevíravé/sklopné, 1200/2300 mm, pol.č. 02</t>
  </si>
  <si>
    <t>2134445829</t>
  </si>
  <si>
    <t>121</t>
  </si>
  <si>
    <t>766622813</t>
  </si>
  <si>
    <t>Demontáž okenních konstrukcí k opětovnému použití rámu jednoduchých dřevěných, plochy otvoru přes 2 do 4 m2</t>
  </si>
  <si>
    <t>-1288197772</t>
  </si>
  <si>
    <t>https://podminky.urs.cz/item/CS_URS_2024_01/766622813</t>
  </si>
  <si>
    <t>"s02" (1,2*2,3)</t>
  </si>
  <si>
    <t>"s02" (1,42*2,3)</t>
  </si>
  <si>
    <t>122</t>
  </si>
  <si>
    <t>766622861</t>
  </si>
  <si>
    <t>Demontáž okenních konstrukcí k opětovnému použití vyvěšení křídel dřevěných nebo plastových okenních, plochy otvoru do 1,5 m2</t>
  </si>
  <si>
    <t>-976158647</t>
  </si>
  <si>
    <t>https://podminky.urs.cz/item/CS_URS_2024_01/766622861</t>
  </si>
  <si>
    <t>"s02" (0,6*1,55)*4</t>
  </si>
  <si>
    <t>"s02" (0,75*1,55)*2</t>
  </si>
  <si>
    <t>"s02" (0,71*1,55)*2</t>
  </si>
  <si>
    <t>"s02" (0,75*1,55)</t>
  </si>
  <si>
    <t>123</t>
  </si>
  <si>
    <t>766629213</t>
  </si>
  <si>
    <t>Montáž oken dřevěných Příplatek k cenám za izolaci mezi ostěním a rámem okna při rovném ostění, připojovací spára tl. do 15 mm, fólie</t>
  </si>
  <si>
    <t>-756669669</t>
  </si>
  <si>
    <t>https://podminky.urs.cz/item/CS_URS_2024_01/766629213</t>
  </si>
  <si>
    <t>"INT" 6,5*2</t>
  </si>
  <si>
    <t>"INT" 6,9*1</t>
  </si>
  <si>
    <t>"EXT" 6,9*1</t>
  </si>
  <si>
    <t>124</t>
  </si>
  <si>
    <t>76666.r</t>
  </si>
  <si>
    <t xml:space="preserve">Oprava dřevěných kazetových dveřních křídel - dvoukřídlé </t>
  </si>
  <si>
    <t>1797058688</t>
  </si>
  <si>
    <t>Dveře pol.č. D1</t>
  </si>
  <si>
    <t>125</t>
  </si>
  <si>
    <t>766661.r</t>
  </si>
  <si>
    <t xml:space="preserve">Oprava obložení dřevěných kazetových zárubní </t>
  </si>
  <si>
    <t>1478529333</t>
  </si>
  <si>
    <t>126</t>
  </si>
  <si>
    <t>766662812</t>
  </si>
  <si>
    <t>Demontáž dveřních konstrukcí k opětovnému použití prahů dveří dvoukřídlových</t>
  </si>
  <si>
    <t>-280043390</t>
  </si>
  <si>
    <t>https://podminky.urs.cz/item/CS_URS_2024_01/766662812</t>
  </si>
  <si>
    <t>"s09" 1</t>
  </si>
  <si>
    <t>127</t>
  </si>
  <si>
    <t>766681812</t>
  </si>
  <si>
    <t>Demontáž zárubní k opětovnému použití obložkových z masívu, plochy otvoru přes 2 m2</t>
  </si>
  <si>
    <t>-1304366565</t>
  </si>
  <si>
    <t>https://podminky.urs.cz/item/CS_URS_2024_01/766681812</t>
  </si>
  <si>
    <t>"s09" 1,2*2,19</t>
  </si>
  <si>
    <t>128</t>
  </si>
  <si>
    <t>766691915</t>
  </si>
  <si>
    <t>Ostatní práce vyvěšení nebo zavěšení křídel dřevěných dveřních, plochy přes 2 m2</t>
  </si>
  <si>
    <t>1717333576</t>
  </si>
  <si>
    <t>https://podminky.urs.cz/item/CS_URS_2024_01/766691915</t>
  </si>
  <si>
    <t>"s09" 2</t>
  </si>
  <si>
    <t>133</t>
  </si>
  <si>
    <t>766694126</t>
  </si>
  <si>
    <t>Montáž ostatních truhlářských konstrukcí parapetních desek dřevěných nebo plastových šířky přes 300 mm</t>
  </si>
  <si>
    <t>-1759653116</t>
  </si>
  <si>
    <t>https://podminky.urs.cz/item/CS_URS_2024_01/766694126</t>
  </si>
  <si>
    <t>"pol.č. T1-1210/420" 1,25</t>
  </si>
  <si>
    <t>"pol.č. T2-1420/370" 1,45</t>
  </si>
  <si>
    <t>"pol.č. T3-1210/370" 1,25</t>
  </si>
  <si>
    <t>130</t>
  </si>
  <si>
    <t>60701.r</t>
  </si>
  <si>
    <t>parapet dřevěný vnitřní lakovaný š 370mm</t>
  </si>
  <si>
    <t>1982309359</t>
  </si>
  <si>
    <t>"pol.č. T3" 1,25</t>
  </si>
  <si>
    <t>1,25*1,05 'Přepočtené koeficientem množství</t>
  </si>
  <si>
    <t>134</t>
  </si>
  <si>
    <t>60702.r</t>
  </si>
  <si>
    <t>-933946785</t>
  </si>
  <si>
    <t>"pol.č. T2" 1,45</t>
  </si>
  <si>
    <t>1,45*1,05 'Přepočtené koeficientem množství</t>
  </si>
  <si>
    <t>131</t>
  </si>
  <si>
    <t>60703.r</t>
  </si>
  <si>
    <t>parapet dřevěný vnitřní lakovaný š 420mm</t>
  </si>
  <si>
    <t>2126699323</t>
  </si>
  <si>
    <t>"pol.č. T1" 1,25</t>
  </si>
  <si>
    <t>144</t>
  </si>
  <si>
    <t>998766101</t>
  </si>
  <si>
    <t>Přesun hmot pro konstrukce truhlářské stanovený z hmotnosti přesunovaného materiálu vodorovná dopravní vzdálenost do 50 m v objektech výšky do 6 m</t>
  </si>
  <si>
    <t>1874151765</t>
  </si>
  <si>
    <t>https://podminky.urs.cz/item/CS_URS_2024_01/998766101</t>
  </si>
  <si>
    <t>767</t>
  </si>
  <si>
    <t>Konstrukce zámečnické</t>
  </si>
  <si>
    <t>147</t>
  </si>
  <si>
    <t>767161229</t>
  </si>
  <si>
    <t>Montáž zábradlí rovného z profilové oceli na ocelovou konstrukci, hmotnosti 1 m zábradlí přes 20 do 30 kg</t>
  </si>
  <si>
    <t>1972402567</t>
  </si>
  <si>
    <t>https://podminky.urs.cz/item/CS_URS_2024_01/767161229</t>
  </si>
  <si>
    <t>rovné zábradlí nad schodištěm pol.č. 22</t>
  </si>
  <si>
    <t>0,85+1,12+0,9</t>
  </si>
  <si>
    <t>zábradlí u okna pol.č. 21</t>
  </si>
  <si>
    <t>2*0,4+1,41</t>
  </si>
  <si>
    <t>148</t>
  </si>
  <si>
    <t>553420.r</t>
  </si>
  <si>
    <t>zábradlí Pz, sloupky 30x30mm, výplň 10 vodorovných prutů, madlo kruhové pr. 42,4mm, vč. povrchové úpravy</t>
  </si>
  <si>
    <t>-2138948755</t>
  </si>
  <si>
    <t>149</t>
  </si>
  <si>
    <t>767220220</t>
  </si>
  <si>
    <t>Montáž schodišťového zábradlí z trubek nebo tenkostěnných profilů na ocelovou konstrukci, hmotnosti 1 m zábradlí přes 15 do 25 kg</t>
  </si>
  <si>
    <t>1084094379</t>
  </si>
  <si>
    <t>https://podminky.urs.cz/item/CS_URS_2024_01/767220220</t>
  </si>
  <si>
    <t>Šikmé zábradlí schodiště</t>
  </si>
  <si>
    <t>1,26+1,58</t>
  </si>
  <si>
    <t>150</t>
  </si>
  <si>
    <t>553421.r</t>
  </si>
  <si>
    <t>-65858771</t>
  </si>
  <si>
    <t>151</t>
  </si>
  <si>
    <t>76799511.r</t>
  </si>
  <si>
    <t xml:space="preserve">Dodávka a montáž atyp stropní konstrukce z uzavřených oc.profilů, oc. příhradového vazníku, vč. povrchové úpravy. Dle nabídky. </t>
  </si>
  <si>
    <t>-1074064267</t>
  </si>
  <si>
    <t>152</t>
  </si>
  <si>
    <t>76799512.r</t>
  </si>
  <si>
    <t xml:space="preserve">Dodávka a montáž atyp ocelového schodiště z uzavřených oc.profilů, vč. povrchové úpravy. Dle nabídky. </t>
  </si>
  <si>
    <t>-1621148670</t>
  </si>
  <si>
    <t>153</t>
  </si>
  <si>
    <t>998767101</t>
  </si>
  <si>
    <t>Přesun hmot pro zámečnické konstrukce stanovený z hmotnosti přesunovaného materiálu vodorovná dopravní vzdálenost do 50 m v objektech výšky do 6 m</t>
  </si>
  <si>
    <t>-527903863</t>
  </si>
  <si>
    <t>https://podminky.urs.cz/item/CS_URS_2024_01/998767101</t>
  </si>
  <si>
    <t>771</t>
  </si>
  <si>
    <t>Podlahy z dlaždic</t>
  </si>
  <si>
    <t>154</t>
  </si>
  <si>
    <t>771111011</t>
  </si>
  <si>
    <t>Příprava podkladu před provedením dlažby vysátí podlah</t>
  </si>
  <si>
    <t>-1999048065</t>
  </si>
  <si>
    <t>https://podminky.urs.cz/item/CS_URS_2024_01/771111011</t>
  </si>
  <si>
    <t>Podlaha mč. 1.03, skladba P1</t>
  </si>
  <si>
    <t>40.2</t>
  </si>
  <si>
    <t>155</t>
  </si>
  <si>
    <t>771121011</t>
  </si>
  <si>
    <t>Příprava podkladu před provedením dlažby nátěr penetrační na podlahu</t>
  </si>
  <si>
    <t>-539132593</t>
  </si>
  <si>
    <t>https://podminky.urs.cz/item/CS_URS_2024_01/771121011</t>
  </si>
  <si>
    <t>kersokl103*0,065</t>
  </si>
  <si>
    <t>156</t>
  </si>
  <si>
    <t>771151021</t>
  </si>
  <si>
    <t>Příprava podkladu před provedením dlažby samonivelační stěrka min.pevnosti 30 MPa, tloušťky do 3 mm</t>
  </si>
  <si>
    <t>1854800207</t>
  </si>
  <si>
    <t>https://podminky.urs.cz/item/CS_URS_2024_01/771151021</t>
  </si>
  <si>
    <t>157</t>
  </si>
  <si>
    <t>771474112</t>
  </si>
  <si>
    <t>Montáž soklů z dlaždic keramických lepených flexibilním lepidlem rovných, výšky přes 65 do 90 mm</t>
  </si>
  <si>
    <t>950461701</t>
  </si>
  <si>
    <t>https://podminky.urs.cz/item/CS_URS_2024_01/771474112</t>
  </si>
  <si>
    <t>158</t>
  </si>
  <si>
    <t>59761.r</t>
  </si>
  <si>
    <t>sokl-dlažba keramická slinutá hladká do interiéru i exteriéru 300x80mm</t>
  </si>
  <si>
    <t>-1349907841</t>
  </si>
  <si>
    <t>29,2*3,33 'Přepočtené koeficientem množství</t>
  </si>
  <si>
    <t>159</t>
  </si>
  <si>
    <t>771574417</t>
  </si>
  <si>
    <t>Montáž podlah z dlaždic keramických lepených cementovým flexibilním lepidlem hladkých, tloušťky do 10 mm přes 12 do 19 ks/m2</t>
  </si>
  <si>
    <t>-1282648028</t>
  </si>
  <si>
    <t>https://podminky.urs.cz/item/CS_URS_2024_01/771574417</t>
  </si>
  <si>
    <t>160</t>
  </si>
  <si>
    <t>597614.r</t>
  </si>
  <si>
    <t>dlažba keramická slinutá hladká do interiéru i exteriéru pro vysoké mechanické namáhání přes 9 do 12ks/m2</t>
  </si>
  <si>
    <t>987389715</t>
  </si>
  <si>
    <t>40,2*1,1 'Přepočtené koeficientem množství</t>
  </si>
  <si>
    <t>161</t>
  </si>
  <si>
    <t>771591115</t>
  </si>
  <si>
    <t>Podlahy - dokončovací práce spárování silikonem</t>
  </si>
  <si>
    <t>246258387</t>
  </si>
  <si>
    <t>https://podminky.urs.cz/item/CS_URS_2024_01/771591115</t>
  </si>
  <si>
    <t>162</t>
  </si>
  <si>
    <t>771592011</t>
  </si>
  <si>
    <t>Čištění vnitřních ploch po položení dlažby podlah nebo schodišť chemickými prostředky</t>
  </si>
  <si>
    <t>1330625368</t>
  </si>
  <si>
    <t>https://podminky.urs.cz/item/CS_URS_2024_01/771592011</t>
  </si>
  <si>
    <t>kersokl103*0,08</t>
  </si>
  <si>
    <t>163</t>
  </si>
  <si>
    <t>998771101</t>
  </si>
  <si>
    <t>Přesun hmot pro podlahy z dlaždic stanovený z hmotnosti přesunovaného materiálu vodorovná dopravní vzdálenost do 50 m v objektech výšky do 6 m</t>
  </si>
  <si>
    <t>-1264434096</t>
  </si>
  <si>
    <t>https://podminky.urs.cz/item/CS_URS_2024_01/998771101</t>
  </si>
  <si>
    <t>776</t>
  </si>
  <si>
    <t>Podlahy povlakové</t>
  </si>
  <si>
    <t>164</t>
  </si>
  <si>
    <t>776111311</t>
  </si>
  <si>
    <t>Příprava podkladu vysátí podlah</t>
  </si>
  <si>
    <t>-1104788855</t>
  </si>
  <si>
    <t>https://podminky.urs.cz/item/CS_URS_2024_01/776111311</t>
  </si>
  <si>
    <t>165</t>
  </si>
  <si>
    <t>776111323</t>
  </si>
  <si>
    <t>Příprava podkladu vysátí schodišť</t>
  </si>
  <si>
    <t>-697572467</t>
  </si>
  <si>
    <t>https://podminky.urs.cz/item/CS_URS_2024_01/776111323</t>
  </si>
  <si>
    <t>(7*0,44+0,46+0,65+0,580+0,46)</t>
  </si>
  <si>
    <t>(9,4*0,155)</t>
  </si>
  <si>
    <t>166</t>
  </si>
  <si>
    <t>776121411</t>
  </si>
  <si>
    <t>Příprava podkladu penetrace dvousložková podlah na dřevo (špachtlováním)</t>
  </si>
  <si>
    <t>-700637240</t>
  </si>
  <si>
    <t>https://podminky.urs.cz/item/CS_URS_2024_01/776121411</t>
  </si>
  <si>
    <t>167</t>
  </si>
  <si>
    <t>776121412</t>
  </si>
  <si>
    <t>Příprava podkladu penetrace dvousložková schodišť na dřevo (špachtlováním)</t>
  </si>
  <si>
    <t>-1228889567</t>
  </si>
  <si>
    <t>https://podminky.urs.cz/item/CS_URS_2024_01/776121412</t>
  </si>
  <si>
    <t>168</t>
  </si>
  <si>
    <t>776141121</t>
  </si>
  <si>
    <t>Příprava podkladu vyrovnání samonivelační stěrkou podlah min.pevnosti 30 MPa, tloušťky do 3 mm</t>
  </si>
  <si>
    <t>1385860208</t>
  </si>
  <si>
    <t>https://podminky.urs.cz/item/CS_URS_2024_01/776141121</t>
  </si>
  <si>
    <t>169</t>
  </si>
  <si>
    <t>776141221</t>
  </si>
  <si>
    <t>Příprava podkladu vyrovnání samonivelační stěrkou schodišť min.pevnosti 35 MPa, tloušťky do 3 mm</t>
  </si>
  <si>
    <t>-322428975</t>
  </si>
  <si>
    <t>https://podminky.urs.cz/item/CS_URS_2024_01/776141221</t>
  </si>
  <si>
    <t>170</t>
  </si>
  <si>
    <t>776143131</t>
  </si>
  <si>
    <t>Příprava podkladu tmelení schodišť podstupnic stěrka tloušťky do 3 mm</t>
  </si>
  <si>
    <t>591067149</t>
  </si>
  <si>
    <t>https://podminky.urs.cz/item/CS_URS_2024_01/776143131</t>
  </si>
  <si>
    <t>171</t>
  </si>
  <si>
    <t>776144111</t>
  </si>
  <si>
    <t>Příprava podkladu tmelení schodišť hran</t>
  </si>
  <si>
    <t>-1041835813</t>
  </si>
  <si>
    <t>https://podminky.urs.cz/item/CS_URS_2024_01/776144111</t>
  </si>
  <si>
    <t>172</t>
  </si>
  <si>
    <t>776201812</t>
  </si>
  <si>
    <t>Demontáž povlakových podlahovin lepených ručně s podložkou</t>
  </si>
  <si>
    <t>-776506122</t>
  </si>
  <si>
    <t>https://podminky.urs.cz/item/CS_URS_2024_01/776201812</t>
  </si>
  <si>
    <t>173</t>
  </si>
  <si>
    <t>776221111</t>
  </si>
  <si>
    <t>Montáž podlahovin z PVC lepením standardním lepidlem z pásů standardních</t>
  </si>
  <si>
    <t>1720411624</t>
  </si>
  <si>
    <t>https://podminky.urs.cz/item/CS_URS_2024_01/776221111</t>
  </si>
  <si>
    <t>13.2</t>
  </si>
  <si>
    <t>174</t>
  </si>
  <si>
    <t>28411144</t>
  </si>
  <si>
    <t>PVC vinyl homogenní protiskluzná se vsypem a výztuž. vrstvou tl 2.50mm nášlapná vrstva 2.50mm, hořlavost Bfl-s1, třída zátěže 34/43, útlum 5dB, bodová zátěž ≤ 0.10mm, protiskluznost R11</t>
  </si>
  <si>
    <t>507135992</t>
  </si>
  <si>
    <t>13,2*1,1 'Přepočtené koeficientem množství</t>
  </si>
  <si>
    <t>175</t>
  </si>
  <si>
    <t>776223112</t>
  </si>
  <si>
    <t>Montáž podlahovin z PVC spoj podlah svařováním za studena</t>
  </si>
  <si>
    <t>1435006027</t>
  </si>
  <si>
    <t>https://podminky.urs.cz/item/CS_URS_2024_01/776223112</t>
  </si>
  <si>
    <t>3,15</t>
  </si>
  <si>
    <t>176</t>
  </si>
  <si>
    <t>776321111</t>
  </si>
  <si>
    <t>Montáž podlahovin z PVC na schodišťové stupně stupnic, šířky do 300 mm</t>
  </si>
  <si>
    <t>1710721687</t>
  </si>
  <si>
    <t>https://podminky.urs.cz/item/CS_URS_2024_01/776321111</t>
  </si>
  <si>
    <t>177</t>
  </si>
  <si>
    <t>-349303196</t>
  </si>
  <si>
    <t>6*0,33 'Přepočtené koeficientem množství</t>
  </si>
  <si>
    <t>178</t>
  </si>
  <si>
    <t>776321112</t>
  </si>
  <si>
    <t>Montáž podlahovin z PVC na schodišťové stupně stupnic, šířky přes 300 mm</t>
  </si>
  <si>
    <t>2054515249</t>
  </si>
  <si>
    <t>https://podminky.urs.cz/item/CS_URS_2024_01/776321112</t>
  </si>
  <si>
    <t>179</t>
  </si>
  <si>
    <t>1548996764</t>
  </si>
  <si>
    <t>5*0,75 'Přepočtené koeficientem množství</t>
  </si>
  <si>
    <t>180</t>
  </si>
  <si>
    <t>776321211</t>
  </si>
  <si>
    <t>Montáž podlahovin z PVC na schodišťové stupně podstupnic, výšky do 200 mm</t>
  </si>
  <si>
    <t>-1002723735</t>
  </si>
  <si>
    <t>https://podminky.urs.cz/item/CS_URS_2024_01/776321211</t>
  </si>
  <si>
    <t>181</t>
  </si>
  <si>
    <t>-458838893</t>
  </si>
  <si>
    <t>9,4*0,22 'Přepočtené koeficientem množství</t>
  </si>
  <si>
    <t>182</t>
  </si>
  <si>
    <t>776410811</t>
  </si>
  <si>
    <t>Demontáž soklíků nebo lišt pryžových nebo plastových</t>
  </si>
  <si>
    <t>251693904</t>
  </si>
  <si>
    <t>https://podminky.urs.cz/item/CS_URS_2024_01/776410811</t>
  </si>
  <si>
    <t>"s01"kersokl103</t>
  </si>
  <si>
    <t>183</t>
  </si>
  <si>
    <t>776421111</t>
  </si>
  <si>
    <t>Montáž lišt obvodových lepených</t>
  </si>
  <si>
    <t>278505054</t>
  </si>
  <si>
    <t>https://podminky.urs.cz/item/CS_URS_2024_01/776421111</t>
  </si>
  <si>
    <t>podlaha 1.03A</t>
  </si>
  <si>
    <t>schodiště</t>
  </si>
  <si>
    <t>4,5+6,0</t>
  </si>
  <si>
    <t>184</t>
  </si>
  <si>
    <t>28411006</t>
  </si>
  <si>
    <t>lišta soklová PVC samolepící 15x50mm</t>
  </si>
  <si>
    <t>-1118670243</t>
  </si>
  <si>
    <t>26,5*1,02 'Přepočtené koeficientem množství</t>
  </si>
  <si>
    <t>185</t>
  </si>
  <si>
    <t>776431111</t>
  </si>
  <si>
    <t>Montáž schodišťových hran kovových nebo plastových lepených</t>
  </si>
  <si>
    <t>1562625681</t>
  </si>
  <si>
    <t>https://podminky.urs.cz/item/CS_URS_2024_01/776431111</t>
  </si>
  <si>
    <t>186</t>
  </si>
  <si>
    <t>19416016</t>
  </si>
  <si>
    <t>lišta schodová samolepící eloxovaný hliník 24,5x19mm</t>
  </si>
  <si>
    <t>1347422736</t>
  </si>
  <si>
    <t>9,4*1,02 'Přepočtené koeficientem množství</t>
  </si>
  <si>
    <t>187</t>
  </si>
  <si>
    <t>776991121</t>
  </si>
  <si>
    <t>Ostatní práce údržba nových podlahovin po pokládce čištění základní</t>
  </si>
  <si>
    <t>1770590538</t>
  </si>
  <si>
    <t>https://podminky.urs.cz/item/CS_URS_2024_01/776991121</t>
  </si>
  <si>
    <t>188</t>
  </si>
  <si>
    <t>998776101</t>
  </si>
  <si>
    <t>Přesun hmot pro podlahy povlakové stanovený z hmotnosti přesunovaného materiálu vodorovná dopravní vzdálenost do 50 m v objektech výšky do 6 m</t>
  </si>
  <si>
    <t>-518247195</t>
  </si>
  <si>
    <t>https://podminky.urs.cz/item/CS_URS_2024_01/998776101</t>
  </si>
  <si>
    <t>781</t>
  </si>
  <si>
    <t>Dokončovací práce - obklady</t>
  </si>
  <si>
    <t>189</t>
  </si>
  <si>
    <t>781111011</t>
  </si>
  <si>
    <t>Příprava podkladu před provedením obkladu oprášení (ometení) stěny</t>
  </si>
  <si>
    <t>692218557</t>
  </si>
  <si>
    <t>https://podminky.urs.cz/item/CS_URS_2024_01/781111011</t>
  </si>
  <si>
    <t>190</t>
  </si>
  <si>
    <t>781121011</t>
  </si>
  <si>
    <t>Příprava podkladu před provedením obkladu nátěr penetrační na stěnu</t>
  </si>
  <si>
    <t>2120949017</t>
  </si>
  <si>
    <t>https://podminky.urs.cz/item/CS_URS_2024_01/781121011</t>
  </si>
  <si>
    <t>191</t>
  </si>
  <si>
    <t>781472217</t>
  </si>
  <si>
    <t>Montáž keramických obkladů stěn lepených cementovým flexibilním lepidlem hladkých přes 12 do 19 ks/m2</t>
  </si>
  <si>
    <t>1172726588</t>
  </si>
  <si>
    <t>https://podminky.urs.cz/item/CS_URS_2024_01/781472217</t>
  </si>
  <si>
    <t>0,65*(3,15+2*0,6)</t>
  </si>
  <si>
    <t>192</t>
  </si>
  <si>
    <t>59761701</t>
  </si>
  <si>
    <t>obklad keramický nemrazuvzdorný povrch hladký/lesklý tl do 10mm přes 12 do 19ks/m2</t>
  </si>
  <si>
    <t>-1987635818</t>
  </si>
  <si>
    <t>2,828*1,1 'Přepočtené koeficientem množství</t>
  </si>
  <si>
    <t>193</t>
  </si>
  <si>
    <t>781472291</t>
  </si>
  <si>
    <t>Montáž keramických obkladů stěn lepených cementovým flexibilním lepidlem Příplatek k cenám za plochu do 10 m2 jednotlivě</t>
  </si>
  <si>
    <t>132183236</t>
  </si>
  <si>
    <t>https://podminky.urs.cz/item/CS_URS_2024_01/781472291</t>
  </si>
  <si>
    <t>207</t>
  </si>
  <si>
    <t>781472352</t>
  </si>
  <si>
    <t>Montáž keramických obkladů stěn lepených cementovým flexibilním rychletuhnoucím lepidlem z listel, výšky přes 65 do 75 mm</t>
  </si>
  <si>
    <t>-658230899</t>
  </si>
  <si>
    <t>https://podminky.urs.cz/item/CS_URS_2024_01/781472352</t>
  </si>
  <si>
    <t>2*(3,15+2*0,6)</t>
  </si>
  <si>
    <t>208</t>
  </si>
  <si>
    <t>59761222</t>
  </si>
  <si>
    <t>mozaika keramická mrazuvzdorná lepená na síti povrch hladký/matný tl do 10mm základní prvek přes 800 do 1600ks/m2</t>
  </si>
  <si>
    <t>929449943</t>
  </si>
  <si>
    <t>0,154073199527745*8,47 'Přepočtené koeficientem množství</t>
  </si>
  <si>
    <t>194</t>
  </si>
  <si>
    <t>781492211</t>
  </si>
  <si>
    <t>Obklad - dokončující práce montáž profilu lepeného flexibilním cementovým lepidlem rohového</t>
  </si>
  <si>
    <t>-1962988484</t>
  </si>
  <si>
    <t>https://podminky.urs.cz/item/CS_URS_2024_01/781492211</t>
  </si>
  <si>
    <t>2*(3,15+4*0,6)</t>
  </si>
  <si>
    <t>195</t>
  </si>
  <si>
    <t>781495115</t>
  </si>
  <si>
    <t>Obklad - dokončující práce ostatní práce spárování silikonem</t>
  </si>
  <si>
    <t>941518046</t>
  </si>
  <si>
    <t>https://podminky.urs.cz/item/CS_URS_2024_01/781495115</t>
  </si>
  <si>
    <t>2*0,65</t>
  </si>
  <si>
    <t>196</t>
  </si>
  <si>
    <t>781495211</t>
  </si>
  <si>
    <t>Čištění vnitřních ploch po provedení obkladu stěn chemickými prostředky</t>
  </si>
  <si>
    <t>1082107912</t>
  </si>
  <si>
    <t>https://podminky.urs.cz/item/CS_URS_2024_01/781495211</t>
  </si>
  <si>
    <t>197</t>
  </si>
  <si>
    <t>998781101</t>
  </si>
  <si>
    <t>Přesun hmot pro obklady keramické stanovený z hmotnosti přesunovaného materiálu vodorovná dopravní vzdálenost do 50 m v objektech výšky do 6 m</t>
  </si>
  <si>
    <t>1212931064</t>
  </si>
  <si>
    <t>https://podminky.urs.cz/item/CS_URS_2024_01/998781101</t>
  </si>
  <si>
    <t>783</t>
  </si>
  <si>
    <t>Dokončovací práce - nátěry</t>
  </si>
  <si>
    <t>209</t>
  </si>
  <si>
    <t>783000103</t>
  </si>
  <si>
    <t>Zakrývání konstrukcí včetně pozdějšího odkrytí podlah nebo vodorovných ploch položením fólie</t>
  </si>
  <si>
    <t>1365532125</t>
  </si>
  <si>
    <t>https://podminky.urs.cz/item/CS_URS_2024_01/783000103</t>
  </si>
  <si>
    <t>210</t>
  </si>
  <si>
    <t>58124842</t>
  </si>
  <si>
    <t>fólie pro malířské potřeby zakrývací tl 7µ 4x5m</t>
  </si>
  <si>
    <t>-164720726</t>
  </si>
  <si>
    <t>7*1,05 'Přepočtené koeficientem množství</t>
  </si>
  <si>
    <t>211</t>
  </si>
  <si>
    <t>783101203</t>
  </si>
  <si>
    <t>Příprava podkladu truhlářských konstrukcí před provedením nátěru broušení smirkovým papírem nebo plátnem jemné</t>
  </si>
  <si>
    <t>1529718587</t>
  </si>
  <si>
    <t>https://podminky.urs.cz/item/CS_URS_2024_01/783101203</t>
  </si>
  <si>
    <t>dř_zárubně+dř_dveřkřídla</t>
  </si>
  <si>
    <t>212</t>
  </si>
  <si>
    <t>783122131</t>
  </si>
  <si>
    <t>Tmelení truhlářských konstrukcí plošné (plné) včetně přebroušení tmelených míst, tmelem disperzním akrylátovým nebo latexovým</t>
  </si>
  <si>
    <t>-1977439405</t>
  </si>
  <si>
    <t>https://podminky.urs.cz/item/CS_URS_2024_01/783122131</t>
  </si>
  <si>
    <t>213</t>
  </si>
  <si>
    <t>783168211</t>
  </si>
  <si>
    <t>Lakovací nátěr truhlářských konstrukcí dvojnásobný s mezibroušením olejový</t>
  </si>
  <si>
    <t>2064015280</t>
  </si>
  <si>
    <t>https://podminky.urs.cz/item/CS_URS_2024_01/783168211</t>
  </si>
  <si>
    <t>dřevěné zárubně</t>
  </si>
  <si>
    <t>(1,2+2,2*2)*(2*0,1+0,45)</t>
  </si>
  <si>
    <t>dřevěné křídla</t>
  </si>
  <si>
    <t>4*0,6*2,2</t>
  </si>
  <si>
    <t>198</t>
  </si>
  <si>
    <t>783301313</t>
  </si>
  <si>
    <t>Příprava podkladu zámečnických konstrukcí před provedením nátěru odmaštění odmašťovačem ředidlovým</t>
  </si>
  <si>
    <t>-257668510</t>
  </si>
  <si>
    <t>https://podminky.urs.cz/item/CS_URS_2024_01/783301313</t>
  </si>
  <si>
    <t>potrubí ÚT</t>
  </si>
  <si>
    <t>(3,7*2*2)+(1,0*2*4)</t>
  </si>
  <si>
    <t>199</t>
  </si>
  <si>
    <t>783637601</t>
  </si>
  <si>
    <t>Krycí nátěr (email) armatur a kovových potrubí potrubí do DN 50 mm jednonásobný epoxidový</t>
  </si>
  <si>
    <t>-2103997323</t>
  </si>
  <si>
    <t>https://podminky.urs.cz/item/CS_URS_2024_01/783637601</t>
  </si>
  <si>
    <t>216</t>
  </si>
  <si>
    <t>783401313</t>
  </si>
  <si>
    <t>Příprava podkladu klempířských konstrukcí před provedením nátěru odmaštěním odmašťovačem ředidlovým</t>
  </si>
  <si>
    <t>CS ÚRS 2022 02</t>
  </si>
  <si>
    <t>1886460212</t>
  </si>
  <si>
    <t>https://podminky.urs.cz/item/CS_URS_2022_02/783401313</t>
  </si>
  <si>
    <t>218</t>
  </si>
  <si>
    <t>783409020</t>
  </si>
  <si>
    <t>Provedení nátěru klempířských konstrukcí Příplatek cenám provedení nátěru za zvýšenou pracnost při provedení plochy malého rozsahu plochy do 2 m2</t>
  </si>
  <si>
    <t>1280081693</t>
  </si>
  <si>
    <t>https://podminky.urs.cz/item/CS_URS_2022_02/783409020</t>
  </si>
  <si>
    <t>217</t>
  </si>
  <si>
    <t>783414101</t>
  </si>
  <si>
    <t>Základní nátěr klempířských konstrukcí jednonásobný syntetický</t>
  </si>
  <si>
    <t>121931471</t>
  </si>
  <si>
    <t>https://podminky.urs.cz/item/CS_URS_2022_02/783414101</t>
  </si>
  <si>
    <t>219</t>
  </si>
  <si>
    <t>783417101</t>
  </si>
  <si>
    <t>Krycí nátěr (email) klempířských konstrukcí jednonásobný syntetický standardní</t>
  </si>
  <si>
    <t>-1933682354</t>
  </si>
  <si>
    <t>https://podminky.urs.cz/item/CS_URS_2022_02/783417101</t>
  </si>
  <si>
    <t>patapety K1</t>
  </si>
  <si>
    <t>2* 1,65+0,24</t>
  </si>
  <si>
    <t>Patapet K2</t>
  </si>
  <si>
    <t>1,85*0,24</t>
  </si>
  <si>
    <t>784</t>
  </si>
  <si>
    <t>Dokončovací práce - malby a tapety</t>
  </si>
  <si>
    <t>200</t>
  </si>
  <si>
    <t>784111003</t>
  </si>
  <si>
    <t>Oprášení (ometení) podkladu v místnostech výšky přes 3,80 do 5,00 m</t>
  </si>
  <si>
    <t>728333077</t>
  </si>
  <si>
    <t>https://podminky.urs.cz/item/CS_URS_2024_01/784111003</t>
  </si>
  <si>
    <t>201</t>
  </si>
  <si>
    <t>784111013</t>
  </si>
  <si>
    <t>Obroušení podkladu omítky v místnostech výšky přes 3,80 do 5,00 m</t>
  </si>
  <si>
    <t>-1048088106</t>
  </si>
  <si>
    <t>https://podminky.urs.cz/item/CS_URS_2024_01/784111013</t>
  </si>
  <si>
    <t>202</t>
  </si>
  <si>
    <t>784181103</t>
  </si>
  <si>
    <t>Penetrace podkladu jednonásobná základní akrylátová bezbarvá v místnostech výšky přes 3,80 do 5,00 m</t>
  </si>
  <si>
    <t>-1622791269</t>
  </si>
  <si>
    <t>https://podminky.urs.cz/item/CS_URS_2024_01/784181103</t>
  </si>
  <si>
    <t>203</t>
  </si>
  <si>
    <t>784211103</t>
  </si>
  <si>
    <t>Malby z malířských směsí oděruvzdorných za mokra dvojnásobné, bílé za mokra oděruvzdorné výborně v místnostech výšky přes 3,80 do 5,00 m</t>
  </si>
  <si>
    <t>-624780619</t>
  </si>
  <si>
    <t>https://podminky.urs.cz/item/CS_URS_2024_01/784211103</t>
  </si>
  <si>
    <t>786</t>
  </si>
  <si>
    <t>Dokončovací práce - čalounické úpravy</t>
  </si>
  <si>
    <t>214</t>
  </si>
  <si>
    <t>786612200</t>
  </si>
  <si>
    <t>Montáž zastiňujících rolet do jakýchkoli typů oken z textilií nebo umělých tkanin</t>
  </si>
  <si>
    <t>532343179</t>
  </si>
  <si>
    <t>https://podminky.urs.cz/item/CS_URS_2024_01/786612200</t>
  </si>
  <si>
    <t>215</t>
  </si>
  <si>
    <t>Xi05</t>
  </si>
  <si>
    <t>pružinová roleta vnitřní oken celostínící -  rozměru 160/250cm</t>
  </si>
  <si>
    <t>527462376</t>
  </si>
  <si>
    <t>Soupis:</t>
  </si>
  <si>
    <t>E - Elektroinstalace</t>
  </si>
  <si>
    <t>EL01001</t>
  </si>
  <si>
    <t>A sv. LED, ZC LED3G32L840/Flat 250-Mikro-C</t>
  </si>
  <si>
    <t>-1530107721</t>
  </si>
  <si>
    <t>EL01002</t>
  </si>
  <si>
    <t>A/N Dtto s nouzovým zdrojem</t>
  </si>
  <si>
    <t>-1532259568</t>
  </si>
  <si>
    <t>EL01003</t>
  </si>
  <si>
    <t>B sv. LED, CORSO LED-12-830-350,12W</t>
  </si>
  <si>
    <t>1239016783</t>
  </si>
  <si>
    <t>Zásuvka dvojnásobná, 2x2P+PE, 16A/250VAC,</t>
  </si>
  <si>
    <t>-1000087342</t>
  </si>
  <si>
    <t>EL01005</t>
  </si>
  <si>
    <t>Jednopólový spínač, řazení č. 1, 10A/250VAC, Tango</t>
  </si>
  <si>
    <t>480356907</t>
  </si>
  <si>
    <t>EL01006</t>
  </si>
  <si>
    <t>Sériový přepínač, řazení č. 5, 10A/250VAC, Tango</t>
  </si>
  <si>
    <t>-1373980812</t>
  </si>
  <si>
    <t>EL01007</t>
  </si>
  <si>
    <t>Přípojka pro boiler, pod om. 16A/250VAC,</t>
  </si>
  <si>
    <t>562701008</t>
  </si>
  <si>
    <t>EL01008</t>
  </si>
  <si>
    <t>Elektroinstal.krabice přístrojová, KP68</t>
  </si>
  <si>
    <t>-715410754</t>
  </si>
  <si>
    <t>EL01009</t>
  </si>
  <si>
    <t>Elektroinstal.krabice vč.svork.,KR68</t>
  </si>
  <si>
    <t>533456441</t>
  </si>
  <si>
    <t>EL01010</t>
  </si>
  <si>
    <t>Kabel CYKY-O 2x1,5mm2</t>
  </si>
  <si>
    <t>-1949340437</t>
  </si>
  <si>
    <t>EL01011</t>
  </si>
  <si>
    <t>Kabel CYKY-O 3x1,5mm2</t>
  </si>
  <si>
    <t>1263765600</t>
  </si>
  <si>
    <t>EL01012</t>
  </si>
  <si>
    <t>Kabel CYKY-J 3x1,5mm2</t>
  </si>
  <si>
    <t>-355249165</t>
  </si>
  <si>
    <t>EL01013</t>
  </si>
  <si>
    <t>Kabel CYKY-J 3x2,5mm2</t>
  </si>
  <si>
    <t>-716697589</t>
  </si>
  <si>
    <t>EL01014</t>
  </si>
  <si>
    <t>Kabel CYKY-J 5x4mm2</t>
  </si>
  <si>
    <t>-324133088</t>
  </si>
  <si>
    <t>EL01015</t>
  </si>
  <si>
    <t>Vodič CYA 6mm2 zž</t>
  </si>
  <si>
    <t>-1507929665</t>
  </si>
  <si>
    <t>EL01016</t>
  </si>
  <si>
    <t>Podružný a spojovací materiál</t>
  </si>
  <si>
    <t>set</t>
  </si>
  <si>
    <t>-1355195351</t>
  </si>
  <si>
    <t>EL01017</t>
  </si>
  <si>
    <t>Ukončení vodiče v rozvaděči do pr. 2,5mm2</t>
  </si>
  <si>
    <t>-535010955</t>
  </si>
  <si>
    <t>EL01018</t>
  </si>
  <si>
    <t>Ukončení vodiče v rozvaděči do pr. 6 mm2</t>
  </si>
  <si>
    <t>-1514505056</t>
  </si>
  <si>
    <t>EL01019</t>
  </si>
  <si>
    <t>Rozvaděč R01 dle v.č. E3</t>
  </si>
  <si>
    <t>-1335545140</t>
  </si>
  <si>
    <t>EL01020</t>
  </si>
  <si>
    <t>Doplnění stáv. rozvaděče, jistič 3x25A/B</t>
  </si>
  <si>
    <t>-545426334</t>
  </si>
  <si>
    <t>EL01021</t>
  </si>
  <si>
    <t>stavební přípomoce</t>
  </si>
  <si>
    <t>1814457355</t>
  </si>
  <si>
    <t>EL01022</t>
  </si>
  <si>
    <t>Dokumentace skutečného provedení stavby (DSPS)</t>
  </si>
  <si>
    <t>-332126034</t>
  </si>
  <si>
    <t>EL01023</t>
  </si>
  <si>
    <t>Příspěvek na recyklaci</t>
  </si>
  <si>
    <t>258414088</t>
  </si>
  <si>
    <t>EL01024</t>
  </si>
  <si>
    <t>Doprava</t>
  </si>
  <si>
    <t>-1105529502</t>
  </si>
  <si>
    <t>EL01025</t>
  </si>
  <si>
    <t>Výchozí revizní zpráva elektro</t>
  </si>
  <si>
    <t>1579465761</t>
  </si>
  <si>
    <t>VRN - Vedlejší rozpočtové náklady</t>
  </si>
  <si>
    <t>st.p.č. 506 v k.ú. Turnov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</si>
  <si>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</si>
  <si>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</si>
  <si>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</si>
  <si>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</si>
  <si>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</si>
  <si>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</si>
  <si>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</si>
  <si>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</si>
  <si>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010001000</t>
  </si>
  <si>
    <t>1024</t>
  </si>
  <si>
    <t>-1698670571</t>
  </si>
  <si>
    <t>https://podminky.urs.cz/item/CS_URS_2022_02/010001000</t>
  </si>
  <si>
    <t>VRN3</t>
  </si>
  <si>
    <t>Zařízení staveniště</t>
  </si>
  <si>
    <t>030001000</t>
  </si>
  <si>
    <t xml:space="preserve">Zařízení staveniště, zabezpečení, zrušení a pod. </t>
  </si>
  <si>
    <t>-146665681</t>
  </si>
  <si>
    <t>https://podminky.urs.cz/item/CS_URS_2022_02/030001000</t>
  </si>
  <si>
    <t>VRN4</t>
  </si>
  <si>
    <t>Inženýrská činnost</t>
  </si>
  <si>
    <t>040001000</t>
  </si>
  <si>
    <t>Inženýrská činnost, zkoušky, měření, revize a pod.</t>
  </si>
  <si>
    <t>1491739420</t>
  </si>
  <si>
    <t>https://podminky.urs.cz/item/CS_URS_2022_02/040001000</t>
  </si>
  <si>
    <t>VRN6</t>
  </si>
  <si>
    <t>Územní vlivy</t>
  </si>
  <si>
    <t>060001000</t>
  </si>
  <si>
    <t xml:space="preserve">Územní vlivy, zvláštní užívání komunikace, poplatky a pod.
</t>
  </si>
  <si>
    <t>-1473970800</t>
  </si>
  <si>
    <t>https://podminky.urs.cz/item/CS_URS_2022_02/060001000</t>
  </si>
  <si>
    <t>VRN7</t>
  </si>
  <si>
    <t>Provozní vlivy</t>
  </si>
  <si>
    <t>070001000</t>
  </si>
  <si>
    <t>Provozní vlivy, provoz dalších subjektů a pod.</t>
  </si>
  <si>
    <t>1130828209</t>
  </si>
  <si>
    <t>https://podminky.urs.cz/item/CS_URS_2022_02/070001000</t>
  </si>
  <si>
    <t>VRN9</t>
  </si>
  <si>
    <t>Ostatní náklady</t>
  </si>
  <si>
    <t>094002000</t>
  </si>
  <si>
    <t>Ostatní náklady související s výstavbou</t>
  </si>
  <si>
    <t>-231269887</t>
  </si>
  <si>
    <t>https://podminky.urs.cz/item/CS_URS_2022_02/094002000</t>
  </si>
  <si>
    <t>SEZNAM FIGUR</t>
  </si>
  <si>
    <t>Výměra</t>
  </si>
  <si>
    <t>"světla" 60</t>
  </si>
  <si>
    <t>Převzato v CAD programu</t>
  </si>
  <si>
    <t>29.2</t>
  </si>
  <si>
    <t>oc_zárubně</t>
  </si>
  <si>
    <t>-(1,2*1,55-0,645)*2</t>
  </si>
  <si>
    <t>-(1,2*1,55-0,815)</t>
  </si>
  <si>
    <t>-(3,36*2,8-1,9)*2</t>
  </si>
  <si>
    <t>0,77*(1,2+2,3)*2</t>
  </si>
  <si>
    <t>0,6*(1,42+2,3)*2</t>
  </si>
  <si>
    <t>0,6*(1,2+2,3)*2</t>
  </si>
  <si>
    <t>výměra z CAD programu</t>
  </si>
  <si>
    <t>výmalba_stěn</t>
  </si>
  <si>
    <t>(2*6,4+2*11,47)*(3,74-1,5)</t>
  </si>
  <si>
    <t>"odečet plochy pod auditoirm" -15</t>
  </si>
  <si>
    <t>(2*5,05+2*2,2)*(3,43)</t>
  </si>
  <si>
    <t>(2*5,05+2*2,6)*(3,11)</t>
  </si>
  <si>
    <t>výmalba_stěn_omy</t>
  </si>
  <si>
    <t>(2*6,4+2*11,47)*(1,5)</t>
  </si>
  <si>
    <t>výmalba_strop</t>
  </si>
  <si>
    <t>6,4*11,47</t>
  </si>
  <si>
    <t>5,05*2,2</t>
  </si>
  <si>
    <t>5,05*2,6</t>
  </si>
  <si>
    <t xml:space="preserve"> SO 01</t>
  </si>
  <si>
    <t>Použití figury:</t>
  </si>
  <si>
    <t>Vysátí podkladu před pokládkou dlažby</t>
  </si>
  <si>
    <t>Nátěr penetrační na podlahu</t>
  </si>
  <si>
    <t>Samonivelační stěrka podlah pevnosti 30 MPa tl 3 mm</t>
  </si>
  <si>
    <t>Montáž podlah keramických hladkých lepených cementovým flexibilním lepidlem přes 12 do 19 ks/m2</t>
  </si>
  <si>
    <t>Čištění vnitřních ploch podlah nebo schodišť po položení dlažby chemickými prostředky</t>
  </si>
  <si>
    <t>Lakovací dvojnásobný olejový nátěr truhlářských konstrukcí s mezibroušením</t>
  </si>
  <si>
    <t>Jemné obroušení podkladu truhlářských konstrukcí před provedením nátěru</t>
  </si>
  <si>
    <t>Plošné (plné) tmelení truhlářských konstrukcí včetně přebroušení disperzním tmelem</t>
  </si>
  <si>
    <t>Frézování drážek ve stěnách z cihel včetně omítky do 50x50 mm</t>
  </si>
  <si>
    <t>Vápenná štuková omítka rýh ve stěnách š do 150 mm</t>
  </si>
  <si>
    <t>Provedení izolace proti zemní vlhkosti svislé za studena nátěrem penetračním</t>
  </si>
  <si>
    <t>Provedení izolace proti zemní vlhkosti pásy přitavením svislé NAIP</t>
  </si>
  <si>
    <t>Provedení izolace proti zemní vlhkosti vodorovné za studena nátěrem penetračním</t>
  </si>
  <si>
    <t>Provedení izolace proti zemní vlhkosti pásy přitavením vodorovné NAIP</t>
  </si>
  <si>
    <t>Tmelení hran schodišťových povlakových podlah</t>
  </si>
  <si>
    <t>Montáž podlahovin z PVC na podstupnice výšky do 200 mm</t>
  </si>
  <si>
    <t>Montáž schodišťových hran lepených</t>
  </si>
  <si>
    <t>Montáž obkladů keramických hladkých lepených cementovým flexibilním lepidlem přes 12 do 19 ks/m2</t>
  </si>
  <si>
    <t>Ometení (oprášení) stěny při přípravě podkladu</t>
  </si>
  <si>
    <t>Nátěr penetrační na stěnu</t>
  </si>
  <si>
    <t>Příplatek k montáži obkladů keramických lepených cementovým flexibilním lepidlem za plochu do 10 m2</t>
  </si>
  <si>
    <t>Čištění vnitřních ploch stěn po provedení obkladu chemickými prostředky</t>
  </si>
  <si>
    <t>Obvodová dilatace podlahovým páskem z pěnového PE s fólií mezi stěnou a mazaninou nebo potěrem v 80 mm</t>
  </si>
  <si>
    <t>Montáž soklů z dlaždic keramických rovných flexibilní lepidlo v přes 65 do 90 mm</t>
  </si>
  <si>
    <t>Podlahy spárování silikonem</t>
  </si>
  <si>
    <t>Odstranění soklíků a lišt pryžových nebo plastových</t>
  </si>
  <si>
    <t>Krycí jednonásobný syntetický nátěr klempířských konstrukcí</t>
  </si>
  <si>
    <t>Odmaštění klempířských konstrukcí ředidlovým odmašťovačem před provedením nátěru</t>
  </si>
  <si>
    <t>Příplatek k cenám provedení jednonásobného nátěru klempířských konstrukcí plochy do 2 m2</t>
  </si>
  <si>
    <t>Základní jednonásobný syntetický nátěr klempířských konstrukcí</t>
  </si>
  <si>
    <t>Oprášení (ometení ) podkladu v místnostech v přes 3,80 do 5,00 m</t>
  </si>
  <si>
    <t>Obroušení podkladu omítnutého v místnostech v přes 3,80 do 5,00 m</t>
  </si>
  <si>
    <t>Základní akrylátová jednonásobná bezbarvá penetrace podkladu v místnostech v přes 3,80 do 5,00 m</t>
  </si>
  <si>
    <t>Dvojnásobné bílé malby ze směsí za mokra výborně oděruvzdorných v místnostech v přes 3,80 do 5,00 m</t>
  </si>
  <si>
    <t>Odmaštění zámečnických konstrukcí ředidlovým odmašťovačem</t>
  </si>
  <si>
    <t>Krycí jednonásobný epoxidový nátěr potrubí DN do 50 mm</t>
  </si>
  <si>
    <t>Otlučení (osekání) vnitřní vápenné nebo vápenocementové omítky stěn v rozsahu přes 50 do 100 %</t>
  </si>
  <si>
    <t>Cementový postřik vnitřních stěn nanášený celoplošně ručně</t>
  </si>
  <si>
    <t>Vápenocementová omítka štuková dvouvrstvá vnitřních stěn nanášená ručně</t>
  </si>
  <si>
    <t>Příplatek k vápenocementové omítce vnitřních stěn za každých dalších 5 mm tloušťky ručně</t>
  </si>
  <si>
    <t>Vápenocementová štuková omítka ostění nebo nadpraží</t>
  </si>
  <si>
    <t>Otlučení (osekání) vnitřní vápenné nebo vápenocementové omítky stropů v rozsahu přes 50 do 100 %</t>
  </si>
  <si>
    <t>Cementový postřik vnitřních stropů nanášený celoplošně ručně</t>
  </si>
  <si>
    <t>Vápenocementová omítka štuková dvouvrstvá vnitřních stropů rovných nanášená ručně</t>
  </si>
  <si>
    <t>Příplatek k vápenocementové omítce vnitřních stropů za každých dalších 5 mm tloušťky ručně</t>
  </si>
  <si>
    <t>Podlahové kce podkladové z desek OSB tl 18 mm broušených na pero a drážku lepených</t>
  </si>
  <si>
    <t>Podlahové kce podkladové z desek OSB tl 12 mm broušených na pero a drážku lepených</t>
  </si>
  <si>
    <t>Montáž podlahové kce podkladové z desek dřevotřískových nebo cementotřískových šroubovaných na dřevo</t>
  </si>
  <si>
    <t>Spojovací prostředky pro položení dřevěných podlah a zakrytí kanálů</t>
  </si>
  <si>
    <t>Mazanina tl přes 50 do 80 mm z betonu prostého bez zvýšených nároků na prostředí tř. C 16/20</t>
  </si>
  <si>
    <t>Příplatek k mazanině tl přes 50 do 80 mm za přehlazení povrchu</t>
  </si>
  <si>
    <t>Výztuž mazanin svařovanými sítěmi Kari</t>
  </si>
  <si>
    <t>Cementový samonivelační potěr ze suchých směsí tl přes 2 do 5 mm</t>
  </si>
  <si>
    <t>Separační vrstva z PE fólie</t>
  </si>
  <si>
    <t>Montáž izolace tepelné podlah volně kladenými rohožemi, pásy, dílci, deskami 1 vrstva</t>
  </si>
  <si>
    <t>Demontáž kce podkladové dvouvrstvé z desek dřevoštěpkových tl přes 2x15 mm na pero a drážku šroubovaných</t>
  </si>
  <si>
    <t>Demontáž lepených povlakových podlah s podložkou ručně</t>
  </si>
  <si>
    <t>Bourání podkladů pod dlažby nebo mazanin betonových nebo z litého asfaltu tl do 100 mm pl do 4 m2</t>
  </si>
  <si>
    <t>Příplatek k bourání betonových mazanin za bourání mazanin se svařovanou sítí tl do 100 mm</t>
  </si>
  <si>
    <t>Odstranění násypů pod podlahami tl do 200 mm pl přes 2 m2</t>
  </si>
  <si>
    <t>Lepení pásů z PVC standardním lepidlem</t>
  </si>
  <si>
    <t>Vysátí podkladu povlakových podlah</t>
  </si>
  <si>
    <t>Dvousložková penetrace dřevěného podkladu povlakových podlah</t>
  </si>
  <si>
    <t>Stěrka podlahová nivelační pro vyrovnání podkladu povlakových podlah pevnosti 30 MPa tl do 3 mm</t>
  </si>
  <si>
    <t>Základní čištění nově položených podlahovin vysátím a setřením vlhkým mopem</t>
  </si>
  <si>
    <t>Vysátí podkladu povlakových podlah schodišťových stupňů</t>
  </si>
  <si>
    <t>Dvousložková penetrace dřevěného podkladu povlakových podlah schodišťových stupňů</t>
  </si>
  <si>
    <t>rýhy</t>
  </si>
  <si>
    <t>SDK podhled deska 1xDF 15 s izolací jednovrstvá spodní kce profil CD+UD EI 30</t>
  </si>
  <si>
    <t>SDK podhled základní penetrační nátěr</t>
  </si>
  <si>
    <t>Příplatek k SDK podhledu za rovinnost kvality Q3</t>
  </si>
  <si>
    <t>SDK stěna předsazená tl 62,5 mm profil CW+UW 50 deska 1xDFH2 12,5 s izolací EI 30 Rw do 12 dB</t>
  </si>
  <si>
    <t>Montáž desek tl 12,5 mm na nosnou kci SDK stěna předsazená</t>
  </si>
  <si>
    <t>SDK stěna předsazená základní penetrační nátěr</t>
  </si>
  <si>
    <t>Příplatek k SDK stěně předsazené za rovinnost kvality Q3</t>
  </si>
  <si>
    <t xml:space="preserve">Oprava vápenocementové omítky s celoplošným přeštukováním vnějších ploch, stupně složitosti a  napojení okenních výplní na stávající ozdobné prvky fasády.  </t>
  </si>
  <si>
    <t>Vysekání rýh ve zdivu cihelném hl do 70 mm š do 70 mm</t>
  </si>
  <si>
    <t>Hrubá výplň rýh ve stěnách maltou jakékoli šířky rýhy</t>
  </si>
  <si>
    <t>Potrubí vodovodní plastové PP-RCT svar polyfúze D 16x2,2 mm</t>
  </si>
  <si>
    <t>Ochrana vodovodního potrubí přilepenými termoizolačními trubicemi z PE tl přes 13 do 20 mm DN do 22 mm</t>
  </si>
  <si>
    <t>Zkouška těsnosti vodovodního potrubí hrdlového nebo přírubového DN do 100</t>
  </si>
  <si>
    <t>Proplach a dezinfekce vodovodního potrubí DN do 80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</si>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</sst>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2" borderId="19" xfId="0" applyFont="1" applyFill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323.r" TargetMode="External" /><Relationship Id="rId2" Type="http://schemas.openxmlformats.org/officeDocument/2006/relationships/hyperlink" Target="https://podminky.urs.cz/item/CS_URS_2024_01/413231211" TargetMode="External" /><Relationship Id="rId3" Type="http://schemas.openxmlformats.org/officeDocument/2006/relationships/hyperlink" Target="https://podminky.urs.cz/item/CS_URS_2024_01/611131101" TargetMode="External" /><Relationship Id="rId4" Type="http://schemas.openxmlformats.org/officeDocument/2006/relationships/hyperlink" Target="https://podminky.urs.cz/item/CS_URS_2024_01/611315221" TargetMode="External" /><Relationship Id="rId5" Type="http://schemas.openxmlformats.org/officeDocument/2006/relationships/hyperlink" Target="https://podminky.urs.cz/item/CS_URS_2024_01/611321141" TargetMode="External" /><Relationship Id="rId6" Type="http://schemas.openxmlformats.org/officeDocument/2006/relationships/hyperlink" Target="https://podminky.urs.cz/item/CS_URS_2024_01/611321191" TargetMode="External" /><Relationship Id="rId7" Type="http://schemas.openxmlformats.org/officeDocument/2006/relationships/hyperlink" Target="https://podminky.urs.cz/item/CS_URS_2024_01/612131101" TargetMode="External" /><Relationship Id="rId8" Type="http://schemas.openxmlformats.org/officeDocument/2006/relationships/hyperlink" Target="https://podminky.urs.cz/item/CS_URS_2024_01/612135101" TargetMode="External" /><Relationship Id="rId9" Type="http://schemas.openxmlformats.org/officeDocument/2006/relationships/hyperlink" Target="https://podminky.urs.cz/item/CS_URS_2024_01/612315121" TargetMode="External" /><Relationship Id="rId10" Type="http://schemas.openxmlformats.org/officeDocument/2006/relationships/hyperlink" Target="https://podminky.urs.cz/item/CS_URS_2024_01/612315221" TargetMode="External" /><Relationship Id="rId11" Type="http://schemas.openxmlformats.org/officeDocument/2006/relationships/hyperlink" Target="https://podminky.urs.cz/item/CS_URS_2024_01/612321141" TargetMode="External" /><Relationship Id="rId12" Type="http://schemas.openxmlformats.org/officeDocument/2006/relationships/hyperlink" Target="https://podminky.urs.cz/item/CS_URS_2024_01/612321191" TargetMode="External" /><Relationship Id="rId13" Type="http://schemas.openxmlformats.org/officeDocument/2006/relationships/hyperlink" Target="https://podminky.urs.cz/item/CS_URS_2024_01/612325302" TargetMode="External" /><Relationship Id="rId14" Type="http://schemas.openxmlformats.org/officeDocument/2006/relationships/hyperlink" Target="https://podminky.urs.cz/item/CS_URS_2024_01/619991011" TargetMode="External" /><Relationship Id="rId15" Type="http://schemas.openxmlformats.org/officeDocument/2006/relationships/hyperlink" Target="https://podminky.urs.cz/item/CS_URS_2024_01/619995001" TargetMode="External" /><Relationship Id="rId16" Type="http://schemas.openxmlformats.org/officeDocument/2006/relationships/hyperlink" Target="https://podminky.urs.cz/item/CS_URS_2024_01/629991011" TargetMode="External" /><Relationship Id="rId17" Type="http://schemas.openxmlformats.org/officeDocument/2006/relationships/hyperlink" Target="https://podminky.urs.cz/item/CS_URS_2024_01/631311114" TargetMode="External" /><Relationship Id="rId18" Type="http://schemas.openxmlformats.org/officeDocument/2006/relationships/hyperlink" Target="https://podminky.urs.cz/item/CS_URS_2024_01/631319011" TargetMode="External" /><Relationship Id="rId19" Type="http://schemas.openxmlformats.org/officeDocument/2006/relationships/hyperlink" Target="https://podminky.urs.cz/item/CS_URS_2024_01/631362021" TargetMode="External" /><Relationship Id="rId20" Type="http://schemas.openxmlformats.org/officeDocument/2006/relationships/hyperlink" Target="https://podminky.urs.cz/item/CS_URS_2024_01/632451101" TargetMode="External" /><Relationship Id="rId21" Type="http://schemas.openxmlformats.org/officeDocument/2006/relationships/hyperlink" Target="https://podminky.urs.cz/item/CS_URS_2024_01/632481213" TargetMode="External" /><Relationship Id="rId22" Type="http://schemas.openxmlformats.org/officeDocument/2006/relationships/hyperlink" Target="https://podminky.urs.cz/item/CS_URS_2024_01/634112123" TargetMode="External" /><Relationship Id="rId23" Type="http://schemas.openxmlformats.org/officeDocument/2006/relationships/hyperlink" Target="https://podminky.urs.cz/item/CS_URS_2024_01/952901111" TargetMode="External" /><Relationship Id="rId24" Type="http://schemas.openxmlformats.org/officeDocument/2006/relationships/hyperlink" Target="https://podminky.urs.cz/item/CS_URS_2024_01/953943212" TargetMode="External" /><Relationship Id="rId25" Type="http://schemas.openxmlformats.org/officeDocument/2006/relationships/hyperlink" Target="https://podminky.urs.cz/item/CS_URS_2024_01/965049111" TargetMode="External" /><Relationship Id="rId26" Type="http://schemas.openxmlformats.org/officeDocument/2006/relationships/hyperlink" Target="https://podminky.urs.cz/item/CS_URS_2024_01/965042131" TargetMode="External" /><Relationship Id="rId27" Type="http://schemas.openxmlformats.org/officeDocument/2006/relationships/hyperlink" Target="https://podminky.urs.cz/item/CS_URS_2024_01/965082933" TargetMode="External" /><Relationship Id="rId28" Type="http://schemas.openxmlformats.org/officeDocument/2006/relationships/hyperlink" Target="https://podminky.urs.cz/item/CS_URS_2024_01/967031132" TargetMode="External" /><Relationship Id="rId29" Type="http://schemas.openxmlformats.org/officeDocument/2006/relationships/hyperlink" Target="https://podminky.urs.cz/item/CS_URS_2024_01/971033171" TargetMode="External" /><Relationship Id="rId30" Type="http://schemas.openxmlformats.org/officeDocument/2006/relationships/hyperlink" Target="https://podminky.urs.cz/item/CS_URS_2024_01/972012211" TargetMode="External" /><Relationship Id="rId31" Type="http://schemas.openxmlformats.org/officeDocument/2006/relationships/hyperlink" Target="https://podminky.urs.cz/item/CS_URS_2024_01/972033171" TargetMode="External" /><Relationship Id="rId32" Type="http://schemas.openxmlformats.org/officeDocument/2006/relationships/hyperlink" Target="https://podminky.urs.cz/item/CS_URS_2024_01/973031151" TargetMode="External" /><Relationship Id="rId33" Type="http://schemas.openxmlformats.org/officeDocument/2006/relationships/hyperlink" Target="https://podminky.urs.cz/item/CS_URS_2024_01/973031335" TargetMode="External" /><Relationship Id="rId34" Type="http://schemas.openxmlformats.org/officeDocument/2006/relationships/hyperlink" Target="https://podminky.urs.cz/item/CS_URS_2024_01/973032614" TargetMode="External" /><Relationship Id="rId35" Type="http://schemas.openxmlformats.org/officeDocument/2006/relationships/hyperlink" Target="https://podminky.urs.cz/item/CS_URS_2024_01/974031142" TargetMode="External" /><Relationship Id="rId36" Type="http://schemas.openxmlformats.org/officeDocument/2006/relationships/hyperlink" Target="https://podminky.urs.cz/item/CS_URS_2024_01/977332111" TargetMode="External" /><Relationship Id="rId37" Type="http://schemas.openxmlformats.org/officeDocument/2006/relationships/hyperlink" Target="https://podminky.urs.cz/item/CS_URS_2024_01/977332122" TargetMode="External" /><Relationship Id="rId38" Type="http://schemas.openxmlformats.org/officeDocument/2006/relationships/hyperlink" Target="https://podminky.urs.cz/item/CS_URS_2024_01/977333121" TargetMode="External" /><Relationship Id="rId39" Type="http://schemas.openxmlformats.org/officeDocument/2006/relationships/hyperlink" Target="https://podminky.urs.cz/item/CS_URS_2024_01/978011191" TargetMode="External" /><Relationship Id="rId40" Type="http://schemas.openxmlformats.org/officeDocument/2006/relationships/hyperlink" Target="https://podminky.urs.cz/item/CS_URS_2024_01/978013191" TargetMode="External" /><Relationship Id="rId41" Type="http://schemas.openxmlformats.org/officeDocument/2006/relationships/hyperlink" Target="https://podminky.urs.cz/item/CS_URS_2024_01/978059541" TargetMode="External" /><Relationship Id="rId42" Type="http://schemas.openxmlformats.org/officeDocument/2006/relationships/hyperlink" Target="https://podminky.urs.cz/item/CS_URS_2024_01/949111113" TargetMode="External" /><Relationship Id="rId43" Type="http://schemas.openxmlformats.org/officeDocument/2006/relationships/hyperlink" Target="https://podminky.urs.cz/item/CS_URS_2024_01/949111213" TargetMode="External" /><Relationship Id="rId44" Type="http://schemas.openxmlformats.org/officeDocument/2006/relationships/hyperlink" Target="https://podminky.urs.cz/item/CS_URS_2024_01/949111813" TargetMode="External" /><Relationship Id="rId45" Type="http://schemas.openxmlformats.org/officeDocument/2006/relationships/hyperlink" Target="https://podminky.urs.cz/item/CS_URS_2024_01/997013211" TargetMode="External" /><Relationship Id="rId46" Type="http://schemas.openxmlformats.org/officeDocument/2006/relationships/hyperlink" Target="https://podminky.urs.cz/item/CS_URS_2024_01/997013501" TargetMode="External" /><Relationship Id="rId47" Type="http://schemas.openxmlformats.org/officeDocument/2006/relationships/hyperlink" Target="https://podminky.urs.cz/item/CS_URS_2024_01/997013509" TargetMode="External" /><Relationship Id="rId48" Type="http://schemas.openxmlformats.org/officeDocument/2006/relationships/hyperlink" Target="https://podminky.urs.cz/item/CS_URS_2024_01/997013603" TargetMode="External" /><Relationship Id="rId49" Type="http://schemas.openxmlformats.org/officeDocument/2006/relationships/hyperlink" Target="https://podminky.urs.cz/item/CS_URS_2024_01/997013811" TargetMode="External" /><Relationship Id="rId50" Type="http://schemas.openxmlformats.org/officeDocument/2006/relationships/hyperlink" Target="https://podminky.urs.cz/item/CS_URS_2024_01/997013813" TargetMode="External" /><Relationship Id="rId51" Type="http://schemas.openxmlformats.org/officeDocument/2006/relationships/hyperlink" Target="https://podminky.urs.cz/item/CS_URS_2024_01/998011001" TargetMode="External" /><Relationship Id="rId52" Type="http://schemas.openxmlformats.org/officeDocument/2006/relationships/hyperlink" Target="https://podminky.urs.cz/item/CS_URS_2024_01/711111001" TargetMode="External" /><Relationship Id="rId53" Type="http://schemas.openxmlformats.org/officeDocument/2006/relationships/hyperlink" Target="https://podminky.urs.cz/item/CS_URS_2024_01/711112001" TargetMode="External" /><Relationship Id="rId54" Type="http://schemas.openxmlformats.org/officeDocument/2006/relationships/hyperlink" Target="https://podminky.urs.cz/item/CS_URS_2024_01/711141559" TargetMode="External" /><Relationship Id="rId55" Type="http://schemas.openxmlformats.org/officeDocument/2006/relationships/hyperlink" Target="https://podminky.urs.cz/item/CS_URS_2024_01/711142559" TargetMode="External" /><Relationship Id="rId56" Type="http://schemas.openxmlformats.org/officeDocument/2006/relationships/hyperlink" Target="https://podminky.urs.cz/item/CS_URS_2024_01/998711101" TargetMode="External" /><Relationship Id="rId57" Type="http://schemas.openxmlformats.org/officeDocument/2006/relationships/hyperlink" Target="https://podminky.urs.cz/item/CS_URS_2024_01/713121111" TargetMode="External" /><Relationship Id="rId58" Type="http://schemas.openxmlformats.org/officeDocument/2006/relationships/hyperlink" Target="https://podminky.urs.cz/item/CS_URS_2024_01/998713101" TargetMode="External" /><Relationship Id="rId59" Type="http://schemas.openxmlformats.org/officeDocument/2006/relationships/hyperlink" Target="https://podminky.urs.cz/item/CS_URS_2024_01/722175001" TargetMode="External" /><Relationship Id="rId60" Type="http://schemas.openxmlformats.org/officeDocument/2006/relationships/hyperlink" Target="https://podminky.urs.cz/item/CS_URS_2024_01/722181241" TargetMode="External" /><Relationship Id="rId61" Type="http://schemas.openxmlformats.org/officeDocument/2006/relationships/hyperlink" Target="https://podminky.urs.cz/item/CS_URS_2024_01/722190401" TargetMode="External" /><Relationship Id="rId62" Type="http://schemas.openxmlformats.org/officeDocument/2006/relationships/hyperlink" Target="https://podminky.urs.cz/item/CS_URS_2024_01/722220231" TargetMode="External" /><Relationship Id="rId63" Type="http://schemas.openxmlformats.org/officeDocument/2006/relationships/hyperlink" Target="https://podminky.urs.cz/item/CS_URS_2024_01/722290215" TargetMode="External" /><Relationship Id="rId64" Type="http://schemas.openxmlformats.org/officeDocument/2006/relationships/hyperlink" Target="https://podminky.urs.cz/item/CS_URS_2024_01/722290234" TargetMode="External" /><Relationship Id="rId65" Type="http://schemas.openxmlformats.org/officeDocument/2006/relationships/hyperlink" Target="https://podminky.urs.cz/item/CS_URS_2024_01/998722101" TargetMode="External" /><Relationship Id="rId66" Type="http://schemas.openxmlformats.org/officeDocument/2006/relationships/hyperlink" Target="https://podminky.urs.cz/item/CS_URS_2024_01/725319111" TargetMode="External" /><Relationship Id="rId67" Type="http://schemas.openxmlformats.org/officeDocument/2006/relationships/hyperlink" Target="https://podminky.urs.cz/item/CS_URS_2024_01/725320821" TargetMode="External" /><Relationship Id="rId68" Type="http://schemas.openxmlformats.org/officeDocument/2006/relationships/hyperlink" Target="https://podminky.urs.cz/item/CS_URS_2024_01/725530823" TargetMode="External" /><Relationship Id="rId69" Type="http://schemas.openxmlformats.org/officeDocument/2006/relationships/hyperlink" Target="https://podminky.urs.cz/item/CS_URS_2024_01/725539203" TargetMode="External" /><Relationship Id="rId70" Type="http://schemas.openxmlformats.org/officeDocument/2006/relationships/hyperlink" Target="https://podminky.urs.cz/item/CS_URS_2024_01/725820801" TargetMode="External" /><Relationship Id="rId71" Type="http://schemas.openxmlformats.org/officeDocument/2006/relationships/hyperlink" Target="https://podminky.urs.cz/item/CS_URS_2024_01/725821315" TargetMode="External" /><Relationship Id="rId72" Type="http://schemas.openxmlformats.org/officeDocument/2006/relationships/hyperlink" Target="https://podminky.urs.cz/item/CS_URS_2024_01/725860811" TargetMode="External" /><Relationship Id="rId73" Type="http://schemas.openxmlformats.org/officeDocument/2006/relationships/hyperlink" Target="https://podminky.urs.cz/item/CS_URS_2024_01/725862103" TargetMode="External" /><Relationship Id="rId74" Type="http://schemas.openxmlformats.org/officeDocument/2006/relationships/hyperlink" Target="https://podminky.urs.cz/item/CS_URS_2024_01/998725101" TargetMode="External" /><Relationship Id="rId75" Type="http://schemas.openxmlformats.org/officeDocument/2006/relationships/hyperlink" Target="https://podminky.urs.cz/item/CS_URS_2024_01/762511232" TargetMode="External" /><Relationship Id="rId76" Type="http://schemas.openxmlformats.org/officeDocument/2006/relationships/hyperlink" Target="https://podminky.urs.cz/item/CS_URS_2024_01/762511234" TargetMode="External" /><Relationship Id="rId77" Type="http://schemas.openxmlformats.org/officeDocument/2006/relationships/hyperlink" Target="https://podminky.urs.cz/item/CS_URS_2024_01/762511897" TargetMode="External" /><Relationship Id="rId78" Type="http://schemas.openxmlformats.org/officeDocument/2006/relationships/hyperlink" Target="https://podminky.urs.cz/item/CS_URS_2024_01/762512245" TargetMode="External" /><Relationship Id="rId79" Type="http://schemas.openxmlformats.org/officeDocument/2006/relationships/hyperlink" Target="https://podminky.urs.cz/item/CS_URS_2024_01/762595001" TargetMode="External" /><Relationship Id="rId80" Type="http://schemas.openxmlformats.org/officeDocument/2006/relationships/hyperlink" Target="https://podminky.urs.cz/item/CS_URS_2024_01/998762101" TargetMode="External" /><Relationship Id="rId81" Type="http://schemas.openxmlformats.org/officeDocument/2006/relationships/hyperlink" Target="https://podminky.urs.cz/item/CS_URS_2024_01/763121431" TargetMode="External" /><Relationship Id="rId82" Type="http://schemas.openxmlformats.org/officeDocument/2006/relationships/hyperlink" Target="https://podminky.urs.cz/item/CS_URS_2024_01/763121621" TargetMode="External" /><Relationship Id="rId83" Type="http://schemas.openxmlformats.org/officeDocument/2006/relationships/hyperlink" Target="https://podminky.urs.cz/item/CS_URS_2024_01/763121714" TargetMode="External" /><Relationship Id="rId84" Type="http://schemas.openxmlformats.org/officeDocument/2006/relationships/hyperlink" Target="https://podminky.urs.cz/item/CS_URS_2024_01/763121751" TargetMode="External" /><Relationship Id="rId85" Type="http://schemas.openxmlformats.org/officeDocument/2006/relationships/hyperlink" Target="https://podminky.urs.cz/item/CS_URS_2024_01/763121752" TargetMode="External" /><Relationship Id="rId86" Type="http://schemas.openxmlformats.org/officeDocument/2006/relationships/hyperlink" Target="https://podminky.urs.cz/item/CS_URS_2024_01/763121761" TargetMode="External" /><Relationship Id="rId87" Type="http://schemas.openxmlformats.org/officeDocument/2006/relationships/hyperlink" Target="https://podminky.urs.cz/item/CS_URS_2024_01/763131533" TargetMode="External" /><Relationship Id="rId88" Type="http://schemas.openxmlformats.org/officeDocument/2006/relationships/hyperlink" Target="https://podminky.urs.cz/item/CS_URS_2024_01/763131714" TargetMode="External" /><Relationship Id="rId89" Type="http://schemas.openxmlformats.org/officeDocument/2006/relationships/hyperlink" Target="https://podminky.urs.cz/item/CS_URS_2024_01/763131715" TargetMode="External" /><Relationship Id="rId90" Type="http://schemas.openxmlformats.org/officeDocument/2006/relationships/hyperlink" Target="https://podminky.urs.cz/item/CS_URS_2024_01/763131771" TargetMode="External" /><Relationship Id="rId91" Type="http://schemas.openxmlformats.org/officeDocument/2006/relationships/hyperlink" Target="https://podminky.urs.cz/item/CS_URS_2024_01/998763100" TargetMode="External" /><Relationship Id="rId92" Type="http://schemas.openxmlformats.org/officeDocument/2006/relationships/hyperlink" Target="https://podminky.urs.cz/item/CS_URS_2024_01/764002851" TargetMode="External" /><Relationship Id="rId93" Type="http://schemas.openxmlformats.org/officeDocument/2006/relationships/hyperlink" Target="https://podminky.urs.cz/item/CS_URS_2024_01/764216403" TargetMode="External" /><Relationship Id="rId94" Type="http://schemas.openxmlformats.org/officeDocument/2006/relationships/hyperlink" Target="https://podminky.urs.cz/item/CS_URS_2024_01/764216465" TargetMode="External" /><Relationship Id="rId95" Type="http://schemas.openxmlformats.org/officeDocument/2006/relationships/hyperlink" Target="https://podminky.urs.cz/item/CS_URS_2024_01/998764101" TargetMode="External" /><Relationship Id="rId96" Type="http://schemas.openxmlformats.org/officeDocument/2006/relationships/hyperlink" Target="https://podminky.urs.cz/item/CS_URS_2024_01/766691811" TargetMode="External" /><Relationship Id="rId97" Type="http://schemas.openxmlformats.org/officeDocument/2006/relationships/hyperlink" Target="https://podminky.urs.cz/item/CS_URS_2024_01/766691812" TargetMode="External" /><Relationship Id="rId98" Type="http://schemas.openxmlformats.org/officeDocument/2006/relationships/hyperlink" Target="https://podminky.urs.cz/item/CS_URS_2024_01/766621436" TargetMode="External" /><Relationship Id="rId99" Type="http://schemas.openxmlformats.org/officeDocument/2006/relationships/hyperlink" Target="https://podminky.urs.cz/item/CS_URS_2024_01/766622813" TargetMode="External" /><Relationship Id="rId100" Type="http://schemas.openxmlformats.org/officeDocument/2006/relationships/hyperlink" Target="https://podminky.urs.cz/item/CS_URS_2024_01/766622861" TargetMode="External" /><Relationship Id="rId101" Type="http://schemas.openxmlformats.org/officeDocument/2006/relationships/hyperlink" Target="https://podminky.urs.cz/item/CS_URS_2024_01/766629213" TargetMode="External" /><Relationship Id="rId102" Type="http://schemas.openxmlformats.org/officeDocument/2006/relationships/hyperlink" Target="https://podminky.urs.cz/item/CS_URS_2024_01/766662812" TargetMode="External" /><Relationship Id="rId103" Type="http://schemas.openxmlformats.org/officeDocument/2006/relationships/hyperlink" Target="https://podminky.urs.cz/item/CS_URS_2024_01/766681812" TargetMode="External" /><Relationship Id="rId104" Type="http://schemas.openxmlformats.org/officeDocument/2006/relationships/hyperlink" Target="https://podminky.urs.cz/item/CS_URS_2024_01/766691915" TargetMode="External" /><Relationship Id="rId105" Type="http://schemas.openxmlformats.org/officeDocument/2006/relationships/hyperlink" Target="https://podminky.urs.cz/item/CS_URS_2024_01/766694126" TargetMode="External" /><Relationship Id="rId106" Type="http://schemas.openxmlformats.org/officeDocument/2006/relationships/hyperlink" Target="https://podminky.urs.cz/item/CS_URS_2024_01/998766101" TargetMode="External" /><Relationship Id="rId107" Type="http://schemas.openxmlformats.org/officeDocument/2006/relationships/hyperlink" Target="https://podminky.urs.cz/item/CS_URS_2024_01/767161229" TargetMode="External" /><Relationship Id="rId108" Type="http://schemas.openxmlformats.org/officeDocument/2006/relationships/hyperlink" Target="https://podminky.urs.cz/item/CS_URS_2024_01/767220220" TargetMode="External" /><Relationship Id="rId109" Type="http://schemas.openxmlformats.org/officeDocument/2006/relationships/hyperlink" Target="https://podminky.urs.cz/item/CS_URS_2024_01/998767101" TargetMode="External" /><Relationship Id="rId110" Type="http://schemas.openxmlformats.org/officeDocument/2006/relationships/hyperlink" Target="https://podminky.urs.cz/item/CS_URS_2024_01/771111011" TargetMode="External" /><Relationship Id="rId111" Type="http://schemas.openxmlformats.org/officeDocument/2006/relationships/hyperlink" Target="https://podminky.urs.cz/item/CS_URS_2024_01/771121011" TargetMode="External" /><Relationship Id="rId112" Type="http://schemas.openxmlformats.org/officeDocument/2006/relationships/hyperlink" Target="https://podminky.urs.cz/item/CS_URS_2024_01/771151021" TargetMode="External" /><Relationship Id="rId113" Type="http://schemas.openxmlformats.org/officeDocument/2006/relationships/hyperlink" Target="https://podminky.urs.cz/item/CS_URS_2024_01/771474112" TargetMode="External" /><Relationship Id="rId114" Type="http://schemas.openxmlformats.org/officeDocument/2006/relationships/hyperlink" Target="https://podminky.urs.cz/item/CS_URS_2024_01/771574417" TargetMode="External" /><Relationship Id="rId115" Type="http://schemas.openxmlformats.org/officeDocument/2006/relationships/hyperlink" Target="https://podminky.urs.cz/item/CS_URS_2024_01/771591115" TargetMode="External" /><Relationship Id="rId116" Type="http://schemas.openxmlformats.org/officeDocument/2006/relationships/hyperlink" Target="https://podminky.urs.cz/item/CS_URS_2024_01/771592011" TargetMode="External" /><Relationship Id="rId117" Type="http://schemas.openxmlformats.org/officeDocument/2006/relationships/hyperlink" Target="https://podminky.urs.cz/item/CS_URS_2024_01/998771101" TargetMode="External" /><Relationship Id="rId118" Type="http://schemas.openxmlformats.org/officeDocument/2006/relationships/hyperlink" Target="https://podminky.urs.cz/item/CS_URS_2024_01/776111311" TargetMode="External" /><Relationship Id="rId119" Type="http://schemas.openxmlformats.org/officeDocument/2006/relationships/hyperlink" Target="https://podminky.urs.cz/item/CS_URS_2024_01/776111323" TargetMode="External" /><Relationship Id="rId120" Type="http://schemas.openxmlformats.org/officeDocument/2006/relationships/hyperlink" Target="https://podminky.urs.cz/item/CS_URS_2024_01/776121411" TargetMode="External" /><Relationship Id="rId121" Type="http://schemas.openxmlformats.org/officeDocument/2006/relationships/hyperlink" Target="https://podminky.urs.cz/item/CS_URS_2024_01/776121412" TargetMode="External" /><Relationship Id="rId122" Type="http://schemas.openxmlformats.org/officeDocument/2006/relationships/hyperlink" Target="https://podminky.urs.cz/item/CS_URS_2024_01/776141121" TargetMode="External" /><Relationship Id="rId123" Type="http://schemas.openxmlformats.org/officeDocument/2006/relationships/hyperlink" Target="https://podminky.urs.cz/item/CS_URS_2024_01/776141221" TargetMode="External" /><Relationship Id="rId124" Type="http://schemas.openxmlformats.org/officeDocument/2006/relationships/hyperlink" Target="https://podminky.urs.cz/item/CS_URS_2024_01/776143131" TargetMode="External" /><Relationship Id="rId125" Type="http://schemas.openxmlformats.org/officeDocument/2006/relationships/hyperlink" Target="https://podminky.urs.cz/item/CS_URS_2024_01/776144111" TargetMode="External" /><Relationship Id="rId126" Type="http://schemas.openxmlformats.org/officeDocument/2006/relationships/hyperlink" Target="https://podminky.urs.cz/item/CS_URS_2024_01/776201812" TargetMode="External" /><Relationship Id="rId127" Type="http://schemas.openxmlformats.org/officeDocument/2006/relationships/hyperlink" Target="https://podminky.urs.cz/item/CS_URS_2024_01/776221111" TargetMode="External" /><Relationship Id="rId128" Type="http://schemas.openxmlformats.org/officeDocument/2006/relationships/hyperlink" Target="https://podminky.urs.cz/item/CS_URS_2024_01/776223112" TargetMode="External" /><Relationship Id="rId129" Type="http://schemas.openxmlformats.org/officeDocument/2006/relationships/hyperlink" Target="https://podminky.urs.cz/item/CS_URS_2024_01/776321111" TargetMode="External" /><Relationship Id="rId130" Type="http://schemas.openxmlformats.org/officeDocument/2006/relationships/hyperlink" Target="https://podminky.urs.cz/item/CS_URS_2024_01/776321112" TargetMode="External" /><Relationship Id="rId131" Type="http://schemas.openxmlformats.org/officeDocument/2006/relationships/hyperlink" Target="https://podminky.urs.cz/item/CS_URS_2024_01/776321211" TargetMode="External" /><Relationship Id="rId132" Type="http://schemas.openxmlformats.org/officeDocument/2006/relationships/hyperlink" Target="https://podminky.urs.cz/item/CS_URS_2024_01/776410811" TargetMode="External" /><Relationship Id="rId133" Type="http://schemas.openxmlformats.org/officeDocument/2006/relationships/hyperlink" Target="https://podminky.urs.cz/item/CS_URS_2024_01/776421111" TargetMode="External" /><Relationship Id="rId134" Type="http://schemas.openxmlformats.org/officeDocument/2006/relationships/hyperlink" Target="https://podminky.urs.cz/item/CS_URS_2024_01/776431111" TargetMode="External" /><Relationship Id="rId135" Type="http://schemas.openxmlformats.org/officeDocument/2006/relationships/hyperlink" Target="https://podminky.urs.cz/item/CS_URS_2024_01/776991121" TargetMode="External" /><Relationship Id="rId136" Type="http://schemas.openxmlformats.org/officeDocument/2006/relationships/hyperlink" Target="https://podminky.urs.cz/item/CS_URS_2024_01/998776101" TargetMode="External" /><Relationship Id="rId137" Type="http://schemas.openxmlformats.org/officeDocument/2006/relationships/hyperlink" Target="https://podminky.urs.cz/item/CS_URS_2024_01/781111011" TargetMode="External" /><Relationship Id="rId138" Type="http://schemas.openxmlformats.org/officeDocument/2006/relationships/hyperlink" Target="https://podminky.urs.cz/item/CS_URS_2024_01/781121011" TargetMode="External" /><Relationship Id="rId139" Type="http://schemas.openxmlformats.org/officeDocument/2006/relationships/hyperlink" Target="https://podminky.urs.cz/item/CS_URS_2024_01/781472217" TargetMode="External" /><Relationship Id="rId140" Type="http://schemas.openxmlformats.org/officeDocument/2006/relationships/hyperlink" Target="https://podminky.urs.cz/item/CS_URS_2024_01/781472291" TargetMode="External" /><Relationship Id="rId141" Type="http://schemas.openxmlformats.org/officeDocument/2006/relationships/hyperlink" Target="https://podminky.urs.cz/item/CS_URS_2024_01/781472352" TargetMode="External" /><Relationship Id="rId142" Type="http://schemas.openxmlformats.org/officeDocument/2006/relationships/hyperlink" Target="https://podminky.urs.cz/item/CS_URS_2024_01/781492211" TargetMode="External" /><Relationship Id="rId143" Type="http://schemas.openxmlformats.org/officeDocument/2006/relationships/hyperlink" Target="https://podminky.urs.cz/item/CS_URS_2024_01/781495115" TargetMode="External" /><Relationship Id="rId144" Type="http://schemas.openxmlformats.org/officeDocument/2006/relationships/hyperlink" Target="https://podminky.urs.cz/item/CS_URS_2024_01/781495211" TargetMode="External" /><Relationship Id="rId145" Type="http://schemas.openxmlformats.org/officeDocument/2006/relationships/hyperlink" Target="https://podminky.urs.cz/item/CS_URS_2024_01/998781101" TargetMode="External" /><Relationship Id="rId146" Type="http://schemas.openxmlformats.org/officeDocument/2006/relationships/hyperlink" Target="https://podminky.urs.cz/item/CS_URS_2024_01/783000103" TargetMode="External" /><Relationship Id="rId147" Type="http://schemas.openxmlformats.org/officeDocument/2006/relationships/hyperlink" Target="https://podminky.urs.cz/item/CS_URS_2024_01/783101203" TargetMode="External" /><Relationship Id="rId148" Type="http://schemas.openxmlformats.org/officeDocument/2006/relationships/hyperlink" Target="https://podminky.urs.cz/item/CS_URS_2024_01/783122131" TargetMode="External" /><Relationship Id="rId149" Type="http://schemas.openxmlformats.org/officeDocument/2006/relationships/hyperlink" Target="https://podminky.urs.cz/item/CS_URS_2024_01/783168211" TargetMode="External" /><Relationship Id="rId150" Type="http://schemas.openxmlformats.org/officeDocument/2006/relationships/hyperlink" Target="https://podminky.urs.cz/item/CS_URS_2024_01/783301313" TargetMode="External" /><Relationship Id="rId151" Type="http://schemas.openxmlformats.org/officeDocument/2006/relationships/hyperlink" Target="https://podminky.urs.cz/item/CS_URS_2024_01/783637601" TargetMode="External" /><Relationship Id="rId152" Type="http://schemas.openxmlformats.org/officeDocument/2006/relationships/hyperlink" Target="https://podminky.urs.cz/item/CS_URS_2022_02/783401313" TargetMode="External" /><Relationship Id="rId153" Type="http://schemas.openxmlformats.org/officeDocument/2006/relationships/hyperlink" Target="https://podminky.urs.cz/item/CS_URS_2022_02/783409020" TargetMode="External" /><Relationship Id="rId154" Type="http://schemas.openxmlformats.org/officeDocument/2006/relationships/hyperlink" Target="https://podminky.urs.cz/item/CS_URS_2022_02/783414101" TargetMode="External" /><Relationship Id="rId155" Type="http://schemas.openxmlformats.org/officeDocument/2006/relationships/hyperlink" Target="https://podminky.urs.cz/item/CS_URS_2022_02/783417101" TargetMode="External" /><Relationship Id="rId156" Type="http://schemas.openxmlformats.org/officeDocument/2006/relationships/hyperlink" Target="https://podminky.urs.cz/item/CS_URS_2024_01/784111003" TargetMode="External" /><Relationship Id="rId157" Type="http://schemas.openxmlformats.org/officeDocument/2006/relationships/hyperlink" Target="https://podminky.urs.cz/item/CS_URS_2024_01/784111013" TargetMode="External" /><Relationship Id="rId158" Type="http://schemas.openxmlformats.org/officeDocument/2006/relationships/hyperlink" Target="https://podminky.urs.cz/item/CS_URS_2024_01/784181103" TargetMode="External" /><Relationship Id="rId159" Type="http://schemas.openxmlformats.org/officeDocument/2006/relationships/hyperlink" Target="https://podminky.urs.cz/item/CS_URS_2024_01/784211103" TargetMode="External" /><Relationship Id="rId160" Type="http://schemas.openxmlformats.org/officeDocument/2006/relationships/hyperlink" Target="https://podminky.urs.cz/item/CS_URS_2024_01/786612200" TargetMode="External" /><Relationship Id="rId1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hyperlink" Target="https://podminky.urs.cz/item/CS_URS_2022_02/060001000" TargetMode="External" /><Relationship Id="rId5" Type="http://schemas.openxmlformats.org/officeDocument/2006/relationships/hyperlink" Target="https://podminky.urs.cz/item/CS_URS_2022_02/070001000" TargetMode="External" /><Relationship Id="rId6" Type="http://schemas.openxmlformats.org/officeDocument/2006/relationships/hyperlink" Target="https://podminky.urs.cz/item/CS_URS_2022_02/094002000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22/11-001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Středisko volného času, Žlutá ponorka Turnov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Husova 77, Turnov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20. 4. 2023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Turnov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ACTIV Projekce,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ROUND(AS55+AS58,2)</f>
        <v>0</v>
      </c>
      <c r="AT54" s="108">
        <f>ROUND(SUM(AV54:AW54),2)</f>
        <v>0</v>
      </c>
      <c r="AU54" s="109">
        <f>ROUND(AU55+AU58,5)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ROUND(AZ55+AZ58,2)</f>
        <v>0</v>
      </c>
      <c r="BA54" s="108">
        <f>ROUND(BA55+BA58,2)</f>
        <v>0</v>
      </c>
      <c r="BB54" s="108">
        <f>ROUND(BB55+BB58,2)</f>
        <v>0</v>
      </c>
      <c r="BC54" s="108">
        <f>ROUND(BC55+BC58,2)</f>
        <v>0</v>
      </c>
      <c r="BD54" s="110">
        <f>ROUND(BD55+BD58,2)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80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73</v>
      </c>
      <c r="BT55" s="125" t="s">
        <v>81</v>
      </c>
      <c r="BV55" s="125" t="s">
        <v>76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4" customFormat="1" ht="23.25" customHeight="1">
      <c r="A56" s="126" t="s">
        <v>84</v>
      </c>
      <c r="B56" s="65"/>
      <c r="C56" s="127"/>
      <c r="D56" s="127"/>
      <c r="E56" s="128" t="s">
        <v>78</v>
      </c>
      <c r="F56" s="128"/>
      <c r="G56" s="128"/>
      <c r="H56" s="128"/>
      <c r="I56" s="128"/>
      <c r="J56" s="127"/>
      <c r="K56" s="128" t="s">
        <v>79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01 - Učebna polytechni...'!J30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01 - Učebna polytechni...'!P105</f>
        <v>0</v>
      </c>
      <c r="AV56" s="132">
        <f>'SO 01 - Učebna polytechni...'!J33</f>
        <v>0</v>
      </c>
      <c r="AW56" s="132">
        <f>'SO 01 - Učebna polytechni...'!J34</f>
        <v>0</v>
      </c>
      <c r="AX56" s="132">
        <f>'SO 01 - Učebna polytechni...'!J35</f>
        <v>0</v>
      </c>
      <c r="AY56" s="132">
        <f>'SO 01 - Učebna polytechni...'!J36</f>
        <v>0</v>
      </c>
      <c r="AZ56" s="132">
        <f>'SO 01 - Učebna polytechni...'!F33</f>
        <v>0</v>
      </c>
      <c r="BA56" s="132">
        <f>'SO 01 - Učebna polytechni...'!F34</f>
        <v>0</v>
      </c>
      <c r="BB56" s="132">
        <f>'SO 01 - Učebna polytechni...'!F35</f>
        <v>0</v>
      </c>
      <c r="BC56" s="132">
        <f>'SO 01 - Učebna polytechni...'!F36</f>
        <v>0</v>
      </c>
      <c r="BD56" s="134">
        <f>'SO 01 - Učebna polytechni...'!F37</f>
        <v>0</v>
      </c>
      <c r="BE56" s="4"/>
      <c r="BT56" s="135" t="s">
        <v>83</v>
      </c>
      <c r="BU56" s="135" t="s">
        <v>86</v>
      </c>
      <c r="BV56" s="135" t="s">
        <v>76</v>
      </c>
      <c r="BW56" s="135" t="s">
        <v>82</v>
      </c>
      <c r="BX56" s="135" t="s">
        <v>5</v>
      </c>
      <c r="CL56" s="135" t="s">
        <v>19</v>
      </c>
      <c r="CM56" s="135" t="s">
        <v>83</v>
      </c>
    </row>
    <row r="57" spans="1:90" s="4" customFormat="1" ht="16.5" customHeight="1">
      <c r="A57" s="126" t="s">
        <v>84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'E - Elektroinstalace'!J32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'E - Elektroinstalace'!P85</f>
        <v>0</v>
      </c>
      <c r="AV57" s="132">
        <f>'E - Elektroinstalace'!J35</f>
        <v>0</v>
      </c>
      <c r="AW57" s="132">
        <f>'E - Elektroinstalace'!J36</f>
        <v>0</v>
      </c>
      <c r="AX57" s="132">
        <f>'E - Elektroinstalace'!J37</f>
        <v>0</v>
      </c>
      <c r="AY57" s="132">
        <f>'E - Elektroinstalace'!J38</f>
        <v>0</v>
      </c>
      <c r="AZ57" s="132">
        <f>'E - Elektroinstalace'!F35</f>
        <v>0</v>
      </c>
      <c r="BA57" s="132">
        <f>'E - Elektroinstalace'!F36</f>
        <v>0</v>
      </c>
      <c r="BB57" s="132">
        <f>'E - Elektroinstalace'!F37</f>
        <v>0</v>
      </c>
      <c r="BC57" s="132">
        <f>'E - Elektroinstalace'!F38</f>
        <v>0</v>
      </c>
      <c r="BD57" s="134">
        <f>'E - Elektroinstalace'!F39</f>
        <v>0</v>
      </c>
      <c r="BE57" s="4"/>
      <c r="BT57" s="135" t="s">
        <v>83</v>
      </c>
      <c r="BV57" s="135" t="s">
        <v>76</v>
      </c>
      <c r="BW57" s="135" t="s">
        <v>89</v>
      </c>
      <c r="BX57" s="135" t="s">
        <v>82</v>
      </c>
      <c r="CL57" s="135" t="s">
        <v>19</v>
      </c>
    </row>
    <row r="58" spans="1:91" s="7" customFormat="1" ht="16.5" customHeight="1">
      <c r="A58" s="126" t="s">
        <v>84</v>
      </c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8">
        <f>'VRN - Vedlejší rozpočtové...'!J30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80</v>
      </c>
      <c r="AR58" s="120"/>
      <c r="AS58" s="136">
        <v>0</v>
      </c>
      <c r="AT58" s="137">
        <f>ROUND(SUM(AV58:AW58),2)</f>
        <v>0</v>
      </c>
      <c r="AU58" s="138">
        <f>'VRN - Vedlejší rozpočtové...'!P86</f>
        <v>0</v>
      </c>
      <c r="AV58" s="137">
        <f>'VRN - Vedlejší rozpočtové...'!J33</f>
        <v>0</v>
      </c>
      <c r="AW58" s="137">
        <f>'VRN - Vedlejší rozpočtové...'!J34</f>
        <v>0</v>
      </c>
      <c r="AX58" s="137">
        <f>'VRN - Vedlejší rozpočtové...'!J35</f>
        <v>0</v>
      </c>
      <c r="AY58" s="137">
        <f>'VRN - Vedlejší rozpočtové...'!J36</f>
        <v>0</v>
      </c>
      <c r="AZ58" s="137">
        <f>'VRN - Vedlejší rozpočtové...'!F33</f>
        <v>0</v>
      </c>
      <c r="BA58" s="137">
        <f>'VRN - Vedlejší rozpočtové...'!F34</f>
        <v>0</v>
      </c>
      <c r="BB58" s="137">
        <f>'VRN - Vedlejší rozpočtové...'!F35</f>
        <v>0</v>
      </c>
      <c r="BC58" s="137">
        <f>'VRN - Vedlejší rozpočtové...'!F36</f>
        <v>0</v>
      </c>
      <c r="BD58" s="139">
        <f>'VRN - Vedlejší rozpočtové...'!F37</f>
        <v>0</v>
      </c>
      <c r="BE58" s="7"/>
      <c r="BT58" s="125" t="s">
        <v>81</v>
      </c>
      <c r="BV58" s="125" t="s">
        <v>76</v>
      </c>
      <c r="BW58" s="125" t="s">
        <v>92</v>
      </c>
      <c r="BX58" s="125" t="s">
        <v>5</v>
      </c>
      <c r="CL58" s="125" t="s">
        <v>19</v>
      </c>
      <c r="CM58" s="125" t="s">
        <v>83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EEA3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1 - Učebna polytechni...'!C2" display="/"/>
    <hyperlink ref="A57" location="'E - Elektroinstalace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40" t="s">
        <v>93</v>
      </c>
      <c r="BA2" s="140" t="s">
        <v>19</v>
      </c>
      <c r="BB2" s="140" t="s">
        <v>19</v>
      </c>
      <c r="BC2" s="140" t="s">
        <v>94</v>
      </c>
      <c r="BD2" s="140" t="s">
        <v>83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  <c r="AZ3" s="140" t="s">
        <v>95</v>
      </c>
      <c r="BA3" s="140" t="s">
        <v>96</v>
      </c>
      <c r="BB3" s="140" t="s">
        <v>97</v>
      </c>
      <c r="BC3" s="140" t="s">
        <v>98</v>
      </c>
      <c r="BD3" s="140" t="s">
        <v>83</v>
      </c>
    </row>
    <row r="4" spans="2:5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  <c r="AZ4" s="140" t="s">
        <v>100</v>
      </c>
      <c r="BA4" s="140" t="s">
        <v>101</v>
      </c>
      <c r="BB4" s="140" t="s">
        <v>102</v>
      </c>
      <c r="BC4" s="140" t="s">
        <v>103</v>
      </c>
      <c r="BD4" s="140" t="s">
        <v>83</v>
      </c>
    </row>
    <row r="5" spans="2:56" s="1" customFormat="1" ht="6.95" customHeight="1">
      <c r="B5" s="22"/>
      <c r="L5" s="22"/>
      <c r="AZ5" s="140" t="s">
        <v>104</v>
      </c>
      <c r="BA5" s="140" t="s">
        <v>105</v>
      </c>
      <c r="BB5" s="140" t="s">
        <v>102</v>
      </c>
      <c r="BC5" s="140" t="s">
        <v>106</v>
      </c>
      <c r="BD5" s="140" t="s">
        <v>83</v>
      </c>
    </row>
    <row r="6" spans="2:56" s="1" customFormat="1" ht="12" customHeight="1">
      <c r="B6" s="22"/>
      <c r="D6" s="145" t="s">
        <v>16</v>
      </c>
      <c r="L6" s="22"/>
      <c r="AZ6" s="140" t="s">
        <v>107</v>
      </c>
      <c r="BA6" s="140" t="s">
        <v>108</v>
      </c>
      <c r="BB6" s="140" t="s">
        <v>102</v>
      </c>
      <c r="BC6" s="140" t="s">
        <v>109</v>
      </c>
      <c r="BD6" s="140" t="s">
        <v>83</v>
      </c>
    </row>
    <row r="7" spans="2:56" s="1" customFormat="1" ht="16.5" customHeight="1">
      <c r="B7" s="22"/>
      <c r="E7" s="146" t="str">
        <f>'Rekapitulace stavby'!K6</f>
        <v>Středisko volného času, Žlutá ponorka Turnov</v>
      </c>
      <c r="F7" s="145"/>
      <c r="G7" s="145"/>
      <c r="H7" s="145"/>
      <c r="L7" s="22"/>
      <c r="AZ7" s="140" t="s">
        <v>110</v>
      </c>
      <c r="BA7" s="140" t="s">
        <v>111</v>
      </c>
      <c r="BB7" s="140" t="s">
        <v>102</v>
      </c>
      <c r="BC7" s="140" t="s">
        <v>112</v>
      </c>
      <c r="BD7" s="140" t="s">
        <v>83</v>
      </c>
    </row>
    <row r="8" spans="1:56" s="2" customFormat="1" ht="12" customHeight="1">
      <c r="A8" s="40"/>
      <c r="B8" s="46"/>
      <c r="C8" s="40"/>
      <c r="D8" s="145" t="s">
        <v>113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0" t="s">
        <v>114</v>
      </c>
      <c r="BA8" s="140" t="s">
        <v>115</v>
      </c>
      <c r="BB8" s="140" t="s">
        <v>102</v>
      </c>
      <c r="BC8" s="140" t="s">
        <v>103</v>
      </c>
      <c r="BD8" s="140" t="s">
        <v>116</v>
      </c>
    </row>
    <row r="9" spans="1:56" s="2" customFormat="1" ht="30" customHeight="1">
      <c r="A9" s="40"/>
      <c r="B9" s="46"/>
      <c r="C9" s="40"/>
      <c r="D9" s="40"/>
      <c r="E9" s="148" t="s">
        <v>117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118</v>
      </c>
      <c r="BA9" s="140" t="s">
        <v>119</v>
      </c>
      <c r="BB9" s="140" t="s">
        <v>120</v>
      </c>
      <c r="BC9" s="140" t="s">
        <v>121</v>
      </c>
      <c r="BD9" s="140" t="s">
        <v>116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122</v>
      </c>
      <c r="BA10" s="140" t="s">
        <v>19</v>
      </c>
      <c r="BB10" s="140" t="s">
        <v>19</v>
      </c>
      <c r="BC10" s="140" t="s">
        <v>123</v>
      </c>
      <c r="BD10" s="140" t="s">
        <v>83</v>
      </c>
    </row>
    <row r="11" spans="1:56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124</v>
      </c>
      <c r="BA11" s="140" t="s">
        <v>19</v>
      </c>
      <c r="BB11" s="140" t="s">
        <v>102</v>
      </c>
      <c r="BC11" s="140" t="s">
        <v>103</v>
      </c>
      <c r="BD11" s="140" t="s">
        <v>83</v>
      </c>
    </row>
    <row r="12" spans="1:56" s="2" customFormat="1" ht="12" customHeight="1">
      <c r="A12" s="40"/>
      <c r="B12" s="46"/>
      <c r="C12" s="40"/>
      <c r="D12" s="145" t="s">
        <v>21</v>
      </c>
      <c r="E12" s="40"/>
      <c r="F12" s="135" t="s">
        <v>125</v>
      </c>
      <c r="G12" s="40"/>
      <c r="H12" s="40"/>
      <c r="I12" s="145" t="s">
        <v>23</v>
      </c>
      <c r="J12" s="149" t="str">
        <f>'Rekapitulace stavby'!AN8</f>
        <v>20. 4. 2023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126</v>
      </c>
      <c r="BA12" s="140" t="s">
        <v>19</v>
      </c>
      <c r="BB12" s="140" t="s">
        <v>102</v>
      </c>
      <c r="BC12" s="140" t="s">
        <v>127</v>
      </c>
      <c r="BD12" s="140" t="s">
        <v>83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128</v>
      </c>
      <c r="BA13" s="140" t="s">
        <v>129</v>
      </c>
      <c r="BB13" s="140" t="s">
        <v>102</v>
      </c>
      <c r="BC13" s="140" t="s">
        <v>130</v>
      </c>
      <c r="BD13" s="140" t="s">
        <v>83</v>
      </c>
    </row>
    <row r="14" spans="1:56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27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131</v>
      </c>
      <c r="BA14" s="140" t="s">
        <v>19</v>
      </c>
      <c r="BB14" s="140" t="s">
        <v>102</v>
      </c>
      <c r="BC14" s="140" t="s">
        <v>132</v>
      </c>
      <c r="BD14" s="140" t="s">
        <v>83</v>
      </c>
    </row>
    <row r="15" spans="1:56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133</v>
      </c>
      <c r="BA15" s="140" t="s">
        <v>19</v>
      </c>
      <c r="BB15" s="140" t="s">
        <v>102</v>
      </c>
      <c r="BC15" s="140" t="s">
        <v>130</v>
      </c>
      <c r="BD15" s="140" t="s">
        <v>83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134</v>
      </c>
      <c r="BA16" s="140" t="s">
        <v>135</v>
      </c>
      <c r="BB16" s="140" t="s">
        <v>97</v>
      </c>
      <c r="BC16" s="140" t="s">
        <v>136</v>
      </c>
      <c r="BD16" s="140" t="s">
        <v>83</v>
      </c>
    </row>
    <row r="17" spans="1:56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137</v>
      </c>
      <c r="BA17" s="140" t="s">
        <v>138</v>
      </c>
      <c r="BB17" s="140" t="s">
        <v>102</v>
      </c>
      <c r="BC17" s="140" t="s">
        <v>103</v>
      </c>
      <c r="BD17" s="140" t="s">
        <v>83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139</v>
      </c>
      <c r="BA18" s="140" t="s">
        <v>140</v>
      </c>
      <c r="BB18" s="140" t="s">
        <v>102</v>
      </c>
      <c r="BC18" s="140" t="s">
        <v>141</v>
      </c>
      <c r="BD18" s="140" t="s">
        <v>83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142</v>
      </c>
      <c r="BA19" s="140" t="s">
        <v>143</v>
      </c>
      <c r="BB19" s="140" t="s">
        <v>102</v>
      </c>
      <c r="BC19" s="140" t="s">
        <v>144</v>
      </c>
      <c r="BD19" s="140" t="s">
        <v>83</v>
      </c>
    </row>
    <row r="20" spans="1:56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33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145</v>
      </c>
      <c r="BA20" s="140" t="s">
        <v>146</v>
      </c>
      <c r="BB20" s="140" t="s">
        <v>102</v>
      </c>
      <c r="BC20" s="140" t="s">
        <v>147</v>
      </c>
      <c r="BD20" s="140" t="s">
        <v>83</v>
      </c>
    </row>
    <row r="21" spans="1:56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148</v>
      </c>
      <c r="BA21" s="140" t="s">
        <v>19</v>
      </c>
      <c r="BB21" s="140" t="s">
        <v>19</v>
      </c>
      <c r="BC21" s="140" t="s">
        <v>149</v>
      </c>
      <c r="BD21" s="140" t="s">
        <v>83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150</v>
      </c>
      <c r="BA22" s="140" t="s">
        <v>151</v>
      </c>
      <c r="BB22" s="140" t="s">
        <v>102</v>
      </c>
      <c r="BC22" s="140" t="s">
        <v>152</v>
      </c>
      <c r="BD22" s="140" t="s">
        <v>83</v>
      </c>
    </row>
    <row r="23" spans="1:56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26</v>
      </c>
      <c r="J23" s="135" t="str">
        <f>IF('Rekapitulace stavby'!AN19="","",'Rekapitulace stavby'!AN19)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153</v>
      </c>
      <c r="BA23" s="140" t="s">
        <v>19</v>
      </c>
      <c r="BB23" s="140" t="s">
        <v>19</v>
      </c>
      <c r="BC23" s="140" t="s">
        <v>154</v>
      </c>
      <c r="BD23" s="140" t="s">
        <v>83</v>
      </c>
    </row>
    <row r="24" spans="1:56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5" t="s">
        <v>29</v>
      </c>
      <c r="J24" s="135" t="str">
        <f>IF('Rekapitulace stavby'!AN20="","",'Rekapitulace stavby'!AN20)</f>
        <v/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155</v>
      </c>
      <c r="BA24" s="140" t="s">
        <v>156</v>
      </c>
      <c r="BB24" s="140" t="s">
        <v>102</v>
      </c>
      <c r="BC24" s="140" t="s">
        <v>157</v>
      </c>
      <c r="BD24" s="140" t="s">
        <v>83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158</v>
      </c>
      <c r="BA25" s="140" t="s">
        <v>159</v>
      </c>
      <c r="BB25" s="140" t="s">
        <v>102</v>
      </c>
      <c r="BC25" s="140" t="s">
        <v>160</v>
      </c>
      <c r="BD25" s="140" t="s">
        <v>83</v>
      </c>
    </row>
    <row r="26" spans="1:56" s="2" customFormat="1" ht="12" customHeight="1">
      <c r="A26" s="40"/>
      <c r="B26" s="46"/>
      <c r="C26" s="40"/>
      <c r="D26" s="145" t="s">
        <v>38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0" t="s">
        <v>161</v>
      </c>
      <c r="BA26" s="140" t="s">
        <v>162</v>
      </c>
      <c r="BB26" s="140" t="s">
        <v>97</v>
      </c>
      <c r="BC26" s="140" t="s">
        <v>163</v>
      </c>
      <c r="BD26" s="140" t="s">
        <v>83</v>
      </c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40</v>
      </c>
      <c r="E30" s="40"/>
      <c r="F30" s="40"/>
      <c r="G30" s="40"/>
      <c r="H30" s="40"/>
      <c r="I30" s="40"/>
      <c r="J30" s="156">
        <f>ROUND(J105,2)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42</v>
      </c>
      <c r="G32" s="40"/>
      <c r="H32" s="40"/>
      <c r="I32" s="157" t="s">
        <v>41</v>
      </c>
      <c r="J32" s="157" t="s">
        <v>43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44</v>
      </c>
      <c r="E33" s="145" t="s">
        <v>45</v>
      </c>
      <c r="F33" s="159">
        <f>ROUND((SUM(BE105:BE938)),2)</f>
        <v>0</v>
      </c>
      <c r="G33" s="40"/>
      <c r="H33" s="40"/>
      <c r="I33" s="160">
        <v>0.21</v>
      </c>
      <c r="J33" s="159">
        <f>ROUND(((SUM(BE105:BE938))*I33),2)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46</v>
      </c>
      <c r="F34" s="159">
        <f>ROUND((SUM(BF105:BF938)),2)</f>
        <v>0</v>
      </c>
      <c r="G34" s="40"/>
      <c r="H34" s="40"/>
      <c r="I34" s="160">
        <v>0.15</v>
      </c>
      <c r="J34" s="159">
        <f>ROUND(((SUM(BF105:BF938))*I34),2)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47</v>
      </c>
      <c r="F35" s="159">
        <f>ROUND((SUM(BG105:BG938)),2)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48</v>
      </c>
      <c r="F36" s="159">
        <f>ROUND((SUM(BH105:BH938)),2)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49</v>
      </c>
      <c r="F37" s="159">
        <f>ROUND((SUM(BI105:BI938)),2)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164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Středisko volného času, Žlutá ponorka Turnov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SO 01 - Učebna polytechnického vzdělávání - výtvarný ateliér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Turnov</v>
      </c>
      <c r="G52" s="42"/>
      <c r="H52" s="42"/>
      <c r="I52" s="34" t="s">
        <v>23</v>
      </c>
      <c r="J52" s="74" t="str">
        <f>IF(J12="","",J12)</f>
        <v>20. 4. 2023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165</v>
      </c>
      <c r="D57" s="174"/>
      <c r="E57" s="174"/>
      <c r="F57" s="174"/>
      <c r="G57" s="174"/>
      <c r="H57" s="174"/>
      <c r="I57" s="174"/>
      <c r="J57" s="175" t="s">
        <v>166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72</v>
      </c>
      <c r="D59" s="42"/>
      <c r="E59" s="42"/>
      <c r="F59" s="42"/>
      <c r="G59" s="42"/>
      <c r="H59" s="42"/>
      <c r="I59" s="42"/>
      <c r="J59" s="104">
        <f>J105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167</v>
      </c>
    </row>
    <row r="60" spans="1:31" s="9" customFormat="1" ht="24.95" customHeight="1">
      <c r="A60" s="9"/>
      <c r="B60" s="177"/>
      <c r="C60" s="178"/>
      <c r="D60" s="179" t="s">
        <v>168</v>
      </c>
      <c r="E60" s="180"/>
      <c r="F60" s="180"/>
      <c r="G60" s="180"/>
      <c r="H60" s="180"/>
      <c r="I60" s="180"/>
      <c r="J60" s="181">
        <f>J106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169</v>
      </c>
      <c r="E61" s="185"/>
      <c r="F61" s="185"/>
      <c r="G61" s="185"/>
      <c r="H61" s="185"/>
      <c r="I61" s="185"/>
      <c r="J61" s="186">
        <f>J107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170</v>
      </c>
      <c r="E62" s="185"/>
      <c r="F62" s="185"/>
      <c r="G62" s="185"/>
      <c r="H62" s="185"/>
      <c r="I62" s="185"/>
      <c r="J62" s="186">
        <f>J109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171</v>
      </c>
      <c r="E63" s="185"/>
      <c r="F63" s="185"/>
      <c r="G63" s="185"/>
      <c r="H63" s="185"/>
      <c r="I63" s="185"/>
      <c r="J63" s="186">
        <f>J120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3"/>
      <c r="C64" s="127"/>
      <c r="D64" s="184" t="s">
        <v>172</v>
      </c>
      <c r="E64" s="185"/>
      <c r="F64" s="185"/>
      <c r="G64" s="185"/>
      <c r="H64" s="185"/>
      <c r="I64" s="185"/>
      <c r="J64" s="186">
        <f>J124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3"/>
      <c r="C65" s="127"/>
      <c r="D65" s="184" t="s">
        <v>173</v>
      </c>
      <c r="E65" s="185"/>
      <c r="F65" s="185"/>
      <c r="G65" s="185"/>
      <c r="H65" s="185"/>
      <c r="I65" s="185"/>
      <c r="J65" s="186">
        <f>J195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174</v>
      </c>
      <c r="E66" s="185"/>
      <c r="F66" s="185"/>
      <c r="G66" s="185"/>
      <c r="H66" s="185"/>
      <c r="I66" s="185"/>
      <c r="J66" s="186">
        <f>J223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175</v>
      </c>
      <c r="E67" s="185"/>
      <c r="F67" s="185"/>
      <c r="G67" s="185"/>
      <c r="H67" s="185"/>
      <c r="I67" s="185"/>
      <c r="J67" s="186">
        <f>J331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176</v>
      </c>
      <c r="E68" s="185"/>
      <c r="F68" s="185"/>
      <c r="G68" s="185"/>
      <c r="H68" s="185"/>
      <c r="I68" s="185"/>
      <c r="J68" s="186">
        <f>J339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177</v>
      </c>
      <c r="E69" s="185"/>
      <c r="F69" s="185"/>
      <c r="G69" s="185"/>
      <c r="H69" s="185"/>
      <c r="I69" s="185"/>
      <c r="J69" s="186">
        <f>J353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178</v>
      </c>
      <c r="E70" s="180"/>
      <c r="F70" s="180"/>
      <c r="G70" s="180"/>
      <c r="H70" s="180"/>
      <c r="I70" s="180"/>
      <c r="J70" s="181">
        <f>J356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7"/>
      <c r="D71" s="184" t="s">
        <v>179</v>
      </c>
      <c r="E71" s="185"/>
      <c r="F71" s="185"/>
      <c r="G71" s="185"/>
      <c r="H71" s="185"/>
      <c r="I71" s="185"/>
      <c r="J71" s="186">
        <f>J357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180</v>
      </c>
      <c r="E72" s="185"/>
      <c r="F72" s="185"/>
      <c r="G72" s="185"/>
      <c r="H72" s="185"/>
      <c r="I72" s="185"/>
      <c r="J72" s="186">
        <f>J386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181</v>
      </c>
      <c r="E73" s="185"/>
      <c r="F73" s="185"/>
      <c r="G73" s="185"/>
      <c r="H73" s="185"/>
      <c r="I73" s="185"/>
      <c r="J73" s="186">
        <f>J396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7"/>
      <c r="D74" s="184" t="s">
        <v>182</v>
      </c>
      <c r="E74" s="185"/>
      <c r="F74" s="185"/>
      <c r="G74" s="185"/>
      <c r="H74" s="185"/>
      <c r="I74" s="185"/>
      <c r="J74" s="186">
        <f>J423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7"/>
      <c r="D75" s="184" t="s">
        <v>183</v>
      </c>
      <c r="E75" s="185"/>
      <c r="F75" s="185"/>
      <c r="G75" s="185"/>
      <c r="H75" s="185"/>
      <c r="I75" s="185"/>
      <c r="J75" s="186">
        <f>J463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184</v>
      </c>
      <c r="E76" s="185"/>
      <c r="F76" s="185"/>
      <c r="G76" s="185"/>
      <c r="H76" s="185"/>
      <c r="I76" s="185"/>
      <c r="J76" s="186">
        <f>J489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7"/>
      <c r="D77" s="184" t="s">
        <v>185</v>
      </c>
      <c r="E77" s="185"/>
      <c r="F77" s="185"/>
      <c r="G77" s="185"/>
      <c r="H77" s="185"/>
      <c r="I77" s="185"/>
      <c r="J77" s="186">
        <f>J543</f>
        <v>0</v>
      </c>
      <c r="K77" s="127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7"/>
      <c r="D78" s="184" t="s">
        <v>186</v>
      </c>
      <c r="E78" s="185"/>
      <c r="F78" s="185"/>
      <c r="G78" s="185"/>
      <c r="H78" s="185"/>
      <c r="I78" s="185"/>
      <c r="J78" s="186">
        <f>J559</f>
        <v>0</v>
      </c>
      <c r="K78" s="127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7"/>
      <c r="D79" s="184" t="s">
        <v>187</v>
      </c>
      <c r="E79" s="185"/>
      <c r="F79" s="185"/>
      <c r="G79" s="185"/>
      <c r="H79" s="185"/>
      <c r="I79" s="185"/>
      <c r="J79" s="186">
        <f>J657</f>
        <v>0</v>
      </c>
      <c r="K79" s="127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7"/>
      <c r="D80" s="184" t="s">
        <v>188</v>
      </c>
      <c r="E80" s="185"/>
      <c r="F80" s="185"/>
      <c r="G80" s="185"/>
      <c r="H80" s="185"/>
      <c r="I80" s="185"/>
      <c r="J80" s="186">
        <f>J680</f>
        <v>0</v>
      </c>
      <c r="K80" s="127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7"/>
      <c r="D81" s="184" t="s">
        <v>189</v>
      </c>
      <c r="E81" s="185"/>
      <c r="F81" s="185"/>
      <c r="G81" s="185"/>
      <c r="H81" s="185"/>
      <c r="I81" s="185"/>
      <c r="J81" s="186">
        <f>J718</f>
        <v>0</v>
      </c>
      <c r="K81" s="127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27"/>
      <c r="D82" s="184" t="s">
        <v>190</v>
      </c>
      <c r="E82" s="185"/>
      <c r="F82" s="185"/>
      <c r="G82" s="185"/>
      <c r="H82" s="185"/>
      <c r="I82" s="185"/>
      <c r="J82" s="186">
        <f>J817</f>
        <v>0</v>
      </c>
      <c r="K82" s="127"/>
      <c r="L82" s="18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27"/>
      <c r="D83" s="184" t="s">
        <v>191</v>
      </c>
      <c r="E83" s="185"/>
      <c r="F83" s="185"/>
      <c r="G83" s="185"/>
      <c r="H83" s="185"/>
      <c r="I83" s="185"/>
      <c r="J83" s="186">
        <f>J857</f>
        <v>0</v>
      </c>
      <c r="K83" s="127"/>
      <c r="L83" s="18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27"/>
      <c r="D84" s="184" t="s">
        <v>192</v>
      </c>
      <c r="E84" s="185"/>
      <c r="F84" s="185"/>
      <c r="G84" s="185"/>
      <c r="H84" s="185"/>
      <c r="I84" s="185"/>
      <c r="J84" s="186">
        <f>J910</f>
        <v>0</v>
      </c>
      <c r="K84" s="127"/>
      <c r="L84" s="18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27"/>
      <c r="D85" s="184" t="s">
        <v>193</v>
      </c>
      <c r="E85" s="185"/>
      <c r="F85" s="185"/>
      <c r="G85" s="185"/>
      <c r="H85" s="185"/>
      <c r="I85" s="185"/>
      <c r="J85" s="186">
        <f>J932</f>
        <v>0</v>
      </c>
      <c r="K85" s="127"/>
      <c r="L85" s="18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91" spans="1:31" s="2" customFormat="1" ht="6.95" customHeight="1">
      <c r="A91" s="40"/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4.95" customHeight="1">
      <c r="A92" s="40"/>
      <c r="B92" s="41"/>
      <c r="C92" s="25" t="s">
        <v>194</v>
      </c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16</v>
      </c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172" t="str">
        <f>E7</f>
        <v>Středisko volného času, Žlutá ponorka Turnov</v>
      </c>
      <c r="F95" s="34"/>
      <c r="G95" s="34"/>
      <c r="H95" s="34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113</v>
      </c>
      <c r="D96" s="42"/>
      <c r="E96" s="42"/>
      <c r="F96" s="42"/>
      <c r="G96" s="42"/>
      <c r="H96" s="42"/>
      <c r="I96" s="42"/>
      <c r="J96" s="42"/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30" customHeight="1">
      <c r="A97" s="40"/>
      <c r="B97" s="41"/>
      <c r="C97" s="42"/>
      <c r="D97" s="42"/>
      <c r="E97" s="71" t="str">
        <f>E9</f>
        <v>SO 01 - Učebna polytechnického vzdělávání - výtvarný ateliér</v>
      </c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21</v>
      </c>
      <c r="D99" s="42"/>
      <c r="E99" s="42"/>
      <c r="F99" s="29" t="str">
        <f>F12</f>
        <v>Turnov</v>
      </c>
      <c r="G99" s="42"/>
      <c r="H99" s="42"/>
      <c r="I99" s="34" t="s">
        <v>23</v>
      </c>
      <c r="J99" s="74" t="str">
        <f>IF(J12="","",J12)</f>
        <v>20. 4. 2023</v>
      </c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25.65" customHeight="1">
      <c r="A101" s="40"/>
      <c r="B101" s="41"/>
      <c r="C101" s="34" t="s">
        <v>25</v>
      </c>
      <c r="D101" s="42"/>
      <c r="E101" s="42"/>
      <c r="F101" s="29" t="str">
        <f>E15</f>
        <v>Město Turnov</v>
      </c>
      <c r="G101" s="42"/>
      <c r="H101" s="42"/>
      <c r="I101" s="34" t="s">
        <v>32</v>
      </c>
      <c r="J101" s="38" t="str">
        <f>E21</f>
        <v>ACTIV Projekce, s.r.o.</v>
      </c>
      <c r="K101" s="42"/>
      <c r="L101" s="147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5.15" customHeight="1">
      <c r="A102" s="40"/>
      <c r="B102" s="41"/>
      <c r="C102" s="34" t="s">
        <v>30</v>
      </c>
      <c r="D102" s="42"/>
      <c r="E102" s="42"/>
      <c r="F102" s="29" t="str">
        <f>IF(E18="","",E18)</f>
        <v>Vyplň údaj</v>
      </c>
      <c r="G102" s="42"/>
      <c r="H102" s="42"/>
      <c r="I102" s="34" t="s">
        <v>36</v>
      </c>
      <c r="J102" s="38" t="str">
        <f>E24</f>
        <v xml:space="preserve"> </v>
      </c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0.3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11" customFormat="1" ht="29.25" customHeight="1">
      <c r="A104" s="188"/>
      <c r="B104" s="189"/>
      <c r="C104" s="190" t="s">
        <v>195</v>
      </c>
      <c r="D104" s="191" t="s">
        <v>59</v>
      </c>
      <c r="E104" s="191" t="s">
        <v>55</v>
      </c>
      <c r="F104" s="191" t="s">
        <v>56</v>
      </c>
      <c r="G104" s="191" t="s">
        <v>196</v>
      </c>
      <c r="H104" s="191" t="s">
        <v>197</v>
      </c>
      <c r="I104" s="191" t="s">
        <v>198</v>
      </c>
      <c r="J104" s="191" t="s">
        <v>166</v>
      </c>
      <c r="K104" s="192" t="s">
        <v>199</v>
      </c>
      <c r="L104" s="193"/>
      <c r="M104" s="94" t="s">
        <v>19</v>
      </c>
      <c r="N104" s="95" t="s">
        <v>44</v>
      </c>
      <c r="O104" s="95" t="s">
        <v>200</v>
      </c>
      <c r="P104" s="95" t="s">
        <v>201</v>
      </c>
      <c r="Q104" s="95" t="s">
        <v>202</v>
      </c>
      <c r="R104" s="95" t="s">
        <v>203</v>
      </c>
      <c r="S104" s="95" t="s">
        <v>204</v>
      </c>
      <c r="T104" s="96" t="s">
        <v>205</v>
      </c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</row>
    <row r="105" spans="1:63" s="2" customFormat="1" ht="22.8" customHeight="1">
      <c r="A105" s="40"/>
      <c r="B105" s="41"/>
      <c r="C105" s="101" t="s">
        <v>206</v>
      </c>
      <c r="D105" s="42"/>
      <c r="E105" s="42"/>
      <c r="F105" s="42"/>
      <c r="G105" s="42"/>
      <c r="H105" s="42"/>
      <c r="I105" s="42"/>
      <c r="J105" s="194">
        <f>BK105</f>
        <v>0</v>
      </c>
      <c r="K105" s="42"/>
      <c r="L105" s="46"/>
      <c r="M105" s="97"/>
      <c r="N105" s="195"/>
      <c r="O105" s="98"/>
      <c r="P105" s="196">
        <f>P106+P356</f>
        <v>0</v>
      </c>
      <c r="Q105" s="98"/>
      <c r="R105" s="196">
        <f>R106+R356</f>
        <v>24.71614116</v>
      </c>
      <c r="S105" s="98"/>
      <c r="T105" s="197">
        <f>T106+T356</f>
        <v>27.66272984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73</v>
      </c>
      <c r="AU105" s="19" t="s">
        <v>167</v>
      </c>
      <c r="BK105" s="198">
        <f>BK106+BK356</f>
        <v>0</v>
      </c>
    </row>
    <row r="106" spans="1:63" s="12" customFormat="1" ht="25.9" customHeight="1">
      <c r="A106" s="12"/>
      <c r="B106" s="199"/>
      <c r="C106" s="200"/>
      <c r="D106" s="201" t="s">
        <v>73</v>
      </c>
      <c r="E106" s="202" t="s">
        <v>207</v>
      </c>
      <c r="F106" s="202" t="s">
        <v>208</v>
      </c>
      <c r="G106" s="200"/>
      <c r="H106" s="200"/>
      <c r="I106" s="203"/>
      <c r="J106" s="204">
        <f>BK106</f>
        <v>0</v>
      </c>
      <c r="K106" s="200"/>
      <c r="L106" s="205"/>
      <c r="M106" s="206"/>
      <c r="N106" s="207"/>
      <c r="O106" s="207"/>
      <c r="P106" s="208">
        <f>P107+P109+P120+P223+P339+P353</f>
        <v>0</v>
      </c>
      <c r="Q106" s="207"/>
      <c r="R106" s="208">
        <f>R107+R109+R120+R223+R339+R353</f>
        <v>19.89012242</v>
      </c>
      <c r="S106" s="207"/>
      <c r="T106" s="209">
        <f>T107+T109+T120+T223+T339+T353</f>
        <v>26.29886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81</v>
      </c>
      <c r="AT106" s="211" t="s">
        <v>73</v>
      </c>
      <c r="AU106" s="211" t="s">
        <v>74</v>
      </c>
      <c r="AY106" s="210" t="s">
        <v>209</v>
      </c>
      <c r="BK106" s="212">
        <f>BK107+BK109+BK120+BK223+BK339+BK353</f>
        <v>0</v>
      </c>
    </row>
    <row r="107" spans="1:63" s="12" customFormat="1" ht="22.8" customHeight="1">
      <c r="A107" s="12"/>
      <c r="B107" s="199"/>
      <c r="C107" s="200"/>
      <c r="D107" s="201" t="s">
        <v>73</v>
      </c>
      <c r="E107" s="213" t="s">
        <v>116</v>
      </c>
      <c r="F107" s="213" t="s">
        <v>210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P108</f>
        <v>0</v>
      </c>
      <c r="Q107" s="207"/>
      <c r="R107" s="208">
        <f>R108</f>
        <v>0.0906</v>
      </c>
      <c r="S107" s="207"/>
      <c r="T107" s="209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81</v>
      </c>
      <c r="AT107" s="211" t="s">
        <v>73</v>
      </c>
      <c r="AU107" s="211" t="s">
        <v>81</v>
      </c>
      <c r="AY107" s="210" t="s">
        <v>209</v>
      </c>
      <c r="BK107" s="212">
        <f>BK108</f>
        <v>0</v>
      </c>
    </row>
    <row r="108" spans="1:65" s="2" customFormat="1" ht="21.75" customHeight="1">
      <c r="A108" s="40"/>
      <c r="B108" s="41"/>
      <c r="C108" s="215" t="s">
        <v>81</v>
      </c>
      <c r="D108" s="215" t="s">
        <v>211</v>
      </c>
      <c r="E108" s="216" t="s">
        <v>212</v>
      </c>
      <c r="F108" s="217" t="s">
        <v>213</v>
      </c>
      <c r="G108" s="218" t="s">
        <v>214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45</v>
      </c>
      <c r="O108" s="86"/>
      <c r="P108" s="224">
        <f>O108*H108</f>
        <v>0</v>
      </c>
      <c r="Q108" s="224">
        <v>0.0906</v>
      </c>
      <c r="R108" s="224">
        <f>Q108*H108</f>
        <v>0.0906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215</v>
      </c>
      <c r="AT108" s="226" t="s">
        <v>211</v>
      </c>
      <c r="AU108" s="226" t="s">
        <v>83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215</v>
      </c>
      <c r="BM108" s="226" t="s">
        <v>216</v>
      </c>
    </row>
    <row r="109" spans="1:63" s="12" customFormat="1" ht="22.8" customHeight="1">
      <c r="A109" s="12"/>
      <c r="B109" s="199"/>
      <c r="C109" s="200"/>
      <c r="D109" s="201" t="s">
        <v>73</v>
      </c>
      <c r="E109" s="213" t="s">
        <v>215</v>
      </c>
      <c r="F109" s="213" t="s">
        <v>217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SUM(P110:P119)</f>
        <v>0</v>
      </c>
      <c r="Q109" s="207"/>
      <c r="R109" s="208">
        <f>SUM(R110:R119)</f>
        <v>0.39742</v>
      </c>
      <c r="S109" s="207"/>
      <c r="T109" s="209">
        <f>SUM(T110:T119)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81</v>
      </c>
      <c r="AT109" s="211" t="s">
        <v>73</v>
      </c>
      <c r="AU109" s="211" t="s">
        <v>81</v>
      </c>
      <c r="AY109" s="210" t="s">
        <v>209</v>
      </c>
      <c r="BK109" s="212">
        <f>SUM(BK110:BK119)</f>
        <v>0</v>
      </c>
    </row>
    <row r="110" spans="1:65" s="2" customFormat="1" ht="33" customHeight="1">
      <c r="A110" s="40"/>
      <c r="B110" s="41"/>
      <c r="C110" s="215" t="s">
        <v>83</v>
      </c>
      <c r="D110" s="215" t="s">
        <v>211</v>
      </c>
      <c r="E110" s="216" t="s">
        <v>218</v>
      </c>
      <c r="F110" s="217" t="s">
        <v>219</v>
      </c>
      <c r="G110" s="218" t="s">
        <v>214</v>
      </c>
      <c r="H110" s="219">
        <v>2</v>
      </c>
      <c r="I110" s="220"/>
      <c r="J110" s="221">
        <f>ROUND(I110*H110,2)</f>
        <v>0</v>
      </c>
      <c r="K110" s="217" t="s">
        <v>220</v>
      </c>
      <c r="L110" s="46"/>
      <c r="M110" s="222" t="s">
        <v>19</v>
      </c>
      <c r="N110" s="223" t="s">
        <v>45</v>
      </c>
      <c r="O110" s="86"/>
      <c r="P110" s="224">
        <f>O110*H110</f>
        <v>0</v>
      </c>
      <c r="Q110" s="224">
        <v>0.08235</v>
      </c>
      <c r="R110" s="224">
        <f>Q110*H110</f>
        <v>0.1647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215</v>
      </c>
      <c r="AT110" s="226" t="s">
        <v>211</v>
      </c>
      <c r="AU110" s="226" t="s">
        <v>83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215</v>
      </c>
      <c r="BM110" s="226" t="s">
        <v>221</v>
      </c>
    </row>
    <row r="111" spans="1:47" s="2" customFormat="1" ht="12">
      <c r="A111" s="40"/>
      <c r="B111" s="41"/>
      <c r="C111" s="42"/>
      <c r="D111" s="228" t="s">
        <v>222</v>
      </c>
      <c r="E111" s="42"/>
      <c r="F111" s="229" t="s">
        <v>223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222</v>
      </c>
      <c r="AU111" s="19" t="s">
        <v>83</v>
      </c>
    </row>
    <row r="112" spans="1:51" s="13" customFormat="1" ht="12">
      <c r="A112" s="13"/>
      <c r="B112" s="233"/>
      <c r="C112" s="234"/>
      <c r="D112" s="235" t="s">
        <v>224</v>
      </c>
      <c r="E112" s="236" t="s">
        <v>19</v>
      </c>
      <c r="F112" s="237" t="s">
        <v>225</v>
      </c>
      <c r="G112" s="234"/>
      <c r="H112" s="236" t="s">
        <v>19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224</v>
      </c>
      <c r="AU112" s="243" t="s">
        <v>83</v>
      </c>
      <c r="AV112" s="13" t="s">
        <v>81</v>
      </c>
      <c r="AW112" s="13" t="s">
        <v>35</v>
      </c>
      <c r="AX112" s="13" t="s">
        <v>74</v>
      </c>
      <c r="AY112" s="243" t="s">
        <v>209</v>
      </c>
    </row>
    <row r="113" spans="1:51" s="14" customFormat="1" ht="12">
      <c r="A113" s="14"/>
      <c r="B113" s="244"/>
      <c r="C113" s="245"/>
      <c r="D113" s="235" t="s">
        <v>224</v>
      </c>
      <c r="E113" s="246" t="s">
        <v>19</v>
      </c>
      <c r="F113" s="247" t="s">
        <v>83</v>
      </c>
      <c r="G113" s="245"/>
      <c r="H113" s="248">
        <v>2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224</v>
      </c>
      <c r="AU113" s="254" t="s">
        <v>83</v>
      </c>
      <c r="AV113" s="14" t="s">
        <v>83</v>
      </c>
      <c r="AW113" s="14" t="s">
        <v>35</v>
      </c>
      <c r="AX113" s="14" t="s">
        <v>74</v>
      </c>
      <c r="AY113" s="254" t="s">
        <v>209</v>
      </c>
    </row>
    <row r="114" spans="1:51" s="15" customFormat="1" ht="12">
      <c r="A114" s="15"/>
      <c r="B114" s="255"/>
      <c r="C114" s="256"/>
      <c r="D114" s="235" t="s">
        <v>224</v>
      </c>
      <c r="E114" s="257" t="s">
        <v>19</v>
      </c>
      <c r="F114" s="258" t="s">
        <v>226</v>
      </c>
      <c r="G114" s="256"/>
      <c r="H114" s="259">
        <v>2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5" t="s">
        <v>224</v>
      </c>
      <c r="AU114" s="265" t="s">
        <v>83</v>
      </c>
      <c r="AV114" s="15" t="s">
        <v>215</v>
      </c>
      <c r="AW114" s="15" t="s">
        <v>35</v>
      </c>
      <c r="AX114" s="15" t="s">
        <v>81</v>
      </c>
      <c r="AY114" s="265" t="s">
        <v>209</v>
      </c>
    </row>
    <row r="115" spans="1:65" s="2" customFormat="1" ht="33" customHeight="1">
      <c r="A115" s="40"/>
      <c r="B115" s="41"/>
      <c r="C115" s="215" t="s">
        <v>116</v>
      </c>
      <c r="D115" s="215" t="s">
        <v>211</v>
      </c>
      <c r="E115" s="216" t="s">
        <v>227</v>
      </c>
      <c r="F115" s="217" t="s">
        <v>228</v>
      </c>
      <c r="G115" s="218" t="s">
        <v>214</v>
      </c>
      <c r="H115" s="219">
        <v>4</v>
      </c>
      <c r="I115" s="220"/>
      <c r="J115" s="221">
        <f>ROUND(I115*H115,2)</f>
        <v>0</v>
      </c>
      <c r="K115" s="217" t="s">
        <v>220</v>
      </c>
      <c r="L115" s="46"/>
      <c r="M115" s="222" t="s">
        <v>19</v>
      </c>
      <c r="N115" s="223" t="s">
        <v>45</v>
      </c>
      <c r="O115" s="86"/>
      <c r="P115" s="224">
        <f>O115*H115</f>
        <v>0</v>
      </c>
      <c r="Q115" s="224">
        <v>0.05818</v>
      </c>
      <c r="R115" s="224">
        <f>Q115*H115</f>
        <v>0.23272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215</v>
      </c>
      <c r="AT115" s="226" t="s">
        <v>211</v>
      </c>
      <c r="AU115" s="226" t="s">
        <v>83</v>
      </c>
      <c r="AY115" s="19" t="s">
        <v>209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215</v>
      </c>
      <c r="BM115" s="226" t="s">
        <v>229</v>
      </c>
    </row>
    <row r="116" spans="1:47" s="2" customFormat="1" ht="12">
      <c r="A116" s="40"/>
      <c r="B116" s="41"/>
      <c r="C116" s="42"/>
      <c r="D116" s="228" t="s">
        <v>222</v>
      </c>
      <c r="E116" s="42"/>
      <c r="F116" s="229" t="s">
        <v>230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222</v>
      </c>
      <c r="AU116" s="19" t="s">
        <v>83</v>
      </c>
    </row>
    <row r="117" spans="1:51" s="13" customFormat="1" ht="12">
      <c r="A117" s="13"/>
      <c r="B117" s="233"/>
      <c r="C117" s="234"/>
      <c r="D117" s="235" t="s">
        <v>224</v>
      </c>
      <c r="E117" s="236" t="s">
        <v>19</v>
      </c>
      <c r="F117" s="237" t="s">
        <v>231</v>
      </c>
      <c r="G117" s="234"/>
      <c r="H117" s="236" t="s">
        <v>19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224</v>
      </c>
      <c r="AU117" s="243" t="s">
        <v>83</v>
      </c>
      <c r="AV117" s="13" t="s">
        <v>81</v>
      </c>
      <c r="AW117" s="13" t="s">
        <v>35</v>
      </c>
      <c r="AX117" s="13" t="s">
        <v>74</v>
      </c>
      <c r="AY117" s="243" t="s">
        <v>209</v>
      </c>
    </row>
    <row r="118" spans="1:51" s="14" customFormat="1" ht="12">
      <c r="A118" s="14"/>
      <c r="B118" s="244"/>
      <c r="C118" s="245"/>
      <c r="D118" s="235" t="s">
        <v>224</v>
      </c>
      <c r="E118" s="246" t="s">
        <v>19</v>
      </c>
      <c r="F118" s="247" t="s">
        <v>215</v>
      </c>
      <c r="G118" s="245"/>
      <c r="H118" s="248">
        <v>4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224</v>
      </c>
      <c r="AU118" s="254" t="s">
        <v>83</v>
      </c>
      <c r="AV118" s="14" t="s">
        <v>83</v>
      </c>
      <c r="AW118" s="14" t="s">
        <v>35</v>
      </c>
      <c r="AX118" s="14" t="s">
        <v>74</v>
      </c>
      <c r="AY118" s="254" t="s">
        <v>209</v>
      </c>
    </row>
    <row r="119" spans="1:51" s="15" customFormat="1" ht="12">
      <c r="A119" s="15"/>
      <c r="B119" s="255"/>
      <c r="C119" s="256"/>
      <c r="D119" s="235" t="s">
        <v>224</v>
      </c>
      <c r="E119" s="257" t="s">
        <v>19</v>
      </c>
      <c r="F119" s="258" t="s">
        <v>226</v>
      </c>
      <c r="G119" s="256"/>
      <c r="H119" s="259">
        <v>4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5" t="s">
        <v>224</v>
      </c>
      <c r="AU119" s="265" t="s">
        <v>83</v>
      </c>
      <c r="AV119" s="15" t="s">
        <v>215</v>
      </c>
      <c r="AW119" s="15" t="s">
        <v>35</v>
      </c>
      <c r="AX119" s="15" t="s">
        <v>81</v>
      </c>
      <c r="AY119" s="265" t="s">
        <v>209</v>
      </c>
    </row>
    <row r="120" spans="1:63" s="12" customFormat="1" ht="22.8" customHeight="1">
      <c r="A120" s="12"/>
      <c r="B120" s="199"/>
      <c r="C120" s="200"/>
      <c r="D120" s="201" t="s">
        <v>73</v>
      </c>
      <c r="E120" s="213" t="s">
        <v>232</v>
      </c>
      <c r="F120" s="213" t="s">
        <v>233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P121+SUM(P122:P124)+P195</f>
        <v>0</v>
      </c>
      <c r="Q120" s="207"/>
      <c r="R120" s="208">
        <f>R121+SUM(R122:R124)+R195</f>
        <v>19.382924420000002</v>
      </c>
      <c r="S120" s="207"/>
      <c r="T120" s="209">
        <f>T121+SUM(T122:T124)+T195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81</v>
      </c>
      <c r="AT120" s="211" t="s">
        <v>73</v>
      </c>
      <c r="AU120" s="211" t="s">
        <v>81</v>
      </c>
      <c r="AY120" s="210" t="s">
        <v>209</v>
      </c>
      <c r="BK120" s="212">
        <f>BK121+SUM(BK122:BK124)+BK195</f>
        <v>0</v>
      </c>
    </row>
    <row r="121" spans="1:65" s="2" customFormat="1" ht="63.45" customHeight="1">
      <c r="A121" s="40"/>
      <c r="B121" s="41"/>
      <c r="C121" s="215" t="s">
        <v>234</v>
      </c>
      <c r="D121" s="215" t="s">
        <v>211</v>
      </c>
      <c r="E121" s="216" t="s">
        <v>235</v>
      </c>
      <c r="F121" s="217" t="s">
        <v>236</v>
      </c>
      <c r="G121" s="218" t="s">
        <v>97</v>
      </c>
      <c r="H121" s="219">
        <v>19.9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45</v>
      </c>
      <c r="O121" s="86"/>
      <c r="P121" s="224">
        <f>O121*H121</f>
        <v>0</v>
      </c>
      <c r="Q121" s="224">
        <v>0.08716</v>
      </c>
      <c r="R121" s="224">
        <f>Q121*H121</f>
        <v>1.734484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215</v>
      </c>
      <c r="AT121" s="226" t="s">
        <v>211</v>
      </c>
      <c r="AU121" s="226" t="s">
        <v>83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215</v>
      </c>
      <c r="BM121" s="226" t="s">
        <v>237</v>
      </c>
    </row>
    <row r="122" spans="1:51" s="14" customFormat="1" ht="12">
      <c r="A122" s="14"/>
      <c r="B122" s="244"/>
      <c r="C122" s="245"/>
      <c r="D122" s="235" t="s">
        <v>224</v>
      </c>
      <c r="E122" s="246" t="s">
        <v>19</v>
      </c>
      <c r="F122" s="247" t="s">
        <v>161</v>
      </c>
      <c r="G122" s="245"/>
      <c r="H122" s="248">
        <v>19.9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224</v>
      </c>
      <c r="AU122" s="254" t="s">
        <v>83</v>
      </c>
      <c r="AV122" s="14" t="s">
        <v>83</v>
      </c>
      <c r="AW122" s="14" t="s">
        <v>35</v>
      </c>
      <c r="AX122" s="14" t="s">
        <v>74</v>
      </c>
      <c r="AY122" s="254" t="s">
        <v>209</v>
      </c>
    </row>
    <row r="123" spans="1:51" s="15" customFormat="1" ht="12">
      <c r="A123" s="15"/>
      <c r="B123" s="255"/>
      <c r="C123" s="256"/>
      <c r="D123" s="235" t="s">
        <v>224</v>
      </c>
      <c r="E123" s="257" t="s">
        <v>19</v>
      </c>
      <c r="F123" s="258" t="s">
        <v>226</v>
      </c>
      <c r="G123" s="256"/>
      <c r="H123" s="259">
        <v>19.9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224</v>
      </c>
      <c r="AU123" s="265" t="s">
        <v>83</v>
      </c>
      <c r="AV123" s="15" t="s">
        <v>215</v>
      </c>
      <c r="AW123" s="15" t="s">
        <v>35</v>
      </c>
      <c r="AX123" s="15" t="s">
        <v>81</v>
      </c>
      <c r="AY123" s="265" t="s">
        <v>209</v>
      </c>
    </row>
    <row r="124" spans="1:63" s="12" customFormat="1" ht="20.85" customHeight="1">
      <c r="A124" s="12"/>
      <c r="B124" s="199"/>
      <c r="C124" s="200"/>
      <c r="D124" s="201" t="s">
        <v>73</v>
      </c>
      <c r="E124" s="213" t="s">
        <v>238</v>
      </c>
      <c r="F124" s="213" t="s">
        <v>239</v>
      </c>
      <c r="G124" s="200"/>
      <c r="H124" s="200"/>
      <c r="I124" s="203"/>
      <c r="J124" s="214">
        <f>BK124</f>
        <v>0</v>
      </c>
      <c r="K124" s="200"/>
      <c r="L124" s="205"/>
      <c r="M124" s="206"/>
      <c r="N124" s="207"/>
      <c r="O124" s="207"/>
      <c r="P124" s="208">
        <f>SUM(P125:P194)</f>
        <v>0</v>
      </c>
      <c r="Q124" s="207"/>
      <c r="R124" s="208">
        <f>SUM(R125:R194)</f>
        <v>6.878934620000001</v>
      </c>
      <c r="S124" s="207"/>
      <c r="T124" s="209">
        <f>SUM(T125:T194)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81</v>
      </c>
      <c r="AT124" s="211" t="s">
        <v>73</v>
      </c>
      <c r="AU124" s="211" t="s">
        <v>83</v>
      </c>
      <c r="AY124" s="210" t="s">
        <v>209</v>
      </c>
      <c r="BK124" s="212">
        <f>SUM(BK125:BK194)</f>
        <v>0</v>
      </c>
    </row>
    <row r="125" spans="1:65" s="2" customFormat="1" ht="33" customHeight="1">
      <c r="A125" s="40"/>
      <c r="B125" s="41"/>
      <c r="C125" s="215" t="s">
        <v>215</v>
      </c>
      <c r="D125" s="215" t="s">
        <v>211</v>
      </c>
      <c r="E125" s="216" t="s">
        <v>240</v>
      </c>
      <c r="F125" s="217" t="s">
        <v>241</v>
      </c>
      <c r="G125" s="218" t="s">
        <v>102</v>
      </c>
      <c r="H125" s="219">
        <v>40.2</v>
      </c>
      <c r="I125" s="220"/>
      <c r="J125" s="221">
        <f>ROUND(I125*H125,2)</f>
        <v>0</v>
      </c>
      <c r="K125" s="217" t="s">
        <v>220</v>
      </c>
      <c r="L125" s="46"/>
      <c r="M125" s="222" t="s">
        <v>19</v>
      </c>
      <c r="N125" s="223" t="s">
        <v>45</v>
      </c>
      <c r="O125" s="86"/>
      <c r="P125" s="224">
        <f>O125*H125</f>
        <v>0</v>
      </c>
      <c r="Q125" s="224">
        <v>0.00735</v>
      </c>
      <c r="R125" s="224">
        <f>Q125*H125</f>
        <v>0.29547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215</v>
      </c>
      <c r="AT125" s="226" t="s">
        <v>211</v>
      </c>
      <c r="AU125" s="226" t="s">
        <v>116</v>
      </c>
      <c r="AY125" s="19" t="s">
        <v>209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215</v>
      </c>
      <c r="BM125" s="226" t="s">
        <v>242</v>
      </c>
    </row>
    <row r="126" spans="1:47" s="2" customFormat="1" ht="12">
      <c r="A126" s="40"/>
      <c r="B126" s="41"/>
      <c r="C126" s="42"/>
      <c r="D126" s="228" t="s">
        <v>222</v>
      </c>
      <c r="E126" s="42"/>
      <c r="F126" s="229" t="s">
        <v>243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222</v>
      </c>
      <c r="AU126" s="19" t="s">
        <v>116</v>
      </c>
    </row>
    <row r="127" spans="1:51" s="14" customFormat="1" ht="12">
      <c r="A127" s="14"/>
      <c r="B127" s="244"/>
      <c r="C127" s="245"/>
      <c r="D127" s="235" t="s">
        <v>224</v>
      </c>
      <c r="E127" s="246" t="s">
        <v>19</v>
      </c>
      <c r="F127" s="247" t="s">
        <v>100</v>
      </c>
      <c r="G127" s="245"/>
      <c r="H127" s="248">
        <v>40.2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224</v>
      </c>
      <c r="AU127" s="254" t="s">
        <v>116</v>
      </c>
      <c r="AV127" s="14" t="s">
        <v>83</v>
      </c>
      <c r="AW127" s="14" t="s">
        <v>35</v>
      </c>
      <c r="AX127" s="14" t="s">
        <v>74</v>
      </c>
      <c r="AY127" s="254" t="s">
        <v>209</v>
      </c>
    </row>
    <row r="128" spans="1:51" s="15" customFormat="1" ht="12">
      <c r="A128" s="15"/>
      <c r="B128" s="255"/>
      <c r="C128" s="256"/>
      <c r="D128" s="235" t="s">
        <v>224</v>
      </c>
      <c r="E128" s="257" t="s">
        <v>19</v>
      </c>
      <c r="F128" s="258" t="s">
        <v>226</v>
      </c>
      <c r="G128" s="256"/>
      <c r="H128" s="259">
        <v>40.2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224</v>
      </c>
      <c r="AU128" s="265" t="s">
        <v>116</v>
      </c>
      <c r="AV128" s="15" t="s">
        <v>215</v>
      </c>
      <c r="AW128" s="15" t="s">
        <v>35</v>
      </c>
      <c r="AX128" s="15" t="s">
        <v>81</v>
      </c>
      <c r="AY128" s="265" t="s">
        <v>209</v>
      </c>
    </row>
    <row r="129" spans="1:65" s="2" customFormat="1" ht="33" customHeight="1">
      <c r="A129" s="40"/>
      <c r="B129" s="41"/>
      <c r="C129" s="215" t="s">
        <v>123</v>
      </c>
      <c r="D129" s="215" t="s">
        <v>211</v>
      </c>
      <c r="E129" s="216" t="s">
        <v>244</v>
      </c>
      <c r="F129" s="217" t="s">
        <v>245</v>
      </c>
      <c r="G129" s="218" t="s">
        <v>214</v>
      </c>
      <c r="H129" s="219">
        <v>2</v>
      </c>
      <c r="I129" s="220"/>
      <c r="J129" s="221">
        <f>ROUND(I129*H129,2)</f>
        <v>0</v>
      </c>
      <c r="K129" s="217" t="s">
        <v>220</v>
      </c>
      <c r="L129" s="46"/>
      <c r="M129" s="222" t="s">
        <v>19</v>
      </c>
      <c r="N129" s="223" t="s">
        <v>45</v>
      </c>
      <c r="O129" s="86"/>
      <c r="P129" s="224">
        <f>O129*H129</f>
        <v>0</v>
      </c>
      <c r="Q129" s="224">
        <v>0.0036</v>
      </c>
      <c r="R129" s="224">
        <f>Q129*H129</f>
        <v>0.0072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215</v>
      </c>
      <c r="AT129" s="226" t="s">
        <v>211</v>
      </c>
      <c r="AU129" s="226" t="s">
        <v>116</v>
      </c>
      <c r="AY129" s="19" t="s">
        <v>209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215</v>
      </c>
      <c r="BM129" s="226" t="s">
        <v>246</v>
      </c>
    </row>
    <row r="130" spans="1:47" s="2" customFormat="1" ht="12">
      <c r="A130" s="40"/>
      <c r="B130" s="41"/>
      <c r="C130" s="42"/>
      <c r="D130" s="228" t="s">
        <v>222</v>
      </c>
      <c r="E130" s="42"/>
      <c r="F130" s="229" t="s">
        <v>247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222</v>
      </c>
      <c r="AU130" s="19" t="s">
        <v>116</v>
      </c>
    </row>
    <row r="131" spans="1:65" s="2" customFormat="1" ht="49.05" customHeight="1">
      <c r="A131" s="40"/>
      <c r="B131" s="41"/>
      <c r="C131" s="215" t="s">
        <v>232</v>
      </c>
      <c r="D131" s="215" t="s">
        <v>211</v>
      </c>
      <c r="E131" s="216" t="s">
        <v>248</v>
      </c>
      <c r="F131" s="217" t="s">
        <v>249</v>
      </c>
      <c r="G131" s="218" t="s">
        <v>102</v>
      </c>
      <c r="H131" s="219">
        <v>40.2</v>
      </c>
      <c r="I131" s="220"/>
      <c r="J131" s="221">
        <f>ROUND(I131*H131,2)</f>
        <v>0</v>
      </c>
      <c r="K131" s="217" t="s">
        <v>220</v>
      </c>
      <c r="L131" s="46"/>
      <c r="M131" s="222" t="s">
        <v>19</v>
      </c>
      <c r="N131" s="223" t="s">
        <v>45</v>
      </c>
      <c r="O131" s="86"/>
      <c r="P131" s="224">
        <f>O131*H131</f>
        <v>0</v>
      </c>
      <c r="Q131" s="224">
        <v>0.01838</v>
      </c>
      <c r="R131" s="224">
        <f>Q131*H131</f>
        <v>0.7388760000000001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215</v>
      </c>
      <c r="AT131" s="226" t="s">
        <v>211</v>
      </c>
      <c r="AU131" s="226" t="s">
        <v>116</v>
      </c>
      <c r="AY131" s="19" t="s">
        <v>209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215</v>
      </c>
      <c r="BM131" s="226" t="s">
        <v>250</v>
      </c>
    </row>
    <row r="132" spans="1:47" s="2" customFormat="1" ht="12">
      <c r="A132" s="40"/>
      <c r="B132" s="41"/>
      <c r="C132" s="42"/>
      <c r="D132" s="228" t="s">
        <v>222</v>
      </c>
      <c r="E132" s="42"/>
      <c r="F132" s="229" t="s">
        <v>251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222</v>
      </c>
      <c r="AU132" s="19" t="s">
        <v>116</v>
      </c>
    </row>
    <row r="133" spans="1:51" s="14" customFormat="1" ht="12">
      <c r="A133" s="14"/>
      <c r="B133" s="244"/>
      <c r="C133" s="245"/>
      <c r="D133" s="235" t="s">
        <v>224</v>
      </c>
      <c r="E133" s="246" t="s">
        <v>19</v>
      </c>
      <c r="F133" s="247" t="s">
        <v>100</v>
      </c>
      <c r="G133" s="245"/>
      <c r="H133" s="248">
        <v>40.2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224</v>
      </c>
      <c r="AU133" s="254" t="s">
        <v>116</v>
      </c>
      <c r="AV133" s="14" t="s">
        <v>83</v>
      </c>
      <c r="AW133" s="14" t="s">
        <v>35</v>
      </c>
      <c r="AX133" s="14" t="s">
        <v>74</v>
      </c>
      <c r="AY133" s="254" t="s">
        <v>209</v>
      </c>
    </row>
    <row r="134" spans="1:51" s="15" customFormat="1" ht="12">
      <c r="A134" s="15"/>
      <c r="B134" s="255"/>
      <c r="C134" s="256"/>
      <c r="D134" s="235" t="s">
        <v>224</v>
      </c>
      <c r="E134" s="257" t="s">
        <v>19</v>
      </c>
      <c r="F134" s="258" t="s">
        <v>226</v>
      </c>
      <c r="G134" s="256"/>
      <c r="H134" s="259">
        <v>40.2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5" t="s">
        <v>224</v>
      </c>
      <c r="AU134" s="265" t="s">
        <v>116</v>
      </c>
      <c r="AV134" s="15" t="s">
        <v>215</v>
      </c>
      <c r="AW134" s="15" t="s">
        <v>35</v>
      </c>
      <c r="AX134" s="15" t="s">
        <v>81</v>
      </c>
      <c r="AY134" s="265" t="s">
        <v>209</v>
      </c>
    </row>
    <row r="135" spans="1:65" s="2" customFormat="1" ht="44.25" customHeight="1">
      <c r="A135" s="40"/>
      <c r="B135" s="41"/>
      <c r="C135" s="215" t="s">
        <v>252</v>
      </c>
      <c r="D135" s="215" t="s">
        <v>211</v>
      </c>
      <c r="E135" s="216" t="s">
        <v>253</v>
      </c>
      <c r="F135" s="217" t="s">
        <v>254</v>
      </c>
      <c r="G135" s="218" t="s">
        <v>102</v>
      </c>
      <c r="H135" s="219">
        <v>80.4</v>
      </c>
      <c r="I135" s="220"/>
      <c r="J135" s="221">
        <f>ROUND(I135*H135,2)</f>
        <v>0</v>
      </c>
      <c r="K135" s="217" t="s">
        <v>220</v>
      </c>
      <c r="L135" s="46"/>
      <c r="M135" s="222" t="s">
        <v>19</v>
      </c>
      <c r="N135" s="223" t="s">
        <v>45</v>
      </c>
      <c r="O135" s="86"/>
      <c r="P135" s="224">
        <f>O135*H135</f>
        <v>0</v>
      </c>
      <c r="Q135" s="224">
        <v>0.0079</v>
      </c>
      <c r="R135" s="224">
        <f>Q135*H135</f>
        <v>0.6351600000000001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215</v>
      </c>
      <c r="AT135" s="226" t="s">
        <v>211</v>
      </c>
      <c r="AU135" s="226" t="s">
        <v>116</v>
      </c>
      <c r="AY135" s="19" t="s">
        <v>209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215</v>
      </c>
      <c r="BM135" s="226" t="s">
        <v>255</v>
      </c>
    </row>
    <row r="136" spans="1:47" s="2" customFormat="1" ht="12">
      <c r="A136" s="40"/>
      <c r="B136" s="41"/>
      <c r="C136" s="42"/>
      <c r="D136" s="228" t="s">
        <v>222</v>
      </c>
      <c r="E136" s="42"/>
      <c r="F136" s="229" t="s">
        <v>256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222</v>
      </c>
      <c r="AU136" s="19" t="s">
        <v>116</v>
      </c>
    </row>
    <row r="137" spans="1:51" s="14" customFormat="1" ht="12">
      <c r="A137" s="14"/>
      <c r="B137" s="244"/>
      <c r="C137" s="245"/>
      <c r="D137" s="235" t="s">
        <v>224</v>
      </c>
      <c r="E137" s="246" t="s">
        <v>19</v>
      </c>
      <c r="F137" s="247" t="s">
        <v>257</v>
      </c>
      <c r="G137" s="245"/>
      <c r="H137" s="248">
        <v>80.4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224</v>
      </c>
      <c r="AU137" s="254" t="s">
        <v>116</v>
      </c>
      <c r="AV137" s="14" t="s">
        <v>83</v>
      </c>
      <c r="AW137" s="14" t="s">
        <v>35</v>
      </c>
      <c r="AX137" s="14" t="s">
        <v>74</v>
      </c>
      <c r="AY137" s="254" t="s">
        <v>209</v>
      </c>
    </row>
    <row r="138" spans="1:51" s="15" customFormat="1" ht="12">
      <c r="A138" s="15"/>
      <c r="B138" s="255"/>
      <c r="C138" s="256"/>
      <c r="D138" s="235" t="s">
        <v>224</v>
      </c>
      <c r="E138" s="257" t="s">
        <v>19</v>
      </c>
      <c r="F138" s="258" t="s">
        <v>226</v>
      </c>
      <c r="G138" s="256"/>
      <c r="H138" s="259">
        <v>80.4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224</v>
      </c>
      <c r="AU138" s="265" t="s">
        <v>116</v>
      </c>
      <c r="AV138" s="15" t="s">
        <v>215</v>
      </c>
      <c r="AW138" s="15" t="s">
        <v>35</v>
      </c>
      <c r="AX138" s="15" t="s">
        <v>81</v>
      </c>
      <c r="AY138" s="265" t="s">
        <v>209</v>
      </c>
    </row>
    <row r="139" spans="1:65" s="2" customFormat="1" ht="33" customHeight="1">
      <c r="A139" s="40"/>
      <c r="B139" s="41"/>
      <c r="C139" s="215" t="s">
        <v>258</v>
      </c>
      <c r="D139" s="215" t="s">
        <v>211</v>
      </c>
      <c r="E139" s="216" t="s">
        <v>259</v>
      </c>
      <c r="F139" s="217" t="s">
        <v>260</v>
      </c>
      <c r="G139" s="218" t="s">
        <v>102</v>
      </c>
      <c r="H139" s="219">
        <v>108.066</v>
      </c>
      <c r="I139" s="220"/>
      <c r="J139" s="221">
        <f>ROUND(I139*H139,2)</f>
        <v>0</v>
      </c>
      <c r="K139" s="217" t="s">
        <v>220</v>
      </c>
      <c r="L139" s="46"/>
      <c r="M139" s="222" t="s">
        <v>19</v>
      </c>
      <c r="N139" s="223" t="s">
        <v>45</v>
      </c>
      <c r="O139" s="86"/>
      <c r="P139" s="224">
        <f>O139*H139</f>
        <v>0</v>
      </c>
      <c r="Q139" s="224">
        <v>0.00735</v>
      </c>
      <c r="R139" s="224">
        <f>Q139*H139</f>
        <v>0.7942851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215</v>
      </c>
      <c r="AT139" s="226" t="s">
        <v>211</v>
      </c>
      <c r="AU139" s="226" t="s">
        <v>116</v>
      </c>
      <c r="AY139" s="19" t="s">
        <v>209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81</v>
      </c>
      <c r="BK139" s="227">
        <f>ROUND(I139*H139,2)</f>
        <v>0</v>
      </c>
      <c r="BL139" s="19" t="s">
        <v>215</v>
      </c>
      <c r="BM139" s="226" t="s">
        <v>261</v>
      </c>
    </row>
    <row r="140" spans="1:47" s="2" customFormat="1" ht="12">
      <c r="A140" s="40"/>
      <c r="B140" s="41"/>
      <c r="C140" s="42"/>
      <c r="D140" s="228" t="s">
        <v>222</v>
      </c>
      <c r="E140" s="42"/>
      <c r="F140" s="229" t="s">
        <v>262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222</v>
      </c>
      <c r="AU140" s="19" t="s">
        <v>116</v>
      </c>
    </row>
    <row r="141" spans="1:51" s="14" customFormat="1" ht="12">
      <c r="A141" s="14"/>
      <c r="B141" s="244"/>
      <c r="C141" s="245"/>
      <c r="D141" s="235" t="s">
        <v>224</v>
      </c>
      <c r="E141" s="246" t="s">
        <v>19</v>
      </c>
      <c r="F141" s="247" t="s">
        <v>104</v>
      </c>
      <c r="G141" s="245"/>
      <c r="H141" s="248">
        <v>141.007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224</v>
      </c>
      <c r="AU141" s="254" t="s">
        <v>116</v>
      </c>
      <c r="AV141" s="14" t="s">
        <v>83</v>
      </c>
      <c r="AW141" s="14" t="s">
        <v>35</v>
      </c>
      <c r="AX141" s="14" t="s">
        <v>74</v>
      </c>
      <c r="AY141" s="254" t="s">
        <v>209</v>
      </c>
    </row>
    <row r="142" spans="1:51" s="14" customFormat="1" ht="12">
      <c r="A142" s="14"/>
      <c r="B142" s="244"/>
      <c r="C142" s="245"/>
      <c r="D142" s="235" t="s">
        <v>224</v>
      </c>
      <c r="E142" s="246" t="s">
        <v>19</v>
      </c>
      <c r="F142" s="247" t="s">
        <v>107</v>
      </c>
      <c r="G142" s="245"/>
      <c r="H142" s="248">
        <v>-32.941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224</v>
      </c>
      <c r="AU142" s="254" t="s">
        <v>116</v>
      </c>
      <c r="AV142" s="14" t="s">
        <v>83</v>
      </c>
      <c r="AW142" s="14" t="s">
        <v>35</v>
      </c>
      <c r="AX142" s="14" t="s">
        <v>74</v>
      </c>
      <c r="AY142" s="254" t="s">
        <v>209</v>
      </c>
    </row>
    <row r="143" spans="1:51" s="15" customFormat="1" ht="12">
      <c r="A143" s="15"/>
      <c r="B143" s="255"/>
      <c r="C143" s="256"/>
      <c r="D143" s="235" t="s">
        <v>224</v>
      </c>
      <c r="E143" s="257" t="s">
        <v>19</v>
      </c>
      <c r="F143" s="258" t="s">
        <v>226</v>
      </c>
      <c r="G143" s="256"/>
      <c r="H143" s="259">
        <v>108.066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224</v>
      </c>
      <c r="AU143" s="265" t="s">
        <v>116</v>
      </c>
      <c r="AV143" s="15" t="s">
        <v>215</v>
      </c>
      <c r="AW143" s="15" t="s">
        <v>35</v>
      </c>
      <c r="AX143" s="15" t="s">
        <v>81</v>
      </c>
      <c r="AY143" s="265" t="s">
        <v>209</v>
      </c>
    </row>
    <row r="144" spans="1:65" s="2" customFormat="1" ht="21.75" customHeight="1">
      <c r="A144" s="40"/>
      <c r="B144" s="41"/>
      <c r="C144" s="215" t="s">
        <v>263</v>
      </c>
      <c r="D144" s="215" t="s">
        <v>211</v>
      </c>
      <c r="E144" s="216" t="s">
        <v>264</v>
      </c>
      <c r="F144" s="217" t="s">
        <v>265</v>
      </c>
      <c r="G144" s="218" t="s">
        <v>102</v>
      </c>
      <c r="H144" s="219">
        <v>1.875</v>
      </c>
      <c r="I144" s="220"/>
      <c r="J144" s="221">
        <f>ROUND(I144*H144,2)</f>
        <v>0</v>
      </c>
      <c r="K144" s="217" t="s">
        <v>220</v>
      </c>
      <c r="L144" s="46"/>
      <c r="M144" s="222" t="s">
        <v>19</v>
      </c>
      <c r="N144" s="223" t="s">
        <v>45</v>
      </c>
      <c r="O144" s="86"/>
      <c r="P144" s="224">
        <f>O144*H144</f>
        <v>0</v>
      </c>
      <c r="Q144" s="224">
        <v>0.04</v>
      </c>
      <c r="R144" s="224">
        <f>Q144*H144</f>
        <v>0.075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215</v>
      </c>
      <c r="AT144" s="226" t="s">
        <v>211</v>
      </c>
      <c r="AU144" s="226" t="s">
        <v>116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215</v>
      </c>
      <c r="BM144" s="226" t="s">
        <v>266</v>
      </c>
    </row>
    <row r="145" spans="1:47" s="2" customFormat="1" ht="12">
      <c r="A145" s="40"/>
      <c r="B145" s="41"/>
      <c r="C145" s="42"/>
      <c r="D145" s="228" t="s">
        <v>222</v>
      </c>
      <c r="E145" s="42"/>
      <c r="F145" s="229" t="s">
        <v>267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222</v>
      </c>
      <c r="AU145" s="19" t="s">
        <v>116</v>
      </c>
    </row>
    <row r="146" spans="1:51" s="14" customFormat="1" ht="12">
      <c r="A146" s="14"/>
      <c r="B146" s="244"/>
      <c r="C146" s="245"/>
      <c r="D146" s="235" t="s">
        <v>224</v>
      </c>
      <c r="E146" s="246" t="s">
        <v>19</v>
      </c>
      <c r="F146" s="247" t="s">
        <v>268</v>
      </c>
      <c r="G146" s="245"/>
      <c r="H146" s="248">
        <v>1.875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224</v>
      </c>
      <c r="AU146" s="254" t="s">
        <v>116</v>
      </c>
      <c r="AV146" s="14" t="s">
        <v>83</v>
      </c>
      <c r="AW146" s="14" t="s">
        <v>35</v>
      </c>
      <c r="AX146" s="14" t="s">
        <v>74</v>
      </c>
      <c r="AY146" s="254" t="s">
        <v>209</v>
      </c>
    </row>
    <row r="147" spans="1:51" s="15" customFormat="1" ht="12">
      <c r="A147" s="15"/>
      <c r="B147" s="255"/>
      <c r="C147" s="256"/>
      <c r="D147" s="235" t="s">
        <v>224</v>
      </c>
      <c r="E147" s="257" t="s">
        <v>19</v>
      </c>
      <c r="F147" s="258" t="s">
        <v>226</v>
      </c>
      <c r="G147" s="256"/>
      <c r="H147" s="259">
        <v>1.875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224</v>
      </c>
      <c r="AU147" s="265" t="s">
        <v>116</v>
      </c>
      <c r="AV147" s="15" t="s">
        <v>215</v>
      </c>
      <c r="AW147" s="15" t="s">
        <v>35</v>
      </c>
      <c r="AX147" s="15" t="s">
        <v>81</v>
      </c>
      <c r="AY147" s="265" t="s">
        <v>209</v>
      </c>
    </row>
    <row r="148" spans="1:65" s="2" customFormat="1" ht="24.15" customHeight="1">
      <c r="A148" s="40"/>
      <c r="B148" s="41"/>
      <c r="C148" s="215" t="s">
        <v>269</v>
      </c>
      <c r="D148" s="215" t="s">
        <v>211</v>
      </c>
      <c r="E148" s="216" t="s">
        <v>270</v>
      </c>
      <c r="F148" s="217" t="s">
        <v>271</v>
      </c>
      <c r="G148" s="218" t="s">
        <v>102</v>
      </c>
      <c r="H148" s="219">
        <v>3</v>
      </c>
      <c r="I148" s="220"/>
      <c r="J148" s="221">
        <f>ROUND(I148*H148,2)</f>
        <v>0</v>
      </c>
      <c r="K148" s="217" t="s">
        <v>220</v>
      </c>
      <c r="L148" s="46"/>
      <c r="M148" s="222" t="s">
        <v>19</v>
      </c>
      <c r="N148" s="223" t="s">
        <v>45</v>
      </c>
      <c r="O148" s="86"/>
      <c r="P148" s="224">
        <f>O148*H148</f>
        <v>0</v>
      </c>
      <c r="Q148" s="224">
        <v>0.04063</v>
      </c>
      <c r="R148" s="224">
        <f>Q148*H148</f>
        <v>0.12189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215</v>
      </c>
      <c r="AT148" s="226" t="s">
        <v>211</v>
      </c>
      <c r="AU148" s="226" t="s">
        <v>116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215</v>
      </c>
      <c r="BM148" s="226" t="s">
        <v>272</v>
      </c>
    </row>
    <row r="149" spans="1:47" s="2" customFormat="1" ht="12">
      <c r="A149" s="40"/>
      <c r="B149" s="41"/>
      <c r="C149" s="42"/>
      <c r="D149" s="228" t="s">
        <v>222</v>
      </c>
      <c r="E149" s="42"/>
      <c r="F149" s="229" t="s">
        <v>273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222</v>
      </c>
      <c r="AU149" s="19" t="s">
        <v>116</v>
      </c>
    </row>
    <row r="150" spans="1:51" s="14" customFormat="1" ht="12">
      <c r="A150" s="14"/>
      <c r="B150" s="244"/>
      <c r="C150" s="245"/>
      <c r="D150" s="235" t="s">
        <v>224</v>
      </c>
      <c r="E150" s="246" t="s">
        <v>19</v>
      </c>
      <c r="F150" s="247" t="s">
        <v>274</v>
      </c>
      <c r="G150" s="245"/>
      <c r="H150" s="248">
        <v>3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224</v>
      </c>
      <c r="AU150" s="254" t="s">
        <v>116</v>
      </c>
      <c r="AV150" s="14" t="s">
        <v>83</v>
      </c>
      <c r="AW150" s="14" t="s">
        <v>35</v>
      </c>
      <c r="AX150" s="14" t="s">
        <v>74</v>
      </c>
      <c r="AY150" s="254" t="s">
        <v>209</v>
      </c>
    </row>
    <row r="151" spans="1:51" s="15" customFormat="1" ht="12">
      <c r="A151" s="15"/>
      <c r="B151" s="255"/>
      <c r="C151" s="256"/>
      <c r="D151" s="235" t="s">
        <v>224</v>
      </c>
      <c r="E151" s="257" t="s">
        <v>19</v>
      </c>
      <c r="F151" s="258" t="s">
        <v>226</v>
      </c>
      <c r="G151" s="256"/>
      <c r="H151" s="259">
        <v>3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5" t="s">
        <v>224</v>
      </c>
      <c r="AU151" s="265" t="s">
        <v>116</v>
      </c>
      <c r="AV151" s="15" t="s">
        <v>215</v>
      </c>
      <c r="AW151" s="15" t="s">
        <v>35</v>
      </c>
      <c r="AX151" s="15" t="s">
        <v>81</v>
      </c>
      <c r="AY151" s="265" t="s">
        <v>209</v>
      </c>
    </row>
    <row r="152" spans="1:65" s="2" customFormat="1" ht="33" customHeight="1">
      <c r="A152" s="40"/>
      <c r="B152" s="41"/>
      <c r="C152" s="215" t="s">
        <v>275</v>
      </c>
      <c r="D152" s="215" t="s">
        <v>211</v>
      </c>
      <c r="E152" s="216" t="s">
        <v>276</v>
      </c>
      <c r="F152" s="217" t="s">
        <v>277</v>
      </c>
      <c r="G152" s="218" t="s">
        <v>214</v>
      </c>
      <c r="H152" s="219">
        <v>2</v>
      </c>
      <c r="I152" s="220"/>
      <c r="J152" s="221">
        <f>ROUND(I152*H152,2)</f>
        <v>0</v>
      </c>
      <c r="K152" s="217" t="s">
        <v>220</v>
      </c>
      <c r="L152" s="46"/>
      <c r="M152" s="222" t="s">
        <v>19</v>
      </c>
      <c r="N152" s="223" t="s">
        <v>45</v>
      </c>
      <c r="O152" s="86"/>
      <c r="P152" s="224">
        <f>O152*H152</f>
        <v>0</v>
      </c>
      <c r="Q152" s="224">
        <v>0.00366</v>
      </c>
      <c r="R152" s="224">
        <f>Q152*H152</f>
        <v>0.00732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215</v>
      </c>
      <c r="AT152" s="226" t="s">
        <v>211</v>
      </c>
      <c r="AU152" s="226" t="s">
        <v>116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215</v>
      </c>
      <c r="BM152" s="226" t="s">
        <v>278</v>
      </c>
    </row>
    <row r="153" spans="1:47" s="2" customFormat="1" ht="12">
      <c r="A153" s="40"/>
      <c r="B153" s="41"/>
      <c r="C153" s="42"/>
      <c r="D153" s="228" t="s">
        <v>222</v>
      </c>
      <c r="E153" s="42"/>
      <c r="F153" s="229" t="s">
        <v>279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222</v>
      </c>
      <c r="AU153" s="19" t="s">
        <v>116</v>
      </c>
    </row>
    <row r="154" spans="1:65" s="2" customFormat="1" ht="44.25" customHeight="1">
      <c r="A154" s="40"/>
      <c r="B154" s="41"/>
      <c r="C154" s="215" t="s">
        <v>280</v>
      </c>
      <c r="D154" s="215" t="s">
        <v>211</v>
      </c>
      <c r="E154" s="216" t="s">
        <v>281</v>
      </c>
      <c r="F154" s="217" t="s">
        <v>282</v>
      </c>
      <c r="G154" s="218" t="s">
        <v>102</v>
      </c>
      <c r="H154" s="219">
        <v>108.066</v>
      </c>
      <c r="I154" s="220"/>
      <c r="J154" s="221">
        <f>ROUND(I154*H154,2)</f>
        <v>0</v>
      </c>
      <c r="K154" s="217" t="s">
        <v>220</v>
      </c>
      <c r="L154" s="46"/>
      <c r="M154" s="222" t="s">
        <v>19</v>
      </c>
      <c r="N154" s="223" t="s">
        <v>45</v>
      </c>
      <c r="O154" s="86"/>
      <c r="P154" s="224">
        <f>O154*H154</f>
        <v>0</v>
      </c>
      <c r="Q154" s="224">
        <v>0.01838</v>
      </c>
      <c r="R154" s="224">
        <f>Q154*H154</f>
        <v>1.98625308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215</v>
      </c>
      <c r="AT154" s="226" t="s">
        <v>211</v>
      </c>
      <c r="AU154" s="226" t="s">
        <v>116</v>
      </c>
      <c r="AY154" s="19" t="s">
        <v>209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81</v>
      </c>
      <c r="BK154" s="227">
        <f>ROUND(I154*H154,2)</f>
        <v>0</v>
      </c>
      <c r="BL154" s="19" t="s">
        <v>215</v>
      </c>
      <c r="BM154" s="226" t="s">
        <v>283</v>
      </c>
    </row>
    <row r="155" spans="1:47" s="2" customFormat="1" ht="12">
      <c r="A155" s="40"/>
      <c r="B155" s="41"/>
      <c r="C155" s="42"/>
      <c r="D155" s="228" t="s">
        <v>222</v>
      </c>
      <c r="E155" s="42"/>
      <c r="F155" s="229" t="s">
        <v>284</v>
      </c>
      <c r="G155" s="42"/>
      <c r="H155" s="42"/>
      <c r="I155" s="230"/>
      <c r="J155" s="42"/>
      <c r="K155" s="42"/>
      <c r="L155" s="46"/>
      <c r="M155" s="231"/>
      <c r="N155" s="23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222</v>
      </c>
      <c r="AU155" s="19" t="s">
        <v>116</v>
      </c>
    </row>
    <row r="156" spans="1:51" s="14" customFormat="1" ht="12">
      <c r="A156" s="14"/>
      <c r="B156" s="244"/>
      <c r="C156" s="245"/>
      <c r="D156" s="235" t="s">
        <v>224</v>
      </c>
      <c r="E156" s="246" t="s">
        <v>19</v>
      </c>
      <c r="F156" s="247" t="s">
        <v>104</v>
      </c>
      <c r="G156" s="245"/>
      <c r="H156" s="248">
        <v>141.007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224</v>
      </c>
      <c r="AU156" s="254" t="s">
        <v>116</v>
      </c>
      <c r="AV156" s="14" t="s">
        <v>83</v>
      </c>
      <c r="AW156" s="14" t="s">
        <v>35</v>
      </c>
      <c r="AX156" s="14" t="s">
        <v>74</v>
      </c>
      <c r="AY156" s="254" t="s">
        <v>209</v>
      </c>
    </row>
    <row r="157" spans="1:51" s="14" customFormat="1" ht="12">
      <c r="A157" s="14"/>
      <c r="B157" s="244"/>
      <c r="C157" s="245"/>
      <c r="D157" s="235" t="s">
        <v>224</v>
      </c>
      <c r="E157" s="246" t="s">
        <v>19</v>
      </c>
      <c r="F157" s="247" t="s">
        <v>107</v>
      </c>
      <c r="G157" s="245"/>
      <c r="H157" s="248">
        <v>-32.941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224</v>
      </c>
      <c r="AU157" s="254" t="s">
        <v>116</v>
      </c>
      <c r="AV157" s="14" t="s">
        <v>83</v>
      </c>
      <c r="AW157" s="14" t="s">
        <v>35</v>
      </c>
      <c r="AX157" s="14" t="s">
        <v>74</v>
      </c>
      <c r="AY157" s="254" t="s">
        <v>209</v>
      </c>
    </row>
    <row r="158" spans="1:51" s="15" customFormat="1" ht="12">
      <c r="A158" s="15"/>
      <c r="B158" s="255"/>
      <c r="C158" s="256"/>
      <c r="D158" s="235" t="s">
        <v>224</v>
      </c>
      <c r="E158" s="257" t="s">
        <v>19</v>
      </c>
      <c r="F158" s="258" t="s">
        <v>226</v>
      </c>
      <c r="G158" s="256"/>
      <c r="H158" s="259">
        <v>108.066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224</v>
      </c>
      <c r="AU158" s="265" t="s">
        <v>116</v>
      </c>
      <c r="AV158" s="15" t="s">
        <v>215</v>
      </c>
      <c r="AW158" s="15" t="s">
        <v>35</v>
      </c>
      <c r="AX158" s="15" t="s">
        <v>81</v>
      </c>
      <c r="AY158" s="265" t="s">
        <v>209</v>
      </c>
    </row>
    <row r="159" spans="1:65" s="2" customFormat="1" ht="44.25" customHeight="1">
      <c r="A159" s="40"/>
      <c r="B159" s="41"/>
      <c r="C159" s="215" t="s">
        <v>285</v>
      </c>
      <c r="D159" s="215" t="s">
        <v>211</v>
      </c>
      <c r="E159" s="216" t="s">
        <v>286</v>
      </c>
      <c r="F159" s="217" t="s">
        <v>287</v>
      </c>
      <c r="G159" s="218" t="s">
        <v>102</v>
      </c>
      <c r="H159" s="219">
        <v>216.132</v>
      </c>
      <c r="I159" s="220"/>
      <c r="J159" s="221">
        <f>ROUND(I159*H159,2)</f>
        <v>0</v>
      </c>
      <c r="K159" s="217" t="s">
        <v>220</v>
      </c>
      <c r="L159" s="46"/>
      <c r="M159" s="222" t="s">
        <v>19</v>
      </c>
      <c r="N159" s="223" t="s">
        <v>45</v>
      </c>
      <c r="O159" s="86"/>
      <c r="P159" s="224">
        <f>O159*H159</f>
        <v>0</v>
      </c>
      <c r="Q159" s="224">
        <v>0.0079</v>
      </c>
      <c r="R159" s="224">
        <f>Q159*H159</f>
        <v>1.7074428000000001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215</v>
      </c>
      <c r="AT159" s="226" t="s">
        <v>211</v>
      </c>
      <c r="AU159" s="226" t="s">
        <v>116</v>
      </c>
      <c r="AY159" s="19" t="s">
        <v>209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215</v>
      </c>
      <c r="BM159" s="226" t="s">
        <v>288</v>
      </c>
    </row>
    <row r="160" spans="1:47" s="2" customFormat="1" ht="12">
      <c r="A160" s="40"/>
      <c r="B160" s="41"/>
      <c r="C160" s="42"/>
      <c r="D160" s="228" t="s">
        <v>222</v>
      </c>
      <c r="E160" s="42"/>
      <c r="F160" s="229" t="s">
        <v>289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222</v>
      </c>
      <c r="AU160" s="19" t="s">
        <v>116</v>
      </c>
    </row>
    <row r="161" spans="1:51" s="14" customFormat="1" ht="12">
      <c r="A161" s="14"/>
      <c r="B161" s="244"/>
      <c r="C161" s="245"/>
      <c r="D161" s="235" t="s">
        <v>224</v>
      </c>
      <c r="E161" s="246" t="s">
        <v>19</v>
      </c>
      <c r="F161" s="247" t="s">
        <v>290</v>
      </c>
      <c r="G161" s="245"/>
      <c r="H161" s="248">
        <v>282.014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224</v>
      </c>
      <c r="AU161" s="254" t="s">
        <v>116</v>
      </c>
      <c r="AV161" s="14" t="s">
        <v>83</v>
      </c>
      <c r="AW161" s="14" t="s">
        <v>35</v>
      </c>
      <c r="AX161" s="14" t="s">
        <v>74</v>
      </c>
      <c r="AY161" s="254" t="s">
        <v>209</v>
      </c>
    </row>
    <row r="162" spans="1:51" s="14" customFormat="1" ht="12">
      <c r="A162" s="14"/>
      <c r="B162" s="244"/>
      <c r="C162" s="245"/>
      <c r="D162" s="235" t="s">
        <v>224</v>
      </c>
      <c r="E162" s="246" t="s">
        <v>19</v>
      </c>
      <c r="F162" s="247" t="s">
        <v>291</v>
      </c>
      <c r="G162" s="245"/>
      <c r="H162" s="248">
        <v>-65.882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224</v>
      </c>
      <c r="AU162" s="254" t="s">
        <v>116</v>
      </c>
      <c r="AV162" s="14" t="s">
        <v>83</v>
      </c>
      <c r="AW162" s="14" t="s">
        <v>35</v>
      </c>
      <c r="AX162" s="14" t="s">
        <v>74</v>
      </c>
      <c r="AY162" s="254" t="s">
        <v>209</v>
      </c>
    </row>
    <row r="163" spans="1:51" s="15" customFormat="1" ht="12">
      <c r="A163" s="15"/>
      <c r="B163" s="255"/>
      <c r="C163" s="256"/>
      <c r="D163" s="235" t="s">
        <v>224</v>
      </c>
      <c r="E163" s="257" t="s">
        <v>19</v>
      </c>
      <c r="F163" s="258" t="s">
        <v>226</v>
      </c>
      <c r="G163" s="256"/>
      <c r="H163" s="259">
        <v>216.132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224</v>
      </c>
      <c r="AU163" s="265" t="s">
        <v>116</v>
      </c>
      <c r="AV163" s="15" t="s">
        <v>215</v>
      </c>
      <c r="AW163" s="15" t="s">
        <v>35</v>
      </c>
      <c r="AX163" s="15" t="s">
        <v>81</v>
      </c>
      <c r="AY163" s="265" t="s">
        <v>209</v>
      </c>
    </row>
    <row r="164" spans="1:65" s="2" customFormat="1" ht="24.15" customHeight="1">
      <c r="A164" s="40"/>
      <c r="B164" s="41"/>
      <c r="C164" s="215" t="s">
        <v>292</v>
      </c>
      <c r="D164" s="215" t="s">
        <v>211</v>
      </c>
      <c r="E164" s="216" t="s">
        <v>293</v>
      </c>
      <c r="F164" s="217" t="s">
        <v>294</v>
      </c>
      <c r="G164" s="218" t="s">
        <v>102</v>
      </c>
      <c r="H164" s="219">
        <v>11.558</v>
      </c>
      <c r="I164" s="220"/>
      <c r="J164" s="221">
        <f>ROUND(I164*H164,2)</f>
        <v>0</v>
      </c>
      <c r="K164" s="217" t="s">
        <v>220</v>
      </c>
      <c r="L164" s="46"/>
      <c r="M164" s="222" t="s">
        <v>19</v>
      </c>
      <c r="N164" s="223" t="s">
        <v>45</v>
      </c>
      <c r="O164" s="86"/>
      <c r="P164" s="224">
        <f>O164*H164</f>
        <v>0</v>
      </c>
      <c r="Q164" s="224">
        <v>0.03358</v>
      </c>
      <c r="R164" s="224">
        <f>Q164*H164</f>
        <v>0.38811764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215</v>
      </c>
      <c r="AT164" s="226" t="s">
        <v>211</v>
      </c>
      <c r="AU164" s="226" t="s">
        <v>116</v>
      </c>
      <c r="AY164" s="19" t="s">
        <v>209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215</v>
      </c>
      <c r="BM164" s="226" t="s">
        <v>295</v>
      </c>
    </row>
    <row r="165" spans="1:47" s="2" customFormat="1" ht="12">
      <c r="A165" s="40"/>
      <c r="B165" s="41"/>
      <c r="C165" s="42"/>
      <c r="D165" s="228" t="s">
        <v>222</v>
      </c>
      <c r="E165" s="42"/>
      <c r="F165" s="229" t="s">
        <v>296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222</v>
      </c>
      <c r="AU165" s="19" t="s">
        <v>116</v>
      </c>
    </row>
    <row r="166" spans="1:51" s="14" customFormat="1" ht="12">
      <c r="A166" s="14"/>
      <c r="B166" s="244"/>
      <c r="C166" s="245"/>
      <c r="D166" s="235" t="s">
        <v>224</v>
      </c>
      <c r="E166" s="246" t="s">
        <v>19</v>
      </c>
      <c r="F166" s="247" t="s">
        <v>110</v>
      </c>
      <c r="G166" s="245"/>
      <c r="H166" s="248">
        <v>11.558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224</v>
      </c>
      <c r="AU166" s="254" t="s">
        <v>116</v>
      </c>
      <c r="AV166" s="14" t="s">
        <v>83</v>
      </c>
      <c r="AW166" s="14" t="s">
        <v>35</v>
      </c>
      <c r="AX166" s="14" t="s">
        <v>74</v>
      </c>
      <c r="AY166" s="254" t="s">
        <v>209</v>
      </c>
    </row>
    <row r="167" spans="1:51" s="15" customFormat="1" ht="12">
      <c r="A167" s="15"/>
      <c r="B167" s="255"/>
      <c r="C167" s="256"/>
      <c r="D167" s="235" t="s">
        <v>224</v>
      </c>
      <c r="E167" s="257" t="s">
        <v>19</v>
      </c>
      <c r="F167" s="258" t="s">
        <v>226</v>
      </c>
      <c r="G167" s="256"/>
      <c r="H167" s="259">
        <v>11.558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224</v>
      </c>
      <c r="AU167" s="265" t="s">
        <v>116</v>
      </c>
      <c r="AV167" s="15" t="s">
        <v>215</v>
      </c>
      <c r="AW167" s="15" t="s">
        <v>35</v>
      </c>
      <c r="AX167" s="15" t="s">
        <v>81</v>
      </c>
      <c r="AY167" s="265" t="s">
        <v>209</v>
      </c>
    </row>
    <row r="168" spans="1:65" s="2" customFormat="1" ht="37.8" customHeight="1">
      <c r="A168" s="40"/>
      <c r="B168" s="41"/>
      <c r="C168" s="215" t="s">
        <v>8</v>
      </c>
      <c r="D168" s="215" t="s">
        <v>211</v>
      </c>
      <c r="E168" s="216" t="s">
        <v>297</v>
      </c>
      <c r="F168" s="217" t="s">
        <v>298</v>
      </c>
      <c r="G168" s="218" t="s">
        <v>102</v>
      </c>
      <c r="H168" s="219">
        <v>27.506</v>
      </c>
      <c r="I168" s="220"/>
      <c r="J168" s="221">
        <f>ROUND(I168*H168,2)</f>
        <v>0</v>
      </c>
      <c r="K168" s="217" t="s">
        <v>220</v>
      </c>
      <c r="L168" s="46"/>
      <c r="M168" s="222" t="s">
        <v>19</v>
      </c>
      <c r="N168" s="223" t="s">
        <v>45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215</v>
      </c>
      <c r="AT168" s="226" t="s">
        <v>211</v>
      </c>
      <c r="AU168" s="226" t="s">
        <v>116</v>
      </c>
      <c r="AY168" s="19" t="s">
        <v>209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215</v>
      </c>
      <c r="BM168" s="226" t="s">
        <v>299</v>
      </c>
    </row>
    <row r="169" spans="1:47" s="2" customFormat="1" ht="12">
      <c r="A169" s="40"/>
      <c r="B169" s="41"/>
      <c r="C169" s="42"/>
      <c r="D169" s="228" t="s">
        <v>222</v>
      </c>
      <c r="E169" s="42"/>
      <c r="F169" s="229" t="s">
        <v>300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222</v>
      </c>
      <c r="AU169" s="19" t="s">
        <v>116</v>
      </c>
    </row>
    <row r="170" spans="1:51" s="13" customFormat="1" ht="12">
      <c r="A170" s="13"/>
      <c r="B170" s="233"/>
      <c r="C170" s="234"/>
      <c r="D170" s="235" t="s">
        <v>224</v>
      </c>
      <c r="E170" s="236" t="s">
        <v>19</v>
      </c>
      <c r="F170" s="237" t="s">
        <v>301</v>
      </c>
      <c r="G170" s="234"/>
      <c r="H170" s="236" t="s">
        <v>19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224</v>
      </c>
      <c r="AU170" s="243" t="s">
        <v>116</v>
      </c>
      <c r="AV170" s="13" t="s">
        <v>81</v>
      </c>
      <c r="AW170" s="13" t="s">
        <v>35</v>
      </c>
      <c r="AX170" s="13" t="s">
        <v>74</v>
      </c>
      <c r="AY170" s="243" t="s">
        <v>209</v>
      </c>
    </row>
    <row r="171" spans="1:51" s="14" customFormat="1" ht="12">
      <c r="A171" s="14"/>
      <c r="B171" s="244"/>
      <c r="C171" s="245"/>
      <c r="D171" s="235" t="s">
        <v>224</v>
      </c>
      <c r="E171" s="246" t="s">
        <v>19</v>
      </c>
      <c r="F171" s="247" t="s">
        <v>302</v>
      </c>
      <c r="G171" s="245"/>
      <c r="H171" s="248">
        <v>5.28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224</v>
      </c>
      <c r="AU171" s="254" t="s">
        <v>116</v>
      </c>
      <c r="AV171" s="14" t="s">
        <v>83</v>
      </c>
      <c r="AW171" s="14" t="s">
        <v>35</v>
      </c>
      <c r="AX171" s="14" t="s">
        <v>74</v>
      </c>
      <c r="AY171" s="254" t="s">
        <v>209</v>
      </c>
    </row>
    <row r="172" spans="1:51" s="14" customFormat="1" ht="12">
      <c r="A172" s="14"/>
      <c r="B172" s="244"/>
      <c r="C172" s="245"/>
      <c r="D172" s="235" t="s">
        <v>224</v>
      </c>
      <c r="E172" s="246" t="s">
        <v>19</v>
      </c>
      <c r="F172" s="247" t="s">
        <v>303</v>
      </c>
      <c r="G172" s="245"/>
      <c r="H172" s="248">
        <v>4.2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224</v>
      </c>
      <c r="AU172" s="254" t="s">
        <v>116</v>
      </c>
      <c r="AV172" s="14" t="s">
        <v>83</v>
      </c>
      <c r="AW172" s="14" t="s">
        <v>35</v>
      </c>
      <c r="AX172" s="14" t="s">
        <v>74</v>
      </c>
      <c r="AY172" s="254" t="s">
        <v>209</v>
      </c>
    </row>
    <row r="173" spans="1:51" s="13" customFormat="1" ht="12">
      <c r="A173" s="13"/>
      <c r="B173" s="233"/>
      <c r="C173" s="234"/>
      <c r="D173" s="235" t="s">
        <v>224</v>
      </c>
      <c r="E173" s="236" t="s">
        <v>19</v>
      </c>
      <c r="F173" s="237" t="s">
        <v>304</v>
      </c>
      <c r="G173" s="234"/>
      <c r="H173" s="236" t="s">
        <v>19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224</v>
      </c>
      <c r="AU173" s="243" t="s">
        <v>116</v>
      </c>
      <c r="AV173" s="13" t="s">
        <v>81</v>
      </c>
      <c r="AW173" s="13" t="s">
        <v>35</v>
      </c>
      <c r="AX173" s="13" t="s">
        <v>74</v>
      </c>
      <c r="AY173" s="243" t="s">
        <v>209</v>
      </c>
    </row>
    <row r="174" spans="1:51" s="14" customFormat="1" ht="12">
      <c r="A174" s="14"/>
      <c r="B174" s="244"/>
      <c r="C174" s="245"/>
      <c r="D174" s="235" t="s">
        <v>224</v>
      </c>
      <c r="E174" s="246" t="s">
        <v>19</v>
      </c>
      <c r="F174" s="247" t="s">
        <v>305</v>
      </c>
      <c r="G174" s="245"/>
      <c r="H174" s="248">
        <v>5.52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224</v>
      </c>
      <c r="AU174" s="254" t="s">
        <v>116</v>
      </c>
      <c r="AV174" s="14" t="s">
        <v>83</v>
      </c>
      <c r="AW174" s="14" t="s">
        <v>35</v>
      </c>
      <c r="AX174" s="14" t="s">
        <v>74</v>
      </c>
      <c r="AY174" s="254" t="s">
        <v>209</v>
      </c>
    </row>
    <row r="175" spans="1:51" s="14" customFormat="1" ht="12">
      <c r="A175" s="14"/>
      <c r="B175" s="244"/>
      <c r="C175" s="245"/>
      <c r="D175" s="235" t="s">
        <v>224</v>
      </c>
      <c r="E175" s="246" t="s">
        <v>19</v>
      </c>
      <c r="F175" s="247" t="s">
        <v>306</v>
      </c>
      <c r="G175" s="245"/>
      <c r="H175" s="248">
        <v>3.266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224</v>
      </c>
      <c r="AU175" s="254" t="s">
        <v>116</v>
      </c>
      <c r="AV175" s="14" t="s">
        <v>83</v>
      </c>
      <c r="AW175" s="14" t="s">
        <v>35</v>
      </c>
      <c r="AX175" s="14" t="s">
        <v>74</v>
      </c>
      <c r="AY175" s="254" t="s">
        <v>209</v>
      </c>
    </row>
    <row r="176" spans="1:51" s="13" customFormat="1" ht="12">
      <c r="A176" s="13"/>
      <c r="B176" s="233"/>
      <c r="C176" s="234"/>
      <c r="D176" s="235" t="s">
        <v>224</v>
      </c>
      <c r="E176" s="236" t="s">
        <v>19</v>
      </c>
      <c r="F176" s="237" t="s">
        <v>307</v>
      </c>
      <c r="G176" s="234"/>
      <c r="H176" s="236" t="s">
        <v>19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224</v>
      </c>
      <c r="AU176" s="243" t="s">
        <v>116</v>
      </c>
      <c r="AV176" s="13" t="s">
        <v>81</v>
      </c>
      <c r="AW176" s="13" t="s">
        <v>35</v>
      </c>
      <c r="AX176" s="13" t="s">
        <v>74</v>
      </c>
      <c r="AY176" s="243" t="s">
        <v>209</v>
      </c>
    </row>
    <row r="177" spans="1:51" s="14" customFormat="1" ht="12">
      <c r="A177" s="14"/>
      <c r="B177" s="244"/>
      <c r="C177" s="245"/>
      <c r="D177" s="235" t="s">
        <v>224</v>
      </c>
      <c r="E177" s="246" t="s">
        <v>19</v>
      </c>
      <c r="F177" s="247" t="s">
        <v>308</v>
      </c>
      <c r="G177" s="245"/>
      <c r="H177" s="248">
        <v>3.24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224</v>
      </c>
      <c r="AU177" s="254" t="s">
        <v>116</v>
      </c>
      <c r="AV177" s="14" t="s">
        <v>83</v>
      </c>
      <c r="AW177" s="14" t="s">
        <v>35</v>
      </c>
      <c r="AX177" s="14" t="s">
        <v>74</v>
      </c>
      <c r="AY177" s="254" t="s">
        <v>209</v>
      </c>
    </row>
    <row r="178" spans="1:51" s="14" customFormat="1" ht="12">
      <c r="A178" s="14"/>
      <c r="B178" s="244"/>
      <c r="C178" s="245"/>
      <c r="D178" s="235" t="s">
        <v>224</v>
      </c>
      <c r="E178" s="246" t="s">
        <v>19</v>
      </c>
      <c r="F178" s="247" t="s">
        <v>309</v>
      </c>
      <c r="G178" s="245"/>
      <c r="H178" s="248">
        <v>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224</v>
      </c>
      <c r="AU178" s="254" t="s">
        <v>116</v>
      </c>
      <c r="AV178" s="14" t="s">
        <v>83</v>
      </c>
      <c r="AW178" s="14" t="s">
        <v>35</v>
      </c>
      <c r="AX178" s="14" t="s">
        <v>74</v>
      </c>
      <c r="AY178" s="254" t="s">
        <v>209</v>
      </c>
    </row>
    <row r="179" spans="1:51" s="15" customFormat="1" ht="12">
      <c r="A179" s="15"/>
      <c r="B179" s="255"/>
      <c r="C179" s="256"/>
      <c r="D179" s="235" t="s">
        <v>224</v>
      </c>
      <c r="E179" s="257" t="s">
        <v>19</v>
      </c>
      <c r="F179" s="258" t="s">
        <v>226</v>
      </c>
      <c r="G179" s="256"/>
      <c r="H179" s="259">
        <v>27.506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224</v>
      </c>
      <c r="AU179" s="265" t="s">
        <v>116</v>
      </c>
      <c r="AV179" s="15" t="s">
        <v>215</v>
      </c>
      <c r="AW179" s="15" t="s">
        <v>35</v>
      </c>
      <c r="AX179" s="15" t="s">
        <v>81</v>
      </c>
      <c r="AY179" s="265" t="s">
        <v>209</v>
      </c>
    </row>
    <row r="180" spans="1:65" s="2" customFormat="1" ht="24.15" customHeight="1">
      <c r="A180" s="40"/>
      <c r="B180" s="41"/>
      <c r="C180" s="215" t="s">
        <v>310</v>
      </c>
      <c r="D180" s="215" t="s">
        <v>211</v>
      </c>
      <c r="E180" s="216" t="s">
        <v>311</v>
      </c>
      <c r="F180" s="217" t="s">
        <v>312</v>
      </c>
      <c r="G180" s="218" t="s">
        <v>97</v>
      </c>
      <c r="H180" s="219">
        <v>81.28</v>
      </c>
      <c r="I180" s="220"/>
      <c r="J180" s="221">
        <f>ROUND(I180*H180,2)</f>
        <v>0</v>
      </c>
      <c r="K180" s="217" t="s">
        <v>220</v>
      </c>
      <c r="L180" s="46"/>
      <c r="M180" s="222" t="s">
        <v>19</v>
      </c>
      <c r="N180" s="223" t="s">
        <v>45</v>
      </c>
      <c r="O180" s="86"/>
      <c r="P180" s="224">
        <f>O180*H180</f>
        <v>0</v>
      </c>
      <c r="Q180" s="224">
        <v>0.0015</v>
      </c>
      <c r="R180" s="224">
        <f>Q180*H180</f>
        <v>0.12192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215</v>
      </c>
      <c r="AT180" s="226" t="s">
        <v>211</v>
      </c>
      <c r="AU180" s="226" t="s">
        <v>116</v>
      </c>
      <c r="AY180" s="19" t="s">
        <v>209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81</v>
      </c>
      <c r="BK180" s="227">
        <f>ROUND(I180*H180,2)</f>
        <v>0</v>
      </c>
      <c r="BL180" s="19" t="s">
        <v>215</v>
      </c>
      <c r="BM180" s="226" t="s">
        <v>313</v>
      </c>
    </row>
    <row r="181" spans="1:47" s="2" customFormat="1" ht="12">
      <c r="A181" s="40"/>
      <c r="B181" s="41"/>
      <c r="C181" s="42"/>
      <c r="D181" s="228" t="s">
        <v>222</v>
      </c>
      <c r="E181" s="42"/>
      <c r="F181" s="229" t="s">
        <v>314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222</v>
      </c>
      <c r="AU181" s="19" t="s">
        <v>116</v>
      </c>
    </row>
    <row r="182" spans="1:51" s="13" customFormat="1" ht="12">
      <c r="A182" s="13"/>
      <c r="B182" s="233"/>
      <c r="C182" s="234"/>
      <c r="D182" s="235" t="s">
        <v>224</v>
      </c>
      <c r="E182" s="236" t="s">
        <v>19</v>
      </c>
      <c r="F182" s="237" t="s">
        <v>315</v>
      </c>
      <c r="G182" s="234"/>
      <c r="H182" s="236" t="s">
        <v>19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224</v>
      </c>
      <c r="AU182" s="243" t="s">
        <v>116</v>
      </c>
      <c r="AV182" s="13" t="s">
        <v>81</v>
      </c>
      <c r="AW182" s="13" t="s">
        <v>35</v>
      </c>
      <c r="AX182" s="13" t="s">
        <v>74</v>
      </c>
      <c r="AY182" s="243" t="s">
        <v>209</v>
      </c>
    </row>
    <row r="183" spans="1:51" s="14" customFormat="1" ht="12">
      <c r="A183" s="14"/>
      <c r="B183" s="244"/>
      <c r="C183" s="245"/>
      <c r="D183" s="235" t="s">
        <v>224</v>
      </c>
      <c r="E183" s="246" t="s">
        <v>19</v>
      </c>
      <c r="F183" s="247" t="s">
        <v>316</v>
      </c>
      <c r="G183" s="245"/>
      <c r="H183" s="248">
        <v>1.68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224</v>
      </c>
      <c r="AU183" s="254" t="s">
        <v>116</v>
      </c>
      <c r="AV183" s="14" t="s">
        <v>83</v>
      </c>
      <c r="AW183" s="14" t="s">
        <v>35</v>
      </c>
      <c r="AX183" s="14" t="s">
        <v>74</v>
      </c>
      <c r="AY183" s="254" t="s">
        <v>209</v>
      </c>
    </row>
    <row r="184" spans="1:51" s="13" customFormat="1" ht="12">
      <c r="A184" s="13"/>
      <c r="B184" s="233"/>
      <c r="C184" s="234"/>
      <c r="D184" s="235" t="s">
        <v>224</v>
      </c>
      <c r="E184" s="236" t="s">
        <v>19</v>
      </c>
      <c r="F184" s="237" t="s">
        <v>317</v>
      </c>
      <c r="G184" s="234"/>
      <c r="H184" s="236" t="s">
        <v>19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224</v>
      </c>
      <c r="AU184" s="243" t="s">
        <v>116</v>
      </c>
      <c r="AV184" s="13" t="s">
        <v>81</v>
      </c>
      <c r="AW184" s="13" t="s">
        <v>35</v>
      </c>
      <c r="AX184" s="13" t="s">
        <v>74</v>
      </c>
      <c r="AY184" s="243" t="s">
        <v>209</v>
      </c>
    </row>
    <row r="185" spans="1:51" s="14" customFormat="1" ht="12">
      <c r="A185" s="14"/>
      <c r="B185" s="244"/>
      <c r="C185" s="245"/>
      <c r="D185" s="235" t="s">
        <v>224</v>
      </c>
      <c r="E185" s="246" t="s">
        <v>19</v>
      </c>
      <c r="F185" s="247" t="s">
        <v>318</v>
      </c>
      <c r="G185" s="245"/>
      <c r="H185" s="248">
        <v>52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224</v>
      </c>
      <c r="AU185" s="254" t="s">
        <v>116</v>
      </c>
      <c r="AV185" s="14" t="s">
        <v>83</v>
      </c>
      <c r="AW185" s="14" t="s">
        <v>35</v>
      </c>
      <c r="AX185" s="14" t="s">
        <v>74</v>
      </c>
      <c r="AY185" s="254" t="s">
        <v>209</v>
      </c>
    </row>
    <row r="186" spans="1:51" s="13" customFormat="1" ht="12">
      <c r="A186" s="13"/>
      <c r="B186" s="233"/>
      <c r="C186" s="234"/>
      <c r="D186" s="235" t="s">
        <v>224</v>
      </c>
      <c r="E186" s="236" t="s">
        <v>19</v>
      </c>
      <c r="F186" s="237" t="s">
        <v>319</v>
      </c>
      <c r="G186" s="234"/>
      <c r="H186" s="236" t="s">
        <v>19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224</v>
      </c>
      <c r="AU186" s="243" t="s">
        <v>116</v>
      </c>
      <c r="AV186" s="13" t="s">
        <v>81</v>
      </c>
      <c r="AW186" s="13" t="s">
        <v>35</v>
      </c>
      <c r="AX186" s="13" t="s">
        <v>74</v>
      </c>
      <c r="AY186" s="243" t="s">
        <v>209</v>
      </c>
    </row>
    <row r="187" spans="1:51" s="14" customFormat="1" ht="12">
      <c r="A187" s="14"/>
      <c r="B187" s="244"/>
      <c r="C187" s="245"/>
      <c r="D187" s="235" t="s">
        <v>224</v>
      </c>
      <c r="E187" s="246" t="s">
        <v>19</v>
      </c>
      <c r="F187" s="247" t="s">
        <v>320</v>
      </c>
      <c r="G187" s="245"/>
      <c r="H187" s="248">
        <v>27.6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224</v>
      </c>
      <c r="AU187" s="254" t="s">
        <v>116</v>
      </c>
      <c r="AV187" s="14" t="s">
        <v>83</v>
      </c>
      <c r="AW187" s="14" t="s">
        <v>35</v>
      </c>
      <c r="AX187" s="14" t="s">
        <v>74</v>
      </c>
      <c r="AY187" s="254" t="s">
        <v>209</v>
      </c>
    </row>
    <row r="188" spans="1:51" s="15" customFormat="1" ht="12">
      <c r="A188" s="15"/>
      <c r="B188" s="255"/>
      <c r="C188" s="256"/>
      <c r="D188" s="235" t="s">
        <v>224</v>
      </c>
      <c r="E188" s="257" t="s">
        <v>19</v>
      </c>
      <c r="F188" s="258" t="s">
        <v>226</v>
      </c>
      <c r="G188" s="256"/>
      <c r="H188" s="259">
        <v>81.28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224</v>
      </c>
      <c r="AU188" s="265" t="s">
        <v>116</v>
      </c>
      <c r="AV188" s="15" t="s">
        <v>215</v>
      </c>
      <c r="AW188" s="15" t="s">
        <v>35</v>
      </c>
      <c r="AX188" s="15" t="s">
        <v>81</v>
      </c>
      <c r="AY188" s="265" t="s">
        <v>209</v>
      </c>
    </row>
    <row r="189" spans="1:65" s="2" customFormat="1" ht="37.8" customHeight="1">
      <c r="A189" s="40"/>
      <c r="B189" s="41"/>
      <c r="C189" s="215" t="s">
        <v>321</v>
      </c>
      <c r="D189" s="215" t="s">
        <v>211</v>
      </c>
      <c r="E189" s="216" t="s">
        <v>322</v>
      </c>
      <c r="F189" s="217" t="s">
        <v>323</v>
      </c>
      <c r="G189" s="218" t="s">
        <v>102</v>
      </c>
      <c r="H189" s="219">
        <v>8.786</v>
      </c>
      <c r="I189" s="220"/>
      <c r="J189" s="221">
        <f>ROUND(I189*H189,2)</f>
        <v>0</v>
      </c>
      <c r="K189" s="217" t="s">
        <v>220</v>
      </c>
      <c r="L189" s="46"/>
      <c r="M189" s="222" t="s">
        <v>19</v>
      </c>
      <c r="N189" s="223" t="s">
        <v>45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215</v>
      </c>
      <c r="AT189" s="226" t="s">
        <v>211</v>
      </c>
      <c r="AU189" s="226" t="s">
        <v>116</v>
      </c>
      <c r="AY189" s="19" t="s">
        <v>209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215</v>
      </c>
      <c r="BM189" s="226" t="s">
        <v>324</v>
      </c>
    </row>
    <row r="190" spans="1:47" s="2" customFormat="1" ht="12">
      <c r="A190" s="40"/>
      <c r="B190" s="41"/>
      <c r="C190" s="42"/>
      <c r="D190" s="228" t="s">
        <v>222</v>
      </c>
      <c r="E190" s="42"/>
      <c r="F190" s="229" t="s">
        <v>325</v>
      </c>
      <c r="G190" s="42"/>
      <c r="H190" s="42"/>
      <c r="I190" s="230"/>
      <c r="J190" s="42"/>
      <c r="K190" s="42"/>
      <c r="L190" s="46"/>
      <c r="M190" s="231"/>
      <c r="N190" s="23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222</v>
      </c>
      <c r="AU190" s="19" t="s">
        <v>116</v>
      </c>
    </row>
    <row r="191" spans="1:51" s="13" customFormat="1" ht="12">
      <c r="A191" s="13"/>
      <c r="B191" s="233"/>
      <c r="C191" s="234"/>
      <c r="D191" s="235" t="s">
        <v>224</v>
      </c>
      <c r="E191" s="236" t="s">
        <v>19</v>
      </c>
      <c r="F191" s="237" t="s">
        <v>304</v>
      </c>
      <c r="G191" s="234"/>
      <c r="H191" s="236" t="s">
        <v>19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224</v>
      </c>
      <c r="AU191" s="243" t="s">
        <v>116</v>
      </c>
      <c r="AV191" s="13" t="s">
        <v>81</v>
      </c>
      <c r="AW191" s="13" t="s">
        <v>35</v>
      </c>
      <c r="AX191" s="13" t="s">
        <v>74</v>
      </c>
      <c r="AY191" s="243" t="s">
        <v>209</v>
      </c>
    </row>
    <row r="192" spans="1:51" s="14" customFormat="1" ht="12">
      <c r="A192" s="14"/>
      <c r="B192" s="244"/>
      <c r="C192" s="245"/>
      <c r="D192" s="235" t="s">
        <v>224</v>
      </c>
      <c r="E192" s="246" t="s">
        <v>19</v>
      </c>
      <c r="F192" s="247" t="s">
        <v>305</v>
      </c>
      <c r="G192" s="245"/>
      <c r="H192" s="248">
        <v>5.52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224</v>
      </c>
      <c r="AU192" s="254" t="s">
        <v>116</v>
      </c>
      <c r="AV192" s="14" t="s">
        <v>83</v>
      </c>
      <c r="AW192" s="14" t="s">
        <v>35</v>
      </c>
      <c r="AX192" s="14" t="s">
        <v>74</v>
      </c>
      <c r="AY192" s="254" t="s">
        <v>209</v>
      </c>
    </row>
    <row r="193" spans="1:51" s="14" customFormat="1" ht="12">
      <c r="A193" s="14"/>
      <c r="B193" s="244"/>
      <c r="C193" s="245"/>
      <c r="D193" s="235" t="s">
        <v>224</v>
      </c>
      <c r="E193" s="246" t="s">
        <v>19</v>
      </c>
      <c r="F193" s="247" t="s">
        <v>306</v>
      </c>
      <c r="G193" s="245"/>
      <c r="H193" s="248">
        <v>3.266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224</v>
      </c>
      <c r="AU193" s="254" t="s">
        <v>116</v>
      </c>
      <c r="AV193" s="14" t="s">
        <v>83</v>
      </c>
      <c r="AW193" s="14" t="s">
        <v>35</v>
      </c>
      <c r="AX193" s="14" t="s">
        <v>74</v>
      </c>
      <c r="AY193" s="254" t="s">
        <v>209</v>
      </c>
    </row>
    <row r="194" spans="1:51" s="15" customFormat="1" ht="12">
      <c r="A194" s="15"/>
      <c r="B194" s="255"/>
      <c r="C194" s="256"/>
      <c r="D194" s="235" t="s">
        <v>224</v>
      </c>
      <c r="E194" s="257" t="s">
        <v>19</v>
      </c>
      <c r="F194" s="258" t="s">
        <v>226</v>
      </c>
      <c r="G194" s="256"/>
      <c r="H194" s="259">
        <v>8.786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224</v>
      </c>
      <c r="AU194" s="265" t="s">
        <v>116</v>
      </c>
      <c r="AV194" s="15" t="s">
        <v>215</v>
      </c>
      <c r="AW194" s="15" t="s">
        <v>35</v>
      </c>
      <c r="AX194" s="15" t="s">
        <v>81</v>
      </c>
      <c r="AY194" s="265" t="s">
        <v>209</v>
      </c>
    </row>
    <row r="195" spans="1:63" s="12" customFormat="1" ht="20.85" customHeight="1">
      <c r="A195" s="12"/>
      <c r="B195" s="199"/>
      <c r="C195" s="200"/>
      <c r="D195" s="201" t="s">
        <v>73</v>
      </c>
      <c r="E195" s="213" t="s">
        <v>326</v>
      </c>
      <c r="F195" s="213" t="s">
        <v>327</v>
      </c>
      <c r="G195" s="200"/>
      <c r="H195" s="200"/>
      <c r="I195" s="203"/>
      <c r="J195" s="214">
        <f>BK195</f>
        <v>0</v>
      </c>
      <c r="K195" s="200"/>
      <c r="L195" s="205"/>
      <c r="M195" s="206"/>
      <c r="N195" s="207"/>
      <c r="O195" s="207"/>
      <c r="P195" s="208">
        <f>SUM(P196:P222)</f>
        <v>0</v>
      </c>
      <c r="Q195" s="207"/>
      <c r="R195" s="208">
        <f>SUM(R196:R222)</f>
        <v>10.7695058</v>
      </c>
      <c r="S195" s="207"/>
      <c r="T195" s="209">
        <f>SUM(T196:T222)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0" t="s">
        <v>81</v>
      </c>
      <c r="AT195" s="211" t="s">
        <v>73</v>
      </c>
      <c r="AU195" s="211" t="s">
        <v>83</v>
      </c>
      <c r="AY195" s="210" t="s">
        <v>209</v>
      </c>
      <c r="BK195" s="212">
        <f>SUM(BK196:BK222)</f>
        <v>0</v>
      </c>
    </row>
    <row r="196" spans="1:65" s="2" customFormat="1" ht="33" customHeight="1">
      <c r="A196" s="40"/>
      <c r="B196" s="41"/>
      <c r="C196" s="215" t="s">
        <v>328</v>
      </c>
      <c r="D196" s="215" t="s">
        <v>211</v>
      </c>
      <c r="E196" s="216" t="s">
        <v>329</v>
      </c>
      <c r="F196" s="217" t="s">
        <v>330</v>
      </c>
      <c r="G196" s="218" t="s">
        <v>331</v>
      </c>
      <c r="H196" s="219">
        <v>4.422</v>
      </c>
      <c r="I196" s="220"/>
      <c r="J196" s="221">
        <f>ROUND(I196*H196,2)</f>
        <v>0</v>
      </c>
      <c r="K196" s="217" t="s">
        <v>220</v>
      </c>
      <c r="L196" s="46"/>
      <c r="M196" s="222" t="s">
        <v>19</v>
      </c>
      <c r="N196" s="223" t="s">
        <v>45</v>
      </c>
      <c r="O196" s="86"/>
      <c r="P196" s="224">
        <f>O196*H196</f>
        <v>0</v>
      </c>
      <c r="Q196" s="224">
        <v>2.30102</v>
      </c>
      <c r="R196" s="224">
        <f>Q196*H196</f>
        <v>10.17511044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215</v>
      </c>
      <c r="AT196" s="226" t="s">
        <v>211</v>
      </c>
      <c r="AU196" s="226" t="s">
        <v>116</v>
      </c>
      <c r="AY196" s="19" t="s">
        <v>209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81</v>
      </c>
      <c r="BK196" s="227">
        <f>ROUND(I196*H196,2)</f>
        <v>0</v>
      </c>
      <c r="BL196" s="19" t="s">
        <v>215</v>
      </c>
      <c r="BM196" s="226" t="s">
        <v>332</v>
      </c>
    </row>
    <row r="197" spans="1:47" s="2" customFormat="1" ht="12">
      <c r="A197" s="40"/>
      <c r="B197" s="41"/>
      <c r="C197" s="42"/>
      <c r="D197" s="228" t="s">
        <v>222</v>
      </c>
      <c r="E197" s="42"/>
      <c r="F197" s="229" t="s">
        <v>333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222</v>
      </c>
      <c r="AU197" s="19" t="s">
        <v>116</v>
      </c>
    </row>
    <row r="198" spans="1:51" s="14" customFormat="1" ht="12">
      <c r="A198" s="14"/>
      <c r="B198" s="244"/>
      <c r="C198" s="245"/>
      <c r="D198" s="235" t="s">
        <v>224</v>
      </c>
      <c r="E198" s="246" t="s">
        <v>19</v>
      </c>
      <c r="F198" s="247" t="s">
        <v>334</v>
      </c>
      <c r="G198" s="245"/>
      <c r="H198" s="248">
        <v>2.01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224</v>
      </c>
      <c r="AU198" s="254" t="s">
        <v>116</v>
      </c>
      <c r="AV198" s="14" t="s">
        <v>83</v>
      </c>
      <c r="AW198" s="14" t="s">
        <v>35</v>
      </c>
      <c r="AX198" s="14" t="s">
        <v>74</v>
      </c>
      <c r="AY198" s="254" t="s">
        <v>209</v>
      </c>
    </row>
    <row r="199" spans="1:51" s="14" customFormat="1" ht="12">
      <c r="A199" s="14"/>
      <c r="B199" s="244"/>
      <c r="C199" s="245"/>
      <c r="D199" s="235" t="s">
        <v>224</v>
      </c>
      <c r="E199" s="246" t="s">
        <v>19</v>
      </c>
      <c r="F199" s="247" t="s">
        <v>335</v>
      </c>
      <c r="G199" s="245"/>
      <c r="H199" s="248">
        <v>2.412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224</v>
      </c>
      <c r="AU199" s="254" t="s">
        <v>116</v>
      </c>
      <c r="AV199" s="14" t="s">
        <v>83</v>
      </c>
      <c r="AW199" s="14" t="s">
        <v>35</v>
      </c>
      <c r="AX199" s="14" t="s">
        <v>74</v>
      </c>
      <c r="AY199" s="254" t="s">
        <v>209</v>
      </c>
    </row>
    <row r="200" spans="1:51" s="15" customFormat="1" ht="12">
      <c r="A200" s="15"/>
      <c r="B200" s="255"/>
      <c r="C200" s="256"/>
      <c r="D200" s="235" t="s">
        <v>224</v>
      </c>
      <c r="E200" s="257" t="s">
        <v>19</v>
      </c>
      <c r="F200" s="258" t="s">
        <v>226</v>
      </c>
      <c r="G200" s="256"/>
      <c r="H200" s="259">
        <v>4.422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224</v>
      </c>
      <c r="AU200" s="265" t="s">
        <v>116</v>
      </c>
      <c r="AV200" s="15" t="s">
        <v>215</v>
      </c>
      <c r="AW200" s="15" t="s">
        <v>35</v>
      </c>
      <c r="AX200" s="15" t="s">
        <v>81</v>
      </c>
      <c r="AY200" s="265" t="s">
        <v>209</v>
      </c>
    </row>
    <row r="201" spans="1:65" s="2" customFormat="1" ht="33" customHeight="1">
      <c r="A201" s="40"/>
      <c r="B201" s="41"/>
      <c r="C201" s="215" t="s">
        <v>336</v>
      </c>
      <c r="D201" s="215" t="s">
        <v>211</v>
      </c>
      <c r="E201" s="216" t="s">
        <v>337</v>
      </c>
      <c r="F201" s="217" t="s">
        <v>338</v>
      </c>
      <c r="G201" s="218" t="s">
        <v>331</v>
      </c>
      <c r="H201" s="219">
        <v>4.422</v>
      </c>
      <c r="I201" s="220"/>
      <c r="J201" s="221">
        <f>ROUND(I201*H201,2)</f>
        <v>0</v>
      </c>
      <c r="K201" s="217" t="s">
        <v>220</v>
      </c>
      <c r="L201" s="46"/>
      <c r="M201" s="222" t="s">
        <v>19</v>
      </c>
      <c r="N201" s="223" t="s">
        <v>45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215</v>
      </c>
      <c r="AT201" s="226" t="s">
        <v>211</v>
      </c>
      <c r="AU201" s="226" t="s">
        <v>116</v>
      </c>
      <c r="AY201" s="19" t="s">
        <v>209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81</v>
      </c>
      <c r="BK201" s="227">
        <f>ROUND(I201*H201,2)</f>
        <v>0</v>
      </c>
      <c r="BL201" s="19" t="s">
        <v>215</v>
      </c>
      <c r="BM201" s="226" t="s">
        <v>339</v>
      </c>
    </row>
    <row r="202" spans="1:47" s="2" customFormat="1" ht="12">
      <c r="A202" s="40"/>
      <c r="B202" s="41"/>
      <c r="C202" s="42"/>
      <c r="D202" s="228" t="s">
        <v>222</v>
      </c>
      <c r="E202" s="42"/>
      <c r="F202" s="229" t="s">
        <v>340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222</v>
      </c>
      <c r="AU202" s="19" t="s">
        <v>116</v>
      </c>
    </row>
    <row r="203" spans="1:51" s="14" customFormat="1" ht="12">
      <c r="A203" s="14"/>
      <c r="B203" s="244"/>
      <c r="C203" s="245"/>
      <c r="D203" s="235" t="s">
        <v>224</v>
      </c>
      <c r="E203" s="246" t="s">
        <v>19</v>
      </c>
      <c r="F203" s="247" t="s">
        <v>334</v>
      </c>
      <c r="G203" s="245"/>
      <c r="H203" s="248">
        <v>2.01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224</v>
      </c>
      <c r="AU203" s="254" t="s">
        <v>116</v>
      </c>
      <c r="AV203" s="14" t="s">
        <v>83</v>
      </c>
      <c r="AW203" s="14" t="s">
        <v>35</v>
      </c>
      <c r="AX203" s="14" t="s">
        <v>74</v>
      </c>
      <c r="AY203" s="254" t="s">
        <v>209</v>
      </c>
    </row>
    <row r="204" spans="1:51" s="14" customFormat="1" ht="12">
      <c r="A204" s="14"/>
      <c r="B204" s="244"/>
      <c r="C204" s="245"/>
      <c r="D204" s="235" t="s">
        <v>224</v>
      </c>
      <c r="E204" s="246" t="s">
        <v>19</v>
      </c>
      <c r="F204" s="247" t="s">
        <v>335</v>
      </c>
      <c r="G204" s="245"/>
      <c r="H204" s="248">
        <v>2.412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224</v>
      </c>
      <c r="AU204" s="254" t="s">
        <v>116</v>
      </c>
      <c r="AV204" s="14" t="s">
        <v>83</v>
      </c>
      <c r="AW204" s="14" t="s">
        <v>35</v>
      </c>
      <c r="AX204" s="14" t="s">
        <v>74</v>
      </c>
      <c r="AY204" s="254" t="s">
        <v>209</v>
      </c>
    </row>
    <row r="205" spans="1:51" s="15" customFormat="1" ht="12">
      <c r="A205" s="15"/>
      <c r="B205" s="255"/>
      <c r="C205" s="256"/>
      <c r="D205" s="235" t="s">
        <v>224</v>
      </c>
      <c r="E205" s="257" t="s">
        <v>19</v>
      </c>
      <c r="F205" s="258" t="s">
        <v>226</v>
      </c>
      <c r="G205" s="256"/>
      <c r="H205" s="259">
        <v>4.422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5" t="s">
        <v>224</v>
      </c>
      <c r="AU205" s="265" t="s">
        <v>116</v>
      </c>
      <c r="AV205" s="15" t="s">
        <v>215</v>
      </c>
      <c r="AW205" s="15" t="s">
        <v>35</v>
      </c>
      <c r="AX205" s="15" t="s">
        <v>81</v>
      </c>
      <c r="AY205" s="265" t="s">
        <v>209</v>
      </c>
    </row>
    <row r="206" spans="1:65" s="2" customFormat="1" ht="21.75" customHeight="1">
      <c r="A206" s="40"/>
      <c r="B206" s="41"/>
      <c r="C206" s="215" t="s">
        <v>98</v>
      </c>
      <c r="D206" s="215" t="s">
        <v>211</v>
      </c>
      <c r="E206" s="216" t="s">
        <v>341</v>
      </c>
      <c r="F206" s="217" t="s">
        <v>342</v>
      </c>
      <c r="G206" s="218" t="s">
        <v>343</v>
      </c>
      <c r="H206" s="219">
        <v>0.168</v>
      </c>
      <c r="I206" s="220"/>
      <c r="J206" s="221">
        <f>ROUND(I206*H206,2)</f>
        <v>0</v>
      </c>
      <c r="K206" s="217" t="s">
        <v>220</v>
      </c>
      <c r="L206" s="46"/>
      <c r="M206" s="222" t="s">
        <v>19</v>
      </c>
      <c r="N206" s="223" t="s">
        <v>45</v>
      </c>
      <c r="O206" s="86"/>
      <c r="P206" s="224">
        <f>O206*H206</f>
        <v>0</v>
      </c>
      <c r="Q206" s="224">
        <v>1.06277</v>
      </c>
      <c r="R206" s="224">
        <f>Q206*H206</f>
        <v>0.17854536000000001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215</v>
      </c>
      <c r="AT206" s="226" t="s">
        <v>211</v>
      </c>
      <c r="AU206" s="226" t="s">
        <v>116</v>
      </c>
      <c r="AY206" s="19" t="s">
        <v>209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81</v>
      </c>
      <c r="BK206" s="227">
        <f>ROUND(I206*H206,2)</f>
        <v>0</v>
      </c>
      <c r="BL206" s="19" t="s">
        <v>215</v>
      </c>
      <c r="BM206" s="226" t="s">
        <v>344</v>
      </c>
    </row>
    <row r="207" spans="1:47" s="2" customFormat="1" ht="12">
      <c r="A207" s="40"/>
      <c r="B207" s="41"/>
      <c r="C207" s="42"/>
      <c r="D207" s="228" t="s">
        <v>222</v>
      </c>
      <c r="E207" s="42"/>
      <c r="F207" s="229" t="s">
        <v>345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222</v>
      </c>
      <c r="AU207" s="19" t="s">
        <v>116</v>
      </c>
    </row>
    <row r="208" spans="1:51" s="14" customFormat="1" ht="12">
      <c r="A208" s="14"/>
      <c r="B208" s="244"/>
      <c r="C208" s="245"/>
      <c r="D208" s="235" t="s">
        <v>224</v>
      </c>
      <c r="E208" s="246" t="s">
        <v>19</v>
      </c>
      <c r="F208" s="247" t="s">
        <v>346</v>
      </c>
      <c r="G208" s="245"/>
      <c r="H208" s="248">
        <v>0.084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224</v>
      </c>
      <c r="AU208" s="254" t="s">
        <v>116</v>
      </c>
      <c r="AV208" s="14" t="s">
        <v>83</v>
      </c>
      <c r="AW208" s="14" t="s">
        <v>35</v>
      </c>
      <c r="AX208" s="14" t="s">
        <v>74</v>
      </c>
      <c r="AY208" s="254" t="s">
        <v>209</v>
      </c>
    </row>
    <row r="209" spans="1:51" s="14" customFormat="1" ht="12">
      <c r="A209" s="14"/>
      <c r="B209" s="244"/>
      <c r="C209" s="245"/>
      <c r="D209" s="235" t="s">
        <v>224</v>
      </c>
      <c r="E209" s="246" t="s">
        <v>19</v>
      </c>
      <c r="F209" s="247" t="s">
        <v>346</v>
      </c>
      <c r="G209" s="245"/>
      <c r="H209" s="248">
        <v>0.084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224</v>
      </c>
      <c r="AU209" s="254" t="s">
        <v>116</v>
      </c>
      <c r="AV209" s="14" t="s">
        <v>83</v>
      </c>
      <c r="AW209" s="14" t="s">
        <v>35</v>
      </c>
      <c r="AX209" s="14" t="s">
        <v>74</v>
      </c>
      <c r="AY209" s="254" t="s">
        <v>209</v>
      </c>
    </row>
    <row r="210" spans="1:51" s="15" customFormat="1" ht="12">
      <c r="A210" s="15"/>
      <c r="B210" s="255"/>
      <c r="C210" s="256"/>
      <c r="D210" s="235" t="s">
        <v>224</v>
      </c>
      <c r="E210" s="257" t="s">
        <v>19</v>
      </c>
      <c r="F210" s="258" t="s">
        <v>226</v>
      </c>
      <c r="G210" s="256"/>
      <c r="H210" s="259">
        <v>0.168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5" t="s">
        <v>224</v>
      </c>
      <c r="AU210" s="265" t="s">
        <v>116</v>
      </c>
      <c r="AV210" s="15" t="s">
        <v>215</v>
      </c>
      <c r="AW210" s="15" t="s">
        <v>35</v>
      </c>
      <c r="AX210" s="15" t="s">
        <v>81</v>
      </c>
      <c r="AY210" s="265" t="s">
        <v>209</v>
      </c>
    </row>
    <row r="211" spans="1:65" s="2" customFormat="1" ht="24.15" customHeight="1">
      <c r="A211" s="40"/>
      <c r="B211" s="41"/>
      <c r="C211" s="215" t="s">
        <v>7</v>
      </c>
      <c r="D211" s="215" t="s">
        <v>211</v>
      </c>
      <c r="E211" s="216" t="s">
        <v>347</v>
      </c>
      <c r="F211" s="217" t="s">
        <v>348</v>
      </c>
      <c r="G211" s="218" t="s">
        <v>102</v>
      </c>
      <c r="H211" s="219">
        <v>40.2</v>
      </c>
      <c r="I211" s="220"/>
      <c r="J211" s="221">
        <f>ROUND(I211*H211,2)</f>
        <v>0</v>
      </c>
      <c r="K211" s="217" t="s">
        <v>220</v>
      </c>
      <c r="L211" s="46"/>
      <c r="M211" s="222" t="s">
        <v>19</v>
      </c>
      <c r="N211" s="223" t="s">
        <v>45</v>
      </c>
      <c r="O211" s="86"/>
      <c r="P211" s="224">
        <f>O211*H211</f>
        <v>0</v>
      </c>
      <c r="Q211" s="224">
        <v>0.0102</v>
      </c>
      <c r="R211" s="224">
        <f>Q211*H211</f>
        <v>0.41004000000000007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215</v>
      </c>
      <c r="AT211" s="226" t="s">
        <v>211</v>
      </c>
      <c r="AU211" s="226" t="s">
        <v>116</v>
      </c>
      <c r="AY211" s="19" t="s">
        <v>209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81</v>
      </c>
      <c r="BK211" s="227">
        <f>ROUND(I211*H211,2)</f>
        <v>0</v>
      </c>
      <c r="BL211" s="19" t="s">
        <v>215</v>
      </c>
      <c r="BM211" s="226" t="s">
        <v>349</v>
      </c>
    </row>
    <row r="212" spans="1:47" s="2" customFormat="1" ht="12">
      <c r="A212" s="40"/>
      <c r="B212" s="41"/>
      <c r="C212" s="42"/>
      <c r="D212" s="228" t="s">
        <v>222</v>
      </c>
      <c r="E212" s="42"/>
      <c r="F212" s="229" t="s">
        <v>350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222</v>
      </c>
      <c r="AU212" s="19" t="s">
        <v>116</v>
      </c>
    </row>
    <row r="213" spans="1:51" s="14" customFormat="1" ht="12">
      <c r="A213" s="14"/>
      <c r="B213" s="244"/>
      <c r="C213" s="245"/>
      <c r="D213" s="235" t="s">
        <v>224</v>
      </c>
      <c r="E213" s="246" t="s">
        <v>19</v>
      </c>
      <c r="F213" s="247" t="s">
        <v>114</v>
      </c>
      <c r="G213" s="245"/>
      <c r="H213" s="248">
        <v>40.2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224</v>
      </c>
      <c r="AU213" s="254" t="s">
        <v>116</v>
      </c>
      <c r="AV213" s="14" t="s">
        <v>83</v>
      </c>
      <c r="AW213" s="14" t="s">
        <v>35</v>
      </c>
      <c r="AX213" s="14" t="s">
        <v>81</v>
      </c>
      <c r="AY213" s="254" t="s">
        <v>209</v>
      </c>
    </row>
    <row r="214" spans="1:65" s="2" customFormat="1" ht="24.15" customHeight="1">
      <c r="A214" s="40"/>
      <c r="B214" s="41"/>
      <c r="C214" s="215" t="s">
        <v>351</v>
      </c>
      <c r="D214" s="215" t="s">
        <v>211</v>
      </c>
      <c r="E214" s="216" t="s">
        <v>352</v>
      </c>
      <c r="F214" s="217" t="s">
        <v>353</v>
      </c>
      <c r="G214" s="218" t="s">
        <v>102</v>
      </c>
      <c r="H214" s="219">
        <v>40.2</v>
      </c>
      <c r="I214" s="220"/>
      <c r="J214" s="221">
        <f>ROUND(I214*H214,2)</f>
        <v>0</v>
      </c>
      <c r="K214" s="217" t="s">
        <v>220</v>
      </c>
      <c r="L214" s="46"/>
      <c r="M214" s="222" t="s">
        <v>19</v>
      </c>
      <c r="N214" s="223" t="s">
        <v>45</v>
      </c>
      <c r="O214" s="86"/>
      <c r="P214" s="224">
        <f>O214*H214</f>
        <v>0</v>
      </c>
      <c r="Q214" s="224">
        <v>0.00013</v>
      </c>
      <c r="R214" s="224">
        <f>Q214*H214</f>
        <v>0.005226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215</v>
      </c>
      <c r="AT214" s="226" t="s">
        <v>211</v>
      </c>
      <c r="AU214" s="226" t="s">
        <v>116</v>
      </c>
      <c r="AY214" s="19" t="s">
        <v>209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81</v>
      </c>
      <c r="BK214" s="227">
        <f>ROUND(I214*H214,2)</f>
        <v>0</v>
      </c>
      <c r="BL214" s="19" t="s">
        <v>215</v>
      </c>
      <c r="BM214" s="226" t="s">
        <v>354</v>
      </c>
    </row>
    <row r="215" spans="1:47" s="2" customFormat="1" ht="12">
      <c r="A215" s="40"/>
      <c r="B215" s="41"/>
      <c r="C215" s="42"/>
      <c r="D215" s="228" t="s">
        <v>222</v>
      </c>
      <c r="E215" s="42"/>
      <c r="F215" s="229" t="s">
        <v>355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222</v>
      </c>
      <c r="AU215" s="19" t="s">
        <v>116</v>
      </c>
    </row>
    <row r="216" spans="1:51" s="14" customFormat="1" ht="12">
      <c r="A216" s="14"/>
      <c r="B216" s="244"/>
      <c r="C216" s="245"/>
      <c r="D216" s="235" t="s">
        <v>224</v>
      </c>
      <c r="E216" s="246" t="s">
        <v>19</v>
      </c>
      <c r="F216" s="247" t="s">
        <v>114</v>
      </c>
      <c r="G216" s="245"/>
      <c r="H216" s="248">
        <v>40.2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224</v>
      </c>
      <c r="AU216" s="254" t="s">
        <v>116</v>
      </c>
      <c r="AV216" s="14" t="s">
        <v>83</v>
      </c>
      <c r="AW216" s="14" t="s">
        <v>35</v>
      </c>
      <c r="AX216" s="14" t="s">
        <v>74</v>
      </c>
      <c r="AY216" s="254" t="s">
        <v>209</v>
      </c>
    </row>
    <row r="217" spans="1:51" s="15" customFormat="1" ht="12">
      <c r="A217" s="15"/>
      <c r="B217" s="255"/>
      <c r="C217" s="256"/>
      <c r="D217" s="235" t="s">
        <v>224</v>
      </c>
      <c r="E217" s="257" t="s">
        <v>19</v>
      </c>
      <c r="F217" s="258" t="s">
        <v>226</v>
      </c>
      <c r="G217" s="256"/>
      <c r="H217" s="259">
        <v>40.2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5" t="s">
        <v>224</v>
      </c>
      <c r="AU217" s="265" t="s">
        <v>116</v>
      </c>
      <c r="AV217" s="15" t="s">
        <v>215</v>
      </c>
      <c r="AW217" s="15" t="s">
        <v>35</v>
      </c>
      <c r="AX217" s="15" t="s">
        <v>81</v>
      </c>
      <c r="AY217" s="265" t="s">
        <v>209</v>
      </c>
    </row>
    <row r="218" spans="1:65" s="2" customFormat="1" ht="37.8" customHeight="1">
      <c r="A218" s="40"/>
      <c r="B218" s="41"/>
      <c r="C218" s="215" t="s">
        <v>356</v>
      </c>
      <c r="D218" s="215" t="s">
        <v>211</v>
      </c>
      <c r="E218" s="216" t="s">
        <v>357</v>
      </c>
      <c r="F218" s="217" t="s">
        <v>358</v>
      </c>
      <c r="G218" s="218" t="s">
        <v>97</v>
      </c>
      <c r="H218" s="219">
        <v>29.2</v>
      </c>
      <c r="I218" s="220"/>
      <c r="J218" s="221">
        <f>ROUND(I218*H218,2)</f>
        <v>0</v>
      </c>
      <c r="K218" s="217" t="s">
        <v>220</v>
      </c>
      <c r="L218" s="46"/>
      <c r="M218" s="222" t="s">
        <v>19</v>
      </c>
      <c r="N218" s="223" t="s">
        <v>45</v>
      </c>
      <c r="O218" s="86"/>
      <c r="P218" s="224">
        <f>O218*H218</f>
        <v>0</v>
      </c>
      <c r="Q218" s="224">
        <v>2E-05</v>
      </c>
      <c r="R218" s="224">
        <f>Q218*H218</f>
        <v>0.000584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215</v>
      </c>
      <c r="AT218" s="226" t="s">
        <v>211</v>
      </c>
      <c r="AU218" s="226" t="s">
        <v>116</v>
      </c>
      <c r="AY218" s="19" t="s">
        <v>209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81</v>
      </c>
      <c r="BK218" s="227">
        <f>ROUND(I218*H218,2)</f>
        <v>0</v>
      </c>
      <c r="BL218" s="19" t="s">
        <v>215</v>
      </c>
      <c r="BM218" s="226" t="s">
        <v>359</v>
      </c>
    </row>
    <row r="219" spans="1:47" s="2" customFormat="1" ht="12">
      <c r="A219" s="40"/>
      <c r="B219" s="41"/>
      <c r="C219" s="42"/>
      <c r="D219" s="228" t="s">
        <v>222</v>
      </c>
      <c r="E219" s="42"/>
      <c r="F219" s="229" t="s">
        <v>360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222</v>
      </c>
      <c r="AU219" s="19" t="s">
        <v>116</v>
      </c>
    </row>
    <row r="220" spans="1:51" s="13" customFormat="1" ht="12">
      <c r="A220" s="13"/>
      <c r="B220" s="233"/>
      <c r="C220" s="234"/>
      <c r="D220" s="235" t="s">
        <v>224</v>
      </c>
      <c r="E220" s="236" t="s">
        <v>19</v>
      </c>
      <c r="F220" s="237" t="s">
        <v>361</v>
      </c>
      <c r="G220" s="234"/>
      <c r="H220" s="236" t="s">
        <v>19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224</v>
      </c>
      <c r="AU220" s="243" t="s">
        <v>116</v>
      </c>
      <c r="AV220" s="13" t="s">
        <v>81</v>
      </c>
      <c r="AW220" s="13" t="s">
        <v>35</v>
      </c>
      <c r="AX220" s="13" t="s">
        <v>74</v>
      </c>
      <c r="AY220" s="243" t="s">
        <v>209</v>
      </c>
    </row>
    <row r="221" spans="1:51" s="14" customFormat="1" ht="12">
      <c r="A221" s="14"/>
      <c r="B221" s="244"/>
      <c r="C221" s="245"/>
      <c r="D221" s="235" t="s">
        <v>224</v>
      </c>
      <c r="E221" s="246" t="s">
        <v>19</v>
      </c>
      <c r="F221" s="247" t="s">
        <v>118</v>
      </c>
      <c r="G221" s="245"/>
      <c r="H221" s="248">
        <v>29.2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224</v>
      </c>
      <c r="AU221" s="254" t="s">
        <v>116</v>
      </c>
      <c r="AV221" s="14" t="s">
        <v>83</v>
      </c>
      <c r="AW221" s="14" t="s">
        <v>35</v>
      </c>
      <c r="AX221" s="14" t="s">
        <v>74</v>
      </c>
      <c r="AY221" s="254" t="s">
        <v>209</v>
      </c>
    </row>
    <row r="222" spans="1:51" s="15" customFormat="1" ht="12">
      <c r="A222" s="15"/>
      <c r="B222" s="255"/>
      <c r="C222" s="256"/>
      <c r="D222" s="235" t="s">
        <v>224</v>
      </c>
      <c r="E222" s="257" t="s">
        <v>19</v>
      </c>
      <c r="F222" s="258" t="s">
        <v>226</v>
      </c>
      <c r="G222" s="256"/>
      <c r="H222" s="259">
        <v>29.2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5" t="s">
        <v>224</v>
      </c>
      <c r="AU222" s="265" t="s">
        <v>116</v>
      </c>
      <c r="AV222" s="15" t="s">
        <v>215</v>
      </c>
      <c r="AW222" s="15" t="s">
        <v>35</v>
      </c>
      <c r="AX222" s="15" t="s">
        <v>81</v>
      </c>
      <c r="AY222" s="265" t="s">
        <v>209</v>
      </c>
    </row>
    <row r="223" spans="1:63" s="12" customFormat="1" ht="22.8" customHeight="1">
      <c r="A223" s="12"/>
      <c r="B223" s="199"/>
      <c r="C223" s="200"/>
      <c r="D223" s="201" t="s">
        <v>73</v>
      </c>
      <c r="E223" s="213" t="s">
        <v>263</v>
      </c>
      <c r="F223" s="213" t="s">
        <v>362</v>
      </c>
      <c r="G223" s="200"/>
      <c r="H223" s="200"/>
      <c r="I223" s="203"/>
      <c r="J223" s="214">
        <f>BK223</f>
        <v>0</v>
      </c>
      <c r="K223" s="200"/>
      <c r="L223" s="205"/>
      <c r="M223" s="206"/>
      <c r="N223" s="207"/>
      <c r="O223" s="207"/>
      <c r="P223" s="208">
        <f>P224+SUM(P225:P331)</f>
        <v>0</v>
      </c>
      <c r="Q223" s="207"/>
      <c r="R223" s="208">
        <f>R224+SUM(R225:R331)</f>
        <v>0.019178</v>
      </c>
      <c r="S223" s="207"/>
      <c r="T223" s="209">
        <f>T224+SUM(T225:T331)</f>
        <v>26.29886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0" t="s">
        <v>81</v>
      </c>
      <c r="AT223" s="211" t="s">
        <v>73</v>
      </c>
      <c r="AU223" s="211" t="s">
        <v>81</v>
      </c>
      <c r="AY223" s="210" t="s">
        <v>209</v>
      </c>
      <c r="BK223" s="212">
        <f>BK224+SUM(BK225:BK331)</f>
        <v>0</v>
      </c>
    </row>
    <row r="224" spans="1:65" s="2" customFormat="1" ht="37.8" customHeight="1">
      <c r="A224" s="40"/>
      <c r="B224" s="41"/>
      <c r="C224" s="215" t="s">
        <v>363</v>
      </c>
      <c r="D224" s="215" t="s">
        <v>211</v>
      </c>
      <c r="E224" s="216" t="s">
        <v>364</v>
      </c>
      <c r="F224" s="217" t="s">
        <v>365</v>
      </c>
      <c r="G224" s="218" t="s">
        <v>102</v>
      </c>
      <c r="H224" s="219">
        <v>40.2</v>
      </c>
      <c r="I224" s="220"/>
      <c r="J224" s="221">
        <f>ROUND(I224*H224,2)</f>
        <v>0</v>
      </c>
      <c r="K224" s="217" t="s">
        <v>220</v>
      </c>
      <c r="L224" s="46"/>
      <c r="M224" s="222" t="s">
        <v>19</v>
      </c>
      <c r="N224" s="223" t="s">
        <v>45</v>
      </c>
      <c r="O224" s="86"/>
      <c r="P224" s="224">
        <f>O224*H224</f>
        <v>0</v>
      </c>
      <c r="Q224" s="224">
        <v>4E-05</v>
      </c>
      <c r="R224" s="224">
        <f>Q224*H224</f>
        <v>0.0016080000000000003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215</v>
      </c>
      <c r="AT224" s="226" t="s">
        <v>211</v>
      </c>
      <c r="AU224" s="226" t="s">
        <v>83</v>
      </c>
      <c r="AY224" s="19" t="s">
        <v>209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81</v>
      </c>
      <c r="BK224" s="227">
        <f>ROUND(I224*H224,2)</f>
        <v>0</v>
      </c>
      <c r="BL224" s="19" t="s">
        <v>215</v>
      </c>
      <c r="BM224" s="226" t="s">
        <v>366</v>
      </c>
    </row>
    <row r="225" spans="1:47" s="2" customFormat="1" ht="12">
      <c r="A225" s="40"/>
      <c r="B225" s="41"/>
      <c r="C225" s="42"/>
      <c r="D225" s="228" t="s">
        <v>222</v>
      </c>
      <c r="E225" s="42"/>
      <c r="F225" s="229" t="s">
        <v>367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222</v>
      </c>
      <c r="AU225" s="19" t="s">
        <v>83</v>
      </c>
    </row>
    <row r="226" spans="1:65" s="2" customFormat="1" ht="24.15" customHeight="1">
      <c r="A226" s="40"/>
      <c r="B226" s="41"/>
      <c r="C226" s="215" t="s">
        <v>368</v>
      </c>
      <c r="D226" s="215" t="s">
        <v>211</v>
      </c>
      <c r="E226" s="216" t="s">
        <v>369</v>
      </c>
      <c r="F226" s="217" t="s">
        <v>370</v>
      </c>
      <c r="G226" s="218" t="s">
        <v>214</v>
      </c>
      <c r="H226" s="219">
        <v>1</v>
      </c>
      <c r="I226" s="220"/>
      <c r="J226" s="221">
        <f>ROUND(I226*H226,2)</f>
        <v>0</v>
      </c>
      <c r="K226" s="217" t="s">
        <v>220</v>
      </c>
      <c r="L226" s="46"/>
      <c r="M226" s="222" t="s">
        <v>19</v>
      </c>
      <c r="N226" s="223" t="s">
        <v>45</v>
      </c>
      <c r="O226" s="86"/>
      <c r="P226" s="224">
        <f>O226*H226</f>
        <v>0</v>
      </c>
      <c r="Q226" s="224">
        <v>0.00018</v>
      </c>
      <c r="R226" s="224">
        <f>Q226*H226</f>
        <v>0.00018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310</v>
      </c>
      <c r="AT226" s="226" t="s">
        <v>211</v>
      </c>
      <c r="AU226" s="226" t="s">
        <v>83</v>
      </c>
      <c r="AY226" s="19" t="s">
        <v>209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81</v>
      </c>
      <c r="BK226" s="227">
        <f>ROUND(I226*H226,2)</f>
        <v>0</v>
      </c>
      <c r="BL226" s="19" t="s">
        <v>310</v>
      </c>
      <c r="BM226" s="226" t="s">
        <v>371</v>
      </c>
    </row>
    <row r="227" spans="1:47" s="2" customFormat="1" ht="12">
      <c r="A227" s="40"/>
      <c r="B227" s="41"/>
      <c r="C227" s="42"/>
      <c r="D227" s="228" t="s">
        <v>222</v>
      </c>
      <c r="E227" s="42"/>
      <c r="F227" s="229" t="s">
        <v>372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222</v>
      </c>
      <c r="AU227" s="19" t="s">
        <v>83</v>
      </c>
    </row>
    <row r="228" spans="1:51" s="13" customFormat="1" ht="12">
      <c r="A228" s="13"/>
      <c r="B228" s="233"/>
      <c r="C228" s="234"/>
      <c r="D228" s="235" t="s">
        <v>224</v>
      </c>
      <c r="E228" s="236" t="s">
        <v>19</v>
      </c>
      <c r="F228" s="237" t="s">
        <v>373</v>
      </c>
      <c r="G228" s="234"/>
      <c r="H228" s="236" t="s">
        <v>19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224</v>
      </c>
      <c r="AU228" s="243" t="s">
        <v>83</v>
      </c>
      <c r="AV228" s="13" t="s">
        <v>81</v>
      </c>
      <c r="AW228" s="13" t="s">
        <v>35</v>
      </c>
      <c r="AX228" s="13" t="s">
        <v>74</v>
      </c>
      <c r="AY228" s="243" t="s">
        <v>209</v>
      </c>
    </row>
    <row r="229" spans="1:51" s="14" customFormat="1" ht="12">
      <c r="A229" s="14"/>
      <c r="B229" s="244"/>
      <c r="C229" s="245"/>
      <c r="D229" s="235" t="s">
        <v>224</v>
      </c>
      <c r="E229" s="246" t="s">
        <v>19</v>
      </c>
      <c r="F229" s="247" t="s">
        <v>81</v>
      </c>
      <c r="G229" s="245"/>
      <c r="H229" s="248">
        <v>1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224</v>
      </c>
      <c r="AU229" s="254" t="s">
        <v>83</v>
      </c>
      <c r="AV229" s="14" t="s">
        <v>83</v>
      </c>
      <c r="AW229" s="14" t="s">
        <v>35</v>
      </c>
      <c r="AX229" s="14" t="s">
        <v>74</v>
      </c>
      <c r="AY229" s="254" t="s">
        <v>209</v>
      </c>
    </row>
    <row r="230" spans="1:51" s="15" customFormat="1" ht="12">
      <c r="A230" s="15"/>
      <c r="B230" s="255"/>
      <c r="C230" s="256"/>
      <c r="D230" s="235" t="s">
        <v>224</v>
      </c>
      <c r="E230" s="257" t="s">
        <v>19</v>
      </c>
      <c r="F230" s="258" t="s">
        <v>226</v>
      </c>
      <c r="G230" s="256"/>
      <c r="H230" s="259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224</v>
      </c>
      <c r="AU230" s="265" t="s">
        <v>83</v>
      </c>
      <c r="AV230" s="15" t="s">
        <v>215</v>
      </c>
      <c r="AW230" s="15" t="s">
        <v>35</v>
      </c>
      <c r="AX230" s="15" t="s">
        <v>81</v>
      </c>
      <c r="AY230" s="265" t="s">
        <v>209</v>
      </c>
    </row>
    <row r="231" spans="1:65" s="2" customFormat="1" ht="16.5" customHeight="1">
      <c r="A231" s="40"/>
      <c r="B231" s="41"/>
      <c r="C231" s="266" t="s">
        <v>374</v>
      </c>
      <c r="D231" s="266" t="s">
        <v>375</v>
      </c>
      <c r="E231" s="267" t="s">
        <v>376</v>
      </c>
      <c r="F231" s="268" t="s">
        <v>377</v>
      </c>
      <c r="G231" s="269" t="s">
        <v>214</v>
      </c>
      <c r="H231" s="270">
        <v>1</v>
      </c>
      <c r="I231" s="271"/>
      <c r="J231" s="272">
        <f>ROUND(I231*H231,2)</f>
        <v>0</v>
      </c>
      <c r="K231" s="268" t="s">
        <v>220</v>
      </c>
      <c r="L231" s="273"/>
      <c r="M231" s="274" t="s">
        <v>19</v>
      </c>
      <c r="N231" s="275" t="s">
        <v>45</v>
      </c>
      <c r="O231" s="86"/>
      <c r="P231" s="224">
        <f>O231*H231</f>
        <v>0</v>
      </c>
      <c r="Q231" s="224">
        <v>0.012</v>
      </c>
      <c r="R231" s="224">
        <f>Q231*H231</f>
        <v>0.012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378</v>
      </c>
      <c r="AT231" s="226" t="s">
        <v>375</v>
      </c>
      <c r="AU231" s="226" t="s">
        <v>83</v>
      </c>
      <c r="AY231" s="19" t="s">
        <v>209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81</v>
      </c>
      <c r="BK231" s="227">
        <f>ROUND(I231*H231,2)</f>
        <v>0</v>
      </c>
      <c r="BL231" s="19" t="s">
        <v>310</v>
      </c>
      <c r="BM231" s="226" t="s">
        <v>379</v>
      </c>
    </row>
    <row r="232" spans="1:65" s="2" customFormat="1" ht="33" customHeight="1">
      <c r="A232" s="40"/>
      <c r="B232" s="41"/>
      <c r="C232" s="215" t="s">
        <v>380</v>
      </c>
      <c r="D232" s="215" t="s">
        <v>211</v>
      </c>
      <c r="E232" s="216" t="s">
        <v>381</v>
      </c>
      <c r="F232" s="217" t="s">
        <v>382</v>
      </c>
      <c r="G232" s="218" t="s">
        <v>331</v>
      </c>
      <c r="H232" s="219">
        <v>2.814</v>
      </c>
      <c r="I232" s="220"/>
      <c r="J232" s="221">
        <f>ROUND(I232*H232,2)</f>
        <v>0</v>
      </c>
      <c r="K232" s="217" t="s">
        <v>220</v>
      </c>
      <c r="L232" s="46"/>
      <c r="M232" s="222" t="s">
        <v>19</v>
      </c>
      <c r="N232" s="223" t="s">
        <v>45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0.044</v>
      </c>
      <c r="T232" s="225">
        <f>S232*H232</f>
        <v>0.123816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215</v>
      </c>
      <c r="AT232" s="226" t="s">
        <v>211</v>
      </c>
      <c r="AU232" s="226" t="s">
        <v>83</v>
      </c>
      <c r="AY232" s="19" t="s">
        <v>209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81</v>
      </c>
      <c r="BK232" s="227">
        <f>ROUND(I232*H232,2)</f>
        <v>0</v>
      </c>
      <c r="BL232" s="19" t="s">
        <v>215</v>
      </c>
      <c r="BM232" s="226" t="s">
        <v>383</v>
      </c>
    </row>
    <row r="233" spans="1:47" s="2" customFormat="1" ht="12">
      <c r="A233" s="40"/>
      <c r="B233" s="41"/>
      <c r="C233" s="42"/>
      <c r="D233" s="228" t="s">
        <v>222</v>
      </c>
      <c r="E233" s="42"/>
      <c r="F233" s="229" t="s">
        <v>384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222</v>
      </c>
      <c r="AU233" s="19" t="s">
        <v>83</v>
      </c>
    </row>
    <row r="234" spans="1:51" s="14" customFormat="1" ht="12">
      <c r="A234" s="14"/>
      <c r="B234" s="244"/>
      <c r="C234" s="245"/>
      <c r="D234" s="235" t="s">
        <v>224</v>
      </c>
      <c r="E234" s="246" t="s">
        <v>19</v>
      </c>
      <c r="F234" s="247" t="s">
        <v>385</v>
      </c>
      <c r="G234" s="245"/>
      <c r="H234" s="248">
        <v>2.814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224</v>
      </c>
      <c r="AU234" s="254" t="s">
        <v>83</v>
      </c>
      <c r="AV234" s="14" t="s">
        <v>83</v>
      </c>
      <c r="AW234" s="14" t="s">
        <v>35</v>
      </c>
      <c r="AX234" s="14" t="s">
        <v>74</v>
      </c>
      <c r="AY234" s="254" t="s">
        <v>209</v>
      </c>
    </row>
    <row r="235" spans="1:51" s="15" customFormat="1" ht="12">
      <c r="A235" s="15"/>
      <c r="B235" s="255"/>
      <c r="C235" s="256"/>
      <c r="D235" s="235" t="s">
        <v>224</v>
      </c>
      <c r="E235" s="257" t="s">
        <v>19</v>
      </c>
      <c r="F235" s="258" t="s">
        <v>226</v>
      </c>
      <c r="G235" s="256"/>
      <c r="H235" s="259">
        <v>2.814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5" t="s">
        <v>224</v>
      </c>
      <c r="AU235" s="265" t="s">
        <v>83</v>
      </c>
      <c r="AV235" s="15" t="s">
        <v>215</v>
      </c>
      <c r="AW235" s="15" t="s">
        <v>35</v>
      </c>
      <c r="AX235" s="15" t="s">
        <v>81</v>
      </c>
      <c r="AY235" s="265" t="s">
        <v>209</v>
      </c>
    </row>
    <row r="236" spans="1:65" s="2" customFormat="1" ht="24.15" customHeight="1">
      <c r="A236" s="40"/>
      <c r="B236" s="41"/>
      <c r="C236" s="215" t="s">
        <v>386</v>
      </c>
      <c r="D236" s="215" t="s">
        <v>211</v>
      </c>
      <c r="E236" s="216" t="s">
        <v>387</v>
      </c>
      <c r="F236" s="217" t="s">
        <v>388</v>
      </c>
      <c r="G236" s="218" t="s">
        <v>331</v>
      </c>
      <c r="H236" s="219">
        <v>2.814</v>
      </c>
      <c r="I236" s="220"/>
      <c r="J236" s="221">
        <f>ROUND(I236*H236,2)</f>
        <v>0</v>
      </c>
      <c r="K236" s="217" t="s">
        <v>220</v>
      </c>
      <c r="L236" s="46"/>
      <c r="M236" s="222" t="s">
        <v>19</v>
      </c>
      <c r="N236" s="223" t="s">
        <v>45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2.2</v>
      </c>
      <c r="T236" s="225">
        <f>S236*H236</f>
        <v>6.1908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215</v>
      </c>
      <c r="AT236" s="226" t="s">
        <v>211</v>
      </c>
      <c r="AU236" s="226" t="s">
        <v>83</v>
      </c>
      <c r="AY236" s="19" t="s">
        <v>209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81</v>
      </c>
      <c r="BK236" s="227">
        <f>ROUND(I236*H236,2)</f>
        <v>0</v>
      </c>
      <c r="BL236" s="19" t="s">
        <v>215</v>
      </c>
      <c r="BM236" s="226" t="s">
        <v>389</v>
      </c>
    </row>
    <row r="237" spans="1:47" s="2" customFormat="1" ht="12">
      <c r="A237" s="40"/>
      <c r="B237" s="41"/>
      <c r="C237" s="42"/>
      <c r="D237" s="228" t="s">
        <v>222</v>
      </c>
      <c r="E237" s="42"/>
      <c r="F237" s="229" t="s">
        <v>390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222</v>
      </c>
      <c r="AU237" s="19" t="s">
        <v>83</v>
      </c>
    </row>
    <row r="238" spans="1:51" s="14" customFormat="1" ht="12">
      <c r="A238" s="14"/>
      <c r="B238" s="244"/>
      <c r="C238" s="245"/>
      <c r="D238" s="235" t="s">
        <v>224</v>
      </c>
      <c r="E238" s="246" t="s">
        <v>19</v>
      </c>
      <c r="F238" s="247" t="s">
        <v>385</v>
      </c>
      <c r="G238" s="245"/>
      <c r="H238" s="248">
        <v>2.814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224</v>
      </c>
      <c r="AU238" s="254" t="s">
        <v>83</v>
      </c>
      <c r="AV238" s="14" t="s">
        <v>83</v>
      </c>
      <c r="AW238" s="14" t="s">
        <v>35</v>
      </c>
      <c r="AX238" s="14" t="s">
        <v>74</v>
      </c>
      <c r="AY238" s="254" t="s">
        <v>209</v>
      </c>
    </row>
    <row r="239" spans="1:51" s="15" customFormat="1" ht="12">
      <c r="A239" s="15"/>
      <c r="B239" s="255"/>
      <c r="C239" s="256"/>
      <c r="D239" s="235" t="s">
        <v>224</v>
      </c>
      <c r="E239" s="257" t="s">
        <v>19</v>
      </c>
      <c r="F239" s="258" t="s">
        <v>226</v>
      </c>
      <c r="G239" s="256"/>
      <c r="H239" s="259">
        <v>2.814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5" t="s">
        <v>224</v>
      </c>
      <c r="AU239" s="265" t="s">
        <v>83</v>
      </c>
      <c r="AV239" s="15" t="s">
        <v>215</v>
      </c>
      <c r="AW239" s="15" t="s">
        <v>35</v>
      </c>
      <c r="AX239" s="15" t="s">
        <v>81</v>
      </c>
      <c r="AY239" s="265" t="s">
        <v>209</v>
      </c>
    </row>
    <row r="240" spans="1:65" s="2" customFormat="1" ht="33" customHeight="1">
      <c r="A240" s="40"/>
      <c r="B240" s="41"/>
      <c r="C240" s="215" t="s">
        <v>391</v>
      </c>
      <c r="D240" s="215" t="s">
        <v>211</v>
      </c>
      <c r="E240" s="216" t="s">
        <v>392</v>
      </c>
      <c r="F240" s="217" t="s">
        <v>393</v>
      </c>
      <c r="G240" s="218" t="s">
        <v>331</v>
      </c>
      <c r="H240" s="219">
        <v>6.432</v>
      </c>
      <c r="I240" s="220"/>
      <c r="J240" s="221">
        <f>ROUND(I240*H240,2)</f>
        <v>0</v>
      </c>
      <c r="K240" s="217" t="s">
        <v>220</v>
      </c>
      <c r="L240" s="46"/>
      <c r="M240" s="222" t="s">
        <v>19</v>
      </c>
      <c r="N240" s="223" t="s">
        <v>45</v>
      </c>
      <c r="O240" s="86"/>
      <c r="P240" s="224">
        <f>O240*H240</f>
        <v>0</v>
      </c>
      <c r="Q240" s="224">
        <v>0</v>
      </c>
      <c r="R240" s="224">
        <f>Q240*H240</f>
        <v>0</v>
      </c>
      <c r="S240" s="224">
        <v>1.4</v>
      </c>
      <c r="T240" s="225">
        <f>S240*H240</f>
        <v>9.0048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215</v>
      </c>
      <c r="AT240" s="226" t="s">
        <v>211</v>
      </c>
      <c r="AU240" s="226" t="s">
        <v>83</v>
      </c>
      <c r="AY240" s="19" t="s">
        <v>209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81</v>
      </c>
      <c r="BK240" s="227">
        <f>ROUND(I240*H240,2)</f>
        <v>0</v>
      </c>
      <c r="BL240" s="19" t="s">
        <v>215</v>
      </c>
      <c r="BM240" s="226" t="s">
        <v>394</v>
      </c>
    </row>
    <row r="241" spans="1:47" s="2" customFormat="1" ht="12">
      <c r="A241" s="40"/>
      <c r="B241" s="41"/>
      <c r="C241" s="42"/>
      <c r="D241" s="228" t="s">
        <v>222</v>
      </c>
      <c r="E241" s="42"/>
      <c r="F241" s="229" t="s">
        <v>395</v>
      </c>
      <c r="G241" s="42"/>
      <c r="H241" s="42"/>
      <c r="I241" s="230"/>
      <c r="J241" s="42"/>
      <c r="K241" s="42"/>
      <c r="L241" s="46"/>
      <c r="M241" s="231"/>
      <c r="N241" s="23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222</v>
      </c>
      <c r="AU241" s="19" t="s">
        <v>83</v>
      </c>
    </row>
    <row r="242" spans="1:51" s="14" customFormat="1" ht="12">
      <c r="A242" s="14"/>
      <c r="B242" s="244"/>
      <c r="C242" s="245"/>
      <c r="D242" s="235" t="s">
        <v>224</v>
      </c>
      <c r="E242" s="246" t="s">
        <v>19</v>
      </c>
      <c r="F242" s="247" t="s">
        <v>396</v>
      </c>
      <c r="G242" s="245"/>
      <c r="H242" s="248">
        <v>6.432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224</v>
      </c>
      <c r="AU242" s="254" t="s">
        <v>83</v>
      </c>
      <c r="AV242" s="14" t="s">
        <v>83</v>
      </c>
      <c r="AW242" s="14" t="s">
        <v>35</v>
      </c>
      <c r="AX242" s="14" t="s">
        <v>74</v>
      </c>
      <c r="AY242" s="254" t="s">
        <v>209</v>
      </c>
    </row>
    <row r="243" spans="1:51" s="15" customFormat="1" ht="12">
      <c r="A243" s="15"/>
      <c r="B243" s="255"/>
      <c r="C243" s="256"/>
      <c r="D243" s="235" t="s">
        <v>224</v>
      </c>
      <c r="E243" s="257" t="s">
        <v>19</v>
      </c>
      <c r="F243" s="258" t="s">
        <v>226</v>
      </c>
      <c r="G243" s="256"/>
      <c r="H243" s="259">
        <v>6.432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5" t="s">
        <v>224</v>
      </c>
      <c r="AU243" s="265" t="s">
        <v>83</v>
      </c>
      <c r="AV243" s="15" t="s">
        <v>215</v>
      </c>
      <c r="AW243" s="15" t="s">
        <v>35</v>
      </c>
      <c r="AX243" s="15" t="s">
        <v>81</v>
      </c>
      <c r="AY243" s="265" t="s">
        <v>209</v>
      </c>
    </row>
    <row r="244" spans="1:65" s="2" customFormat="1" ht="49.05" customHeight="1">
      <c r="A244" s="40"/>
      <c r="B244" s="41"/>
      <c r="C244" s="215" t="s">
        <v>378</v>
      </c>
      <c r="D244" s="215" t="s">
        <v>211</v>
      </c>
      <c r="E244" s="216" t="s">
        <v>397</v>
      </c>
      <c r="F244" s="217" t="s">
        <v>398</v>
      </c>
      <c r="G244" s="218" t="s">
        <v>102</v>
      </c>
      <c r="H244" s="219">
        <v>27.872</v>
      </c>
      <c r="I244" s="220"/>
      <c r="J244" s="221">
        <f>ROUND(I244*H244,2)</f>
        <v>0</v>
      </c>
      <c r="K244" s="217" t="s">
        <v>220</v>
      </c>
      <c r="L244" s="46"/>
      <c r="M244" s="222" t="s">
        <v>19</v>
      </c>
      <c r="N244" s="223" t="s">
        <v>45</v>
      </c>
      <c r="O244" s="86"/>
      <c r="P244" s="224">
        <f>O244*H244</f>
        <v>0</v>
      </c>
      <c r="Q244" s="224">
        <v>0</v>
      </c>
      <c r="R244" s="224">
        <f>Q244*H244</f>
        <v>0</v>
      </c>
      <c r="S244" s="224">
        <v>0.055</v>
      </c>
      <c r="T244" s="225">
        <f>S244*H244</f>
        <v>1.53296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215</v>
      </c>
      <c r="AT244" s="226" t="s">
        <v>211</v>
      </c>
      <c r="AU244" s="226" t="s">
        <v>83</v>
      </c>
      <c r="AY244" s="19" t="s">
        <v>209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81</v>
      </c>
      <c r="BK244" s="227">
        <f>ROUND(I244*H244,2)</f>
        <v>0</v>
      </c>
      <c r="BL244" s="19" t="s">
        <v>215</v>
      </c>
      <c r="BM244" s="226" t="s">
        <v>399</v>
      </c>
    </row>
    <row r="245" spans="1:47" s="2" customFormat="1" ht="12">
      <c r="A245" s="40"/>
      <c r="B245" s="41"/>
      <c r="C245" s="42"/>
      <c r="D245" s="228" t="s">
        <v>222</v>
      </c>
      <c r="E245" s="42"/>
      <c r="F245" s="229" t="s">
        <v>400</v>
      </c>
      <c r="G245" s="42"/>
      <c r="H245" s="42"/>
      <c r="I245" s="230"/>
      <c r="J245" s="42"/>
      <c r="K245" s="42"/>
      <c r="L245" s="46"/>
      <c r="M245" s="231"/>
      <c r="N245" s="23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222</v>
      </c>
      <c r="AU245" s="19" t="s">
        <v>83</v>
      </c>
    </row>
    <row r="246" spans="1:51" s="13" customFormat="1" ht="12">
      <c r="A246" s="13"/>
      <c r="B246" s="233"/>
      <c r="C246" s="234"/>
      <c r="D246" s="235" t="s">
        <v>224</v>
      </c>
      <c r="E246" s="236" t="s">
        <v>19</v>
      </c>
      <c r="F246" s="237" t="s">
        <v>401</v>
      </c>
      <c r="G246" s="234"/>
      <c r="H246" s="236" t="s">
        <v>19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224</v>
      </c>
      <c r="AU246" s="243" t="s">
        <v>83</v>
      </c>
      <c r="AV246" s="13" t="s">
        <v>81</v>
      </c>
      <c r="AW246" s="13" t="s">
        <v>35</v>
      </c>
      <c r="AX246" s="13" t="s">
        <v>74</v>
      </c>
      <c r="AY246" s="243" t="s">
        <v>209</v>
      </c>
    </row>
    <row r="247" spans="1:51" s="14" customFormat="1" ht="12">
      <c r="A247" s="14"/>
      <c r="B247" s="244"/>
      <c r="C247" s="245"/>
      <c r="D247" s="235" t="s">
        <v>224</v>
      </c>
      <c r="E247" s="246" t="s">
        <v>19</v>
      </c>
      <c r="F247" s="247" t="s">
        <v>402</v>
      </c>
      <c r="G247" s="245"/>
      <c r="H247" s="248">
        <v>18.2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224</v>
      </c>
      <c r="AU247" s="254" t="s">
        <v>83</v>
      </c>
      <c r="AV247" s="14" t="s">
        <v>83</v>
      </c>
      <c r="AW247" s="14" t="s">
        <v>35</v>
      </c>
      <c r="AX247" s="14" t="s">
        <v>74</v>
      </c>
      <c r="AY247" s="254" t="s">
        <v>209</v>
      </c>
    </row>
    <row r="248" spans="1:51" s="13" customFormat="1" ht="12">
      <c r="A248" s="13"/>
      <c r="B248" s="233"/>
      <c r="C248" s="234"/>
      <c r="D248" s="235" t="s">
        <v>224</v>
      </c>
      <c r="E248" s="236" t="s">
        <v>19</v>
      </c>
      <c r="F248" s="237" t="s">
        <v>403</v>
      </c>
      <c r="G248" s="234"/>
      <c r="H248" s="236" t="s">
        <v>19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224</v>
      </c>
      <c r="AU248" s="243" t="s">
        <v>83</v>
      </c>
      <c r="AV248" s="13" t="s">
        <v>81</v>
      </c>
      <c r="AW248" s="13" t="s">
        <v>35</v>
      </c>
      <c r="AX248" s="13" t="s">
        <v>74</v>
      </c>
      <c r="AY248" s="243" t="s">
        <v>209</v>
      </c>
    </row>
    <row r="249" spans="1:51" s="14" customFormat="1" ht="12">
      <c r="A249" s="14"/>
      <c r="B249" s="244"/>
      <c r="C249" s="245"/>
      <c r="D249" s="235" t="s">
        <v>224</v>
      </c>
      <c r="E249" s="246" t="s">
        <v>19</v>
      </c>
      <c r="F249" s="247" t="s">
        <v>404</v>
      </c>
      <c r="G249" s="245"/>
      <c r="H249" s="248">
        <v>9.672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224</v>
      </c>
      <c r="AU249" s="254" t="s">
        <v>83</v>
      </c>
      <c r="AV249" s="14" t="s">
        <v>83</v>
      </c>
      <c r="AW249" s="14" t="s">
        <v>35</v>
      </c>
      <c r="AX249" s="14" t="s">
        <v>74</v>
      </c>
      <c r="AY249" s="254" t="s">
        <v>209</v>
      </c>
    </row>
    <row r="250" spans="1:51" s="15" customFormat="1" ht="12">
      <c r="A250" s="15"/>
      <c r="B250" s="255"/>
      <c r="C250" s="256"/>
      <c r="D250" s="235" t="s">
        <v>224</v>
      </c>
      <c r="E250" s="257" t="s">
        <v>19</v>
      </c>
      <c r="F250" s="258" t="s">
        <v>226</v>
      </c>
      <c r="G250" s="256"/>
      <c r="H250" s="259">
        <v>27.872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5" t="s">
        <v>224</v>
      </c>
      <c r="AU250" s="265" t="s">
        <v>83</v>
      </c>
      <c r="AV250" s="15" t="s">
        <v>215</v>
      </c>
      <c r="AW250" s="15" t="s">
        <v>35</v>
      </c>
      <c r="AX250" s="15" t="s">
        <v>81</v>
      </c>
      <c r="AY250" s="265" t="s">
        <v>209</v>
      </c>
    </row>
    <row r="251" spans="1:65" s="2" customFormat="1" ht="55.5" customHeight="1">
      <c r="A251" s="40"/>
      <c r="B251" s="41"/>
      <c r="C251" s="215" t="s">
        <v>405</v>
      </c>
      <c r="D251" s="215" t="s">
        <v>211</v>
      </c>
      <c r="E251" s="216" t="s">
        <v>406</v>
      </c>
      <c r="F251" s="217" t="s">
        <v>407</v>
      </c>
      <c r="G251" s="218" t="s">
        <v>214</v>
      </c>
      <c r="H251" s="219">
        <v>2</v>
      </c>
      <c r="I251" s="220"/>
      <c r="J251" s="221">
        <f>ROUND(I251*H251,2)</f>
        <v>0</v>
      </c>
      <c r="K251" s="217" t="s">
        <v>220</v>
      </c>
      <c r="L251" s="46"/>
      <c r="M251" s="222" t="s">
        <v>19</v>
      </c>
      <c r="N251" s="223" t="s">
        <v>45</v>
      </c>
      <c r="O251" s="86"/>
      <c r="P251" s="224">
        <f>O251*H251</f>
        <v>0</v>
      </c>
      <c r="Q251" s="224">
        <v>0</v>
      </c>
      <c r="R251" s="224">
        <f>Q251*H251</f>
        <v>0</v>
      </c>
      <c r="S251" s="224">
        <v>0.003</v>
      </c>
      <c r="T251" s="225">
        <f>S251*H251</f>
        <v>0.006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215</v>
      </c>
      <c r="AT251" s="226" t="s">
        <v>211</v>
      </c>
      <c r="AU251" s="226" t="s">
        <v>83</v>
      </c>
      <c r="AY251" s="19" t="s">
        <v>209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81</v>
      </c>
      <c r="BK251" s="227">
        <f>ROUND(I251*H251,2)</f>
        <v>0</v>
      </c>
      <c r="BL251" s="19" t="s">
        <v>215</v>
      </c>
      <c r="BM251" s="226" t="s">
        <v>408</v>
      </c>
    </row>
    <row r="252" spans="1:47" s="2" customFormat="1" ht="12">
      <c r="A252" s="40"/>
      <c r="B252" s="41"/>
      <c r="C252" s="42"/>
      <c r="D252" s="228" t="s">
        <v>222</v>
      </c>
      <c r="E252" s="42"/>
      <c r="F252" s="229" t="s">
        <v>409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222</v>
      </c>
      <c r="AU252" s="19" t="s">
        <v>83</v>
      </c>
    </row>
    <row r="253" spans="1:65" s="2" customFormat="1" ht="37.8" customHeight="1">
      <c r="A253" s="40"/>
      <c r="B253" s="41"/>
      <c r="C253" s="215" t="s">
        <v>410</v>
      </c>
      <c r="D253" s="215" t="s">
        <v>211</v>
      </c>
      <c r="E253" s="216" t="s">
        <v>411</v>
      </c>
      <c r="F253" s="217" t="s">
        <v>412</v>
      </c>
      <c r="G253" s="218" t="s">
        <v>214</v>
      </c>
      <c r="H253" s="219">
        <v>2</v>
      </c>
      <c r="I253" s="220"/>
      <c r="J253" s="221">
        <f>ROUND(I253*H253,2)</f>
        <v>0</v>
      </c>
      <c r="K253" s="217" t="s">
        <v>220</v>
      </c>
      <c r="L253" s="46"/>
      <c r="M253" s="222" t="s">
        <v>19</v>
      </c>
      <c r="N253" s="223" t="s">
        <v>45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0.002</v>
      </c>
      <c r="T253" s="225">
        <f>S253*H253</f>
        <v>0.004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215</v>
      </c>
      <c r="AT253" s="226" t="s">
        <v>211</v>
      </c>
      <c r="AU253" s="226" t="s">
        <v>83</v>
      </c>
      <c r="AY253" s="19" t="s">
        <v>209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81</v>
      </c>
      <c r="BK253" s="227">
        <f>ROUND(I253*H253,2)</f>
        <v>0</v>
      </c>
      <c r="BL253" s="19" t="s">
        <v>215</v>
      </c>
      <c r="BM253" s="226" t="s">
        <v>413</v>
      </c>
    </row>
    <row r="254" spans="1:47" s="2" customFormat="1" ht="12">
      <c r="A254" s="40"/>
      <c r="B254" s="41"/>
      <c r="C254" s="42"/>
      <c r="D254" s="228" t="s">
        <v>222</v>
      </c>
      <c r="E254" s="42"/>
      <c r="F254" s="229" t="s">
        <v>414</v>
      </c>
      <c r="G254" s="42"/>
      <c r="H254" s="42"/>
      <c r="I254" s="230"/>
      <c r="J254" s="42"/>
      <c r="K254" s="42"/>
      <c r="L254" s="46"/>
      <c r="M254" s="231"/>
      <c r="N254" s="23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222</v>
      </c>
      <c r="AU254" s="19" t="s">
        <v>83</v>
      </c>
    </row>
    <row r="255" spans="1:65" s="2" customFormat="1" ht="33" customHeight="1">
      <c r="A255" s="40"/>
      <c r="B255" s="41"/>
      <c r="C255" s="215" t="s">
        <v>415</v>
      </c>
      <c r="D255" s="215" t="s">
        <v>211</v>
      </c>
      <c r="E255" s="216" t="s">
        <v>416</v>
      </c>
      <c r="F255" s="217" t="s">
        <v>417</v>
      </c>
      <c r="G255" s="218" t="s">
        <v>214</v>
      </c>
      <c r="H255" s="219">
        <v>2</v>
      </c>
      <c r="I255" s="220"/>
      <c r="J255" s="221">
        <f>ROUND(I255*H255,2)</f>
        <v>0</v>
      </c>
      <c r="K255" s="217" t="s">
        <v>220</v>
      </c>
      <c r="L255" s="46"/>
      <c r="M255" s="222" t="s">
        <v>19</v>
      </c>
      <c r="N255" s="223" t="s">
        <v>45</v>
      </c>
      <c r="O255" s="86"/>
      <c r="P255" s="224">
        <f>O255*H255</f>
        <v>0</v>
      </c>
      <c r="Q255" s="224">
        <v>0</v>
      </c>
      <c r="R255" s="224">
        <f>Q255*H255</f>
        <v>0</v>
      </c>
      <c r="S255" s="224">
        <v>0.018</v>
      </c>
      <c r="T255" s="225">
        <f>S255*H255</f>
        <v>0.036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215</v>
      </c>
      <c r="AT255" s="226" t="s">
        <v>211</v>
      </c>
      <c r="AU255" s="226" t="s">
        <v>83</v>
      </c>
      <c r="AY255" s="19" t="s">
        <v>209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81</v>
      </c>
      <c r="BK255" s="227">
        <f>ROUND(I255*H255,2)</f>
        <v>0</v>
      </c>
      <c r="BL255" s="19" t="s">
        <v>215</v>
      </c>
      <c r="BM255" s="226" t="s">
        <v>418</v>
      </c>
    </row>
    <row r="256" spans="1:47" s="2" customFormat="1" ht="12">
      <c r="A256" s="40"/>
      <c r="B256" s="41"/>
      <c r="C256" s="42"/>
      <c r="D256" s="228" t="s">
        <v>222</v>
      </c>
      <c r="E256" s="42"/>
      <c r="F256" s="229" t="s">
        <v>419</v>
      </c>
      <c r="G256" s="42"/>
      <c r="H256" s="42"/>
      <c r="I256" s="230"/>
      <c r="J256" s="42"/>
      <c r="K256" s="42"/>
      <c r="L256" s="46"/>
      <c r="M256" s="231"/>
      <c r="N256" s="23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222</v>
      </c>
      <c r="AU256" s="19" t="s">
        <v>83</v>
      </c>
    </row>
    <row r="257" spans="1:65" s="2" customFormat="1" ht="37.8" customHeight="1">
      <c r="A257" s="40"/>
      <c r="B257" s="41"/>
      <c r="C257" s="215" t="s">
        <v>420</v>
      </c>
      <c r="D257" s="215" t="s">
        <v>211</v>
      </c>
      <c r="E257" s="216" t="s">
        <v>421</v>
      </c>
      <c r="F257" s="217" t="s">
        <v>422</v>
      </c>
      <c r="G257" s="218" t="s">
        <v>331</v>
      </c>
      <c r="H257" s="219">
        <v>0.306</v>
      </c>
      <c r="I257" s="220"/>
      <c r="J257" s="221">
        <f>ROUND(I257*H257,2)</f>
        <v>0</v>
      </c>
      <c r="K257" s="217" t="s">
        <v>220</v>
      </c>
      <c r="L257" s="46"/>
      <c r="M257" s="222" t="s">
        <v>19</v>
      </c>
      <c r="N257" s="223" t="s">
        <v>45</v>
      </c>
      <c r="O257" s="86"/>
      <c r="P257" s="224">
        <f>O257*H257</f>
        <v>0</v>
      </c>
      <c r="Q257" s="224">
        <v>0</v>
      </c>
      <c r="R257" s="224">
        <f>Q257*H257</f>
        <v>0</v>
      </c>
      <c r="S257" s="224">
        <v>1.8</v>
      </c>
      <c r="T257" s="225">
        <f>S257*H257</f>
        <v>0.5508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215</v>
      </c>
      <c r="AT257" s="226" t="s">
        <v>211</v>
      </c>
      <c r="AU257" s="226" t="s">
        <v>83</v>
      </c>
      <c r="AY257" s="19" t="s">
        <v>209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81</v>
      </c>
      <c r="BK257" s="227">
        <f>ROUND(I257*H257,2)</f>
        <v>0</v>
      </c>
      <c r="BL257" s="19" t="s">
        <v>215</v>
      </c>
      <c r="BM257" s="226" t="s">
        <v>423</v>
      </c>
    </row>
    <row r="258" spans="1:47" s="2" customFormat="1" ht="12">
      <c r="A258" s="40"/>
      <c r="B258" s="41"/>
      <c r="C258" s="42"/>
      <c r="D258" s="228" t="s">
        <v>222</v>
      </c>
      <c r="E258" s="42"/>
      <c r="F258" s="229" t="s">
        <v>424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222</v>
      </c>
      <c r="AU258" s="19" t="s">
        <v>83</v>
      </c>
    </row>
    <row r="259" spans="1:51" s="14" customFormat="1" ht="12">
      <c r="A259" s="14"/>
      <c r="B259" s="244"/>
      <c r="C259" s="245"/>
      <c r="D259" s="235" t="s">
        <v>224</v>
      </c>
      <c r="E259" s="246" t="s">
        <v>19</v>
      </c>
      <c r="F259" s="247" t="s">
        <v>425</v>
      </c>
      <c r="G259" s="245"/>
      <c r="H259" s="248">
        <v>0.096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224</v>
      </c>
      <c r="AU259" s="254" t="s">
        <v>83</v>
      </c>
      <c r="AV259" s="14" t="s">
        <v>83</v>
      </c>
      <c r="AW259" s="14" t="s">
        <v>35</v>
      </c>
      <c r="AX259" s="14" t="s">
        <v>74</v>
      </c>
      <c r="AY259" s="254" t="s">
        <v>209</v>
      </c>
    </row>
    <row r="260" spans="1:51" s="14" customFormat="1" ht="12">
      <c r="A260" s="14"/>
      <c r="B260" s="244"/>
      <c r="C260" s="245"/>
      <c r="D260" s="235" t="s">
        <v>224</v>
      </c>
      <c r="E260" s="246" t="s">
        <v>19</v>
      </c>
      <c r="F260" s="247" t="s">
        <v>426</v>
      </c>
      <c r="G260" s="245"/>
      <c r="H260" s="248">
        <v>0.21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224</v>
      </c>
      <c r="AU260" s="254" t="s">
        <v>83</v>
      </c>
      <c r="AV260" s="14" t="s">
        <v>83</v>
      </c>
      <c r="AW260" s="14" t="s">
        <v>35</v>
      </c>
      <c r="AX260" s="14" t="s">
        <v>74</v>
      </c>
      <c r="AY260" s="254" t="s">
        <v>209</v>
      </c>
    </row>
    <row r="261" spans="1:51" s="15" customFormat="1" ht="12">
      <c r="A261" s="15"/>
      <c r="B261" s="255"/>
      <c r="C261" s="256"/>
      <c r="D261" s="235" t="s">
        <v>224</v>
      </c>
      <c r="E261" s="257" t="s">
        <v>19</v>
      </c>
      <c r="F261" s="258" t="s">
        <v>226</v>
      </c>
      <c r="G261" s="256"/>
      <c r="H261" s="259">
        <v>0.306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5" t="s">
        <v>224</v>
      </c>
      <c r="AU261" s="265" t="s">
        <v>83</v>
      </c>
      <c r="AV261" s="15" t="s">
        <v>215</v>
      </c>
      <c r="AW261" s="15" t="s">
        <v>35</v>
      </c>
      <c r="AX261" s="15" t="s">
        <v>81</v>
      </c>
      <c r="AY261" s="265" t="s">
        <v>209</v>
      </c>
    </row>
    <row r="262" spans="1:65" s="2" customFormat="1" ht="37.8" customHeight="1">
      <c r="A262" s="40"/>
      <c r="B262" s="41"/>
      <c r="C262" s="215" t="s">
        <v>427</v>
      </c>
      <c r="D262" s="215" t="s">
        <v>211</v>
      </c>
      <c r="E262" s="216" t="s">
        <v>428</v>
      </c>
      <c r="F262" s="217" t="s">
        <v>429</v>
      </c>
      <c r="G262" s="218" t="s">
        <v>214</v>
      </c>
      <c r="H262" s="219">
        <v>4</v>
      </c>
      <c r="I262" s="220"/>
      <c r="J262" s="221">
        <f>ROUND(I262*H262,2)</f>
        <v>0</v>
      </c>
      <c r="K262" s="217" t="s">
        <v>220</v>
      </c>
      <c r="L262" s="46"/>
      <c r="M262" s="222" t="s">
        <v>19</v>
      </c>
      <c r="N262" s="223" t="s">
        <v>45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0.062</v>
      </c>
      <c r="T262" s="225">
        <f>S262*H262</f>
        <v>0.248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215</v>
      </c>
      <c r="AT262" s="226" t="s">
        <v>211</v>
      </c>
      <c r="AU262" s="226" t="s">
        <v>83</v>
      </c>
      <c r="AY262" s="19" t="s">
        <v>209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81</v>
      </c>
      <c r="BK262" s="227">
        <f>ROUND(I262*H262,2)</f>
        <v>0</v>
      </c>
      <c r="BL262" s="19" t="s">
        <v>215</v>
      </c>
      <c r="BM262" s="226" t="s">
        <v>430</v>
      </c>
    </row>
    <row r="263" spans="1:47" s="2" customFormat="1" ht="12">
      <c r="A263" s="40"/>
      <c r="B263" s="41"/>
      <c r="C263" s="42"/>
      <c r="D263" s="228" t="s">
        <v>222</v>
      </c>
      <c r="E263" s="42"/>
      <c r="F263" s="229" t="s">
        <v>431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222</v>
      </c>
      <c r="AU263" s="19" t="s">
        <v>83</v>
      </c>
    </row>
    <row r="264" spans="1:51" s="13" customFormat="1" ht="12">
      <c r="A264" s="13"/>
      <c r="B264" s="233"/>
      <c r="C264" s="234"/>
      <c r="D264" s="235" t="s">
        <v>224</v>
      </c>
      <c r="E264" s="236" t="s">
        <v>19</v>
      </c>
      <c r="F264" s="237" t="s">
        <v>432</v>
      </c>
      <c r="G264" s="234"/>
      <c r="H264" s="236" t="s">
        <v>19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224</v>
      </c>
      <c r="AU264" s="243" t="s">
        <v>83</v>
      </c>
      <c r="AV264" s="13" t="s">
        <v>81</v>
      </c>
      <c r="AW264" s="13" t="s">
        <v>35</v>
      </c>
      <c r="AX264" s="13" t="s">
        <v>74</v>
      </c>
      <c r="AY264" s="243" t="s">
        <v>209</v>
      </c>
    </row>
    <row r="265" spans="1:51" s="14" customFormat="1" ht="12">
      <c r="A265" s="14"/>
      <c r="B265" s="244"/>
      <c r="C265" s="245"/>
      <c r="D265" s="235" t="s">
        <v>224</v>
      </c>
      <c r="E265" s="246" t="s">
        <v>19</v>
      </c>
      <c r="F265" s="247" t="s">
        <v>215</v>
      </c>
      <c r="G265" s="245"/>
      <c r="H265" s="248">
        <v>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224</v>
      </c>
      <c r="AU265" s="254" t="s">
        <v>83</v>
      </c>
      <c r="AV265" s="14" t="s">
        <v>83</v>
      </c>
      <c r="AW265" s="14" t="s">
        <v>35</v>
      </c>
      <c r="AX265" s="14" t="s">
        <v>74</v>
      </c>
      <c r="AY265" s="254" t="s">
        <v>209</v>
      </c>
    </row>
    <row r="266" spans="1:51" s="15" customFormat="1" ht="12">
      <c r="A266" s="15"/>
      <c r="B266" s="255"/>
      <c r="C266" s="256"/>
      <c r="D266" s="235" t="s">
        <v>224</v>
      </c>
      <c r="E266" s="257" t="s">
        <v>19</v>
      </c>
      <c r="F266" s="258" t="s">
        <v>226</v>
      </c>
      <c r="G266" s="256"/>
      <c r="H266" s="259">
        <v>4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5" t="s">
        <v>224</v>
      </c>
      <c r="AU266" s="265" t="s">
        <v>83</v>
      </c>
      <c r="AV266" s="15" t="s">
        <v>215</v>
      </c>
      <c r="AW266" s="15" t="s">
        <v>35</v>
      </c>
      <c r="AX266" s="15" t="s">
        <v>81</v>
      </c>
      <c r="AY266" s="265" t="s">
        <v>209</v>
      </c>
    </row>
    <row r="267" spans="1:65" s="2" customFormat="1" ht="33" customHeight="1">
      <c r="A267" s="40"/>
      <c r="B267" s="41"/>
      <c r="C267" s="215" t="s">
        <v>433</v>
      </c>
      <c r="D267" s="215" t="s">
        <v>211</v>
      </c>
      <c r="E267" s="216" t="s">
        <v>434</v>
      </c>
      <c r="F267" s="217" t="s">
        <v>435</v>
      </c>
      <c r="G267" s="218" t="s">
        <v>214</v>
      </c>
      <c r="H267" s="219">
        <v>29</v>
      </c>
      <c r="I267" s="220"/>
      <c r="J267" s="221">
        <f>ROUND(I267*H267,2)</f>
        <v>0</v>
      </c>
      <c r="K267" s="217" t="s">
        <v>220</v>
      </c>
      <c r="L267" s="46"/>
      <c r="M267" s="222" t="s">
        <v>19</v>
      </c>
      <c r="N267" s="223" t="s">
        <v>45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215</v>
      </c>
      <c r="AT267" s="226" t="s">
        <v>211</v>
      </c>
      <c r="AU267" s="226" t="s">
        <v>83</v>
      </c>
      <c r="AY267" s="19" t="s">
        <v>209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81</v>
      </c>
      <c r="BK267" s="227">
        <f>ROUND(I267*H267,2)</f>
        <v>0</v>
      </c>
      <c r="BL267" s="19" t="s">
        <v>215</v>
      </c>
      <c r="BM267" s="226" t="s">
        <v>436</v>
      </c>
    </row>
    <row r="268" spans="1:47" s="2" customFormat="1" ht="12">
      <c r="A268" s="40"/>
      <c r="B268" s="41"/>
      <c r="C268" s="42"/>
      <c r="D268" s="228" t="s">
        <v>222</v>
      </c>
      <c r="E268" s="42"/>
      <c r="F268" s="229" t="s">
        <v>437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222</v>
      </c>
      <c r="AU268" s="19" t="s">
        <v>83</v>
      </c>
    </row>
    <row r="269" spans="1:51" s="14" customFormat="1" ht="12">
      <c r="A269" s="14"/>
      <c r="B269" s="244"/>
      <c r="C269" s="245"/>
      <c r="D269" s="235" t="s">
        <v>224</v>
      </c>
      <c r="E269" s="246" t="s">
        <v>19</v>
      </c>
      <c r="F269" s="247" t="s">
        <v>438</v>
      </c>
      <c r="G269" s="245"/>
      <c r="H269" s="248">
        <v>29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224</v>
      </c>
      <c r="AU269" s="254" t="s">
        <v>83</v>
      </c>
      <c r="AV269" s="14" t="s">
        <v>83</v>
      </c>
      <c r="AW269" s="14" t="s">
        <v>35</v>
      </c>
      <c r="AX269" s="14" t="s">
        <v>74</v>
      </c>
      <c r="AY269" s="254" t="s">
        <v>209</v>
      </c>
    </row>
    <row r="270" spans="1:51" s="15" customFormat="1" ht="12">
      <c r="A270" s="15"/>
      <c r="B270" s="255"/>
      <c r="C270" s="256"/>
      <c r="D270" s="235" t="s">
        <v>224</v>
      </c>
      <c r="E270" s="257" t="s">
        <v>19</v>
      </c>
      <c r="F270" s="258" t="s">
        <v>226</v>
      </c>
      <c r="G270" s="256"/>
      <c r="H270" s="259">
        <v>29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5" t="s">
        <v>224</v>
      </c>
      <c r="AU270" s="265" t="s">
        <v>83</v>
      </c>
      <c r="AV270" s="15" t="s">
        <v>215</v>
      </c>
      <c r="AW270" s="15" t="s">
        <v>35</v>
      </c>
      <c r="AX270" s="15" t="s">
        <v>81</v>
      </c>
      <c r="AY270" s="265" t="s">
        <v>209</v>
      </c>
    </row>
    <row r="271" spans="1:65" s="2" customFormat="1" ht="37.8" customHeight="1">
      <c r="A271" s="40"/>
      <c r="B271" s="41"/>
      <c r="C271" s="215" t="s">
        <v>439</v>
      </c>
      <c r="D271" s="215" t="s">
        <v>211</v>
      </c>
      <c r="E271" s="216" t="s">
        <v>440</v>
      </c>
      <c r="F271" s="217" t="s">
        <v>441</v>
      </c>
      <c r="G271" s="218" t="s">
        <v>97</v>
      </c>
      <c r="H271" s="219">
        <v>7.5</v>
      </c>
      <c r="I271" s="220"/>
      <c r="J271" s="221">
        <f>ROUND(I271*H271,2)</f>
        <v>0</v>
      </c>
      <c r="K271" s="217" t="s">
        <v>220</v>
      </c>
      <c r="L271" s="46"/>
      <c r="M271" s="222" t="s">
        <v>19</v>
      </c>
      <c r="N271" s="223" t="s">
        <v>45</v>
      </c>
      <c r="O271" s="86"/>
      <c r="P271" s="224">
        <f>O271*H271</f>
        <v>0</v>
      </c>
      <c r="Q271" s="224">
        <v>0</v>
      </c>
      <c r="R271" s="224">
        <f>Q271*H271</f>
        <v>0</v>
      </c>
      <c r="S271" s="224">
        <v>0.009</v>
      </c>
      <c r="T271" s="225">
        <f>S271*H271</f>
        <v>0.06749999999999999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215</v>
      </c>
      <c r="AT271" s="226" t="s">
        <v>211</v>
      </c>
      <c r="AU271" s="226" t="s">
        <v>83</v>
      </c>
      <c r="AY271" s="19" t="s">
        <v>209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81</v>
      </c>
      <c r="BK271" s="227">
        <f>ROUND(I271*H271,2)</f>
        <v>0</v>
      </c>
      <c r="BL271" s="19" t="s">
        <v>215</v>
      </c>
      <c r="BM271" s="226" t="s">
        <v>442</v>
      </c>
    </row>
    <row r="272" spans="1:47" s="2" customFormat="1" ht="12">
      <c r="A272" s="40"/>
      <c r="B272" s="41"/>
      <c r="C272" s="42"/>
      <c r="D272" s="228" t="s">
        <v>222</v>
      </c>
      <c r="E272" s="42"/>
      <c r="F272" s="229" t="s">
        <v>443</v>
      </c>
      <c r="G272" s="42"/>
      <c r="H272" s="42"/>
      <c r="I272" s="230"/>
      <c r="J272" s="42"/>
      <c r="K272" s="42"/>
      <c r="L272" s="46"/>
      <c r="M272" s="231"/>
      <c r="N272" s="232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222</v>
      </c>
      <c r="AU272" s="19" t="s">
        <v>83</v>
      </c>
    </row>
    <row r="273" spans="1:51" s="14" customFormat="1" ht="12">
      <c r="A273" s="14"/>
      <c r="B273" s="244"/>
      <c r="C273" s="245"/>
      <c r="D273" s="235" t="s">
        <v>224</v>
      </c>
      <c r="E273" s="246" t="s">
        <v>19</v>
      </c>
      <c r="F273" s="247" t="s">
        <v>444</v>
      </c>
      <c r="G273" s="245"/>
      <c r="H273" s="248">
        <v>5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224</v>
      </c>
      <c r="AU273" s="254" t="s">
        <v>83</v>
      </c>
      <c r="AV273" s="14" t="s">
        <v>83</v>
      </c>
      <c r="AW273" s="14" t="s">
        <v>35</v>
      </c>
      <c r="AX273" s="14" t="s">
        <v>74</v>
      </c>
      <c r="AY273" s="254" t="s">
        <v>209</v>
      </c>
    </row>
    <row r="274" spans="1:51" s="16" customFormat="1" ht="12">
      <c r="A274" s="16"/>
      <c r="B274" s="276"/>
      <c r="C274" s="277"/>
      <c r="D274" s="235" t="s">
        <v>224</v>
      </c>
      <c r="E274" s="278" t="s">
        <v>122</v>
      </c>
      <c r="F274" s="279" t="s">
        <v>445</v>
      </c>
      <c r="G274" s="277"/>
      <c r="H274" s="280">
        <v>5</v>
      </c>
      <c r="I274" s="281"/>
      <c r="J274" s="277"/>
      <c r="K274" s="277"/>
      <c r="L274" s="282"/>
      <c r="M274" s="283"/>
      <c r="N274" s="284"/>
      <c r="O274" s="284"/>
      <c r="P274" s="284"/>
      <c r="Q274" s="284"/>
      <c r="R274" s="284"/>
      <c r="S274" s="284"/>
      <c r="T274" s="285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86" t="s">
        <v>224</v>
      </c>
      <c r="AU274" s="286" t="s">
        <v>83</v>
      </c>
      <c r="AV274" s="16" t="s">
        <v>116</v>
      </c>
      <c r="AW274" s="16" t="s">
        <v>35</v>
      </c>
      <c r="AX274" s="16" t="s">
        <v>74</v>
      </c>
      <c r="AY274" s="286" t="s">
        <v>209</v>
      </c>
    </row>
    <row r="275" spans="1:51" s="14" customFormat="1" ht="12">
      <c r="A275" s="14"/>
      <c r="B275" s="244"/>
      <c r="C275" s="245"/>
      <c r="D275" s="235" t="s">
        <v>224</v>
      </c>
      <c r="E275" s="246" t="s">
        <v>19</v>
      </c>
      <c r="F275" s="247" t="s">
        <v>446</v>
      </c>
      <c r="G275" s="245"/>
      <c r="H275" s="248">
        <v>2.5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224</v>
      </c>
      <c r="AU275" s="254" t="s">
        <v>83</v>
      </c>
      <c r="AV275" s="14" t="s">
        <v>83</v>
      </c>
      <c r="AW275" s="14" t="s">
        <v>35</v>
      </c>
      <c r="AX275" s="14" t="s">
        <v>74</v>
      </c>
      <c r="AY275" s="254" t="s">
        <v>209</v>
      </c>
    </row>
    <row r="276" spans="1:51" s="16" customFormat="1" ht="12">
      <c r="A276" s="16"/>
      <c r="B276" s="276"/>
      <c r="C276" s="277"/>
      <c r="D276" s="235" t="s">
        <v>224</v>
      </c>
      <c r="E276" s="278" t="s">
        <v>447</v>
      </c>
      <c r="F276" s="279" t="s">
        <v>445</v>
      </c>
      <c r="G276" s="277"/>
      <c r="H276" s="280">
        <v>2.5</v>
      </c>
      <c r="I276" s="281"/>
      <c r="J276" s="277"/>
      <c r="K276" s="277"/>
      <c r="L276" s="282"/>
      <c r="M276" s="283"/>
      <c r="N276" s="284"/>
      <c r="O276" s="284"/>
      <c r="P276" s="284"/>
      <c r="Q276" s="284"/>
      <c r="R276" s="284"/>
      <c r="S276" s="284"/>
      <c r="T276" s="285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86" t="s">
        <v>224</v>
      </c>
      <c r="AU276" s="286" t="s">
        <v>83</v>
      </c>
      <c r="AV276" s="16" t="s">
        <v>116</v>
      </c>
      <c r="AW276" s="16" t="s">
        <v>35</v>
      </c>
      <c r="AX276" s="16" t="s">
        <v>74</v>
      </c>
      <c r="AY276" s="286" t="s">
        <v>209</v>
      </c>
    </row>
    <row r="277" spans="1:51" s="15" customFormat="1" ht="12">
      <c r="A277" s="15"/>
      <c r="B277" s="255"/>
      <c r="C277" s="256"/>
      <c r="D277" s="235" t="s">
        <v>224</v>
      </c>
      <c r="E277" s="257" t="s">
        <v>93</v>
      </c>
      <c r="F277" s="258" t="s">
        <v>226</v>
      </c>
      <c r="G277" s="256"/>
      <c r="H277" s="259">
        <v>7.5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5" t="s">
        <v>224</v>
      </c>
      <c r="AU277" s="265" t="s">
        <v>83</v>
      </c>
      <c r="AV277" s="15" t="s">
        <v>215</v>
      </c>
      <c r="AW277" s="15" t="s">
        <v>35</v>
      </c>
      <c r="AX277" s="15" t="s">
        <v>81</v>
      </c>
      <c r="AY277" s="265" t="s">
        <v>209</v>
      </c>
    </row>
    <row r="278" spans="1:65" s="2" customFormat="1" ht="24.15" customHeight="1">
      <c r="A278" s="40"/>
      <c r="B278" s="41"/>
      <c r="C278" s="215" t="s">
        <v>448</v>
      </c>
      <c r="D278" s="215" t="s">
        <v>211</v>
      </c>
      <c r="E278" s="216" t="s">
        <v>449</v>
      </c>
      <c r="F278" s="217" t="s">
        <v>450</v>
      </c>
      <c r="G278" s="218" t="s">
        <v>97</v>
      </c>
      <c r="H278" s="219">
        <v>135</v>
      </c>
      <c r="I278" s="220"/>
      <c r="J278" s="221">
        <f>ROUND(I278*H278,2)</f>
        <v>0</v>
      </c>
      <c r="K278" s="217" t="s">
        <v>220</v>
      </c>
      <c r="L278" s="46"/>
      <c r="M278" s="222" t="s">
        <v>19</v>
      </c>
      <c r="N278" s="223" t="s">
        <v>45</v>
      </c>
      <c r="O278" s="86"/>
      <c r="P278" s="224">
        <f>O278*H278</f>
        <v>0</v>
      </c>
      <c r="Q278" s="224">
        <v>2E-05</v>
      </c>
      <c r="R278" s="224">
        <f>Q278*H278</f>
        <v>0.0027</v>
      </c>
      <c r="S278" s="224">
        <v>0.002</v>
      </c>
      <c r="T278" s="225">
        <f>S278*H278</f>
        <v>0.27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215</v>
      </c>
      <c r="AT278" s="226" t="s">
        <v>211</v>
      </c>
      <c r="AU278" s="226" t="s">
        <v>83</v>
      </c>
      <c r="AY278" s="19" t="s">
        <v>209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81</v>
      </c>
      <c r="BK278" s="227">
        <f>ROUND(I278*H278,2)</f>
        <v>0</v>
      </c>
      <c r="BL278" s="19" t="s">
        <v>215</v>
      </c>
      <c r="BM278" s="226" t="s">
        <v>451</v>
      </c>
    </row>
    <row r="279" spans="1:47" s="2" customFormat="1" ht="12">
      <c r="A279" s="40"/>
      <c r="B279" s="41"/>
      <c r="C279" s="42"/>
      <c r="D279" s="228" t="s">
        <v>222</v>
      </c>
      <c r="E279" s="42"/>
      <c r="F279" s="229" t="s">
        <v>452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222</v>
      </c>
      <c r="AU279" s="19" t="s">
        <v>83</v>
      </c>
    </row>
    <row r="280" spans="1:51" s="14" customFormat="1" ht="12">
      <c r="A280" s="14"/>
      <c r="B280" s="244"/>
      <c r="C280" s="245"/>
      <c r="D280" s="235" t="s">
        <v>224</v>
      </c>
      <c r="E280" s="246" t="s">
        <v>19</v>
      </c>
      <c r="F280" s="247" t="s">
        <v>453</v>
      </c>
      <c r="G280" s="245"/>
      <c r="H280" s="248">
        <v>80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224</v>
      </c>
      <c r="AU280" s="254" t="s">
        <v>83</v>
      </c>
      <c r="AV280" s="14" t="s">
        <v>83</v>
      </c>
      <c r="AW280" s="14" t="s">
        <v>35</v>
      </c>
      <c r="AX280" s="14" t="s">
        <v>74</v>
      </c>
      <c r="AY280" s="254" t="s">
        <v>209</v>
      </c>
    </row>
    <row r="281" spans="1:51" s="14" customFormat="1" ht="12">
      <c r="A281" s="14"/>
      <c r="B281" s="244"/>
      <c r="C281" s="245"/>
      <c r="D281" s="235" t="s">
        <v>224</v>
      </c>
      <c r="E281" s="246" t="s">
        <v>19</v>
      </c>
      <c r="F281" s="247" t="s">
        <v>454</v>
      </c>
      <c r="G281" s="245"/>
      <c r="H281" s="248">
        <v>55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224</v>
      </c>
      <c r="AU281" s="254" t="s">
        <v>83</v>
      </c>
      <c r="AV281" s="14" t="s">
        <v>83</v>
      </c>
      <c r="AW281" s="14" t="s">
        <v>35</v>
      </c>
      <c r="AX281" s="14" t="s">
        <v>74</v>
      </c>
      <c r="AY281" s="254" t="s">
        <v>209</v>
      </c>
    </row>
    <row r="282" spans="1:51" s="15" customFormat="1" ht="12">
      <c r="A282" s="15"/>
      <c r="B282" s="255"/>
      <c r="C282" s="256"/>
      <c r="D282" s="235" t="s">
        <v>224</v>
      </c>
      <c r="E282" s="257" t="s">
        <v>455</v>
      </c>
      <c r="F282" s="258" t="s">
        <v>226</v>
      </c>
      <c r="G282" s="256"/>
      <c r="H282" s="259">
        <v>135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5" t="s">
        <v>224</v>
      </c>
      <c r="AU282" s="265" t="s">
        <v>83</v>
      </c>
      <c r="AV282" s="15" t="s">
        <v>215</v>
      </c>
      <c r="AW282" s="15" t="s">
        <v>35</v>
      </c>
      <c r="AX282" s="15" t="s">
        <v>81</v>
      </c>
      <c r="AY282" s="265" t="s">
        <v>209</v>
      </c>
    </row>
    <row r="283" spans="1:65" s="2" customFormat="1" ht="24.15" customHeight="1">
      <c r="A283" s="40"/>
      <c r="B283" s="41"/>
      <c r="C283" s="215" t="s">
        <v>456</v>
      </c>
      <c r="D283" s="215" t="s">
        <v>211</v>
      </c>
      <c r="E283" s="216" t="s">
        <v>457</v>
      </c>
      <c r="F283" s="217" t="s">
        <v>458</v>
      </c>
      <c r="G283" s="218" t="s">
        <v>97</v>
      </c>
      <c r="H283" s="219">
        <v>20</v>
      </c>
      <c r="I283" s="220"/>
      <c r="J283" s="221">
        <f>ROUND(I283*H283,2)</f>
        <v>0</v>
      </c>
      <c r="K283" s="217" t="s">
        <v>220</v>
      </c>
      <c r="L283" s="46"/>
      <c r="M283" s="222" t="s">
        <v>19</v>
      </c>
      <c r="N283" s="223" t="s">
        <v>45</v>
      </c>
      <c r="O283" s="86"/>
      <c r="P283" s="224">
        <f>O283*H283</f>
        <v>0</v>
      </c>
      <c r="Q283" s="224">
        <v>2E-05</v>
      </c>
      <c r="R283" s="224">
        <f>Q283*H283</f>
        <v>0.0004</v>
      </c>
      <c r="S283" s="224">
        <v>0.003</v>
      </c>
      <c r="T283" s="225">
        <f>S283*H283</f>
        <v>0.06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215</v>
      </c>
      <c r="AT283" s="226" t="s">
        <v>211</v>
      </c>
      <c r="AU283" s="226" t="s">
        <v>83</v>
      </c>
      <c r="AY283" s="19" t="s">
        <v>209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81</v>
      </c>
      <c r="BK283" s="227">
        <f>ROUND(I283*H283,2)</f>
        <v>0</v>
      </c>
      <c r="BL283" s="19" t="s">
        <v>215</v>
      </c>
      <c r="BM283" s="226" t="s">
        <v>459</v>
      </c>
    </row>
    <row r="284" spans="1:47" s="2" customFormat="1" ht="12">
      <c r="A284" s="40"/>
      <c r="B284" s="41"/>
      <c r="C284" s="42"/>
      <c r="D284" s="228" t="s">
        <v>222</v>
      </c>
      <c r="E284" s="42"/>
      <c r="F284" s="229" t="s">
        <v>460</v>
      </c>
      <c r="G284" s="42"/>
      <c r="H284" s="42"/>
      <c r="I284" s="230"/>
      <c r="J284" s="42"/>
      <c r="K284" s="42"/>
      <c r="L284" s="46"/>
      <c r="M284" s="231"/>
      <c r="N284" s="232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222</v>
      </c>
      <c r="AU284" s="19" t="s">
        <v>83</v>
      </c>
    </row>
    <row r="285" spans="1:51" s="13" customFormat="1" ht="12">
      <c r="A285" s="13"/>
      <c r="B285" s="233"/>
      <c r="C285" s="234"/>
      <c r="D285" s="235" t="s">
        <v>224</v>
      </c>
      <c r="E285" s="236" t="s">
        <v>19</v>
      </c>
      <c r="F285" s="237" t="s">
        <v>461</v>
      </c>
      <c r="G285" s="234"/>
      <c r="H285" s="236" t="s">
        <v>19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224</v>
      </c>
      <c r="AU285" s="243" t="s">
        <v>83</v>
      </c>
      <c r="AV285" s="13" t="s">
        <v>81</v>
      </c>
      <c r="AW285" s="13" t="s">
        <v>35</v>
      </c>
      <c r="AX285" s="13" t="s">
        <v>74</v>
      </c>
      <c r="AY285" s="243" t="s">
        <v>209</v>
      </c>
    </row>
    <row r="286" spans="1:51" s="14" customFormat="1" ht="12">
      <c r="A286" s="14"/>
      <c r="B286" s="244"/>
      <c r="C286" s="245"/>
      <c r="D286" s="235" t="s">
        <v>224</v>
      </c>
      <c r="E286" s="246" t="s">
        <v>19</v>
      </c>
      <c r="F286" s="247" t="s">
        <v>98</v>
      </c>
      <c r="G286" s="245"/>
      <c r="H286" s="248">
        <v>20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224</v>
      </c>
      <c r="AU286" s="254" t="s">
        <v>83</v>
      </c>
      <c r="AV286" s="14" t="s">
        <v>83</v>
      </c>
      <c r="AW286" s="14" t="s">
        <v>35</v>
      </c>
      <c r="AX286" s="14" t="s">
        <v>74</v>
      </c>
      <c r="AY286" s="254" t="s">
        <v>209</v>
      </c>
    </row>
    <row r="287" spans="1:51" s="15" customFormat="1" ht="12">
      <c r="A287" s="15"/>
      <c r="B287" s="255"/>
      <c r="C287" s="256"/>
      <c r="D287" s="235" t="s">
        <v>224</v>
      </c>
      <c r="E287" s="257" t="s">
        <v>95</v>
      </c>
      <c r="F287" s="258" t="s">
        <v>226</v>
      </c>
      <c r="G287" s="256"/>
      <c r="H287" s="259">
        <v>20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5" t="s">
        <v>224</v>
      </c>
      <c r="AU287" s="265" t="s">
        <v>83</v>
      </c>
      <c r="AV287" s="15" t="s">
        <v>215</v>
      </c>
      <c r="AW287" s="15" t="s">
        <v>35</v>
      </c>
      <c r="AX287" s="15" t="s">
        <v>81</v>
      </c>
      <c r="AY287" s="265" t="s">
        <v>209</v>
      </c>
    </row>
    <row r="288" spans="1:65" s="2" customFormat="1" ht="33" customHeight="1">
      <c r="A288" s="40"/>
      <c r="B288" s="41"/>
      <c r="C288" s="215" t="s">
        <v>462</v>
      </c>
      <c r="D288" s="215" t="s">
        <v>211</v>
      </c>
      <c r="E288" s="216" t="s">
        <v>463</v>
      </c>
      <c r="F288" s="217" t="s">
        <v>464</v>
      </c>
      <c r="G288" s="218" t="s">
        <v>97</v>
      </c>
      <c r="H288" s="219">
        <v>30</v>
      </c>
      <c r="I288" s="220"/>
      <c r="J288" s="221">
        <f>ROUND(I288*H288,2)</f>
        <v>0</v>
      </c>
      <c r="K288" s="217" t="s">
        <v>220</v>
      </c>
      <c r="L288" s="46"/>
      <c r="M288" s="222" t="s">
        <v>19</v>
      </c>
      <c r="N288" s="223" t="s">
        <v>45</v>
      </c>
      <c r="O288" s="86"/>
      <c r="P288" s="224">
        <f>O288*H288</f>
        <v>0</v>
      </c>
      <c r="Q288" s="224">
        <v>1E-05</v>
      </c>
      <c r="R288" s="224">
        <f>Q288*H288</f>
        <v>0.00030000000000000003</v>
      </c>
      <c r="S288" s="224">
        <v>0.002</v>
      </c>
      <c r="T288" s="225">
        <f>S288*H288</f>
        <v>0.06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215</v>
      </c>
      <c r="AT288" s="226" t="s">
        <v>211</v>
      </c>
      <c r="AU288" s="226" t="s">
        <v>83</v>
      </c>
      <c r="AY288" s="19" t="s">
        <v>209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81</v>
      </c>
      <c r="BK288" s="227">
        <f>ROUND(I288*H288,2)</f>
        <v>0</v>
      </c>
      <c r="BL288" s="19" t="s">
        <v>215</v>
      </c>
      <c r="BM288" s="226" t="s">
        <v>465</v>
      </c>
    </row>
    <row r="289" spans="1:47" s="2" customFormat="1" ht="12">
      <c r="A289" s="40"/>
      <c r="B289" s="41"/>
      <c r="C289" s="42"/>
      <c r="D289" s="228" t="s">
        <v>222</v>
      </c>
      <c r="E289" s="42"/>
      <c r="F289" s="229" t="s">
        <v>466</v>
      </c>
      <c r="G289" s="42"/>
      <c r="H289" s="42"/>
      <c r="I289" s="230"/>
      <c r="J289" s="42"/>
      <c r="K289" s="42"/>
      <c r="L289" s="46"/>
      <c r="M289" s="231"/>
      <c r="N289" s="232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222</v>
      </c>
      <c r="AU289" s="19" t="s">
        <v>83</v>
      </c>
    </row>
    <row r="290" spans="1:51" s="14" customFormat="1" ht="12">
      <c r="A290" s="14"/>
      <c r="B290" s="244"/>
      <c r="C290" s="245"/>
      <c r="D290" s="235" t="s">
        <v>224</v>
      </c>
      <c r="E290" s="246" t="s">
        <v>19</v>
      </c>
      <c r="F290" s="247" t="s">
        <v>386</v>
      </c>
      <c r="G290" s="245"/>
      <c r="H290" s="248">
        <v>30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224</v>
      </c>
      <c r="AU290" s="254" t="s">
        <v>83</v>
      </c>
      <c r="AV290" s="14" t="s">
        <v>83</v>
      </c>
      <c r="AW290" s="14" t="s">
        <v>35</v>
      </c>
      <c r="AX290" s="14" t="s">
        <v>74</v>
      </c>
      <c r="AY290" s="254" t="s">
        <v>209</v>
      </c>
    </row>
    <row r="291" spans="1:51" s="15" customFormat="1" ht="12">
      <c r="A291" s="15"/>
      <c r="B291" s="255"/>
      <c r="C291" s="256"/>
      <c r="D291" s="235" t="s">
        <v>224</v>
      </c>
      <c r="E291" s="257" t="s">
        <v>467</v>
      </c>
      <c r="F291" s="258" t="s">
        <v>226</v>
      </c>
      <c r="G291" s="256"/>
      <c r="H291" s="259">
        <v>30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5" t="s">
        <v>224</v>
      </c>
      <c r="AU291" s="265" t="s">
        <v>83</v>
      </c>
      <c r="AV291" s="15" t="s">
        <v>215</v>
      </c>
      <c r="AW291" s="15" t="s">
        <v>35</v>
      </c>
      <c r="AX291" s="15" t="s">
        <v>81</v>
      </c>
      <c r="AY291" s="265" t="s">
        <v>209</v>
      </c>
    </row>
    <row r="292" spans="1:65" s="2" customFormat="1" ht="33" customHeight="1">
      <c r="A292" s="40"/>
      <c r="B292" s="41"/>
      <c r="C292" s="215" t="s">
        <v>468</v>
      </c>
      <c r="D292" s="215" t="s">
        <v>211</v>
      </c>
      <c r="E292" s="216" t="s">
        <v>469</v>
      </c>
      <c r="F292" s="217" t="s">
        <v>470</v>
      </c>
      <c r="G292" s="218" t="s">
        <v>97</v>
      </c>
      <c r="H292" s="219">
        <v>19.9</v>
      </c>
      <c r="I292" s="220"/>
      <c r="J292" s="221">
        <f>ROUND(I292*H292,2)</f>
        <v>0</v>
      </c>
      <c r="K292" s="217" t="s">
        <v>19</v>
      </c>
      <c r="L292" s="46"/>
      <c r="M292" s="222" t="s">
        <v>19</v>
      </c>
      <c r="N292" s="223" t="s">
        <v>45</v>
      </c>
      <c r="O292" s="86"/>
      <c r="P292" s="224">
        <f>O292*H292</f>
        <v>0</v>
      </c>
      <c r="Q292" s="224">
        <v>0.0001</v>
      </c>
      <c r="R292" s="224">
        <f>Q292*H292</f>
        <v>0.00199</v>
      </c>
      <c r="S292" s="224">
        <v>0.01</v>
      </c>
      <c r="T292" s="225">
        <f>S292*H292</f>
        <v>0.19899999999999998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215</v>
      </c>
      <c r="AT292" s="226" t="s">
        <v>211</v>
      </c>
      <c r="AU292" s="226" t="s">
        <v>83</v>
      </c>
      <c r="AY292" s="19" t="s">
        <v>209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81</v>
      </c>
      <c r="BK292" s="227">
        <f>ROUND(I292*H292,2)</f>
        <v>0</v>
      </c>
      <c r="BL292" s="19" t="s">
        <v>215</v>
      </c>
      <c r="BM292" s="226" t="s">
        <v>471</v>
      </c>
    </row>
    <row r="293" spans="1:51" s="13" customFormat="1" ht="12">
      <c r="A293" s="13"/>
      <c r="B293" s="233"/>
      <c r="C293" s="234"/>
      <c r="D293" s="235" t="s">
        <v>224</v>
      </c>
      <c r="E293" s="236" t="s">
        <v>19</v>
      </c>
      <c r="F293" s="237" t="s">
        <v>472</v>
      </c>
      <c r="G293" s="234"/>
      <c r="H293" s="236" t="s">
        <v>19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224</v>
      </c>
      <c r="AU293" s="243" t="s">
        <v>83</v>
      </c>
      <c r="AV293" s="13" t="s">
        <v>81</v>
      </c>
      <c r="AW293" s="13" t="s">
        <v>35</v>
      </c>
      <c r="AX293" s="13" t="s">
        <v>74</v>
      </c>
      <c r="AY293" s="243" t="s">
        <v>209</v>
      </c>
    </row>
    <row r="294" spans="1:51" s="14" customFormat="1" ht="12">
      <c r="A294" s="14"/>
      <c r="B294" s="244"/>
      <c r="C294" s="245"/>
      <c r="D294" s="235" t="s">
        <v>224</v>
      </c>
      <c r="E294" s="246" t="s">
        <v>19</v>
      </c>
      <c r="F294" s="247" t="s">
        <v>473</v>
      </c>
      <c r="G294" s="245"/>
      <c r="H294" s="248">
        <v>13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224</v>
      </c>
      <c r="AU294" s="254" t="s">
        <v>83</v>
      </c>
      <c r="AV294" s="14" t="s">
        <v>83</v>
      </c>
      <c r="AW294" s="14" t="s">
        <v>35</v>
      </c>
      <c r="AX294" s="14" t="s">
        <v>74</v>
      </c>
      <c r="AY294" s="254" t="s">
        <v>209</v>
      </c>
    </row>
    <row r="295" spans="1:51" s="13" customFormat="1" ht="12">
      <c r="A295" s="13"/>
      <c r="B295" s="233"/>
      <c r="C295" s="234"/>
      <c r="D295" s="235" t="s">
        <v>224</v>
      </c>
      <c r="E295" s="236" t="s">
        <v>19</v>
      </c>
      <c r="F295" s="237" t="s">
        <v>474</v>
      </c>
      <c r="G295" s="234"/>
      <c r="H295" s="236" t="s">
        <v>19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224</v>
      </c>
      <c r="AU295" s="243" t="s">
        <v>83</v>
      </c>
      <c r="AV295" s="13" t="s">
        <v>81</v>
      </c>
      <c r="AW295" s="13" t="s">
        <v>35</v>
      </c>
      <c r="AX295" s="13" t="s">
        <v>74</v>
      </c>
      <c r="AY295" s="243" t="s">
        <v>209</v>
      </c>
    </row>
    <row r="296" spans="1:51" s="14" customFormat="1" ht="12">
      <c r="A296" s="14"/>
      <c r="B296" s="244"/>
      <c r="C296" s="245"/>
      <c r="D296" s="235" t="s">
        <v>224</v>
      </c>
      <c r="E296" s="246" t="s">
        <v>19</v>
      </c>
      <c r="F296" s="247" t="s">
        <v>475</v>
      </c>
      <c r="G296" s="245"/>
      <c r="H296" s="248">
        <v>6.9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224</v>
      </c>
      <c r="AU296" s="254" t="s">
        <v>83</v>
      </c>
      <c r="AV296" s="14" t="s">
        <v>83</v>
      </c>
      <c r="AW296" s="14" t="s">
        <v>35</v>
      </c>
      <c r="AX296" s="14" t="s">
        <v>74</v>
      </c>
      <c r="AY296" s="254" t="s">
        <v>209</v>
      </c>
    </row>
    <row r="297" spans="1:51" s="16" customFormat="1" ht="12">
      <c r="A297" s="16"/>
      <c r="B297" s="276"/>
      <c r="C297" s="277"/>
      <c r="D297" s="235" t="s">
        <v>224</v>
      </c>
      <c r="E297" s="278" t="s">
        <v>161</v>
      </c>
      <c r="F297" s="279" t="s">
        <v>445</v>
      </c>
      <c r="G297" s="277"/>
      <c r="H297" s="280">
        <v>19.9</v>
      </c>
      <c r="I297" s="281"/>
      <c r="J297" s="277"/>
      <c r="K297" s="277"/>
      <c r="L297" s="282"/>
      <c r="M297" s="283"/>
      <c r="N297" s="284"/>
      <c r="O297" s="284"/>
      <c r="P297" s="284"/>
      <c r="Q297" s="284"/>
      <c r="R297" s="284"/>
      <c r="S297" s="284"/>
      <c r="T297" s="285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86" t="s">
        <v>224</v>
      </c>
      <c r="AU297" s="286" t="s">
        <v>83</v>
      </c>
      <c r="AV297" s="16" t="s">
        <v>116</v>
      </c>
      <c r="AW297" s="16" t="s">
        <v>35</v>
      </c>
      <c r="AX297" s="16" t="s">
        <v>74</v>
      </c>
      <c r="AY297" s="286" t="s">
        <v>209</v>
      </c>
    </row>
    <row r="298" spans="1:51" s="15" customFormat="1" ht="12">
      <c r="A298" s="15"/>
      <c r="B298" s="255"/>
      <c r="C298" s="256"/>
      <c r="D298" s="235" t="s">
        <v>224</v>
      </c>
      <c r="E298" s="257" t="s">
        <v>19</v>
      </c>
      <c r="F298" s="258" t="s">
        <v>226</v>
      </c>
      <c r="G298" s="256"/>
      <c r="H298" s="259">
        <v>19.9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5" t="s">
        <v>224</v>
      </c>
      <c r="AU298" s="265" t="s">
        <v>83</v>
      </c>
      <c r="AV298" s="15" t="s">
        <v>215</v>
      </c>
      <c r="AW298" s="15" t="s">
        <v>35</v>
      </c>
      <c r="AX298" s="15" t="s">
        <v>81</v>
      </c>
      <c r="AY298" s="265" t="s">
        <v>209</v>
      </c>
    </row>
    <row r="299" spans="1:65" s="2" customFormat="1" ht="33" customHeight="1">
      <c r="A299" s="40"/>
      <c r="B299" s="41"/>
      <c r="C299" s="215" t="s">
        <v>476</v>
      </c>
      <c r="D299" s="215" t="s">
        <v>211</v>
      </c>
      <c r="E299" s="216" t="s">
        <v>477</v>
      </c>
      <c r="F299" s="217" t="s">
        <v>478</v>
      </c>
      <c r="G299" s="218" t="s">
        <v>102</v>
      </c>
      <c r="H299" s="219">
        <v>40.2</v>
      </c>
      <c r="I299" s="220"/>
      <c r="J299" s="221">
        <f>ROUND(I299*H299,2)</f>
        <v>0</v>
      </c>
      <c r="K299" s="217" t="s">
        <v>220</v>
      </c>
      <c r="L299" s="46"/>
      <c r="M299" s="222" t="s">
        <v>19</v>
      </c>
      <c r="N299" s="223" t="s">
        <v>45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0.05</v>
      </c>
      <c r="T299" s="225">
        <f>S299*H299</f>
        <v>2.0100000000000002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215</v>
      </c>
      <c r="AT299" s="226" t="s">
        <v>211</v>
      </c>
      <c r="AU299" s="226" t="s">
        <v>83</v>
      </c>
      <c r="AY299" s="19" t="s">
        <v>209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81</v>
      </c>
      <c r="BK299" s="227">
        <f>ROUND(I299*H299,2)</f>
        <v>0</v>
      </c>
      <c r="BL299" s="19" t="s">
        <v>215</v>
      </c>
      <c r="BM299" s="226" t="s">
        <v>479</v>
      </c>
    </row>
    <row r="300" spans="1:47" s="2" customFormat="1" ht="12">
      <c r="A300" s="40"/>
      <c r="B300" s="41"/>
      <c r="C300" s="42"/>
      <c r="D300" s="228" t="s">
        <v>222</v>
      </c>
      <c r="E300" s="42"/>
      <c r="F300" s="229" t="s">
        <v>480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222</v>
      </c>
      <c r="AU300" s="19" t="s">
        <v>83</v>
      </c>
    </row>
    <row r="301" spans="1:51" s="13" customFormat="1" ht="12">
      <c r="A301" s="13"/>
      <c r="B301" s="233"/>
      <c r="C301" s="234"/>
      <c r="D301" s="235" t="s">
        <v>224</v>
      </c>
      <c r="E301" s="236" t="s">
        <v>19</v>
      </c>
      <c r="F301" s="237" t="s">
        <v>101</v>
      </c>
      <c r="G301" s="234"/>
      <c r="H301" s="236" t="s">
        <v>19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224</v>
      </c>
      <c r="AU301" s="243" t="s">
        <v>83</v>
      </c>
      <c r="AV301" s="13" t="s">
        <v>81</v>
      </c>
      <c r="AW301" s="13" t="s">
        <v>35</v>
      </c>
      <c r="AX301" s="13" t="s">
        <v>74</v>
      </c>
      <c r="AY301" s="243" t="s">
        <v>209</v>
      </c>
    </row>
    <row r="302" spans="1:51" s="14" customFormat="1" ht="12">
      <c r="A302" s="14"/>
      <c r="B302" s="244"/>
      <c r="C302" s="245"/>
      <c r="D302" s="235" t="s">
        <v>224</v>
      </c>
      <c r="E302" s="246" t="s">
        <v>100</v>
      </c>
      <c r="F302" s="247" t="s">
        <v>103</v>
      </c>
      <c r="G302" s="245"/>
      <c r="H302" s="248">
        <v>40.2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224</v>
      </c>
      <c r="AU302" s="254" t="s">
        <v>83</v>
      </c>
      <c r="AV302" s="14" t="s">
        <v>83</v>
      </c>
      <c r="AW302" s="14" t="s">
        <v>35</v>
      </c>
      <c r="AX302" s="14" t="s">
        <v>74</v>
      </c>
      <c r="AY302" s="254" t="s">
        <v>209</v>
      </c>
    </row>
    <row r="303" spans="1:51" s="15" customFormat="1" ht="12">
      <c r="A303" s="15"/>
      <c r="B303" s="255"/>
      <c r="C303" s="256"/>
      <c r="D303" s="235" t="s">
        <v>224</v>
      </c>
      <c r="E303" s="257" t="s">
        <v>19</v>
      </c>
      <c r="F303" s="258" t="s">
        <v>226</v>
      </c>
      <c r="G303" s="256"/>
      <c r="H303" s="259">
        <v>40.2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5" t="s">
        <v>224</v>
      </c>
      <c r="AU303" s="265" t="s">
        <v>83</v>
      </c>
      <c r="AV303" s="15" t="s">
        <v>215</v>
      </c>
      <c r="AW303" s="15" t="s">
        <v>35</v>
      </c>
      <c r="AX303" s="15" t="s">
        <v>81</v>
      </c>
      <c r="AY303" s="265" t="s">
        <v>209</v>
      </c>
    </row>
    <row r="304" spans="1:65" s="2" customFormat="1" ht="37.8" customHeight="1">
      <c r="A304" s="40"/>
      <c r="B304" s="41"/>
      <c r="C304" s="215" t="s">
        <v>481</v>
      </c>
      <c r="D304" s="215" t="s">
        <v>211</v>
      </c>
      <c r="E304" s="216" t="s">
        <v>482</v>
      </c>
      <c r="F304" s="217" t="s">
        <v>483</v>
      </c>
      <c r="G304" s="218" t="s">
        <v>102</v>
      </c>
      <c r="H304" s="219">
        <v>119.624</v>
      </c>
      <c r="I304" s="220"/>
      <c r="J304" s="221">
        <f>ROUND(I304*H304,2)</f>
        <v>0</v>
      </c>
      <c r="K304" s="217" t="s">
        <v>220</v>
      </c>
      <c r="L304" s="46"/>
      <c r="M304" s="222" t="s">
        <v>19</v>
      </c>
      <c r="N304" s="223" t="s">
        <v>45</v>
      </c>
      <c r="O304" s="86"/>
      <c r="P304" s="224">
        <f>O304*H304</f>
        <v>0</v>
      </c>
      <c r="Q304" s="224">
        <v>0</v>
      </c>
      <c r="R304" s="224">
        <f>Q304*H304</f>
        <v>0</v>
      </c>
      <c r="S304" s="224">
        <v>0.046</v>
      </c>
      <c r="T304" s="225">
        <f>S304*H304</f>
        <v>5.502704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215</v>
      </c>
      <c r="AT304" s="226" t="s">
        <v>211</v>
      </c>
      <c r="AU304" s="226" t="s">
        <v>83</v>
      </c>
      <c r="AY304" s="19" t="s">
        <v>209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81</v>
      </c>
      <c r="BK304" s="227">
        <f>ROUND(I304*H304,2)</f>
        <v>0</v>
      </c>
      <c r="BL304" s="19" t="s">
        <v>215</v>
      </c>
      <c r="BM304" s="226" t="s">
        <v>484</v>
      </c>
    </row>
    <row r="305" spans="1:47" s="2" customFormat="1" ht="12">
      <c r="A305" s="40"/>
      <c r="B305" s="41"/>
      <c r="C305" s="42"/>
      <c r="D305" s="228" t="s">
        <v>222</v>
      </c>
      <c r="E305" s="42"/>
      <c r="F305" s="229" t="s">
        <v>485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222</v>
      </c>
      <c r="AU305" s="19" t="s">
        <v>83</v>
      </c>
    </row>
    <row r="306" spans="1:51" s="14" customFormat="1" ht="12">
      <c r="A306" s="14"/>
      <c r="B306" s="244"/>
      <c r="C306" s="245"/>
      <c r="D306" s="235" t="s">
        <v>224</v>
      </c>
      <c r="E306" s="246" t="s">
        <v>19</v>
      </c>
      <c r="F306" s="247" t="s">
        <v>486</v>
      </c>
      <c r="G306" s="245"/>
      <c r="H306" s="248">
        <v>65.327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224</v>
      </c>
      <c r="AU306" s="254" t="s">
        <v>83</v>
      </c>
      <c r="AV306" s="14" t="s">
        <v>83</v>
      </c>
      <c r="AW306" s="14" t="s">
        <v>35</v>
      </c>
      <c r="AX306" s="14" t="s">
        <v>74</v>
      </c>
      <c r="AY306" s="254" t="s">
        <v>209</v>
      </c>
    </row>
    <row r="307" spans="1:51" s="14" customFormat="1" ht="12">
      <c r="A307" s="14"/>
      <c r="B307" s="244"/>
      <c r="C307" s="245"/>
      <c r="D307" s="235" t="s">
        <v>224</v>
      </c>
      <c r="E307" s="246" t="s">
        <v>19</v>
      </c>
      <c r="F307" s="247" t="s">
        <v>487</v>
      </c>
      <c r="G307" s="245"/>
      <c r="H307" s="248">
        <v>75.68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4" t="s">
        <v>224</v>
      </c>
      <c r="AU307" s="254" t="s">
        <v>83</v>
      </c>
      <c r="AV307" s="14" t="s">
        <v>83</v>
      </c>
      <c r="AW307" s="14" t="s">
        <v>35</v>
      </c>
      <c r="AX307" s="14" t="s">
        <v>74</v>
      </c>
      <c r="AY307" s="254" t="s">
        <v>209</v>
      </c>
    </row>
    <row r="308" spans="1:51" s="16" customFormat="1" ht="12">
      <c r="A308" s="16"/>
      <c r="B308" s="276"/>
      <c r="C308" s="277"/>
      <c r="D308" s="235" t="s">
        <v>224</v>
      </c>
      <c r="E308" s="278" t="s">
        <v>104</v>
      </c>
      <c r="F308" s="279" t="s">
        <v>445</v>
      </c>
      <c r="G308" s="277"/>
      <c r="H308" s="280">
        <v>141.007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86" t="s">
        <v>224</v>
      </c>
      <c r="AU308" s="286" t="s">
        <v>83</v>
      </c>
      <c r="AV308" s="16" t="s">
        <v>116</v>
      </c>
      <c r="AW308" s="16" t="s">
        <v>35</v>
      </c>
      <c r="AX308" s="16" t="s">
        <v>74</v>
      </c>
      <c r="AY308" s="286" t="s">
        <v>209</v>
      </c>
    </row>
    <row r="309" spans="1:51" s="13" customFormat="1" ht="12">
      <c r="A309" s="13"/>
      <c r="B309" s="233"/>
      <c r="C309" s="234"/>
      <c r="D309" s="235" t="s">
        <v>224</v>
      </c>
      <c r="E309" s="236" t="s">
        <v>19</v>
      </c>
      <c r="F309" s="237" t="s">
        <v>488</v>
      </c>
      <c r="G309" s="234"/>
      <c r="H309" s="236" t="s">
        <v>19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224</v>
      </c>
      <c r="AU309" s="243" t="s">
        <v>83</v>
      </c>
      <c r="AV309" s="13" t="s">
        <v>81</v>
      </c>
      <c r="AW309" s="13" t="s">
        <v>35</v>
      </c>
      <c r="AX309" s="13" t="s">
        <v>74</v>
      </c>
      <c r="AY309" s="243" t="s">
        <v>209</v>
      </c>
    </row>
    <row r="310" spans="1:51" s="14" customFormat="1" ht="12">
      <c r="A310" s="14"/>
      <c r="B310" s="244"/>
      <c r="C310" s="245"/>
      <c r="D310" s="235" t="s">
        <v>224</v>
      </c>
      <c r="E310" s="246" t="s">
        <v>19</v>
      </c>
      <c r="F310" s="247" t="s">
        <v>489</v>
      </c>
      <c r="G310" s="245"/>
      <c r="H310" s="248">
        <v>-5.01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224</v>
      </c>
      <c r="AU310" s="254" t="s">
        <v>83</v>
      </c>
      <c r="AV310" s="14" t="s">
        <v>83</v>
      </c>
      <c r="AW310" s="14" t="s">
        <v>35</v>
      </c>
      <c r="AX310" s="14" t="s">
        <v>74</v>
      </c>
      <c r="AY310" s="254" t="s">
        <v>209</v>
      </c>
    </row>
    <row r="311" spans="1:51" s="14" customFormat="1" ht="12">
      <c r="A311" s="14"/>
      <c r="B311" s="244"/>
      <c r="C311" s="245"/>
      <c r="D311" s="235" t="s">
        <v>224</v>
      </c>
      <c r="E311" s="246" t="s">
        <v>19</v>
      </c>
      <c r="F311" s="247" t="s">
        <v>490</v>
      </c>
      <c r="G311" s="245"/>
      <c r="H311" s="248">
        <v>-2.675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224</v>
      </c>
      <c r="AU311" s="254" t="s">
        <v>83</v>
      </c>
      <c r="AV311" s="14" t="s">
        <v>83</v>
      </c>
      <c r="AW311" s="14" t="s">
        <v>35</v>
      </c>
      <c r="AX311" s="14" t="s">
        <v>74</v>
      </c>
      <c r="AY311" s="254" t="s">
        <v>209</v>
      </c>
    </row>
    <row r="312" spans="1:51" s="14" customFormat="1" ht="12">
      <c r="A312" s="14"/>
      <c r="B312" s="244"/>
      <c r="C312" s="245"/>
      <c r="D312" s="235" t="s">
        <v>224</v>
      </c>
      <c r="E312" s="246" t="s">
        <v>19</v>
      </c>
      <c r="F312" s="247" t="s">
        <v>491</v>
      </c>
      <c r="G312" s="245"/>
      <c r="H312" s="248">
        <v>-22.616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224</v>
      </c>
      <c r="AU312" s="254" t="s">
        <v>83</v>
      </c>
      <c r="AV312" s="14" t="s">
        <v>83</v>
      </c>
      <c r="AW312" s="14" t="s">
        <v>35</v>
      </c>
      <c r="AX312" s="14" t="s">
        <v>74</v>
      </c>
      <c r="AY312" s="254" t="s">
        <v>209</v>
      </c>
    </row>
    <row r="313" spans="1:51" s="14" customFormat="1" ht="12">
      <c r="A313" s="14"/>
      <c r="B313" s="244"/>
      <c r="C313" s="245"/>
      <c r="D313" s="235" t="s">
        <v>224</v>
      </c>
      <c r="E313" s="246" t="s">
        <v>19</v>
      </c>
      <c r="F313" s="247" t="s">
        <v>492</v>
      </c>
      <c r="G313" s="245"/>
      <c r="H313" s="248">
        <v>-2.64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224</v>
      </c>
      <c r="AU313" s="254" t="s">
        <v>83</v>
      </c>
      <c r="AV313" s="14" t="s">
        <v>83</v>
      </c>
      <c r="AW313" s="14" t="s">
        <v>35</v>
      </c>
      <c r="AX313" s="14" t="s">
        <v>74</v>
      </c>
      <c r="AY313" s="254" t="s">
        <v>209</v>
      </c>
    </row>
    <row r="314" spans="1:51" s="16" customFormat="1" ht="12">
      <c r="A314" s="16"/>
      <c r="B314" s="276"/>
      <c r="C314" s="277"/>
      <c r="D314" s="235" t="s">
        <v>224</v>
      </c>
      <c r="E314" s="278" t="s">
        <v>107</v>
      </c>
      <c r="F314" s="279" t="s">
        <v>445</v>
      </c>
      <c r="G314" s="277"/>
      <c r="H314" s="280">
        <v>-32.941</v>
      </c>
      <c r="I314" s="281"/>
      <c r="J314" s="277"/>
      <c r="K314" s="277"/>
      <c r="L314" s="282"/>
      <c r="M314" s="283"/>
      <c r="N314" s="284"/>
      <c r="O314" s="284"/>
      <c r="P314" s="284"/>
      <c r="Q314" s="284"/>
      <c r="R314" s="284"/>
      <c r="S314" s="284"/>
      <c r="T314" s="285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86" t="s">
        <v>224</v>
      </c>
      <c r="AU314" s="286" t="s">
        <v>83</v>
      </c>
      <c r="AV314" s="16" t="s">
        <v>116</v>
      </c>
      <c r="AW314" s="16" t="s">
        <v>35</v>
      </c>
      <c r="AX314" s="16" t="s">
        <v>74</v>
      </c>
      <c r="AY314" s="286" t="s">
        <v>209</v>
      </c>
    </row>
    <row r="315" spans="1:51" s="13" customFormat="1" ht="12">
      <c r="A315" s="13"/>
      <c r="B315" s="233"/>
      <c r="C315" s="234"/>
      <c r="D315" s="235" t="s">
        <v>224</v>
      </c>
      <c r="E315" s="236" t="s">
        <v>19</v>
      </c>
      <c r="F315" s="237" t="s">
        <v>493</v>
      </c>
      <c r="G315" s="234"/>
      <c r="H315" s="236" t="s">
        <v>19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224</v>
      </c>
      <c r="AU315" s="243" t="s">
        <v>83</v>
      </c>
      <c r="AV315" s="13" t="s">
        <v>81</v>
      </c>
      <c r="AW315" s="13" t="s">
        <v>35</v>
      </c>
      <c r="AX315" s="13" t="s">
        <v>74</v>
      </c>
      <c r="AY315" s="243" t="s">
        <v>209</v>
      </c>
    </row>
    <row r="316" spans="1:51" s="14" customFormat="1" ht="12">
      <c r="A316" s="14"/>
      <c r="B316" s="244"/>
      <c r="C316" s="245"/>
      <c r="D316" s="235" t="s">
        <v>224</v>
      </c>
      <c r="E316" s="246" t="s">
        <v>19</v>
      </c>
      <c r="F316" s="247" t="s">
        <v>494</v>
      </c>
      <c r="G316" s="245"/>
      <c r="H316" s="248">
        <v>4.466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224</v>
      </c>
      <c r="AU316" s="254" t="s">
        <v>83</v>
      </c>
      <c r="AV316" s="14" t="s">
        <v>83</v>
      </c>
      <c r="AW316" s="14" t="s">
        <v>35</v>
      </c>
      <c r="AX316" s="14" t="s">
        <v>74</v>
      </c>
      <c r="AY316" s="254" t="s">
        <v>209</v>
      </c>
    </row>
    <row r="317" spans="1:51" s="14" customFormat="1" ht="12">
      <c r="A317" s="14"/>
      <c r="B317" s="244"/>
      <c r="C317" s="245"/>
      <c r="D317" s="235" t="s">
        <v>224</v>
      </c>
      <c r="E317" s="246" t="s">
        <v>19</v>
      </c>
      <c r="F317" s="247" t="s">
        <v>495</v>
      </c>
      <c r="G317" s="245"/>
      <c r="H317" s="248">
        <v>3.612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224</v>
      </c>
      <c r="AU317" s="254" t="s">
        <v>83</v>
      </c>
      <c r="AV317" s="14" t="s">
        <v>83</v>
      </c>
      <c r="AW317" s="14" t="s">
        <v>35</v>
      </c>
      <c r="AX317" s="14" t="s">
        <v>74</v>
      </c>
      <c r="AY317" s="254" t="s">
        <v>209</v>
      </c>
    </row>
    <row r="318" spans="1:51" s="14" customFormat="1" ht="12">
      <c r="A318" s="14"/>
      <c r="B318" s="244"/>
      <c r="C318" s="245"/>
      <c r="D318" s="235" t="s">
        <v>224</v>
      </c>
      <c r="E318" s="246" t="s">
        <v>19</v>
      </c>
      <c r="F318" s="247" t="s">
        <v>496</v>
      </c>
      <c r="G318" s="245"/>
      <c r="H318" s="248">
        <v>3.48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224</v>
      </c>
      <c r="AU318" s="254" t="s">
        <v>83</v>
      </c>
      <c r="AV318" s="14" t="s">
        <v>83</v>
      </c>
      <c r="AW318" s="14" t="s">
        <v>35</v>
      </c>
      <c r="AX318" s="14" t="s">
        <v>74</v>
      </c>
      <c r="AY318" s="254" t="s">
        <v>209</v>
      </c>
    </row>
    <row r="319" spans="1:51" s="16" customFormat="1" ht="12">
      <c r="A319" s="16"/>
      <c r="B319" s="276"/>
      <c r="C319" s="277"/>
      <c r="D319" s="235" t="s">
        <v>224</v>
      </c>
      <c r="E319" s="278" t="s">
        <v>110</v>
      </c>
      <c r="F319" s="279" t="s">
        <v>445</v>
      </c>
      <c r="G319" s="277"/>
      <c r="H319" s="280">
        <v>11.558</v>
      </c>
      <c r="I319" s="281"/>
      <c r="J319" s="277"/>
      <c r="K319" s="277"/>
      <c r="L319" s="282"/>
      <c r="M319" s="283"/>
      <c r="N319" s="284"/>
      <c r="O319" s="284"/>
      <c r="P319" s="284"/>
      <c r="Q319" s="284"/>
      <c r="R319" s="284"/>
      <c r="S319" s="284"/>
      <c r="T319" s="285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6" t="s">
        <v>224</v>
      </c>
      <c r="AU319" s="286" t="s">
        <v>83</v>
      </c>
      <c r="AV319" s="16" t="s">
        <v>116</v>
      </c>
      <c r="AW319" s="16" t="s">
        <v>35</v>
      </c>
      <c r="AX319" s="16" t="s">
        <v>74</v>
      </c>
      <c r="AY319" s="286" t="s">
        <v>209</v>
      </c>
    </row>
    <row r="320" spans="1:51" s="15" customFormat="1" ht="12">
      <c r="A320" s="15"/>
      <c r="B320" s="255"/>
      <c r="C320" s="256"/>
      <c r="D320" s="235" t="s">
        <v>224</v>
      </c>
      <c r="E320" s="257" t="s">
        <v>19</v>
      </c>
      <c r="F320" s="258" t="s">
        <v>226</v>
      </c>
      <c r="G320" s="256"/>
      <c r="H320" s="259">
        <v>119.624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5" t="s">
        <v>224</v>
      </c>
      <c r="AU320" s="265" t="s">
        <v>83</v>
      </c>
      <c r="AV320" s="15" t="s">
        <v>215</v>
      </c>
      <c r="AW320" s="15" t="s">
        <v>35</v>
      </c>
      <c r="AX320" s="15" t="s">
        <v>81</v>
      </c>
      <c r="AY320" s="265" t="s">
        <v>209</v>
      </c>
    </row>
    <row r="321" spans="1:65" s="2" customFormat="1" ht="37.8" customHeight="1">
      <c r="A321" s="40"/>
      <c r="B321" s="41"/>
      <c r="C321" s="215" t="s">
        <v>497</v>
      </c>
      <c r="D321" s="215" t="s">
        <v>211</v>
      </c>
      <c r="E321" s="216" t="s">
        <v>498</v>
      </c>
      <c r="F321" s="217" t="s">
        <v>499</v>
      </c>
      <c r="G321" s="218" t="s">
        <v>102</v>
      </c>
      <c r="H321" s="219">
        <v>6.36</v>
      </c>
      <c r="I321" s="220"/>
      <c r="J321" s="221">
        <f>ROUND(I321*H321,2)</f>
        <v>0</v>
      </c>
      <c r="K321" s="217" t="s">
        <v>220</v>
      </c>
      <c r="L321" s="46"/>
      <c r="M321" s="222" t="s">
        <v>19</v>
      </c>
      <c r="N321" s="223" t="s">
        <v>45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0.068</v>
      </c>
      <c r="T321" s="225">
        <f>S321*H321</f>
        <v>0.43248000000000003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215</v>
      </c>
      <c r="AT321" s="226" t="s">
        <v>211</v>
      </c>
      <c r="AU321" s="226" t="s">
        <v>83</v>
      </c>
      <c r="AY321" s="19" t="s">
        <v>209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81</v>
      </c>
      <c r="BK321" s="227">
        <f>ROUND(I321*H321,2)</f>
        <v>0</v>
      </c>
      <c r="BL321" s="19" t="s">
        <v>215</v>
      </c>
      <c r="BM321" s="226" t="s">
        <v>500</v>
      </c>
    </row>
    <row r="322" spans="1:47" s="2" customFormat="1" ht="12">
      <c r="A322" s="40"/>
      <c r="B322" s="41"/>
      <c r="C322" s="42"/>
      <c r="D322" s="228" t="s">
        <v>222</v>
      </c>
      <c r="E322" s="42"/>
      <c r="F322" s="229" t="s">
        <v>501</v>
      </c>
      <c r="G322" s="42"/>
      <c r="H322" s="42"/>
      <c r="I322" s="230"/>
      <c r="J322" s="42"/>
      <c r="K322" s="42"/>
      <c r="L322" s="46"/>
      <c r="M322" s="231"/>
      <c r="N322" s="232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222</v>
      </c>
      <c r="AU322" s="19" t="s">
        <v>83</v>
      </c>
    </row>
    <row r="323" spans="1:51" s="14" customFormat="1" ht="12">
      <c r="A323" s="14"/>
      <c r="B323" s="244"/>
      <c r="C323" s="245"/>
      <c r="D323" s="235" t="s">
        <v>224</v>
      </c>
      <c r="E323" s="246" t="s">
        <v>19</v>
      </c>
      <c r="F323" s="247" t="s">
        <v>502</v>
      </c>
      <c r="G323" s="245"/>
      <c r="H323" s="248">
        <v>6.36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224</v>
      </c>
      <c r="AU323" s="254" t="s">
        <v>83</v>
      </c>
      <c r="AV323" s="14" t="s">
        <v>83</v>
      </c>
      <c r="AW323" s="14" t="s">
        <v>35</v>
      </c>
      <c r="AX323" s="14" t="s">
        <v>74</v>
      </c>
      <c r="AY323" s="254" t="s">
        <v>209</v>
      </c>
    </row>
    <row r="324" spans="1:51" s="15" customFormat="1" ht="12">
      <c r="A324" s="15"/>
      <c r="B324" s="255"/>
      <c r="C324" s="256"/>
      <c r="D324" s="235" t="s">
        <v>224</v>
      </c>
      <c r="E324" s="257" t="s">
        <v>19</v>
      </c>
      <c r="F324" s="258" t="s">
        <v>226</v>
      </c>
      <c r="G324" s="256"/>
      <c r="H324" s="259">
        <v>6.36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5" t="s">
        <v>224</v>
      </c>
      <c r="AU324" s="265" t="s">
        <v>83</v>
      </c>
      <c r="AV324" s="15" t="s">
        <v>215</v>
      </c>
      <c r="AW324" s="15" t="s">
        <v>35</v>
      </c>
      <c r="AX324" s="15" t="s">
        <v>81</v>
      </c>
      <c r="AY324" s="265" t="s">
        <v>209</v>
      </c>
    </row>
    <row r="325" spans="1:65" s="2" customFormat="1" ht="16.5" customHeight="1">
      <c r="A325" s="40"/>
      <c r="B325" s="41"/>
      <c r="C325" s="215" t="s">
        <v>503</v>
      </c>
      <c r="D325" s="215" t="s">
        <v>211</v>
      </c>
      <c r="E325" s="216" t="s">
        <v>504</v>
      </c>
      <c r="F325" s="217" t="s">
        <v>505</v>
      </c>
      <c r="G325" s="218" t="s">
        <v>506</v>
      </c>
      <c r="H325" s="219">
        <v>1</v>
      </c>
      <c r="I325" s="220"/>
      <c r="J325" s="221">
        <f>ROUND(I325*H325,2)</f>
        <v>0</v>
      </c>
      <c r="K325" s="217" t="s">
        <v>19</v>
      </c>
      <c r="L325" s="46"/>
      <c r="M325" s="222" t="s">
        <v>19</v>
      </c>
      <c r="N325" s="223" t="s">
        <v>45</v>
      </c>
      <c r="O325" s="86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6" t="s">
        <v>215</v>
      </c>
      <c r="AT325" s="226" t="s">
        <v>211</v>
      </c>
      <c r="AU325" s="226" t="s">
        <v>83</v>
      </c>
      <c r="AY325" s="19" t="s">
        <v>209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81</v>
      </c>
      <c r="BK325" s="227">
        <f>ROUND(I325*H325,2)</f>
        <v>0</v>
      </c>
      <c r="BL325" s="19" t="s">
        <v>215</v>
      </c>
      <c r="BM325" s="226" t="s">
        <v>507</v>
      </c>
    </row>
    <row r="326" spans="1:51" s="14" customFormat="1" ht="12">
      <c r="A326" s="14"/>
      <c r="B326" s="244"/>
      <c r="C326" s="245"/>
      <c r="D326" s="235" t="s">
        <v>224</v>
      </c>
      <c r="E326" s="246" t="s">
        <v>19</v>
      </c>
      <c r="F326" s="247" t="s">
        <v>508</v>
      </c>
      <c r="G326" s="245"/>
      <c r="H326" s="248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224</v>
      </c>
      <c r="AU326" s="254" t="s">
        <v>83</v>
      </c>
      <c r="AV326" s="14" t="s">
        <v>83</v>
      </c>
      <c r="AW326" s="14" t="s">
        <v>35</v>
      </c>
      <c r="AX326" s="14" t="s">
        <v>74</v>
      </c>
      <c r="AY326" s="254" t="s">
        <v>209</v>
      </c>
    </row>
    <row r="327" spans="1:51" s="15" customFormat="1" ht="12">
      <c r="A327" s="15"/>
      <c r="B327" s="255"/>
      <c r="C327" s="256"/>
      <c r="D327" s="235" t="s">
        <v>224</v>
      </c>
      <c r="E327" s="257" t="s">
        <v>19</v>
      </c>
      <c r="F327" s="258" t="s">
        <v>226</v>
      </c>
      <c r="G327" s="256"/>
      <c r="H327" s="259">
        <v>1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5" t="s">
        <v>224</v>
      </c>
      <c r="AU327" s="265" t="s">
        <v>83</v>
      </c>
      <c r="AV327" s="15" t="s">
        <v>215</v>
      </c>
      <c r="AW327" s="15" t="s">
        <v>35</v>
      </c>
      <c r="AX327" s="15" t="s">
        <v>81</v>
      </c>
      <c r="AY327" s="265" t="s">
        <v>209</v>
      </c>
    </row>
    <row r="328" spans="1:65" s="2" customFormat="1" ht="21.75" customHeight="1">
      <c r="A328" s="40"/>
      <c r="B328" s="41"/>
      <c r="C328" s="215" t="s">
        <v>509</v>
      </c>
      <c r="D328" s="215" t="s">
        <v>211</v>
      </c>
      <c r="E328" s="216" t="s">
        <v>510</v>
      </c>
      <c r="F328" s="217" t="s">
        <v>511</v>
      </c>
      <c r="G328" s="218" t="s">
        <v>506</v>
      </c>
      <c r="H328" s="219">
        <v>1</v>
      </c>
      <c r="I328" s="220"/>
      <c r="J328" s="221">
        <f>ROUND(I328*H328,2)</f>
        <v>0</v>
      </c>
      <c r="K328" s="217" t="s">
        <v>19</v>
      </c>
      <c r="L328" s="46"/>
      <c r="M328" s="222" t="s">
        <v>19</v>
      </c>
      <c r="N328" s="223" t="s">
        <v>45</v>
      </c>
      <c r="O328" s="86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6" t="s">
        <v>215</v>
      </c>
      <c r="AT328" s="226" t="s">
        <v>211</v>
      </c>
      <c r="AU328" s="226" t="s">
        <v>83</v>
      </c>
      <c r="AY328" s="19" t="s">
        <v>209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9" t="s">
        <v>81</v>
      </c>
      <c r="BK328" s="227">
        <f>ROUND(I328*H328,2)</f>
        <v>0</v>
      </c>
      <c r="BL328" s="19" t="s">
        <v>215</v>
      </c>
      <c r="BM328" s="226" t="s">
        <v>512</v>
      </c>
    </row>
    <row r="329" spans="1:51" s="14" customFormat="1" ht="12">
      <c r="A329" s="14"/>
      <c r="B329" s="244"/>
      <c r="C329" s="245"/>
      <c r="D329" s="235" t="s">
        <v>224</v>
      </c>
      <c r="E329" s="246" t="s">
        <v>19</v>
      </c>
      <c r="F329" s="247" t="s">
        <v>513</v>
      </c>
      <c r="G329" s="245"/>
      <c r="H329" s="248">
        <v>1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224</v>
      </c>
      <c r="AU329" s="254" t="s">
        <v>83</v>
      </c>
      <c r="AV329" s="14" t="s">
        <v>83</v>
      </c>
      <c r="AW329" s="14" t="s">
        <v>35</v>
      </c>
      <c r="AX329" s="14" t="s">
        <v>74</v>
      </c>
      <c r="AY329" s="254" t="s">
        <v>209</v>
      </c>
    </row>
    <row r="330" spans="1:51" s="15" customFormat="1" ht="12">
      <c r="A330" s="15"/>
      <c r="B330" s="255"/>
      <c r="C330" s="256"/>
      <c r="D330" s="235" t="s">
        <v>224</v>
      </c>
      <c r="E330" s="257" t="s">
        <v>19</v>
      </c>
      <c r="F330" s="258" t="s">
        <v>226</v>
      </c>
      <c r="G330" s="256"/>
      <c r="H330" s="259">
        <v>1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5" t="s">
        <v>224</v>
      </c>
      <c r="AU330" s="265" t="s">
        <v>83</v>
      </c>
      <c r="AV330" s="15" t="s">
        <v>215</v>
      </c>
      <c r="AW330" s="15" t="s">
        <v>35</v>
      </c>
      <c r="AX330" s="15" t="s">
        <v>81</v>
      </c>
      <c r="AY330" s="265" t="s">
        <v>209</v>
      </c>
    </row>
    <row r="331" spans="1:63" s="12" customFormat="1" ht="20.85" customHeight="1">
      <c r="A331" s="12"/>
      <c r="B331" s="199"/>
      <c r="C331" s="200"/>
      <c r="D331" s="201" t="s">
        <v>73</v>
      </c>
      <c r="E331" s="213" t="s">
        <v>514</v>
      </c>
      <c r="F331" s="213" t="s">
        <v>515</v>
      </c>
      <c r="G331" s="200"/>
      <c r="H331" s="200"/>
      <c r="I331" s="203"/>
      <c r="J331" s="214">
        <f>BK331</f>
        <v>0</v>
      </c>
      <c r="K331" s="200"/>
      <c r="L331" s="205"/>
      <c r="M331" s="206"/>
      <c r="N331" s="207"/>
      <c r="O331" s="207"/>
      <c r="P331" s="208">
        <f>SUM(P332:P338)</f>
        <v>0</v>
      </c>
      <c r="Q331" s="207"/>
      <c r="R331" s="208">
        <f>SUM(R332:R338)</f>
        <v>0</v>
      </c>
      <c r="S331" s="207"/>
      <c r="T331" s="209">
        <f>SUM(T332:T338)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0" t="s">
        <v>81</v>
      </c>
      <c r="AT331" s="211" t="s">
        <v>73</v>
      </c>
      <c r="AU331" s="211" t="s">
        <v>83</v>
      </c>
      <c r="AY331" s="210" t="s">
        <v>209</v>
      </c>
      <c r="BK331" s="212">
        <f>SUM(BK332:BK338)</f>
        <v>0</v>
      </c>
    </row>
    <row r="332" spans="1:65" s="2" customFormat="1" ht="24.15" customHeight="1">
      <c r="A332" s="40"/>
      <c r="B332" s="41"/>
      <c r="C332" s="215" t="s">
        <v>516</v>
      </c>
      <c r="D332" s="215" t="s">
        <v>211</v>
      </c>
      <c r="E332" s="216" t="s">
        <v>517</v>
      </c>
      <c r="F332" s="217" t="s">
        <v>518</v>
      </c>
      <c r="G332" s="218" t="s">
        <v>519</v>
      </c>
      <c r="H332" s="219">
        <v>3</v>
      </c>
      <c r="I332" s="220"/>
      <c r="J332" s="221">
        <f>ROUND(I332*H332,2)</f>
        <v>0</v>
      </c>
      <c r="K332" s="217" t="s">
        <v>220</v>
      </c>
      <c r="L332" s="46"/>
      <c r="M332" s="222" t="s">
        <v>19</v>
      </c>
      <c r="N332" s="223" t="s">
        <v>45</v>
      </c>
      <c r="O332" s="86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6" t="s">
        <v>215</v>
      </c>
      <c r="AT332" s="226" t="s">
        <v>211</v>
      </c>
      <c r="AU332" s="226" t="s">
        <v>116</v>
      </c>
      <c r="AY332" s="19" t="s">
        <v>209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81</v>
      </c>
      <c r="BK332" s="227">
        <f>ROUND(I332*H332,2)</f>
        <v>0</v>
      </c>
      <c r="BL332" s="19" t="s">
        <v>215</v>
      </c>
      <c r="BM332" s="226" t="s">
        <v>520</v>
      </c>
    </row>
    <row r="333" spans="1:47" s="2" customFormat="1" ht="12">
      <c r="A333" s="40"/>
      <c r="B333" s="41"/>
      <c r="C333" s="42"/>
      <c r="D333" s="228" t="s">
        <v>222</v>
      </c>
      <c r="E333" s="42"/>
      <c r="F333" s="229" t="s">
        <v>521</v>
      </c>
      <c r="G333" s="42"/>
      <c r="H333" s="42"/>
      <c r="I333" s="230"/>
      <c r="J333" s="42"/>
      <c r="K333" s="42"/>
      <c r="L333" s="46"/>
      <c r="M333" s="231"/>
      <c r="N333" s="232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222</v>
      </c>
      <c r="AU333" s="19" t="s">
        <v>116</v>
      </c>
    </row>
    <row r="334" spans="1:65" s="2" customFormat="1" ht="33" customHeight="1">
      <c r="A334" s="40"/>
      <c r="B334" s="41"/>
      <c r="C334" s="215" t="s">
        <v>522</v>
      </c>
      <c r="D334" s="215" t="s">
        <v>211</v>
      </c>
      <c r="E334" s="216" t="s">
        <v>523</v>
      </c>
      <c r="F334" s="217" t="s">
        <v>524</v>
      </c>
      <c r="G334" s="218" t="s">
        <v>519</v>
      </c>
      <c r="H334" s="219">
        <v>120</v>
      </c>
      <c r="I334" s="220"/>
      <c r="J334" s="221">
        <f>ROUND(I334*H334,2)</f>
        <v>0</v>
      </c>
      <c r="K334" s="217" t="s">
        <v>220</v>
      </c>
      <c r="L334" s="46"/>
      <c r="M334" s="222" t="s">
        <v>19</v>
      </c>
      <c r="N334" s="223" t="s">
        <v>45</v>
      </c>
      <c r="O334" s="86"/>
      <c r="P334" s="224">
        <f>O334*H334</f>
        <v>0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215</v>
      </c>
      <c r="AT334" s="226" t="s">
        <v>211</v>
      </c>
      <c r="AU334" s="226" t="s">
        <v>116</v>
      </c>
      <c r="AY334" s="19" t="s">
        <v>209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81</v>
      </c>
      <c r="BK334" s="227">
        <f>ROUND(I334*H334,2)</f>
        <v>0</v>
      </c>
      <c r="BL334" s="19" t="s">
        <v>215</v>
      </c>
      <c r="BM334" s="226" t="s">
        <v>525</v>
      </c>
    </row>
    <row r="335" spans="1:47" s="2" customFormat="1" ht="12">
      <c r="A335" s="40"/>
      <c r="B335" s="41"/>
      <c r="C335" s="42"/>
      <c r="D335" s="228" t="s">
        <v>222</v>
      </c>
      <c r="E335" s="42"/>
      <c r="F335" s="229" t="s">
        <v>526</v>
      </c>
      <c r="G335" s="42"/>
      <c r="H335" s="42"/>
      <c r="I335" s="230"/>
      <c r="J335" s="42"/>
      <c r="K335" s="42"/>
      <c r="L335" s="46"/>
      <c r="M335" s="231"/>
      <c r="N335" s="232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222</v>
      </c>
      <c r="AU335" s="19" t="s">
        <v>116</v>
      </c>
    </row>
    <row r="336" spans="1:51" s="14" customFormat="1" ht="12">
      <c r="A336" s="14"/>
      <c r="B336" s="244"/>
      <c r="C336" s="245"/>
      <c r="D336" s="235" t="s">
        <v>224</v>
      </c>
      <c r="E336" s="246" t="s">
        <v>19</v>
      </c>
      <c r="F336" s="247" t="s">
        <v>527</v>
      </c>
      <c r="G336" s="245"/>
      <c r="H336" s="248">
        <v>120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224</v>
      </c>
      <c r="AU336" s="254" t="s">
        <v>116</v>
      </c>
      <c r="AV336" s="14" t="s">
        <v>83</v>
      </c>
      <c r="AW336" s="14" t="s">
        <v>35</v>
      </c>
      <c r="AX336" s="14" t="s">
        <v>81</v>
      </c>
      <c r="AY336" s="254" t="s">
        <v>209</v>
      </c>
    </row>
    <row r="337" spans="1:65" s="2" customFormat="1" ht="24.15" customHeight="1">
      <c r="A337" s="40"/>
      <c r="B337" s="41"/>
      <c r="C337" s="215" t="s">
        <v>528</v>
      </c>
      <c r="D337" s="215" t="s">
        <v>211</v>
      </c>
      <c r="E337" s="216" t="s">
        <v>529</v>
      </c>
      <c r="F337" s="217" t="s">
        <v>530</v>
      </c>
      <c r="G337" s="218" t="s">
        <v>519</v>
      </c>
      <c r="H337" s="219">
        <v>3</v>
      </c>
      <c r="I337" s="220"/>
      <c r="J337" s="221">
        <f>ROUND(I337*H337,2)</f>
        <v>0</v>
      </c>
      <c r="K337" s="217" t="s">
        <v>220</v>
      </c>
      <c r="L337" s="46"/>
      <c r="M337" s="222" t="s">
        <v>19</v>
      </c>
      <c r="N337" s="223" t="s">
        <v>45</v>
      </c>
      <c r="O337" s="86"/>
      <c r="P337" s="224">
        <f>O337*H337</f>
        <v>0</v>
      </c>
      <c r="Q337" s="224">
        <v>0</v>
      </c>
      <c r="R337" s="224">
        <f>Q337*H337</f>
        <v>0</v>
      </c>
      <c r="S337" s="224">
        <v>0</v>
      </c>
      <c r="T337" s="22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6" t="s">
        <v>215</v>
      </c>
      <c r="AT337" s="226" t="s">
        <v>211</v>
      </c>
      <c r="AU337" s="226" t="s">
        <v>116</v>
      </c>
      <c r="AY337" s="19" t="s">
        <v>209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9" t="s">
        <v>81</v>
      </c>
      <c r="BK337" s="227">
        <f>ROUND(I337*H337,2)</f>
        <v>0</v>
      </c>
      <c r="BL337" s="19" t="s">
        <v>215</v>
      </c>
      <c r="BM337" s="226" t="s">
        <v>531</v>
      </c>
    </row>
    <row r="338" spans="1:47" s="2" customFormat="1" ht="12">
      <c r="A338" s="40"/>
      <c r="B338" s="41"/>
      <c r="C338" s="42"/>
      <c r="D338" s="228" t="s">
        <v>222</v>
      </c>
      <c r="E338" s="42"/>
      <c r="F338" s="229" t="s">
        <v>532</v>
      </c>
      <c r="G338" s="42"/>
      <c r="H338" s="42"/>
      <c r="I338" s="230"/>
      <c r="J338" s="42"/>
      <c r="K338" s="42"/>
      <c r="L338" s="46"/>
      <c r="M338" s="231"/>
      <c r="N338" s="232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222</v>
      </c>
      <c r="AU338" s="19" t="s">
        <v>116</v>
      </c>
    </row>
    <row r="339" spans="1:63" s="12" customFormat="1" ht="22.8" customHeight="1">
      <c r="A339" s="12"/>
      <c r="B339" s="199"/>
      <c r="C339" s="200"/>
      <c r="D339" s="201" t="s">
        <v>73</v>
      </c>
      <c r="E339" s="213" t="s">
        <v>533</v>
      </c>
      <c r="F339" s="213" t="s">
        <v>534</v>
      </c>
      <c r="G339" s="200"/>
      <c r="H339" s="200"/>
      <c r="I339" s="203"/>
      <c r="J339" s="214">
        <f>BK339</f>
        <v>0</v>
      </c>
      <c r="K339" s="200"/>
      <c r="L339" s="205"/>
      <c r="M339" s="206"/>
      <c r="N339" s="207"/>
      <c r="O339" s="207"/>
      <c r="P339" s="208">
        <f>SUM(P340:P352)</f>
        <v>0</v>
      </c>
      <c r="Q339" s="207"/>
      <c r="R339" s="208">
        <f>SUM(R340:R352)</f>
        <v>0</v>
      </c>
      <c r="S339" s="207"/>
      <c r="T339" s="209">
        <f>SUM(T340:T352)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0" t="s">
        <v>81</v>
      </c>
      <c r="AT339" s="211" t="s">
        <v>73</v>
      </c>
      <c r="AU339" s="211" t="s">
        <v>81</v>
      </c>
      <c r="AY339" s="210" t="s">
        <v>209</v>
      </c>
      <c r="BK339" s="212">
        <f>SUM(BK340:BK352)</f>
        <v>0</v>
      </c>
    </row>
    <row r="340" spans="1:65" s="2" customFormat="1" ht="37.8" customHeight="1">
      <c r="A340" s="40"/>
      <c r="B340" s="41"/>
      <c r="C340" s="215" t="s">
        <v>535</v>
      </c>
      <c r="D340" s="215" t="s">
        <v>211</v>
      </c>
      <c r="E340" s="216" t="s">
        <v>536</v>
      </c>
      <c r="F340" s="217" t="s">
        <v>537</v>
      </c>
      <c r="G340" s="218" t="s">
        <v>343</v>
      </c>
      <c r="H340" s="219">
        <v>27.663</v>
      </c>
      <c r="I340" s="220"/>
      <c r="J340" s="221">
        <f>ROUND(I340*H340,2)</f>
        <v>0</v>
      </c>
      <c r="K340" s="217" t="s">
        <v>220</v>
      </c>
      <c r="L340" s="46"/>
      <c r="M340" s="222" t="s">
        <v>19</v>
      </c>
      <c r="N340" s="223" t="s">
        <v>45</v>
      </c>
      <c r="O340" s="86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215</v>
      </c>
      <c r="AT340" s="226" t="s">
        <v>211</v>
      </c>
      <c r="AU340" s="226" t="s">
        <v>83</v>
      </c>
      <c r="AY340" s="19" t="s">
        <v>209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81</v>
      </c>
      <c r="BK340" s="227">
        <f>ROUND(I340*H340,2)</f>
        <v>0</v>
      </c>
      <c r="BL340" s="19" t="s">
        <v>215</v>
      </c>
      <c r="BM340" s="226" t="s">
        <v>538</v>
      </c>
    </row>
    <row r="341" spans="1:47" s="2" customFormat="1" ht="12">
      <c r="A341" s="40"/>
      <c r="B341" s="41"/>
      <c r="C341" s="42"/>
      <c r="D341" s="228" t="s">
        <v>222</v>
      </c>
      <c r="E341" s="42"/>
      <c r="F341" s="229" t="s">
        <v>539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222</v>
      </c>
      <c r="AU341" s="19" t="s">
        <v>83</v>
      </c>
    </row>
    <row r="342" spans="1:65" s="2" customFormat="1" ht="33" customHeight="1">
      <c r="A342" s="40"/>
      <c r="B342" s="41"/>
      <c r="C342" s="215" t="s">
        <v>540</v>
      </c>
      <c r="D342" s="215" t="s">
        <v>211</v>
      </c>
      <c r="E342" s="216" t="s">
        <v>541</v>
      </c>
      <c r="F342" s="217" t="s">
        <v>542</v>
      </c>
      <c r="G342" s="218" t="s">
        <v>343</v>
      </c>
      <c r="H342" s="219">
        <v>27.663</v>
      </c>
      <c r="I342" s="220"/>
      <c r="J342" s="221">
        <f>ROUND(I342*H342,2)</f>
        <v>0</v>
      </c>
      <c r="K342" s="217" t="s">
        <v>220</v>
      </c>
      <c r="L342" s="46"/>
      <c r="M342" s="222" t="s">
        <v>19</v>
      </c>
      <c r="N342" s="223" t="s">
        <v>45</v>
      </c>
      <c r="O342" s="86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215</v>
      </c>
      <c r="AT342" s="226" t="s">
        <v>211</v>
      </c>
      <c r="AU342" s="226" t="s">
        <v>83</v>
      </c>
      <c r="AY342" s="19" t="s">
        <v>209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81</v>
      </c>
      <c r="BK342" s="227">
        <f>ROUND(I342*H342,2)</f>
        <v>0</v>
      </c>
      <c r="BL342" s="19" t="s">
        <v>215</v>
      </c>
      <c r="BM342" s="226" t="s">
        <v>543</v>
      </c>
    </row>
    <row r="343" spans="1:47" s="2" customFormat="1" ht="12">
      <c r="A343" s="40"/>
      <c r="B343" s="41"/>
      <c r="C343" s="42"/>
      <c r="D343" s="228" t="s">
        <v>222</v>
      </c>
      <c r="E343" s="42"/>
      <c r="F343" s="229" t="s">
        <v>544</v>
      </c>
      <c r="G343" s="42"/>
      <c r="H343" s="42"/>
      <c r="I343" s="230"/>
      <c r="J343" s="42"/>
      <c r="K343" s="42"/>
      <c r="L343" s="46"/>
      <c r="M343" s="231"/>
      <c r="N343" s="23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222</v>
      </c>
      <c r="AU343" s="19" t="s">
        <v>83</v>
      </c>
    </row>
    <row r="344" spans="1:65" s="2" customFormat="1" ht="44.25" customHeight="1">
      <c r="A344" s="40"/>
      <c r="B344" s="41"/>
      <c r="C344" s="215" t="s">
        <v>545</v>
      </c>
      <c r="D344" s="215" t="s">
        <v>211</v>
      </c>
      <c r="E344" s="216" t="s">
        <v>546</v>
      </c>
      <c r="F344" s="217" t="s">
        <v>547</v>
      </c>
      <c r="G344" s="218" t="s">
        <v>343</v>
      </c>
      <c r="H344" s="219">
        <v>138.315</v>
      </c>
      <c r="I344" s="220"/>
      <c r="J344" s="221">
        <f>ROUND(I344*H344,2)</f>
        <v>0</v>
      </c>
      <c r="K344" s="217" t="s">
        <v>220</v>
      </c>
      <c r="L344" s="46"/>
      <c r="M344" s="222" t="s">
        <v>19</v>
      </c>
      <c r="N344" s="223" t="s">
        <v>45</v>
      </c>
      <c r="O344" s="86"/>
      <c r="P344" s="224">
        <f>O344*H344</f>
        <v>0</v>
      </c>
      <c r="Q344" s="224">
        <v>0</v>
      </c>
      <c r="R344" s="224">
        <f>Q344*H344</f>
        <v>0</v>
      </c>
      <c r="S344" s="224">
        <v>0</v>
      </c>
      <c r="T344" s="22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6" t="s">
        <v>215</v>
      </c>
      <c r="AT344" s="226" t="s">
        <v>211</v>
      </c>
      <c r="AU344" s="226" t="s">
        <v>83</v>
      </c>
      <c r="AY344" s="19" t="s">
        <v>209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9" t="s">
        <v>81</v>
      </c>
      <c r="BK344" s="227">
        <f>ROUND(I344*H344,2)</f>
        <v>0</v>
      </c>
      <c r="BL344" s="19" t="s">
        <v>215</v>
      </c>
      <c r="BM344" s="226" t="s">
        <v>548</v>
      </c>
    </row>
    <row r="345" spans="1:47" s="2" customFormat="1" ht="12">
      <c r="A345" s="40"/>
      <c r="B345" s="41"/>
      <c r="C345" s="42"/>
      <c r="D345" s="228" t="s">
        <v>222</v>
      </c>
      <c r="E345" s="42"/>
      <c r="F345" s="229" t="s">
        <v>549</v>
      </c>
      <c r="G345" s="42"/>
      <c r="H345" s="42"/>
      <c r="I345" s="230"/>
      <c r="J345" s="42"/>
      <c r="K345" s="42"/>
      <c r="L345" s="46"/>
      <c r="M345" s="231"/>
      <c r="N345" s="232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222</v>
      </c>
      <c r="AU345" s="19" t="s">
        <v>83</v>
      </c>
    </row>
    <row r="346" spans="1:51" s="14" customFormat="1" ht="12">
      <c r="A346" s="14"/>
      <c r="B346" s="244"/>
      <c r="C346" s="245"/>
      <c r="D346" s="235" t="s">
        <v>224</v>
      </c>
      <c r="E346" s="245"/>
      <c r="F346" s="247" t="s">
        <v>550</v>
      </c>
      <c r="G346" s="245"/>
      <c r="H346" s="248">
        <v>138.315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224</v>
      </c>
      <c r="AU346" s="254" t="s">
        <v>83</v>
      </c>
      <c r="AV346" s="14" t="s">
        <v>83</v>
      </c>
      <c r="AW346" s="14" t="s">
        <v>4</v>
      </c>
      <c r="AX346" s="14" t="s">
        <v>81</v>
      </c>
      <c r="AY346" s="254" t="s">
        <v>209</v>
      </c>
    </row>
    <row r="347" spans="1:65" s="2" customFormat="1" ht="37.8" customHeight="1">
      <c r="A347" s="40"/>
      <c r="B347" s="41"/>
      <c r="C347" s="215" t="s">
        <v>551</v>
      </c>
      <c r="D347" s="215" t="s">
        <v>211</v>
      </c>
      <c r="E347" s="216" t="s">
        <v>552</v>
      </c>
      <c r="F347" s="217" t="s">
        <v>553</v>
      </c>
      <c r="G347" s="218" t="s">
        <v>343</v>
      </c>
      <c r="H347" s="219">
        <v>26.52</v>
      </c>
      <c r="I347" s="220"/>
      <c r="J347" s="221">
        <f>ROUND(I347*H347,2)</f>
        <v>0</v>
      </c>
      <c r="K347" s="217" t="s">
        <v>220</v>
      </c>
      <c r="L347" s="46"/>
      <c r="M347" s="222" t="s">
        <v>19</v>
      </c>
      <c r="N347" s="223" t="s">
        <v>45</v>
      </c>
      <c r="O347" s="86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6" t="s">
        <v>215</v>
      </c>
      <c r="AT347" s="226" t="s">
        <v>211</v>
      </c>
      <c r="AU347" s="226" t="s">
        <v>83</v>
      </c>
      <c r="AY347" s="19" t="s">
        <v>209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81</v>
      </c>
      <c r="BK347" s="227">
        <f>ROUND(I347*H347,2)</f>
        <v>0</v>
      </c>
      <c r="BL347" s="19" t="s">
        <v>215</v>
      </c>
      <c r="BM347" s="226" t="s">
        <v>554</v>
      </c>
    </row>
    <row r="348" spans="1:47" s="2" customFormat="1" ht="12">
      <c r="A348" s="40"/>
      <c r="B348" s="41"/>
      <c r="C348" s="42"/>
      <c r="D348" s="228" t="s">
        <v>222</v>
      </c>
      <c r="E348" s="42"/>
      <c r="F348" s="229" t="s">
        <v>555</v>
      </c>
      <c r="G348" s="42"/>
      <c r="H348" s="42"/>
      <c r="I348" s="230"/>
      <c r="J348" s="42"/>
      <c r="K348" s="42"/>
      <c r="L348" s="46"/>
      <c r="M348" s="231"/>
      <c r="N348" s="232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222</v>
      </c>
      <c r="AU348" s="19" t="s">
        <v>83</v>
      </c>
    </row>
    <row r="349" spans="1:65" s="2" customFormat="1" ht="37.8" customHeight="1">
      <c r="A349" s="40"/>
      <c r="B349" s="41"/>
      <c r="C349" s="215" t="s">
        <v>556</v>
      </c>
      <c r="D349" s="215" t="s">
        <v>211</v>
      </c>
      <c r="E349" s="216" t="s">
        <v>557</v>
      </c>
      <c r="F349" s="217" t="s">
        <v>558</v>
      </c>
      <c r="G349" s="218" t="s">
        <v>343</v>
      </c>
      <c r="H349" s="219">
        <v>1.013</v>
      </c>
      <c r="I349" s="220"/>
      <c r="J349" s="221">
        <f>ROUND(I349*H349,2)</f>
        <v>0</v>
      </c>
      <c r="K349" s="217" t="s">
        <v>220</v>
      </c>
      <c r="L349" s="46"/>
      <c r="M349" s="222" t="s">
        <v>19</v>
      </c>
      <c r="N349" s="223" t="s">
        <v>45</v>
      </c>
      <c r="O349" s="86"/>
      <c r="P349" s="224">
        <f>O349*H349</f>
        <v>0</v>
      </c>
      <c r="Q349" s="224">
        <v>0</v>
      </c>
      <c r="R349" s="224">
        <f>Q349*H349</f>
        <v>0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215</v>
      </c>
      <c r="AT349" s="226" t="s">
        <v>211</v>
      </c>
      <c r="AU349" s="226" t="s">
        <v>83</v>
      </c>
      <c r="AY349" s="19" t="s">
        <v>209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81</v>
      </c>
      <c r="BK349" s="227">
        <f>ROUND(I349*H349,2)</f>
        <v>0</v>
      </c>
      <c r="BL349" s="19" t="s">
        <v>215</v>
      </c>
      <c r="BM349" s="226" t="s">
        <v>559</v>
      </c>
    </row>
    <row r="350" spans="1:47" s="2" customFormat="1" ht="12">
      <c r="A350" s="40"/>
      <c r="B350" s="41"/>
      <c r="C350" s="42"/>
      <c r="D350" s="228" t="s">
        <v>222</v>
      </c>
      <c r="E350" s="42"/>
      <c r="F350" s="229" t="s">
        <v>560</v>
      </c>
      <c r="G350" s="42"/>
      <c r="H350" s="42"/>
      <c r="I350" s="230"/>
      <c r="J350" s="42"/>
      <c r="K350" s="42"/>
      <c r="L350" s="46"/>
      <c r="M350" s="231"/>
      <c r="N350" s="23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222</v>
      </c>
      <c r="AU350" s="19" t="s">
        <v>83</v>
      </c>
    </row>
    <row r="351" spans="1:65" s="2" customFormat="1" ht="44.25" customHeight="1">
      <c r="A351" s="40"/>
      <c r="B351" s="41"/>
      <c r="C351" s="215" t="s">
        <v>561</v>
      </c>
      <c r="D351" s="215" t="s">
        <v>211</v>
      </c>
      <c r="E351" s="216" t="s">
        <v>562</v>
      </c>
      <c r="F351" s="217" t="s">
        <v>563</v>
      </c>
      <c r="G351" s="218" t="s">
        <v>343</v>
      </c>
      <c r="H351" s="219">
        <v>0.129</v>
      </c>
      <c r="I351" s="220"/>
      <c r="J351" s="221">
        <f>ROUND(I351*H351,2)</f>
        <v>0</v>
      </c>
      <c r="K351" s="217" t="s">
        <v>220</v>
      </c>
      <c r="L351" s="46"/>
      <c r="M351" s="222" t="s">
        <v>19</v>
      </c>
      <c r="N351" s="223" t="s">
        <v>45</v>
      </c>
      <c r="O351" s="86"/>
      <c r="P351" s="224">
        <f>O351*H351</f>
        <v>0</v>
      </c>
      <c r="Q351" s="224">
        <v>0</v>
      </c>
      <c r="R351" s="224">
        <f>Q351*H351</f>
        <v>0</v>
      </c>
      <c r="S351" s="224">
        <v>0</v>
      </c>
      <c r="T351" s="22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6" t="s">
        <v>215</v>
      </c>
      <c r="AT351" s="226" t="s">
        <v>211</v>
      </c>
      <c r="AU351" s="226" t="s">
        <v>83</v>
      </c>
      <c r="AY351" s="19" t="s">
        <v>209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9" t="s">
        <v>81</v>
      </c>
      <c r="BK351" s="227">
        <f>ROUND(I351*H351,2)</f>
        <v>0</v>
      </c>
      <c r="BL351" s="19" t="s">
        <v>215</v>
      </c>
      <c r="BM351" s="226" t="s">
        <v>564</v>
      </c>
    </row>
    <row r="352" spans="1:47" s="2" customFormat="1" ht="12">
      <c r="A352" s="40"/>
      <c r="B352" s="41"/>
      <c r="C352" s="42"/>
      <c r="D352" s="228" t="s">
        <v>222</v>
      </c>
      <c r="E352" s="42"/>
      <c r="F352" s="229" t="s">
        <v>565</v>
      </c>
      <c r="G352" s="42"/>
      <c r="H352" s="42"/>
      <c r="I352" s="230"/>
      <c r="J352" s="42"/>
      <c r="K352" s="42"/>
      <c r="L352" s="46"/>
      <c r="M352" s="231"/>
      <c r="N352" s="23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222</v>
      </c>
      <c r="AU352" s="19" t="s">
        <v>83</v>
      </c>
    </row>
    <row r="353" spans="1:63" s="12" customFormat="1" ht="22.8" customHeight="1">
      <c r="A353" s="12"/>
      <c r="B353" s="199"/>
      <c r="C353" s="200"/>
      <c r="D353" s="201" t="s">
        <v>73</v>
      </c>
      <c r="E353" s="213" t="s">
        <v>566</v>
      </c>
      <c r="F353" s="213" t="s">
        <v>567</v>
      </c>
      <c r="G353" s="200"/>
      <c r="H353" s="200"/>
      <c r="I353" s="203"/>
      <c r="J353" s="214">
        <f>BK353</f>
        <v>0</v>
      </c>
      <c r="K353" s="200"/>
      <c r="L353" s="205"/>
      <c r="M353" s="206"/>
      <c r="N353" s="207"/>
      <c r="O353" s="207"/>
      <c r="P353" s="208">
        <f>SUM(P354:P355)</f>
        <v>0</v>
      </c>
      <c r="Q353" s="207"/>
      <c r="R353" s="208">
        <f>SUM(R354:R355)</f>
        <v>0</v>
      </c>
      <c r="S353" s="207"/>
      <c r="T353" s="209">
        <f>SUM(T354:T355)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0" t="s">
        <v>81</v>
      </c>
      <c r="AT353" s="211" t="s">
        <v>73</v>
      </c>
      <c r="AU353" s="211" t="s">
        <v>81</v>
      </c>
      <c r="AY353" s="210" t="s">
        <v>209</v>
      </c>
      <c r="BK353" s="212">
        <f>SUM(BK354:BK355)</f>
        <v>0</v>
      </c>
    </row>
    <row r="354" spans="1:65" s="2" customFormat="1" ht="55.5" customHeight="1">
      <c r="A354" s="40"/>
      <c r="B354" s="41"/>
      <c r="C354" s="215" t="s">
        <v>568</v>
      </c>
      <c r="D354" s="215" t="s">
        <v>211</v>
      </c>
      <c r="E354" s="216" t="s">
        <v>569</v>
      </c>
      <c r="F354" s="217" t="s">
        <v>570</v>
      </c>
      <c r="G354" s="218" t="s">
        <v>343</v>
      </c>
      <c r="H354" s="219">
        <v>19.878</v>
      </c>
      <c r="I354" s="220"/>
      <c r="J354" s="221">
        <f>ROUND(I354*H354,2)</f>
        <v>0</v>
      </c>
      <c r="K354" s="217" t="s">
        <v>220</v>
      </c>
      <c r="L354" s="46"/>
      <c r="M354" s="222" t="s">
        <v>19</v>
      </c>
      <c r="N354" s="223" t="s">
        <v>45</v>
      </c>
      <c r="O354" s="86"/>
      <c r="P354" s="224">
        <f>O354*H354</f>
        <v>0</v>
      </c>
      <c r="Q354" s="224">
        <v>0</v>
      </c>
      <c r="R354" s="224">
        <f>Q354*H354</f>
        <v>0</v>
      </c>
      <c r="S354" s="224">
        <v>0</v>
      </c>
      <c r="T354" s="22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6" t="s">
        <v>215</v>
      </c>
      <c r="AT354" s="226" t="s">
        <v>211</v>
      </c>
      <c r="AU354" s="226" t="s">
        <v>83</v>
      </c>
      <c r="AY354" s="19" t="s">
        <v>209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9" t="s">
        <v>81</v>
      </c>
      <c r="BK354" s="227">
        <f>ROUND(I354*H354,2)</f>
        <v>0</v>
      </c>
      <c r="BL354" s="19" t="s">
        <v>215</v>
      </c>
      <c r="BM354" s="226" t="s">
        <v>571</v>
      </c>
    </row>
    <row r="355" spans="1:47" s="2" customFormat="1" ht="12">
      <c r="A355" s="40"/>
      <c r="B355" s="41"/>
      <c r="C355" s="42"/>
      <c r="D355" s="228" t="s">
        <v>222</v>
      </c>
      <c r="E355" s="42"/>
      <c r="F355" s="229" t="s">
        <v>572</v>
      </c>
      <c r="G355" s="42"/>
      <c r="H355" s="42"/>
      <c r="I355" s="230"/>
      <c r="J355" s="42"/>
      <c r="K355" s="42"/>
      <c r="L355" s="46"/>
      <c r="M355" s="231"/>
      <c r="N355" s="232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222</v>
      </c>
      <c r="AU355" s="19" t="s">
        <v>83</v>
      </c>
    </row>
    <row r="356" spans="1:63" s="12" customFormat="1" ht="25.9" customHeight="1">
      <c r="A356" s="12"/>
      <c r="B356" s="199"/>
      <c r="C356" s="200"/>
      <c r="D356" s="201" t="s">
        <v>73</v>
      </c>
      <c r="E356" s="202" t="s">
        <v>573</v>
      </c>
      <c r="F356" s="202" t="s">
        <v>574</v>
      </c>
      <c r="G356" s="200"/>
      <c r="H356" s="200"/>
      <c r="I356" s="203"/>
      <c r="J356" s="204">
        <f>BK356</f>
        <v>0</v>
      </c>
      <c r="K356" s="200"/>
      <c r="L356" s="205"/>
      <c r="M356" s="206"/>
      <c r="N356" s="207"/>
      <c r="O356" s="207"/>
      <c r="P356" s="208">
        <f>P357+P386+P396+P423+P463+P489+P543+P559+P657+P680+P718+P817+P857+P910+P932</f>
        <v>0</v>
      </c>
      <c r="Q356" s="207"/>
      <c r="R356" s="208">
        <f>R357+R386+R396+R423+R463+R489+R543+R559+R657+R680+R718+R817+R857+R910+R932</f>
        <v>4.826018739999999</v>
      </c>
      <c r="S356" s="207"/>
      <c r="T356" s="209">
        <f>T357+T386+T396+T423+T463+T489+T543+T559+T657+T680+T718+T817+T857+T910+T932</f>
        <v>1.36386984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10" t="s">
        <v>83</v>
      </c>
      <c r="AT356" s="211" t="s">
        <v>73</v>
      </c>
      <c r="AU356" s="211" t="s">
        <v>74</v>
      </c>
      <c r="AY356" s="210" t="s">
        <v>209</v>
      </c>
      <c r="BK356" s="212">
        <f>BK357+BK386+BK396+BK423+BK463+BK489+BK543+BK559+BK657+BK680+BK718+BK817+BK857+BK910+BK932</f>
        <v>0</v>
      </c>
    </row>
    <row r="357" spans="1:63" s="12" customFormat="1" ht="22.8" customHeight="1">
      <c r="A357" s="12"/>
      <c r="B357" s="199"/>
      <c r="C357" s="200"/>
      <c r="D357" s="201" t="s">
        <v>73</v>
      </c>
      <c r="E357" s="213" t="s">
        <v>575</v>
      </c>
      <c r="F357" s="213" t="s">
        <v>576</v>
      </c>
      <c r="G357" s="200"/>
      <c r="H357" s="200"/>
      <c r="I357" s="203"/>
      <c r="J357" s="214">
        <f>BK357</f>
        <v>0</v>
      </c>
      <c r="K357" s="200"/>
      <c r="L357" s="205"/>
      <c r="M357" s="206"/>
      <c r="N357" s="207"/>
      <c r="O357" s="207"/>
      <c r="P357" s="208">
        <f>SUM(P358:P385)</f>
        <v>0</v>
      </c>
      <c r="Q357" s="207"/>
      <c r="R357" s="208">
        <f>SUM(R358:R385)</f>
        <v>0.5954155999999999</v>
      </c>
      <c r="S357" s="207"/>
      <c r="T357" s="209">
        <f>SUM(T358:T385)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0" t="s">
        <v>83</v>
      </c>
      <c r="AT357" s="211" t="s">
        <v>73</v>
      </c>
      <c r="AU357" s="211" t="s">
        <v>81</v>
      </c>
      <c r="AY357" s="210" t="s">
        <v>209</v>
      </c>
      <c r="BK357" s="212">
        <f>SUM(BK358:BK385)</f>
        <v>0</v>
      </c>
    </row>
    <row r="358" spans="1:65" s="2" customFormat="1" ht="37.8" customHeight="1">
      <c r="A358" s="40"/>
      <c r="B358" s="41"/>
      <c r="C358" s="215" t="s">
        <v>577</v>
      </c>
      <c r="D358" s="215" t="s">
        <v>211</v>
      </c>
      <c r="E358" s="216" t="s">
        <v>578</v>
      </c>
      <c r="F358" s="217" t="s">
        <v>579</v>
      </c>
      <c r="G358" s="218" t="s">
        <v>102</v>
      </c>
      <c r="H358" s="219">
        <v>40.2</v>
      </c>
      <c r="I358" s="220"/>
      <c r="J358" s="221">
        <f>ROUND(I358*H358,2)</f>
        <v>0</v>
      </c>
      <c r="K358" s="217" t="s">
        <v>220</v>
      </c>
      <c r="L358" s="46"/>
      <c r="M358" s="222" t="s">
        <v>19</v>
      </c>
      <c r="N358" s="223" t="s">
        <v>45</v>
      </c>
      <c r="O358" s="86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6" t="s">
        <v>310</v>
      </c>
      <c r="AT358" s="226" t="s">
        <v>211</v>
      </c>
      <c r="AU358" s="226" t="s">
        <v>83</v>
      </c>
      <c r="AY358" s="19" t="s">
        <v>209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81</v>
      </c>
      <c r="BK358" s="227">
        <f>ROUND(I358*H358,2)</f>
        <v>0</v>
      </c>
      <c r="BL358" s="19" t="s">
        <v>310</v>
      </c>
      <c r="BM358" s="226" t="s">
        <v>580</v>
      </c>
    </row>
    <row r="359" spans="1:47" s="2" customFormat="1" ht="12">
      <c r="A359" s="40"/>
      <c r="B359" s="41"/>
      <c r="C359" s="42"/>
      <c r="D359" s="228" t="s">
        <v>222</v>
      </c>
      <c r="E359" s="42"/>
      <c r="F359" s="229" t="s">
        <v>581</v>
      </c>
      <c r="G359" s="42"/>
      <c r="H359" s="42"/>
      <c r="I359" s="230"/>
      <c r="J359" s="42"/>
      <c r="K359" s="42"/>
      <c r="L359" s="46"/>
      <c r="M359" s="231"/>
      <c r="N359" s="232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222</v>
      </c>
      <c r="AU359" s="19" t="s">
        <v>83</v>
      </c>
    </row>
    <row r="360" spans="1:51" s="14" customFormat="1" ht="12">
      <c r="A360" s="14"/>
      <c r="B360" s="244"/>
      <c r="C360" s="245"/>
      <c r="D360" s="235" t="s">
        <v>224</v>
      </c>
      <c r="E360" s="246" t="s">
        <v>19</v>
      </c>
      <c r="F360" s="247" t="s">
        <v>582</v>
      </c>
      <c r="G360" s="245"/>
      <c r="H360" s="248">
        <v>40.2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224</v>
      </c>
      <c r="AU360" s="254" t="s">
        <v>83</v>
      </c>
      <c r="AV360" s="14" t="s">
        <v>83</v>
      </c>
      <c r="AW360" s="14" t="s">
        <v>35</v>
      </c>
      <c r="AX360" s="14" t="s">
        <v>74</v>
      </c>
      <c r="AY360" s="254" t="s">
        <v>209</v>
      </c>
    </row>
    <row r="361" spans="1:51" s="16" customFormat="1" ht="12">
      <c r="A361" s="16"/>
      <c r="B361" s="276"/>
      <c r="C361" s="277"/>
      <c r="D361" s="235" t="s">
        <v>224</v>
      </c>
      <c r="E361" s="278" t="s">
        <v>124</v>
      </c>
      <c r="F361" s="279" t="s">
        <v>445</v>
      </c>
      <c r="G361" s="277"/>
      <c r="H361" s="280">
        <v>40.2</v>
      </c>
      <c r="I361" s="281"/>
      <c r="J361" s="277"/>
      <c r="K361" s="277"/>
      <c r="L361" s="282"/>
      <c r="M361" s="283"/>
      <c r="N361" s="284"/>
      <c r="O361" s="284"/>
      <c r="P361" s="284"/>
      <c r="Q361" s="284"/>
      <c r="R361" s="284"/>
      <c r="S361" s="284"/>
      <c r="T361" s="285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86" t="s">
        <v>224</v>
      </c>
      <c r="AU361" s="286" t="s">
        <v>83</v>
      </c>
      <c r="AV361" s="16" t="s">
        <v>116</v>
      </c>
      <c r="AW361" s="16" t="s">
        <v>35</v>
      </c>
      <c r="AX361" s="16" t="s">
        <v>74</v>
      </c>
      <c r="AY361" s="286" t="s">
        <v>209</v>
      </c>
    </row>
    <row r="362" spans="1:51" s="15" customFormat="1" ht="12">
      <c r="A362" s="15"/>
      <c r="B362" s="255"/>
      <c r="C362" s="256"/>
      <c r="D362" s="235" t="s">
        <v>224</v>
      </c>
      <c r="E362" s="257" t="s">
        <v>19</v>
      </c>
      <c r="F362" s="258" t="s">
        <v>226</v>
      </c>
      <c r="G362" s="256"/>
      <c r="H362" s="259">
        <v>40.2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5" t="s">
        <v>224</v>
      </c>
      <c r="AU362" s="265" t="s">
        <v>83</v>
      </c>
      <c r="AV362" s="15" t="s">
        <v>215</v>
      </c>
      <c r="AW362" s="15" t="s">
        <v>35</v>
      </c>
      <c r="AX362" s="15" t="s">
        <v>81</v>
      </c>
      <c r="AY362" s="265" t="s">
        <v>209</v>
      </c>
    </row>
    <row r="363" spans="1:65" s="2" customFormat="1" ht="16.5" customHeight="1">
      <c r="A363" s="40"/>
      <c r="B363" s="41"/>
      <c r="C363" s="266" t="s">
        <v>583</v>
      </c>
      <c r="D363" s="266" t="s">
        <v>375</v>
      </c>
      <c r="E363" s="267" t="s">
        <v>584</v>
      </c>
      <c r="F363" s="268" t="s">
        <v>585</v>
      </c>
      <c r="G363" s="269" t="s">
        <v>343</v>
      </c>
      <c r="H363" s="270">
        <v>0.012</v>
      </c>
      <c r="I363" s="271"/>
      <c r="J363" s="272">
        <f>ROUND(I363*H363,2)</f>
        <v>0</v>
      </c>
      <c r="K363" s="268" t="s">
        <v>220</v>
      </c>
      <c r="L363" s="273"/>
      <c r="M363" s="274" t="s">
        <v>19</v>
      </c>
      <c r="N363" s="275" t="s">
        <v>45</v>
      </c>
      <c r="O363" s="86"/>
      <c r="P363" s="224">
        <f>O363*H363</f>
        <v>0</v>
      </c>
      <c r="Q363" s="224">
        <v>1</v>
      </c>
      <c r="R363" s="224">
        <f>Q363*H363</f>
        <v>0.012</v>
      </c>
      <c r="S363" s="224">
        <v>0</v>
      </c>
      <c r="T363" s="22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6" t="s">
        <v>378</v>
      </c>
      <c r="AT363" s="226" t="s">
        <v>375</v>
      </c>
      <c r="AU363" s="226" t="s">
        <v>83</v>
      </c>
      <c r="AY363" s="19" t="s">
        <v>209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81</v>
      </c>
      <c r="BK363" s="227">
        <f>ROUND(I363*H363,2)</f>
        <v>0</v>
      </c>
      <c r="BL363" s="19" t="s">
        <v>310</v>
      </c>
      <c r="BM363" s="226" t="s">
        <v>586</v>
      </c>
    </row>
    <row r="364" spans="1:51" s="14" customFormat="1" ht="12">
      <c r="A364" s="14"/>
      <c r="B364" s="244"/>
      <c r="C364" s="245"/>
      <c r="D364" s="235" t="s">
        <v>224</v>
      </c>
      <c r="E364" s="245"/>
      <c r="F364" s="247" t="s">
        <v>587</v>
      </c>
      <c r="G364" s="245"/>
      <c r="H364" s="248">
        <v>0.012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224</v>
      </c>
      <c r="AU364" s="254" t="s">
        <v>83</v>
      </c>
      <c r="AV364" s="14" t="s">
        <v>83</v>
      </c>
      <c r="AW364" s="14" t="s">
        <v>4</v>
      </c>
      <c r="AX364" s="14" t="s">
        <v>81</v>
      </c>
      <c r="AY364" s="254" t="s">
        <v>209</v>
      </c>
    </row>
    <row r="365" spans="1:65" s="2" customFormat="1" ht="33" customHeight="1">
      <c r="A365" s="40"/>
      <c r="B365" s="41"/>
      <c r="C365" s="215" t="s">
        <v>588</v>
      </c>
      <c r="D365" s="215" t="s">
        <v>211</v>
      </c>
      <c r="E365" s="216" t="s">
        <v>589</v>
      </c>
      <c r="F365" s="217" t="s">
        <v>590</v>
      </c>
      <c r="G365" s="218" t="s">
        <v>102</v>
      </c>
      <c r="H365" s="219">
        <v>4.38</v>
      </c>
      <c r="I365" s="220"/>
      <c r="J365" s="221">
        <f>ROUND(I365*H365,2)</f>
        <v>0</v>
      </c>
      <c r="K365" s="217" t="s">
        <v>220</v>
      </c>
      <c r="L365" s="46"/>
      <c r="M365" s="222" t="s">
        <v>19</v>
      </c>
      <c r="N365" s="223" t="s">
        <v>45</v>
      </c>
      <c r="O365" s="86"/>
      <c r="P365" s="224">
        <f>O365*H365</f>
        <v>0</v>
      </c>
      <c r="Q365" s="224">
        <v>0</v>
      </c>
      <c r="R365" s="224">
        <f>Q365*H365</f>
        <v>0</v>
      </c>
      <c r="S365" s="224">
        <v>0</v>
      </c>
      <c r="T365" s="22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6" t="s">
        <v>310</v>
      </c>
      <c r="AT365" s="226" t="s">
        <v>211</v>
      </c>
      <c r="AU365" s="226" t="s">
        <v>83</v>
      </c>
      <c r="AY365" s="19" t="s">
        <v>209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9" t="s">
        <v>81</v>
      </c>
      <c r="BK365" s="227">
        <f>ROUND(I365*H365,2)</f>
        <v>0</v>
      </c>
      <c r="BL365" s="19" t="s">
        <v>310</v>
      </c>
      <c r="BM365" s="226" t="s">
        <v>591</v>
      </c>
    </row>
    <row r="366" spans="1:47" s="2" customFormat="1" ht="12">
      <c r="A366" s="40"/>
      <c r="B366" s="41"/>
      <c r="C366" s="42"/>
      <c r="D366" s="228" t="s">
        <v>222</v>
      </c>
      <c r="E366" s="42"/>
      <c r="F366" s="229" t="s">
        <v>592</v>
      </c>
      <c r="G366" s="42"/>
      <c r="H366" s="42"/>
      <c r="I366" s="230"/>
      <c r="J366" s="42"/>
      <c r="K366" s="42"/>
      <c r="L366" s="46"/>
      <c r="M366" s="231"/>
      <c r="N366" s="232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222</v>
      </c>
      <c r="AU366" s="19" t="s">
        <v>83</v>
      </c>
    </row>
    <row r="367" spans="1:51" s="14" customFormat="1" ht="12">
      <c r="A367" s="14"/>
      <c r="B367" s="244"/>
      <c r="C367" s="245"/>
      <c r="D367" s="235" t="s">
        <v>224</v>
      </c>
      <c r="E367" s="246" t="s">
        <v>19</v>
      </c>
      <c r="F367" s="247" t="s">
        <v>593</v>
      </c>
      <c r="G367" s="245"/>
      <c r="H367" s="248">
        <v>4.38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224</v>
      </c>
      <c r="AU367" s="254" t="s">
        <v>83</v>
      </c>
      <c r="AV367" s="14" t="s">
        <v>83</v>
      </c>
      <c r="AW367" s="14" t="s">
        <v>35</v>
      </c>
      <c r="AX367" s="14" t="s">
        <v>74</v>
      </c>
      <c r="AY367" s="254" t="s">
        <v>209</v>
      </c>
    </row>
    <row r="368" spans="1:51" s="16" customFormat="1" ht="12">
      <c r="A368" s="16"/>
      <c r="B368" s="276"/>
      <c r="C368" s="277"/>
      <c r="D368" s="235" t="s">
        <v>224</v>
      </c>
      <c r="E368" s="278" t="s">
        <v>126</v>
      </c>
      <c r="F368" s="279" t="s">
        <v>445</v>
      </c>
      <c r="G368" s="277"/>
      <c r="H368" s="280">
        <v>4.38</v>
      </c>
      <c r="I368" s="281"/>
      <c r="J368" s="277"/>
      <c r="K368" s="277"/>
      <c r="L368" s="282"/>
      <c r="M368" s="283"/>
      <c r="N368" s="284"/>
      <c r="O368" s="284"/>
      <c r="P368" s="284"/>
      <c r="Q368" s="284"/>
      <c r="R368" s="284"/>
      <c r="S368" s="284"/>
      <c r="T368" s="285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86" t="s">
        <v>224</v>
      </c>
      <c r="AU368" s="286" t="s">
        <v>83</v>
      </c>
      <c r="AV368" s="16" t="s">
        <v>116</v>
      </c>
      <c r="AW368" s="16" t="s">
        <v>35</v>
      </c>
      <c r="AX368" s="16" t="s">
        <v>74</v>
      </c>
      <c r="AY368" s="286" t="s">
        <v>209</v>
      </c>
    </row>
    <row r="369" spans="1:51" s="15" customFormat="1" ht="12">
      <c r="A369" s="15"/>
      <c r="B369" s="255"/>
      <c r="C369" s="256"/>
      <c r="D369" s="235" t="s">
        <v>224</v>
      </c>
      <c r="E369" s="257" t="s">
        <v>19</v>
      </c>
      <c r="F369" s="258" t="s">
        <v>226</v>
      </c>
      <c r="G369" s="256"/>
      <c r="H369" s="259">
        <v>4.38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5" t="s">
        <v>224</v>
      </c>
      <c r="AU369" s="265" t="s">
        <v>83</v>
      </c>
      <c r="AV369" s="15" t="s">
        <v>215</v>
      </c>
      <c r="AW369" s="15" t="s">
        <v>35</v>
      </c>
      <c r="AX369" s="15" t="s">
        <v>81</v>
      </c>
      <c r="AY369" s="265" t="s">
        <v>209</v>
      </c>
    </row>
    <row r="370" spans="1:65" s="2" customFormat="1" ht="16.5" customHeight="1">
      <c r="A370" s="40"/>
      <c r="B370" s="41"/>
      <c r="C370" s="266" t="s">
        <v>238</v>
      </c>
      <c r="D370" s="266" t="s">
        <v>375</v>
      </c>
      <c r="E370" s="267" t="s">
        <v>584</v>
      </c>
      <c r="F370" s="268" t="s">
        <v>585</v>
      </c>
      <c r="G370" s="269" t="s">
        <v>343</v>
      </c>
      <c r="H370" s="270">
        <v>0.002</v>
      </c>
      <c r="I370" s="271"/>
      <c r="J370" s="272">
        <f>ROUND(I370*H370,2)</f>
        <v>0</v>
      </c>
      <c r="K370" s="268" t="s">
        <v>220</v>
      </c>
      <c r="L370" s="273"/>
      <c r="M370" s="274" t="s">
        <v>19</v>
      </c>
      <c r="N370" s="275" t="s">
        <v>45</v>
      </c>
      <c r="O370" s="86"/>
      <c r="P370" s="224">
        <f>O370*H370</f>
        <v>0</v>
      </c>
      <c r="Q370" s="224">
        <v>1</v>
      </c>
      <c r="R370" s="224">
        <f>Q370*H370</f>
        <v>0.002</v>
      </c>
      <c r="S370" s="224">
        <v>0</v>
      </c>
      <c r="T370" s="22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6" t="s">
        <v>378</v>
      </c>
      <c r="AT370" s="226" t="s">
        <v>375</v>
      </c>
      <c r="AU370" s="226" t="s">
        <v>83</v>
      </c>
      <c r="AY370" s="19" t="s">
        <v>209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9" t="s">
        <v>81</v>
      </c>
      <c r="BK370" s="227">
        <f>ROUND(I370*H370,2)</f>
        <v>0</v>
      </c>
      <c r="BL370" s="19" t="s">
        <v>310</v>
      </c>
      <c r="BM370" s="226" t="s">
        <v>594</v>
      </c>
    </row>
    <row r="371" spans="1:51" s="14" customFormat="1" ht="12">
      <c r="A371" s="14"/>
      <c r="B371" s="244"/>
      <c r="C371" s="245"/>
      <c r="D371" s="235" t="s">
        <v>224</v>
      </c>
      <c r="E371" s="245"/>
      <c r="F371" s="247" t="s">
        <v>595</v>
      </c>
      <c r="G371" s="245"/>
      <c r="H371" s="248">
        <v>0.002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224</v>
      </c>
      <c r="AU371" s="254" t="s">
        <v>83</v>
      </c>
      <c r="AV371" s="14" t="s">
        <v>83</v>
      </c>
      <c r="AW371" s="14" t="s">
        <v>4</v>
      </c>
      <c r="AX371" s="14" t="s">
        <v>81</v>
      </c>
      <c r="AY371" s="254" t="s">
        <v>209</v>
      </c>
    </row>
    <row r="372" spans="1:65" s="2" customFormat="1" ht="24.15" customHeight="1">
      <c r="A372" s="40"/>
      <c r="B372" s="41"/>
      <c r="C372" s="215" t="s">
        <v>596</v>
      </c>
      <c r="D372" s="215" t="s">
        <v>211</v>
      </c>
      <c r="E372" s="216" t="s">
        <v>597</v>
      </c>
      <c r="F372" s="217" t="s">
        <v>598</v>
      </c>
      <c r="G372" s="218" t="s">
        <v>102</v>
      </c>
      <c r="H372" s="219">
        <v>80.4</v>
      </c>
      <c r="I372" s="220"/>
      <c r="J372" s="221">
        <f>ROUND(I372*H372,2)</f>
        <v>0</v>
      </c>
      <c r="K372" s="217" t="s">
        <v>220</v>
      </c>
      <c r="L372" s="46"/>
      <c r="M372" s="222" t="s">
        <v>19</v>
      </c>
      <c r="N372" s="223" t="s">
        <v>45</v>
      </c>
      <c r="O372" s="86"/>
      <c r="P372" s="224">
        <f>O372*H372</f>
        <v>0</v>
      </c>
      <c r="Q372" s="224">
        <v>0.0004</v>
      </c>
      <c r="R372" s="224">
        <f>Q372*H372</f>
        <v>0.03216</v>
      </c>
      <c r="S372" s="224">
        <v>0</v>
      </c>
      <c r="T372" s="22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6" t="s">
        <v>310</v>
      </c>
      <c r="AT372" s="226" t="s">
        <v>211</v>
      </c>
      <c r="AU372" s="226" t="s">
        <v>83</v>
      </c>
      <c r="AY372" s="19" t="s">
        <v>209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81</v>
      </c>
      <c r="BK372" s="227">
        <f>ROUND(I372*H372,2)</f>
        <v>0</v>
      </c>
      <c r="BL372" s="19" t="s">
        <v>310</v>
      </c>
      <c r="BM372" s="226" t="s">
        <v>599</v>
      </c>
    </row>
    <row r="373" spans="1:47" s="2" customFormat="1" ht="12">
      <c r="A373" s="40"/>
      <c r="B373" s="41"/>
      <c r="C373" s="42"/>
      <c r="D373" s="228" t="s">
        <v>222</v>
      </c>
      <c r="E373" s="42"/>
      <c r="F373" s="229" t="s">
        <v>600</v>
      </c>
      <c r="G373" s="42"/>
      <c r="H373" s="42"/>
      <c r="I373" s="230"/>
      <c r="J373" s="42"/>
      <c r="K373" s="42"/>
      <c r="L373" s="46"/>
      <c r="M373" s="231"/>
      <c r="N373" s="232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222</v>
      </c>
      <c r="AU373" s="19" t="s">
        <v>83</v>
      </c>
    </row>
    <row r="374" spans="1:51" s="14" customFormat="1" ht="12">
      <c r="A374" s="14"/>
      <c r="B374" s="244"/>
      <c r="C374" s="245"/>
      <c r="D374" s="235" t="s">
        <v>224</v>
      </c>
      <c r="E374" s="246" t="s">
        <v>19</v>
      </c>
      <c r="F374" s="247" t="s">
        <v>601</v>
      </c>
      <c r="G374" s="245"/>
      <c r="H374" s="248">
        <v>80.4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224</v>
      </c>
      <c r="AU374" s="254" t="s">
        <v>83</v>
      </c>
      <c r="AV374" s="14" t="s">
        <v>83</v>
      </c>
      <c r="AW374" s="14" t="s">
        <v>35</v>
      </c>
      <c r="AX374" s="14" t="s">
        <v>74</v>
      </c>
      <c r="AY374" s="254" t="s">
        <v>209</v>
      </c>
    </row>
    <row r="375" spans="1:51" s="15" customFormat="1" ht="12">
      <c r="A375" s="15"/>
      <c r="B375" s="255"/>
      <c r="C375" s="256"/>
      <c r="D375" s="235" t="s">
        <v>224</v>
      </c>
      <c r="E375" s="257" t="s">
        <v>19</v>
      </c>
      <c r="F375" s="258" t="s">
        <v>226</v>
      </c>
      <c r="G375" s="256"/>
      <c r="H375" s="259">
        <v>80.4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5" t="s">
        <v>224</v>
      </c>
      <c r="AU375" s="265" t="s">
        <v>83</v>
      </c>
      <c r="AV375" s="15" t="s">
        <v>215</v>
      </c>
      <c r="AW375" s="15" t="s">
        <v>35</v>
      </c>
      <c r="AX375" s="15" t="s">
        <v>81</v>
      </c>
      <c r="AY375" s="265" t="s">
        <v>209</v>
      </c>
    </row>
    <row r="376" spans="1:65" s="2" customFormat="1" ht="49.05" customHeight="1">
      <c r="A376" s="40"/>
      <c r="B376" s="41"/>
      <c r="C376" s="266" t="s">
        <v>326</v>
      </c>
      <c r="D376" s="266" t="s">
        <v>375</v>
      </c>
      <c r="E376" s="267" t="s">
        <v>602</v>
      </c>
      <c r="F376" s="268" t="s">
        <v>603</v>
      </c>
      <c r="G376" s="269" t="s">
        <v>102</v>
      </c>
      <c r="H376" s="270">
        <v>92.46</v>
      </c>
      <c r="I376" s="271"/>
      <c r="J376" s="272">
        <f>ROUND(I376*H376,2)</f>
        <v>0</v>
      </c>
      <c r="K376" s="268" t="s">
        <v>220</v>
      </c>
      <c r="L376" s="273"/>
      <c r="M376" s="274" t="s">
        <v>19</v>
      </c>
      <c r="N376" s="275" t="s">
        <v>45</v>
      </c>
      <c r="O376" s="86"/>
      <c r="P376" s="224">
        <f>O376*H376</f>
        <v>0</v>
      </c>
      <c r="Q376" s="224">
        <v>0.0053</v>
      </c>
      <c r="R376" s="224">
        <f>Q376*H376</f>
        <v>0.490038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378</v>
      </c>
      <c r="AT376" s="226" t="s">
        <v>375</v>
      </c>
      <c r="AU376" s="226" t="s">
        <v>83</v>
      </c>
      <c r="AY376" s="19" t="s">
        <v>209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81</v>
      </c>
      <c r="BK376" s="227">
        <f>ROUND(I376*H376,2)</f>
        <v>0</v>
      </c>
      <c r="BL376" s="19" t="s">
        <v>310</v>
      </c>
      <c r="BM376" s="226" t="s">
        <v>604</v>
      </c>
    </row>
    <row r="377" spans="1:51" s="14" customFormat="1" ht="12">
      <c r="A377" s="14"/>
      <c r="B377" s="244"/>
      <c r="C377" s="245"/>
      <c r="D377" s="235" t="s">
        <v>224</v>
      </c>
      <c r="E377" s="245"/>
      <c r="F377" s="247" t="s">
        <v>605</v>
      </c>
      <c r="G377" s="245"/>
      <c r="H377" s="248">
        <v>92.46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224</v>
      </c>
      <c r="AU377" s="254" t="s">
        <v>83</v>
      </c>
      <c r="AV377" s="14" t="s">
        <v>83</v>
      </c>
      <c r="AW377" s="14" t="s">
        <v>4</v>
      </c>
      <c r="AX377" s="14" t="s">
        <v>81</v>
      </c>
      <c r="AY377" s="254" t="s">
        <v>209</v>
      </c>
    </row>
    <row r="378" spans="1:65" s="2" customFormat="1" ht="24.15" customHeight="1">
      <c r="A378" s="40"/>
      <c r="B378" s="41"/>
      <c r="C378" s="215" t="s">
        <v>606</v>
      </c>
      <c r="D378" s="215" t="s">
        <v>211</v>
      </c>
      <c r="E378" s="216" t="s">
        <v>607</v>
      </c>
      <c r="F378" s="217" t="s">
        <v>608</v>
      </c>
      <c r="G378" s="218" t="s">
        <v>102</v>
      </c>
      <c r="H378" s="219">
        <v>8.76</v>
      </c>
      <c r="I378" s="220"/>
      <c r="J378" s="221">
        <f>ROUND(I378*H378,2)</f>
        <v>0</v>
      </c>
      <c r="K378" s="217" t="s">
        <v>220</v>
      </c>
      <c r="L378" s="46"/>
      <c r="M378" s="222" t="s">
        <v>19</v>
      </c>
      <c r="N378" s="223" t="s">
        <v>45</v>
      </c>
      <c r="O378" s="86"/>
      <c r="P378" s="224">
        <f>O378*H378</f>
        <v>0</v>
      </c>
      <c r="Q378" s="224">
        <v>0.0004</v>
      </c>
      <c r="R378" s="224">
        <f>Q378*H378</f>
        <v>0.003504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310</v>
      </c>
      <c r="AT378" s="226" t="s">
        <v>211</v>
      </c>
      <c r="AU378" s="226" t="s">
        <v>83</v>
      </c>
      <c r="AY378" s="19" t="s">
        <v>209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81</v>
      </c>
      <c r="BK378" s="227">
        <f>ROUND(I378*H378,2)</f>
        <v>0</v>
      </c>
      <c r="BL378" s="19" t="s">
        <v>310</v>
      </c>
      <c r="BM378" s="226" t="s">
        <v>609</v>
      </c>
    </row>
    <row r="379" spans="1:47" s="2" customFormat="1" ht="12">
      <c r="A379" s="40"/>
      <c r="B379" s="41"/>
      <c r="C379" s="42"/>
      <c r="D379" s="228" t="s">
        <v>222</v>
      </c>
      <c r="E379" s="42"/>
      <c r="F379" s="229" t="s">
        <v>610</v>
      </c>
      <c r="G379" s="42"/>
      <c r="H379" s="42"/>
      <c r="I379" s="230"/>
      <c r="J379" s="42"/>
      <c r="K379" s="42"/>
      <c r="L379" s="46"/>
      <c r="M379" s="231"/>
      <c r="N379" s="232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222</v>
      </c>
      <c r="AU379" s="19" t="s">
        <v>83</v>
      </c>
    </row>
    <row r="380" spans="1:51" s="14" customFormat="1" ht="12">
      <c r="A380" s="14"/>
      <c r="B380" s="244"/>
      <c r="C380" s="245"/>
      <c r="D380" s="235" t="s">
        <v>224</v>
      </c>
      <c r="E380" s="246" t="s">
        <v>19</v>
      </c>
      <c r="F380" s="247" t="s">
        <v>611</v>
      </c>
      <c r="G380" s="245"/>
      <c r="H380" s="248">
        <v>8.76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224</v>
      </c>
      <c r="AU380" s="254" t="s">
        <v>83</v>
      </c>
      <c r="AV380" s="14" t="s">
        <v>83</v>
      </c>
      <c r="AW380" s="14" t="s">
        <v>35</v>
      </c>
      <c r="AX380" s="14" t="s">
        <v>74</v>
      </c>
      <c r="AY380" s="254" t="s">
        <v>209</v>
      </c>
    </row>
    <row r="381" spans="1:51" s="15" customFormat="1" ht="12">
      <c r="A381" s="15"/>
      <c r="B381" s="255"/>
      <c r="C381" s="256"/>
      <c r="D381" s="235" t="s">
        <v>224</v>
      </c>
      <c r="E381" s="257" t="s">
        <v>19</v>
      </c>
      <c r="F381" s="258" t="s">
        <v>226</v>
      </c>
      <c r="G381" s="256"/>
      <c r="H381" s="259">
        <v>8.76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224</v>
      </c>
      <c r="AU381" s="265" t="s">
        <v>83</v>
      </c>
      <c r="AV381" s="15" t="s">
        <v>215</v>
      </c>
      <c r="AW381" s="15" t="s">
        <v>35</v>
      </c>
      <c r="AX381" s="15" t="s">
        <v>81</v>
      </c>
      <c r="AY381" s="265" t="s">
        <v>209</v>
      </c>
    </row>
    <row r="382" spans="1:65" s="2" customFormat="1" ht="49.05" customHeight="1">
      <c r="A382" s="40"/>
      <c r="B382" s="41"/>
      <c r="C382" s="266" t="s">
        <v>612</v>
      </c>
      <c r="D382" s="266" t="s">
        <v>375</v>
      </c>
      <c r="E382" s="267" t="s">
        <v>602</v>
      </c>
      <c r="F382" s="268" t="s">
        <v>603</v>
      </c>
      <c r="G382" s="269" t="s">
        <v>102</v>
      </c>
      <c r="H382" s="270">
        <v>10.512</v>
      </c>
      <c r="I382" s="271"/>
      <c r="J382" s="272">
        <f>ROUND(I382*H382,2)</f>
        <v>0</v>
      </c>
      <c r="K382" s="268" t="s">
        <v>220</v>
      </c>
      <c r="L382" s="273"/>
      <c r="M382" s="274" t="s">
        <v>19</v>
      </c>
      <c r="N382" s="275" t="s">
        <v>45</v>
      </c>
      <c r="O382" s="86"/>
      <c r="P382" s="224">
        <f>O382*H382</f>
        <v>0</v>
      </c>
      <c r="Q382" s="224">
        <v>0.0053</v>
      </c>
      <c r="R382" s="224">
        <f>Q382*H382</f>
        <v>0.0557136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378</v>
      </c>
      <c r="AT382" s="226" t="s">
        <v>375</v>
      </c>
      <c r="AU382" s="226" t="s">
        <v>83</v>
      </c>
      <c r="AY382" s="19" t="s">
        <v>209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81</v>
      </c>
      <c r="BK382" s="227">
        <f>ROUND(I382*H382,2)</f>
        <v>0</v>
      </c>
      <c r="BL382" s="19" t="s">
        <v>310</v>
      </c>
      <c r="BM382" s="226" t="s">
        <v>613</v>
      </c>
    </row>
    <row r="383" spans="1:51" s="14" customFormat="1" ht="12">
      <c r="A383" s="14"/>
      <c r="B383" s="244"/>
      <c r="C383" s="245"/>
      <c r="D383" s="235" t="s">
        <v>224</v>
      </c>
      <c r="E383" s="245"/>
      <c r="F383" s="247" t="s">
        <v>614</v>
      </c>
      <c r="G383" s="245"/>
      <c r="H383" s="248">
        <v>10.512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4" t="s">
        <v>224</v>
      </c>
      <c r="AU383" s="254" t="s">
        <v>83</v>
      </c>
      <c r="AV383" s="14" t="s">
        <v>83</v>
      </c>
      <c r="AW383" s="14" t="s">
        <v>4</v>
      </c>
      <c r="AX383" s="14" t="s">
        <v>81</v>
      </c>
      <c r="AY383" s="254" t="s">
        <v>209</v>
      </c>
    </row>
    <row r="384" spans="1:65" s="2" customFormat="1" ht="49.05" customHeight="1">
      <c r="A384" s="40"/>
      <c r="B384" s="41"/>
      <c r="C384" s="215" t="s">
        <v>615</v>
      </c>
      <c r="D384" s="215" t="s">
        <v>211</v>
      </c>
      <c r="E384" s="216" t="s">
        <v>616</v>
      </c>
      <c r="F384" s="217" t="s">
        <v>617</v>
      </c>
      <c r="G384" s="218" t="s">
        <v>343</v>
      </c>
      <c r="H384" s="219">
        <v>0.595</v>
      </c>
      <c r="I384" s="220"/>
      <c r="J384" s="221">
        <f>ROUND(I384*H384,2)</f>
        <v>0</v>
      </c>
      <c r="K384" s="217" t="s">
        <v>220</v>
      </c>
      <c r="L384" s="46"/>
      <c r="M384" s="222" t="s">
        <v>19</v>
      </c>
      <c r="N384" s="223" t="s">
        <v>45</v>
      </c>
      <c r="O384" s="86"/>
      <c r="P384" s="224">
        <f>O384*H384</f>
        <v>0</v>
      </c>
      <c r="Q384" s="224">
        <v>0</v>
      </c>
      <c r="R384" s="224">
        <f>Q384*H384</f>
        <v>0</v>
      </c>
      <c r="S384" s="224">
        <v>0</v>
      </c>
      <c r="T384" s="22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6" t="s">
        <v>310</v>
      </c>
      <c r="AT384" s="226" t="s">
        <v>211</v>
      </c>
      <c r="AU384" s="226" t="s">
        <v>83</v>
      </c>
      <c r="AY384" s="19" t="s">
        <v>209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9" t="s">
        <v>81</v>
      </c>
      <c r="BK384" s="227">
        <f>ROUND(I384*H384,2)</f>
        <v>0</v>
      </c>
      <c r="BL384" s="19" t="s">
        <v>310</v>
      </c>
      <c r="BM384" s="226" t="s">
        <v>618</v>
      </c>
    </row>
    <row r="385" spans="1:47" s="2" customFormat="1" ht="12">
      <c r="A385" s="40"/>
      <c r="B385" s="41"/>
      <c r="C385" s="42"/>
      <c r="D385" s="228" t="s">
        <v>222</v>
      </c>
      <c r="E385" s="42"/>
      <c r="F385" s="229" t="s">
        <v>619</v>
      </c>
      <c r="G385" s="42"/>
      <c r="H385" s="42"/>
      <c r="I385" s="230"/>
      <c r="J385" s="42"/>
      <c r="K385" s="42"/>
      <c r="L385" s="46"/>
      <c r="M385" s="231"/>
      <c r="N385" s="232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222</v>
      </c>
      <c r="AU385" s="19" t="s">
        <v>83</v>
      </c>
    </row>
    <row r="386" spans="1:63" s="12" customFormat="1" ht="22.8" customHeight="1">
      <c r="A386" s="12"/>
      <c r="B386" s="199"/>
      <c r="C386" s="200"/>
      <c r="D386" s="201" t="s">
        <v>73</v>
      </c>
      <c r="E386" s="213" t="s">
        <v>620</v>
      </c>
      <c r="F386" s="213" t="s">
        <v>621</v>
      </c>
      <c r="G386" s="200"/>
      <c r="H386" s="200"/>
      <c r="I386" s="203"/>
      <c r="J386" s="214">
        <f>BK386</f>
        <v>0</v>
      </c>
      <c r="K386" s="200"/>
      <c r="L386" s="205"/>
      <c r="M386" s="206"/>
      <c r="N386" s="207"/>
      <c r="O386" s="207"/>
      <c r="P386" s="208">
        <f>SUM(P387:P395)</f>
        <v>0</v>
      </c>
      <c r="Q386" s="207"/>
      <c r="R386" s="208">
        <f>SUM(R387:R395)</f>
        <v>0.143514</v>
      </c>
      <c r="S386" s="207"/>
      <c r="T386" s="209">
        <f>SUM(T387:T395)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0" t="s">
        <v>83</v>
      </c>
      <c r="AT386" s="211" t="s">
        <v>73</v>
      </c>
      <c r="AU386" s="211" t="s">
        <v>81</v>
      </c>
      <c r="AY386" s="210" t="s">
        <v>209</v>
      </c>
      <c r="BK386" s="212">
        <f>SUM(BK387:BK395)</f>
        <v>0</v>
      </c>
    </row>
    <row r="387" spans="1:65" s="2" customFormat="1" ht="37.8" customHeight="1">
      <c r="A387" s="40"/>
      <c r="B387" s="41"/>
      <c r="C387" s="215" t="s">
        <v>622</v>
      </c>
      <c r="D387" s="215" t="s">
        <v>211</v>
      </c>
      <c r="E387" s="216" t="s">
        <v>623</v>
      </c>
      <c r="F387" s="217" t="s">
        <v>624</v>
      </c>
      <c r="G387" s="218" t="s">
        <v>102</v>
      </c>
      <c r="H387" s="219">
        <v>40.2</v>
      </c>
      <c r="I387" s="220"/>
      <c r="J387" s="221">
        <f>ROUND(I387*H387,2)</f>
        <v>0</v>
      </c>
      <c r="K387" s="217" t="s">
        <v>220</v>
      </c>
      <c r="L387" s="46"/>
      <c r="M387" s="222" t="s">
        <v>19</v>
      </c>
      <c r="N387" s="223" t="s">
        <v>45</v>
      </c>
      <c r="O387" s="86"/>
      <c r="P387" s="224">
        <f>O387*H387</f>
        <v>0</v>
      </c>
      <c r="Q387" s="224">
        <v>0</v>
      </c>
      <c r="R387" s="224">
        <f>Q387*H387</f>
        <v>0</v>
      </c>
      <c r="S387" s="224">
        <v>0</v>
      </c>
      <c r="T387" s="22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6" t="s">
        <v>310</v>
      </c>
      <c r="AT387" s="226" t="s">
        <v>211</v>
      </c>
      <c r="AU387" s="226" t="s">
        <v>83</v>
      </c>
      <c r="AY387" s="19" t="s">
        <v>209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9" t="s">
        <v>81</v>
      </c>
      <c r="BK387" s="227">
        <f>ROUND(I387*H387,2)</f>
        <v>0</v>
      </c>
      <c r="BL387" s="19" t="s">
        <v>310</v>
      </c>
      <c r="BM387" s="226" t="s">
        <v>625</v>
      </c>
    </row>
    <row r="388" spans="1:47" s="2" customFormat="1" ht="12">
      <c r="A388" s="40"/>
      <c r="B388" s="41"/>
      <c r="C388" s="42"/>
      <c r="D388" s="228" t="s">
        <v>222</v>
      </c>
      <c r="E388" s="42"/>
      <c r="F388" s="229" t="s">
        <v>626</v>
      </c>
      <c r="G388" s="42"/>
      <c r="H388" s="42"/>
      <c r="I388" s="230"/>
      <c r="J388" s="42"/>
      <c r="K388" s="42"/>
      <c r="L388" s="46"/>
      <c r="M388" s="231"/>
      <c r="N388" s="232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222</v>
      </c>
      <c r="AU388" s="19" t="s">
        <v>83</v>
      </c>
    </row>
    <row r="389" spans="1:51" s="14" customFormat="1" ht="12">
      <c r="A389" s="14"/>
      <c r="B389" s="244"/>
      <c r="C389" s="245"/>
      <c r="D389" s="235" t="s">
        <v>224</v>
      </c>
      <c r="E389" s="246" t="s">
        <v>19</v>
      </c>
      <c r="F389" s="247" t="s">
        <v>582</v>
      </c>
      <c r="G389" s="245"/>
      <c r="H389" s="248">
        <v>40.2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224</v>
      </c>
      <c r="AU389" s="254" t="s">
        <v>83</v>
      </c>
      <c r="AV389" s="14" t="s">
        <v>83</v>
      </c>
      <c r="AW389" s="14" t="s">
        <v>35</v>
      </c>
      <c r="AX389" s="14" t="s">
        <v>74</v>
      </c>
      <c r="AY389" s="254" t="s">
        <v>209</v>
      </c>
    </row>
    <row r="390" spans="1:51" s="16" customFormat="1" ht="12">
      <c r="A390" s="16"/>
      <c r="B390" s="276"/>
      <c r="C390" s="277"/>
      <c r="D390" s="235" t="s">
        <v>224</v>
      </c>
      <c r="E390" s="278" t="s">
        <v>19</v>
      </c>
      <c r="F390" s="279" t="s">
        <v>445</v>
      </c>
      <c r="G390" s="277"/>
      <c r="H390" s="280">
        <v>40.2</v>
      </c>
      <c r="I390" s="281"/>
      <c r="J390" s="277"/>
      <c r="K390" s="277"/>
      <c r="L390" s="282"/>
      <c r="M390" s="283"/>
      <c r="N390" s="284"/>
      <c r="O390" s="284"/>
      <c r="P390" s="284"/>
      <c r="Q390" s="284"/>
      <c r="R390" s="284"/>
      <c r="S390" s="284"/>
      <c r="T390" s="285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86" t="s">
        <v>224</v>
      </c>
      <c r="AU390" s="286" t="s">
        <v>83</v>
      </c>
      <c r="AV390" s="16" t="s">
        <v>116</v>
      </c>
      <c r="AW390" s="16" t="s">
        <v>35</v>
      </c>
      <c r="AX390" s="16" t="s">
        <v>74</v>
      </c>
      <c r="AY390" s="286" t="s">
        <v>209</v>
      </c>
    </row>
    <row r="391" spans="1:51" s="15" customFormat="1" ht="12">
      <c r="A391" s="15"/>
      <c r="B391" s="255"/>
      <c r="C391" s="256"/>
      <c r="D391" s="235" t="s">
        <v>224</v>
      </c>
      <c r="E391" s="257" t="s">
        <v>19</v>
      </c>
      <c r="F391" s="258" t="s">
        <v>226</v>
      </c>
      <c r="G391" s="256"/>
      <c r="H391" s="259">
        <v>40.2</v>
      </c>
      <c r="I391" s="260"/>
      <c r="J391" s="256"/>
      <c r="K391" s="256"/>
      <c r="L391" s="261"/>
      <c r="M391" s="262"/>
      <c r="N391" s="263"/>
      <c r="O391" s="263"/>
      <c r="P391" s="263"/>
      <c r="Q391" s="263"/>
      <c r="R391" s="263"/>
      <c r="S391" s="263"/>
      <c r="T391" s="26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5" t="s">
        <v>224</v>
      </c>
      <c r="AU391" s="265" t="s">
        <v>83</v>
      </c>
      <c r="AV391" s="15" t="s">
        <v>215</v>
      </c>
      <c r="AW391" s="15" t="s">
        <v>35</v>
      </c>
      <c r="AX391" s="15" t="s">
        <v>81</v>
      </c>
      <c r="AY391" s="265" t="s">
        <v>209</v>
      </c>
    </row>
    <row r="392" spans="1:65" s="2" customFormat="1" ht="24.15" customHeight="1">
      <c r="A392" s="40"/>
      <c r="B392" s="41"/>
      <c r="C392" s="266" t="s">
        <v>627</v>
      </c>
      <c r="D392" s="266" t="s">
        <v>375</v>
      </c>
      <c r="E392" s="267" t="s">
        <v>628</v>
      </c>
      <c r="F392" s="268" t="s">
        <v>629</v>
      </c>
      <c r="G392" s="269" t="s">
        <v>102</v>
      </c>
      <c r="H392" s="270">
        <v>41.004</v>
      </c>
      <c r="I392" s="271"/>
      <c r="J392" s="272">
        <f>ROUND(I392*H392,2)</f>
        <v>0</v>
      </c>
      <c r="K392" s="268" t="s">
        <v>220</v>
      </c>
      <c r="L392" s="273"/>
      <c r="M392" s="274" t="s">
        <v>19</v>
      </c>
      <c r="N392" s="275" t="s">
        <v>45</v>
      </c>
      <c r="O392" s="86"/>
      <c r="P392" s="224">
        <f>O392*H392</f>
        <v>0</v>
      </c>
      <c r="Q392" s="224">
        <v>0.0035</v>
      </c>
      <c r="R392" s="224">
        <f>Q392*H392</f>
        <v>0.143514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378</v>
      </c>
      <c r="AT392" s="226" t="s">
        <v>375</v>
      </c>
      <c r="AU392" s="226" t="s">
        <v>83</v>
      </c>
      <c r="AY392" s="19" t="s">
        <v>209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81</v>
      </c>
      <c r="BK392" s="227">
        <f>ROUND(I392*H392,2)</f>
        <v>0</v>
      </c>
      <c r="BL392" s="19" t="s">
        <v>310</v>
      </c>
      <c r="BM392" s="226" t="s">
        <v>630</v>
      </c>
    </row>
    <row r="393" spans="1:51" s="14" customFormat="1" ht="12">
      <c r="A393" s="14"/>
      <c r="B393" s="244"/>
      <c r="C393" s="245"/>
      <c r="D393" s="235" t="s">
        <v>224</v>
      </c>
      <c r="E393" s="245"/>
      <c r="F393" s="247" t="s">
        <v>631</v>
      </c>
      <c r="G393" s="245"/>
      <c r="H393" s="248">
        <v>41.004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224</v>
      </c>
      <c r="AU393" s="254" t="s">
        <v>83</v>
      </c>
      <c r="AV393" s="14" t="s">
        <v>83</v>
      </c>
      <c r="AW393" s="14" t="s">
        <v>4</v>
      </c>
      <c r="AX393" s="14" t="s">
        <v>81</v>
      </c>
      <c r="AY393" s="254" t="s">
        <v>209</v>
      </c>
    </row>
    <row r="394" spans="1:65" s="2" customFormat="1" ht="44.25" customHeight="1">
      <c r="A394" s="40"/>
      <c r="B394" s="41"/>
      <c r="C394" s="215" t="s">
        <v>632</v>
      </c>
      <c r="D394" s="215" t="s">
        <v>211</v>
      </c>
      <c r="E394" s="216" t="s">
        <v>633</v>
      </c>
      <c r="F394" s="217" t="s">
        <v>634</v>
      </c>
      <c r="G394" s="218" t="s">
        <v>343</v>
      </c>
      <c r="H394" s="219">
        <v>0.144</v>
      </c>
      <c r="I394" s="220"/>
      <c r="J394" s="221">
        <f>ROUND(I394*H394,2)</f>
        <v>0</v>
      </c>
      <c r="K394" s="217" t="s">
        <v>220</v>
      </c>
      <c r="L394" s="46"/>
      <c r="M394" s="222" t="s">
        <v>19</v>
      </c>
      <c r="N394" s="223" t="s">
        <v>45</v>
      </c>
      <c r="O394" s="86"/>
      <c r="P394" s="224">
        <f>O394*H394</f>
        <v>0</v>
      </c>
      <c r="Q394" s="224">
        <v>0</v>
      </c>
      <c r="R394" s="224">
        <f>Q394*H394</f>
        <v>0</v>
      </c>
      <c r="S394" s="224">
        <v>0</v>
      </c>
      <c r="T394" s="22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6" t="s">
        <v>310</v>
      </c>
      <c r="AT394" s="226" t="s">
        <v>211</v>
      </c>
      <c r="AU394" s="226" t="s">
        <v>83</v>
      </c>
      <c r="AY394" s="19" t="s">
        <v>209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9" t="s">
        <v>81</v>
      </c>
      <c r="BK394" s="227">
        <f>ROUND(I394*H394,2)</f>
        <v>0</v>
      </c>
      <c r="BL394" s="19" t="s">
        <v>310</v>
      </c>
      <c r="BM394" s="226" t="s">
        <v>635</v>
      </c>
    </row>
    <row r="395" spans="1:47" s="2" customFormat="1" ht="12">
      <c r="A395" s="40"/>
      <c r="B395" s="41"/>
      <c r="C395" s="42"/>
      <c r="D395" s="228" t="s">
        <v>222</v>
      </c>
      <c r="E395" s="42"/>
      <c r="F395" s="229" t="s">
        <v>636</v>
      </c>
      <c r="G395" s="42"/>
      <c r="H395" s="42"/>
      <c r="I395" s="230"/>
      <c r="J395" s="42"/>
      <c r="K395" s="42"/>
      <c r="L395" s="46"/>
      <c r="M395" s="231"/>
      <c r="N395" s="232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222</v>
      </c>
      <c r="AU395" s="19" t="s">
        <v>83</v>
      </c>
    </row>
    <row r="396" spans="1:63" s="12" customFormat="1" ht="22.8" customHeight="1">
      <c r="A396" s="12"/>
      <c r="B396" s="199"/>
      <c r="C396" s="200"/>
      <c r="D396" s="201" t="s">
        <v>73</v>
      </c>
      <c r="E396" s="213" t="s">
        <v>637</v>
      </c>
      <c r="F396" s="213" t="s">
        <v>638</v>
      </c>
      <c r="G396" s="200"/>
      <c r="H396" s="200"/>
      <c r="I396" s="203"/>
      <c r="J396" s="214">
        <f>BK396</f>
        <v>0</v>
      </c>
      <c r="K396" s="200"/>
      <c r="L396" s="205"/>
      <c r="M396" s="206"/>
      <c r="N396" s="207"/>
      <c r="O396" s="207"/>
      <c r="P396" s="208">
        <f>SUM(P397:P422)</f>
        <v>0</v>
      </c>
      <c r="Q396" s="207"/>
      <c r="R396" s="208">
        <f>SUM(R397:R422)</f>
        <v>0.0049700000000000005</v>
      </c>
      <c r="S396" s="207"/>
      <c r="T396" s="209">
        <f>SUM(T397:T422)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0" t="s">
        <v>83</v>
      </c>
      <c r="AT396" s="211" t="s">
        <v>73</v>
      </c>
      <c r="AU396" s="211" t="s">
        <v>81</v>
      </c>
      <c r="AY396" s="210" t="s">
        <v>209</v>
      </c>
      <c r="BK396" s="212">
        <f>SUM(BK397:BK422)</f>
        <v>0</v>
      </c>
    </row>
    <row r="397" spans="1:65" s="2" customFormat="1" ht="24.15" customHeight="1">
      <c r="A397" s="40"/>
      <c r="B397" s="41"/>
      <c r="C397" s="215" t="s">
        <v>639</v>
      </c>
      <c r="D397" s="215" t="s">
        <v>211</v>
      </c>
      <c r="E397" s="216" t="s">
        <v>640</v>
      </c>
      <c r="F397" s="217" t="s">
        <v>641</v>
      </c>
      <c r="G397" s="218" t="s">
        <v>97</v>
      </c>
      <c r="H397" s="219">
        <v>5</v>
      </c>
      <c r="I397" s="220"/>
      <c r="J397" s="221">
        <f>ROUND(I397*H397,2)</f>
        <v>0</v>
      </c>
      <c r="K397" s="217" t="s">
        <v>220</v>
      </c>
      <c r="L397" s="46"/>
      <c r="M397" s="222" t="s">
        <v>19</v>
      </c>
      <c r="N397" s="223" t="s">
        <v>45</v>
      </c>
      <c r="O397" s="86"/>
      <c r="P397" s="224">
        <f>O397*H397</f>
        <v>0</v>
      </c>
      <c r="Q397" s="224">
        <v>0.00044</v>
      </c>
      <c r="R397" s="224">
        <f>Q397*H397</f>
        <v>0.0022</v>
      </c>
      <c r="S397" s="224">
        <v>0</v>
      </c>
      <c r="T397" s="22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6" t="s">
        <v>310</v>
      </c>
      <c r="AT397" s="226" t="s">
        <v>211</v>
      </c>
      <c r="AU397" s="226" t="s">
        <v>83</v>
      </c>
      <c r="AY397" s="19" t="s">
        <v>209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9" t="s">
        <v>81</v>
      </c>
      <c r="BK397" s="227">
        <f>ROUND(I397*H397,2)</f>
        <v>0</v>
      </c>
      <c r="BL397" s="19" t="s">
        <v>310</v>
      </c>
      <c r="BM397" s="226" t="s">
        <v>642</v>
      </c>
    </row>
    <row r="398" spans="1:47" s="2" customFormat="1" ht="12">
      <c r="A398" s="40"/>
      <c r="B398" s="41"/>
      <c r="C398" s="42"/>
      <c r="D398" s="228" t="s">
        <v>222</v>
      </c>
      <c r="E398" s="42"/>
      <c r="F398" s="229" t="s">
        <v>643</v>
      </c>
      <c r="G398" s="42"/>
      <c r="H398" s="42"/>
      <c r="I398" s="230"/>
      <c r="J398" s="42"/>
      <c r="K398" s="42"/>
      <c r="L398" s="46"/>
      <c r="M398" s="231"/>
      <c r="N398" s="232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222</v>
      </c>
      <c r="AU398" s="19" t="s">
        <v>83</v>
      </c>
    </row>
    <row r="399" spans="1:51" s="14" customFormat="1" ht="12">
      <c r="A399" s="14"/>
      <c r="B399" s="244"/>
      <c r="C399" s="245"/>
      <c r="D399" s="235" t="s">
        <v>224</v>
      </c>
      <c r="E399" s="246" t="s">
        <v>19</v>
      </c>
      <c r="F399" s="247" t="s">
        <v>122</v>
      </c>
      <c r="G399" s="245"/>
      <c r="H399" s="248">
        <v>5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4" t="s">
        <v>224</v>
      </c>
      <c r="AU399" s="254" t="s">
        <v>83</v>
      </c>
      <c r="AV399" s="14" t="s">
        <v>83</v>
      </c>
      <c r="AW399" s="14" t="s">
        <v>35</v>
      </c>
      <c r="AX399" s="14" t="s">
        <v>74</v>
      </c>
      <c r="AY399" s="254" t="s">
        <v>209</v>
      </c>
    </row>
    <row r="400" spans="1:51" s="15" customFormat="1" ht="12">
      <c r="A400" s="15"/>
      <c r="B400" s="255"/>
      <c r="C400" s="256"/>
      <c r="D400" s="235" t="s">
        <v>224</v>
      </c>
      <c r="E400" s="257" t="s">
        <v>19</v>
      </c>
      <c r="F400" s="258" t="s">
        <v>226</v>
      </c>
      <c r="G400" s="256"/>
      <c r="H400" s="259">
        <v>5</v>
      </c>
      <c r="I400" s="260"/>
      <c r="J400" s="256"/>
      <c r="K400" s="256"/>
      <c r="L400" s="261"/>
      <c r="M400" s="262"/>
      <c r="N400" s="263"/>
      <c r="O400" s="263"/>
      <c r="P400" s="263"/>
      <c r="Q400" s="263"/>
      <c r="R400" s="263"/>
      <c r="S400" s="263"/>
      <c r="T400" s="26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5" t="s">
        <v>224</v>
      </c>
      <c r="AU400" s="265" t="s">
        <v>83</v>
      </c>
      <c r="AV400" s="15" t="s">
        <v>215</v>
      </c>
      <c r="AW400" s="15" t="s">
        <v>35</v>
      </c>
      <c r="AX400" s="15" t="s">
        <v>81</v>
      </c>
      <c r="AY400" s="265" t="s">
        <v>209</v>
      </c>
    </row>
    <row r="401" spans="1:65" s="2" customFormat="1" ht="55.5" customHeight="1">
      <c r="A401" s="40"/>
      <c r="B401" s="41"/>
      <c r="C401" s="215" t="s">
        <v>644</v>
      </c>
      <c r="D401" s="215" t="s">
        <v>211</v>
      </c>
      <c r="E401" s="216" t="s">
        <v>645</v>
      </c>
      <c r="F401" s="217" t="s">
        <v>646</v>
      </c>
      <c r="G401" s="218" t="s">
        <v>97</v>
      </c>
      <c r="H401" s="219">
        <v>5</v>
      </c>
      <c r="I401" s="220"/>
      <c r="J401" s="221">
        <f>ROUND(I401*H401,2)</f>
        <v>0</v>
      </c>
      <c r="K401" s="217" t="s">
        <v>220</v>
      </c>
      <c r="L401" s="46"/>
      <c r="M401" s="222" t="s">
        <v>19</v>
      </c>
      <c r="N401" s="223" t="s">
        <v>45</v>
      </c>
      <c r="O401" s="86"/>
      <c r="P401" s="224">
        <f>O401*H401</f>
        <v>0</v>
      </c>
      <c r="Q401" s="224">
        <v>0.00012</v>
      </c>
      <c r="R401" s="224">
        <f>Q401*H401</f>
        <v>0.0006000000000000001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310</v>
      </c>
      <c r="AT401" s="226" t="s">
        <v>211</v>
      </c>
      <c r="AU401" s="226" t="s">
        <v>83</v>
      </c>
      <c r="AY401" s="19" t="s">
        <v>209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81</v>
      </c>
      <c r="BK401" s="227">
        <f>ROUND(I401*H401,2)</f>
        <v>0</v>
      </c>
      <c r="BL401" s="19" t="s">
        <v>310</v>
      </c>
      <c r="BM401" s="226" t="s">
        <v>647</v>
      </c>
    </row>
    <row r="402" spans="1:47" s="2" customFormat="1" ht="12">
      <c r="A402" s="40"/>
      <c r="B402" s="41"/>
      <c r="C402" s="42"/>
      <c r="D402" s="228" t="s">
        <v>222</v>
      </c>
      <c r="E402" s="42"/>
      <c r="F402" s="229" t="s">
        <v>648</v>
      </c>
      <c r="G402" s="42"/>
      <c r="H402" s="42"/>
      <c r="I402" s="230"/>
      <c r="J402" s="42"/>
      <c r="K402" s="42"/>
      <c r="L402" s="46"/>
      <c r="M402" s="231"/>
      <c r="N402" s="232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222</v>
      </c>
      <c r="AU402" s="19" t="s">
        <v>83</v>
      </c>
    </row>
    <row r="403" spans="1:51" s="14" customFormat="1" ht="12">
      <c r="A403" s="14"/>
      <c r="B403" s="244"/>
      <c r="C403" s="245"/>
      <c r="D403" s="235" t="s">
        <v>224</v>
      </c>
      <c r="E403" s="246" t="s">
        <v>19</v>
      </c>
      <c r="F403" s="247" t="s">
        <v>122</v>
      </c>
      <c r="G403" s="245"/>
      <c r="H403" s="248">
        <v>5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224</v>
      </c>
      <c r="AU403" s="254" t="s">
        <v>83</v>
      </c>
      <c r="AV403" s="14" t="s">
        <v>83</v>
      </c>
      <c r="AW403" s="14" t="s">
        <v>35</v>
      </c>
      <c r="AX403" s="14" t="s">
        <v>74</v>
      </c>
      <c r="AY403" s="254" t="s">
        <v>209</v>
      </c>
    </row>
    <row r="404" spans="1:51" s="15" customFormat="1" ht="12">
      <c r="A404" s="15"/>
      <c r="B404" s="255"/>
      <c r="C404" s="256"/>
      <c r="D404" s="235" t="s">
        <v>224</v>
      </c>
      <c r="E404" s="257" t="s">
        <v>19</v>
      </c>
      <c r="F404" s="258" t="s">
        <v>226</v>
      </c>
      <c r="G404" s="256"/>
      <c r="H404" s="259">
        <v>5</v>
      </c>
      <c r="I404" s="260"/>
      <c r="J404" s="256"/>
      <c r="K404" s="256"/>
      <c r="L404" s="261"/>
      <c r="M404" s="262"/>
      <c r="N404" s="263"/>
      <c r="O404" s="263"/>
      <c r="P404" s="263"/>
      <c r="Q404" s="263"/>
      <c r="R404" s="263"/>
      <c r="S404" s="263"/>
      <c r="T404" s="264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5" t="s">
        <v>224</v>
      </c>
      <c r="AU404" s="265" t="s">
        <v>83</v>
      </c>
      <c r="AV404" s="15" t="s">
        <v>215</v>
      </c>
      <c r="AW404" s="15" t="s">
        <v>35</v>
      </c>
      <c r="AX404" s="15" t="s">
        <v>81</v>
      </c>
      <c r="AY404" s="265" t="s">
        <v>209</v>
      </c>
    </row>
    <row r="405" spans="1:65" s="2" customFormat="1" ht="24.15" customHeight="1">
      <c r="A405" s="40"/>
      <c r="B405" s="41"/>
      <c r="C405" s="215" t="s">
        <v>649</v>
      </c>
      <c r="D405" s="215" t="s">
        <v>211</v>
      </c>
      <c r="E405" s="216" t="s">
        <v>650</v>
      </c>
      <c r="F405" s="217" t="s">
        <v>651</v>
      </c>
      <c r="G405" s="218" t="s">
        <v>214</v>
      </c>
      <c r="H405" s="219">
        <v>4</v>
      </c>
      <c r="I405" s="220"/>
      <c r="J405" s="221">
        <f>ROUND(I405*H405,2)</f>
        <v>0</v>
      </c>
      <c r="K405" s="217" t="s">
        <v>220</v>
      </c>
      <c r="L405" s="46"/>
      <c r="M405" s="222" t="s">
        <v>19</v>
      </c>
      <c r="N405" s="223" t="s">
        <v>45</v>
      </c>
      <c r="O405" s="86"/>
      <c r="P405" s="224">
        <f>O405*H405</f>
        <v>0</v>
      </c>
      <c r="Q405" s="224">
        <v>0</v>
      </c>
      <c r="R405" s="224">
        <f>Q405*H405</f>
        <v>0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310</v>
      </c>
      <c r="AT405" s="226" t="s">
        <v>211</v>
      </c>
      <c r="AU405" s="226" t="s">
        <v>83</v>
      </c>
      <c r="AY405" s="19" t="s">
        <v>209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9" t="s">
        <v>81</v>
      </c>
      <c r="BK405" s="227">
        <f>ROUND(I405*H405,2)</f>
        <v>0</v>
      </c>
      <c r="BL405" s="19" t="s">
        <v>310</v>
      </c>
      <c r="BM405" s="226" t="s">
        <v>652</v>
      </c>
    </row>
    <row r="406" spans="1:47" s="2" customFormat="1" ht="12">
      <c r="A406" s="40"/>
      <c r="B406" s="41"/>
      <c r="C406" s="42"/>
      <c r="D406" s="228" t="s">
        <v>222</v>
      </c>
      <c r="E406" s="42"/>
      <c r="F406" s="229" t="s">
        <v>653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222</v>
      </c>
      <c r="AU406" s="19" t="s">
        <v>83</v>
      </c>
    </row>
    <row r="407" spans="1:51" s="14" customFormat="1" ht="12">
      <c r="A407" s="14"/>
      <c r="B407" s="244"/>
      <c r="C407" s="245"/>
      <c r="D407" s="235" t="s">
        <v>224</v>
      </c>
      <c r="E407" s="246" t="s">
        <v>19</v>
      </c>
      <c r="F407" s="247" t="s">
        <v>654</v>
      </c>
      <c r="G407" s="245"/>
      <c r="H407" s="248">
        <v>4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224</v>
      </c>
      <c r="AU407" s="254" t="s">
        <v>83</v>
      </c>
      <c r="AV407" s="14" t="s">
        <v>83</v>
      </c>
      <c r="AW407" s="14" t="s">
        <v>35</v>
      </c>
      <c r="AX407" s="14" t="s">
        <v>74</v>
      </c>
      <c r="AY407" s="254" t="s">
        <v>209</v>
      </c>
    </row>
    <row r="408" spans="1:51" s="16" customFormat="1" ht="12">
      <c r="A408" s="16"/>
      <c r="B408" s="276"/>
      <c r="C408" s="277"/>
      <c r="D408" s="235" t="s">
        <v>224</v>
      </c>
      <c r="E408" s="278" t="s">
        <v>19</v>
      </c>
      <c r="F408" s="279" t="s">
        <v>445</v>
      </c>
      <c r="G408" s="277"/>
      <c r="H408" s="280">
        <v>4</v>
      </c>
      <c r="I408" s="281"/>
      <c r="J408" s="277"/>
      <c r="K408" s="277"/>
      <c r="L408" s="282"/>
      <c r="M408" s="283"/>
      <c r="N408" s="284"/>
      <c r="O408" s="284"/>
      <c r="P408" s="284"/>
      <c r="Q408" s="284"/>
      <c r="R408" s="284"/>
      <c r="S408" s="284"/>
      <c r="T408" s="285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86" t="s">
        <v>224</v>
      </c>
      <c r="AU408" s="286" t="s">
        <v>83</v>
      </c>
      <c r="AV408" s="16" t="s">
        <v>116</v>
      </c>
      <c r="AW408" s="16" t="s">
        <v>35</v>
      </c>
      <c r="AX408" s="16" t="s">
        <v>81</v>
      </c>
      <c r="AY408" s="286" t="s">
        <v>209</v>
      </c>
    </row>
    <row r="409" spans="1:65" s="2" customFormat="1" ht="37.8" customHeight="1">
      <c r="A409" s="40"/>
      <c r="B409" s="41"/>
      <c r="C409" s="215" t="s">
        <v>655</v>
      </c>
      <c r="D409" s="215" t="s">
        <v>211</v>
      </c>
      <c r="E409" s="216" t="s">
        <v>656</v>
      </c>
      <c r="F409" s="217" t="s">
        <v>657</v>
      </c>
      <c r="G409" s="218" t="s">
        <v>214</v>
      </c>
      <c r="H409" s="219">
        <v>2</v>
      </c>
      <c r="I409" s="220"/>
      <c r="J409" s="221">
        <f>ROUND(I409*H409,2)</f>
        <v>0</v>
      </c>
      <c r="K409" s="217" t="s">
        <v>220</v>
      </c>
      <c r="L409" s="46"/>
      <c r="M409" s="222" t="s">
        <v>19</v>
      </c>
      <c r="N409" s="223" t="s">
        <v>45</v>
      </c>
      <c r="O409" s="86"/>
      <c r="P409" s="224">
        <f>O409*H409</f>
        <v>0</v>
      </c>
      <c r="Q409" s="224">
        <v>6E-05</v>
      </c>
      <c r="R409" s="224">
        <f>Q409*H409</f>
        <v>0.00012</v>
      </c>
      <c r="S409" s="224">
        <v>0</v>
      </c>
      <c r="T409" s="225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6" t="s">
        <v>310</v>
      </c>
      <c r="AT409" s="226" t="s">
        <v>211</v>
      </c>
      <c r="AU409" s="226" t="s">
        <v>83</v>
      </c>
      <c r="AY409" s="19" t="s">
        <v>209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9" t="s">
        <v>81</v>
      </c>
      <c r="BK409" s="227">
        <f>ROUND(I409*H409,2)</f>
        <v>0</v>
      </c>
      <c r="BL409" s="19" t="s">
        <v>310</v>
      </c>
      <c r="BM409" s="226" t="s">
        <v>658</v>
      </c>
    </row>
    <row r="410" spans="1:47" s="2" customFormat="1" ht="12">
      <c r="A410" s="40"/>
      <c r="B410" s="41"/>
      <c r="C410" s="42"/>
      <c r="D410" s="228" t="s">
        <v>222</v>
      </c>
      <c r="E410" s="42"/>
      <c r="F410" s="229" t="s">
        <v>659</v>
      </c>
      <c r="G410" s="42"/>
      <c r="H410" s="42"/>
      <c r="I410" s="230"/>
      <c r="J410" s="42"/>
      <c r="K410" s="42"/>
      <c r="L410" s="46"/>
      <c r="M410" s="231"/>
      <c r="N410" s="232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222</v>
      </c>
      <c r="AU410" s="19" t="s">
        <v>83</v>
      </c>
    </row>
    <row r="411" spans="1:51" s="14" customFormat="1" ht="12">
      <c r="A411" s="14"/>
      <c r="B411" s="244"/>
      <c r="C411" s="245"/>
      <c r="D411" s="235" t="s">
        <v>224</v>
      </c>
      <c r="E411" s="246" t="s">
        <v>19</v>
      </c>
      <c r="F411" s="247" t="s">
        <v>660</v>
      </c>
      <c r="G411" s="245"/>
      <c r="H411" s="248">
        <v>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224</v>
      </c>
      <c r="AU411" s="254" t="s">
        <v>83</v>
      </c>
      <c r="AV411" s="14" t="s">
        <v>83</v>
      </c>
      <c r="AW411" s="14" t="s">
        <v>35</v>
      </c>
      <c r="AX411" s="14" t="s">
        <v>74</v>
      </c>
      <c r="AY411" s="254" t="s">
        <v>209</v>
      </c>
    </row>
    <row r="412" spans="1:51" s="15" customFormat="1" ht="12">
      <c r="A412" s="15"/>
      <c r="B412" s="255"/>
      <c r="C412" s="256"/>
      <c r="D412" s="235" t="s">
        <v>224</v>
      </c>
      <c r="E412" s="257" t="s">
        <v>19</v>
      </c>
      <c r="F412" s="258" t="s">
        <v>226</v>
      </c>
      <c r="G412" s="256"/>
      <c r="H412" s="259">
        <v>2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5" t="s">
        <v>224</v>
      </c>
      <c r="AU412" s="265" t="s">
        <v>83</v>
      </c>
      <c r="AV412" s="15" t="s">
        <v>215</v>
      </c>
      <c r="AW412" s="15" t="s">
        <v>35</v>
      </c>
      <c r="AX412" s="15" t="s">
        <v>81</v>
      </c>
      <c r="AY412" s="265" t="s">
        <v>209</v>
      </c>
    </row>
    <row r="413" spans="1:65" s="2" customFormat="1" ht="37.8" customHeight="1">
      <c r="A413" s="40"/>
      <c r="B413" s="41"/>
      <c r="C413" s="215" t="s">
        <v>661</v>
      </c>
      <c r="D413" s="215" t="s">
        <v>211</v>
      </c>
      <c r="E413" s="216" t="s">
        <v>662</v>
      </c>
      <c r="F413" s="217" t="s">
        <v>663</v>
      </c>
      <c r="G413" s="218" t="s">
        <v>97</v>
      </c>
      <c r="H413" s="219">
        <v>5</v>
      </c>
      <c r="I413" s="220"/>
      <c r="J413" s="221">
        <f>ROUND(I413*H413,2)</f>
        <v>0</v>
      </c>
      <c r="K413" s="217" t="s">
        <v>220</v>
      </c>
      <c r="L413" s="46"/>
      <c r="M413" s="222" t="s">
        <v>19</v>
      </c>
      <c r="N413" s="223" t="s">
        <v>45</v>
      </c>
      <c r="O413" s="86"/>
      <c r="P413" s="224">
        <f>O413*H413</f>
        <v>0</v>
      </c>
      <c r="Q413" s="224">
        <v>0.0004</v>
      </c>
      <c r="R413" s="224">
        <f>Q413*H413</f>
        <v>0.002</v>
      </c>
      <c r="S413" s="224">
        <v>0</v>
      </c>
      <c r="T413" s="225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6" t="s">
        <v>310</v>
      </c>
      <c r="AT413" s="226" t="s">
        <v>211</v>
      </c>
      <c r="AU413" s="226" t="s">
        <v>83</v>
      </c>
      <c r="AY413" s="19" t="s">
        <v>209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9" t="s">
        <v>81</v>
      </c>
      <c r="BK413" s="227">
        <f>ROUND(I413*H413,2)</f>
        <v>0</v>
      </c>
      <c r="BL413" s="19" t="s">
        <v>310</v>
      </c>
      <c r="BM413" s="226" t="s">
        <v>664</v>
      </c>
    </row>
    <row r="414" spans="1:47" s="2" customFormat="1" ht="12">
      <c r="A414" s="40"/>
      <c r="B414" s="41"/>
      <c r="C414" s="42"/>
      <c r="D414" s="228" t="s">
        <v>222</v>
      </c>
      <c r="E414" s="42"/>
      <c r="F414" s="229" t="s">
        <v>665</v>
      </c>
      <c r="G414" s="42"/>
      <c r="H414" s="42"/>
      <c r="I414" s="230"/>
      <c r="J414" s="42"/>
      <c r="K414" s="42"/>
      <c r="L414" s="46"/>
      <c r="M414" s="231"/>
      <c r="N414" s="232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222</v>
      </c>
      <c r="AU414" s="19" t="s">
        <v>83</v>
      </c>
    </row>
    <row r="415" spans="1:51" s="14" customFormat="1" ht="12">
      <c r="A415" s="14"/>
      <c r="B415" s="244"/>
      <c r="C415" s="245"/>
      <c r="D415" s="235" t="s">
        <v>224</v>
      </c>
      <c r="E415" s="246" t="s">
        <v>19</v>
      </c>
      <c r="F415" s="247" t="s">
        <v>122</v>
      </c>
      <c r="G415" s="245"/>
      <c r="H415" s="248">
        <v>5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4" t="s">
        <v>224</v>
      </c>
      <c r="AU415" s="254" t="s">
        <v>83</v>
      </c>
      <c r="AV415" s="14" t="s">
        <v>83</v>
      </c>
      <c r="AW415" s="14" t="s">
        <v>35</v>
      </c>
      <c r="AX415" s="14" t="s">
        <v>74</v>
      </c>
      <c r="AY415" s="254" t="s">
        <v>209</v>
      </c>
    </row>
    <row r="416" spans="1:51" s="15" customFormat="1" ht="12">
      <c r="A416" s="15"/>
      <c r="B416" s="255"/>
      <c r="C416" s="256"/>
      <c r="D416" s="235" t="s">
        <v>224</v>
      </c>
      <c r="E416" s="257" t="s">
        <v>19</v>
      </c>
      <c r="F416" s="258" t="s">
        <v>226</v>
      </c>
      <c r="G416" s="256"/>
      <c r="H416" s="259">
        <v>5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5" t="s">
        <v>224</v>
      </c>
      <c r="AU416" s="265" t="s">
        <v>83</v>
      </c>
      <c r="AV416" s="15" t="s">
        <v>215</v>
      </c>
      <c r="AW416" s="15" t="s">
        <v>35</v>
      </c>
      <c r="AX416" s="15" t="s">
        <v>81</v>
      </c>
      <c r="AY416" s="265" t="s">
        <v>209</v>
      </c>
    </row>
    <row r="417" spans="1:65" s="2" customFormat="1" ht="33" customHeight="1">
      <c r="A417" s="40"/>
      <c r="B417" s="41"/>
      <c r="C417" s="215" t="s">
        <v>666</v>
      </c>
      <c r="D417" s="215" t="s">
        <v>211</v>
      </c>
      <c r="E417" s="216" t="s">
        <v>667</v>
      </c>
      <c r="F417" s="217" t="s">
        <v>668</v>
      </c>
      <c r="G417" s="218" t="s">
        <v>97</v>
      </c>
      <c r="H417" s="219">
        <v>5</v>
      </c>
      <c r="I417" s="220"/>
      <c r="J417" s="221">
        <f>ROUND(I417*H417,2)</f>
        <v>0</v>
      </c>
      <c r="K417" s="217" t="s">
        <v>220</v>
      </c>
      <c r="L417" s="46"/>
      <c r="M417" s="222" t="s">
        <v>19</v>
      </c>
      <c r="N417" s="223" t="s">
        <v>45</v>
      </c>
      <c r="O417" s="86"/>
      <c r="P417" s="224">
        <f>O417*H417</f>
        <v>0</v>
      </c>
      <c r="Q417" s="224">
        <v>1E-05</v>
      </c>
      <c r="R417" s="224">
        <f>Q417*H417</f>
        <v>5E-05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310</v>
      </c>
      <c r="AT417" s="226" t="s">
        <v>211</v>
      </c>
      <c r="AU417" s="226" t="s">
        <v>83</v>
      </c>
      <c r="AY417" s="19" t="s">
        <v>209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81</v>
      </c>
      <c r="BK417" s="227">
        <f>ROUND(I417*H417,2)</f>
        <v>0</v>
      </c>
      <c r="BL417" s="19" t="s">
        <v>310</v>
      </c>
      <c r="BM417" s="226" t="s">
        <v>669</v>
      </c>
    </row>
    <row r="418" spans="1:47" s="2" customFormat="1" ht="12">
      <c r="A418" s="40"/>
      <c r="B418" s="41"/>
      <c r="C418" s="42"/>
      <c r="D418" s="228" t="s">
        <v>222</v>
      </c>
      <c r="E418" s="42"/>
      <c r="F418" s="229" t="s">
        <v>670</v>
      </c>
      <c r="G418" s="42"/>
      <c r="H418" s="42"/>
      <c r="I418" s="230"/>
      <c r="J418" s="42"/>
      <c r="K418" s="42"/>
      <c r="L418" s="46"/>
      <c r="M418" s="231"/>
      <c r="N418" s="232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222</v>
      </c>
      <c r="AU418" s="19" t="s">
        <v>83</v>
      </c>
    </row>
    <row r="419" spans="1:51" s="14" customFormat="1" ht="12">
      <c r="A419" s="14"/>
      <c r="B419" s="244"/>
      <c r="C419" s="245"/>
      <c r="D419" s="235" t="s">
        <v>224</v>
      </c>
      <c r="E419" s="246" t="s">
        <v>19</v>
      </c>
      <c r="F419" s="247" t="s">
        <v>122</v>
      </c>
      <c r="G419" s="245"/>
      <c r="H419" s="248">
        <v>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224</v>
      </c>
      <c r="AU419" s="254" t="s">
        <v>83</v>
      </c>
      <c r="AV419" s="14" t="s">
        <v>83</v>
      </c>
      <c r="AW419" s="14" t="s">
        <v>35</v>
      </c>
      <c r="AX419" s="14" t="s">
        <v>74</v>
      </c>
      <c r="AY419" s="254" t="s">
        <v>209</v>
      </c>
    </row>
    <row r="420" spans="1:51" s="15" customFormat="1" ht="12">
      <c r="A420" s="15"/>
      <c r="B420" s="255"/>
      <c r="C420" s="256"/>
      <c r="D420" s="235" t="s">
        <v>224</v>
      </c>
      <c r="E420" s="257" t="s">
        <v>19</v>
      </c>
      <c r="F420" s="258" t="s">
        <v>226</v>
      </c>
      <c r="G420" s="256"/>
      <c r="H420" s="259">
        <v>5</v>
      </c>
      <c r="I420" s="260"/>
      <c r="J420" s="256"/>
      <c r="K420" s="256"/>
      <c r="L420" s="261"/>
      <c r="M420" s="262"/>
      <c r="N420" s="263"/>
      <c r="O420" s="263"/>
      <c r="P420" s="263"/>
      <c r="Q420" s="263"/>
      <c r="R420" s="263"/>
      <c r="S420" s="263"/>
      <c r="T420" s="264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5" t="s">
        <v>224</v>
      </c>
      <c r="AU420" s="265" t="s">
        <v>83</v>
      </c>
      <c r="AV420" s="15" t="s">
        <v>215</v>
      </c>
      <c r="AW420" s="15" t="s">
        <v>35</v>
      </c>
      <c r="AX420" s="15" t="s">
        <v>81</v>
      </c>
      <c r="AY420" s="265" t="s">
        <v>209</v>
      </c>
    </row>
    <row r="421" spans="1:65" s="2" customFormat="1" ht="44.25" customHeight="1">
      <c r="A421" s="40"/>
      <c r="B421" s="41"/>
      <c r="C421" s="215" t="s">
        <v>671</v>
      </c>
      <c r="D421" s="215" t="s">
        <v>211</v>
      </c>
      <c r="E421" s="216" t="s">
        <v>672</v>
      </c>
      <c r="F421" s="217" t="s">
        <v>673</v>
      </c>
      <c r="G421" s="218" t="s">
        <v>343</v>
      </c>
      <c r="H421" s="219">
        <v>0.005</v>
      </c>
      <c r="I421" s="220"/>
      <c r="J421" s="221">
        <f>ROUND(I421*H421,2)</f>
        <v>0</v>
      </c>
      <c r="K421" s="217" t="s">
        <v>220</v>
      </c>
      <c r="L421" s="46"/>
      <c r="M421" s="222" t="s">
        <v>19</v>
      </c>
      <c r="N421" s="223" t="s">
        <v>45</v>
      </c>
      <c r="O421" s="86"/>
      <c r="P421" s="224">
        <f>O421*H421</f>
        <v>0</v>
      </c>
      <c r="Q421" s="224">
        <v>0</v>
      </c>
      <c r="R421" s="224">
        <f>Q421*H421</f>
        <v>0</v>
      </c>
      <c r="S421" s="224">
        <v>0</v>
      </c>
      <c r="T421" s="22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6" t="s">
        <v>310</v>
      </c>
      <c r="AT421" s="226" t="s">
        <v>211</v>
      </c>
      <c r="AU421" s="226" t="s">
        <v>83</v>
      </c>
      <c r="AY421" s="19" t="s">
        <v>209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9" t="s">
        <v>81</v>
      </c>
      <c r="BK421" s="227">
        <f>ROUND(I421*H421,2)</f>
        <v>0</v>
      </c>
      <c r="BL421" s="19" t="s">
        <v>310</v>
      </c>
      <c r="BM421" s="226" t="s">
        <v>674</v>
      </c>
    </row>
    <row r="422" spans="1:47" s="2" customFormat="1" ht="12">
      <c r="A422" s="40"/>
      <c r="B422" s="41"/>
      <c r="C422" s="42"/>
      <c r="D422" s="228" t="s">
        <v>222</v>
      </c>
      <c r="E422" s="42"/>
      <c r="F422" s="229" t="s">
        <v>675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222</v>
      </c>
      <c r="AU422" s="19" t="s">
        <v>83</v>
      </c>
    </row>
    <row r="423" spans="1:63" s="12" customFormat="1" ht="22.8" customHeight="1">
      <c r="A423" s="12"/>
      <c r="B423" s="199"/>
      <c r="C423" s="200"/>
      <c r="D423" s="201" t="s">
        <v>73</v>
      </c>
      <c r="E423" s="213" t="s">
        <v>676</v>
      </c>
      <c r="F423" s="213" t="s">
        <v>677</v>
      </c>
      <c r="G423" s="200"/>
      <c r="H423" s="200"/>
      <c r="I423" s="203"/>
      <c r="J423" s="214">
        <f>BK423</f>
        <v>0</v>
      </c>
      <c r="K423" s="200"/>
      <c r="L423" s="205"/>
      <c r="M423" s="206"/>
      <c r="N423" s="207"/>
      <c r="O423" s="207"/>
      <c r="P423" s="208">
        <f>SUM(P424:P462)</f>
        <v>0</v>
      </c>
      <c r="Q423" s="207"/>
      <c r="R423" s="208">
        <f>SUM(R424:R462)</f>
        <v>0.02235</v>
      </c>
      <c r="S423" s="207"/>
      <c r="T423" s="209">
        <f>SUM(T424:T462)</f>
        <v>0.18461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0" t="s">
        <v>83</v>
      </c>
      <c r="AT423" s="211" t="s">
        <v>73</v>
      </c>
      <c r="AU423" s="211" t="s">
        <v>81</v>
      </c>
      <c r="AY423" s="210" t="s">
        <v>209</v>
      </c>
      <c r="BK423" s="212">
        <f>SUM(BK424:BK462)</f>
        <v>0</v>
      </c>
    </row>
    <row r="424" spans="1:65" s="2" customFormat="1" ht="24.15" customHeight="1">
      <c r="A424" s="40"/>
      <c r="B424" s="41"/>
      <c r="C424" s="215" t="s">
        <v>678</v>
      </c>
      <c r="D424" s="215" t="s">
        <v>211</v>
      </c>
      <c r="E424" s="216" t="s">
        <v>679</v>
      </c>
      <c r="F424" s="217" t="s">
        <v>680</v>
      </c>
      <c r="G424" s="218" t="s">
        <v>681</v>
      </c>
      <c r="H424" s="219">
        <v>2</v>
      </c>
      <c r="I424" s="220"/>
      <c r="J424" s="221">
        <f>ROUND(I424*H424,2)</f>
        <v>0</v>
      </c>
      <c r="K424" s="217" t="s">
        <v>220</v>
      </c>
      <c r="L424" s="46"/>
      <c r="M424" s="222" t="s">
        <v>19</v>
      </c>
      <c r="N424" s="223" t="s">
        <v>45</v>
      </c>
      <c r="O424" s="86"/>
      <c r="P424" s="224">
        <f>O424*H424</f>
        <v>0</v>
      </c>
      <c r="Q424" s="224">
        <v>0.00043</v>
      </c>
      <c r="R424" s="224">
        <f>Q424*H424</f>
        <v>0.00086</v>
      </c>
      <c r="S424" s="224">
        <v>0</v>
      </c>
      <c r="T424" s="22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6" t="s">
        <v>310</v>
      </c>
      <c r="AT424" s="226" t="s">
        <v>211</v>
      </c>
      <c r="AU424" s="226" t="s">
        <v>83</v>
      </c>
      <c r="AY424" s="19" t="s">
        <v>209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9" t="s">
        <v>81</v>
      </c>
      <c r="BK424" s="227">
        <f>ROUND(I424*H424,2)</f>
        <v>0</v>
      </c>
      <c r="BL424" s="19" t="s">
        <v>310</v>
      </c>
      <c r="BM424" s="226" t="s">
        <v>682</v>
      </c>
    </row>
    <row r="425" spans="1:47" s="2" customFormat="1" ht="12">
      <c r="A425" s="40"/>
      <c r="B425" s="41"/>
      <c r="C425" s="42"/>
      <c r="D425" s="228" t="s">
        <v>222</v>
      </c>
      <c r="E425" s="42"/>
      <c r="F425" s="229" t="s">
        <v>683</v>
      </c>
      <c r="G425" s="42"/>
      <c r="H425" s="42"/>
      <c r="I425" s="230"/>
      <c r="J425" s="42"/>
      <c r="K425" s="42"/>
      <c r="L425" s="46"/>
      <c r="M425" s="231"/>
      <c r="N425" s="232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222</v>
      </c>
      <c r="AU425" s="19" t="s">
        <v>83</v>
      </c>
    </row>
    <row r="426" spans="1:51" s="14" customFormat="1" ht="12">
      <c r="A426" s="14"/>
      <c r="B426" s="244"/>
      <c r="C426" s="245"/>
      <c r="D426" s="235" t="s">
        <v>224</v>
      </c>
      <c r="E426" s="246" t="s">
        <v>19</v>
      </c>
      <c r="F426" s="247" t="s">
        <v>684</v>
      </c>
      <c r="G426" s="245"/>
      <c r="H426" s="248">
        <v>2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224</v>
      </c>
      <c r="AU426" s="254" t="s">
        <v>83</v>
      </c>
      <c r="AV426" s="14" t="s">
        <v>83</v>
      </c>
      <c r="AW426" s="14" t="s">
        <v>35</v>
      </c>
      <c r="AX426" s="14" t="s">
        <v>74</v>
      </c>
      <c r="AY426" s="254" t="s">
        <v>209</v>
      </c>
    </row>
    <row r="427" spans="1:51" s="15" customFormat="1" ht="12">
      <c r="A427" s="15"/>
      <c r="B427" s="255"/>
      <c r="C427" s="256"/>
      <c r="D427" s="235" t="s">
        <v>224</v>
      </c>
      <c r="E427" s="257" t="s">
        <v>19</v>
      </c>
      <c r="F427" s="258" t="s">
        <v>226</v>
      </c>
      <c r="G427" s="256"/>
      <c r="H427" s="259">
        <v>2</v>
      </c>
      <c r="I427" s="260"/>
      <c r="J427" s="256"/>
      <c r="K427" s="256"/>
      <c r="L427" s="261"/>
      <c r="M427" s="262"/>
      <c r="N427" s="263"/>
      <c r="O427" s="263"/>
      <c r="P427" s="263"/>
      <c r="Q427" s="263"/>
      <c r="R427" s="263"/>
      <c r="S427" s="263"/>
      <c r="T427" s="26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5" t="s">
        <v>224</v>
      </c>
      <c r="AU427" s="265" t="s">
        <v>83</v>
      </c>
      <c r="AV427" s="15" t="s">
        <v>215</v>
      </c>
      <c r="AW427" s="15" t="s">
        <v>35</v>
      </c>
      <c r="AX427" s="15" t="s">
        <v>81</v>
      </c>
      <c r="AY427" s="265" t="s">
        <v>209</v>
      </c>
    </row>
    <row r="428" spans="1:65" s="2" customFormat="1" ht="24.15" customHeight="1">
      <c r="A428" s="40"/>
      <c r="B428" s="41"/>
      <c r="C428" s="266" t="s">
        <v>685</v>
      </c>
      <c r="D428" s="266" t="s">
        <v>375</v>
      </c>
      <c r="E428" s="267" t="s">
        <v>686</v>
      </c>
      <c r="F428" s="268" t="s">
        <v>687</v>
      </c>
      <c r="G428" s="269" t="s">
        <v>214</v>
      </c>
      <c r="H428" s="270">
        <v>2</v>
      </c>
      <c r="I428" s="271"/>
      <c r="J428" s="272">
        <f>ROUND(I428*H428,2)</f>
        <v>0</v>
      </c>
      <c r="K428" s="268" t="s">
        <v>19</v>
      </c>
      <c r="L428" s="273"/>
      <c r="M428" s="274" t="s">
        <v>19</v>
      </c>
      <c r="N428" s="275" t="s">
        <v>45</v>
      </c>
      <c r="O428" s="86"/>
      <c r="P428" s="224">
        <f>O428*H428</f>
        <v>0</v>
      </c>
      <c r="Q428" s="224">
        <v>0.0055</v>
      </c>
      <c r="R428" s="224">
        <f>Q428*H428</f>
        <v>0.011</v>
      </c>
      <c r="S428" s="224">
        <v>0</v>
      </c>
      <c r="T428" s="225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6" t="s">
        <v>378</v>
      </c>
      <c r="AT428" s="226" t="s">
        <v>375</v>
      </c>
      <c r="AU428" s="226" t="s">
        <v>83</v>
      </c>
      <c r="AY428" s="19" t="s">
        <v>209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9" t="s">
        <v>81</v>
      </c>
      <c r="BK428" s="227">
        <f>ROUND(I428*H428,2)</f>
        <v>0</v>
      </c>
      <c r="BL428" s="19" t="s">
        <v>310</v>
      </c>
      <c r="BM428" s="226" t="s">
        <v>688</v>
      </c>
    </row>
    <row r="429" spans="1:51" s="14" customFormat="1" ht="12">
      <c r="A429" s="14"/>
      <c r="B429" s="244"/>
      <c r="C429" s="245"/>
      <c r="D429" s="235" t="s">
        <v>224</v>
      </c>
      <c r="E429" s="246" t="s">
        <v>19</v>
      </c>
      <c r="F429" s="247" t="s">
        <v>684</v>
      </c>
      <c r="G429" s="245"/>
      <c r="H429" s="248">
        <v>2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4" t="s">
        <v>224</v>
      </c>
      <c r="AU429" s="254" t="s">
        <v>83</v>
      </c>
      <c r="AV429" s="14" t="s">
        <v>83</v>
      </c>
      <c r="AW429" s="14" t="s">
        <v>35</v>
      </c>
      <c r="AX429" s="14" t="s">
        <v>81</v>
      </c>
      <c r="AY429" s="254" t="s">
        <v>209</v>
      </c>
    </row>
    <row r="430" spans="1:65" s="2" customFormat="1" ht="24.15" customHeight="1">
      <c r="A430" s="40"/>
      <c r="B430" s="41"/>
      <c r="C430" s="215" t="s">
        <v>689</v>
      </c>
      <c r="D430" s="215" t="s">
        <v>211</v>
      </c>
      <c r="E430" s="216" t="s">
        <v>690</v>
      </c>
      <c r="F430" s="217" t="s">
        <v>691</v>
      </c>
      <c r="G430" s="218" t="s">
        <v>681</v>
      </c>
      <c r="H430" s="219">
        <v>1</v>
      </c>
      <c r="I430" s="220"/>
      <c r="J430" s="221">
        <f>ROUND(I430*H430,2)</f>
        <v>0</v>
      </c>
      <c r="K430" s="217" t="s">
        <v>220</v>
      </c>
      <c r="L430" s="46"/>
      <c r="M430" s="222" t="s">
        <v>19</v>
      </c>
      <c r="N430" s="223" t="s">
        <v>45</v>
      </c>
      <c r="O430" s="86"/>
      <c r="P430" s="224">
        <f>O430*H430</f>
        <v>0</v>
      </c>
      <c r="Q430" s="224">
        <v>0</v>
      </c>
      <c r="R430" s="224">
        <f>Q430*H430</f>
        <v>0</v>
      </c>
      <c r="S430" s="224">
        <v>0.0272</v>
      </c>
      <c r="T430" s="225">
        <f>S430*H430</f>
        <v>0.0272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6" t="s">
        <v>310</v>
      </c>
      <c r="AT430" s="226" t="s">
        <v>211</v>
      </c>
      <c r="AU430" s="226" t="s">
        <v>83</v>
      </c>
      <c r="AY430" s="19" t="s">
        <v>209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9" t="s">
        <v>81</v>
      </c>
      <c r="BK430" s="227">
        <f>ROUND(I430*H430,2)</f>
        <v>0</v>
      </c>
      <c r="BL430" s="19" t="s">
        <v>310</v>
      </c>
      <c r="BM430" s="226" t="s">
        <v>692</v>
      </c>
    </row>
    <row r="431" spans="1:47" s="2" customFormat="1" ht="12">
      <c r="A431" s="40"/>
      <c r="B431" s="41"/>
      <c r="C431" s="42"/>
      <c r="D431" s="228" t="s">
        <v>222</v>
      </c>
      <c r="E431" s="42"/>
      <c r="F431" s="229" t="s">
        <v>693</v>
      </c>
      <c r="G431" s="42"/>
      <c r="H431" s="42"/>
      <c r="I431" s="230"/>
      <c r="J431" s="42"/>
      <c r="K431" s="42"/>
      <c r="L431" s="46"/>
      <c r="M431" s="231"/>
      <c r="N431" s="232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222</v>
      </c>
      <c r="AU431" s="19" t="s">
        <v>83</v>
      </c>
    </row>
    <row r="432" spans="1:51" s="14" customFormat="1" ht="12">
      <c r="A432" s="14"/>
      <c r="B432" s="244"/>
      <c r="C432" s="245"/>
      <c r="D432" s="235" t="s">
        <v>224</v>
      </c>
      <c r="E432" s="246" t="s">
        <v>19</v>
      </c>
      <c r="F432" s="247" t="s">
        <v>694</v>
      </c>
      <c r="G432" s="245"/>
      <c r="H432" s="248">
        <v>1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224</v>
      </c>
      <c r="AU432" s="254" t="s">
        <v>83</v>
      </c>
      <c r="AV432" s="14" t="s">
        <v>83</v>
      </c>
      <c r="AW432" s="14" t="s">
        <v>35</v>
      </c>
      <c r="AX432" s="14" t="s">
        <v>74</v>
      </c>
      <c r="AY432" s="254" t="s">
        <v>209</v>
      </c>
    </row>
    <row r="433" spans="1:51" s="15" customFormat="1" ht="12">
      <c r="A433" s="15"/>
      <c r="B433" s="255"/>
      <c r="C433" s="256"/>
      <c r="D433" s="235" t="s">
        <v>224</v>
      </c>
      <c r="E433" s="257" t="s">
        <v>19</v>
      </c>
      <c r="F433" s="258" t="s">
        <v>226</v>
      </c>
      <c r="G433" s="256"/>
      <c r="H433" s="259">
        <v>1</v>
      </c>
      <c r="I433" s="260"/>
      <c r="J433" s="256"/>
      <c r="K433" s="256"/>
      <c r="L433" s="261"/>
      <c r="M433" s="262"/>
      <c r="N433" s="263"/>
      <c r="O433" s="263"/>
      <c r="P433" s="263"/>
      <c r="Q433" s="263"/>
      <c r="R433" s="263"/>
      <c r="S433" s="263"/>
      <c r="T433" s="26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5" t="s">
        <v>224</v>
      </c>
      <c r="AU433" s="265" t="s">
        <v>83</v>
      </c>
      <c r="AV433" s="15" t="s">
        <v>215</v>
      </c>
      <c r="AW433" s="15" t="s">
        <v>35</v>
      </c>
      <c r="AX433" s="15" t="s">
        <v>81</v>
      </c>
      <c r="AY433" s="265" t="s">
        <v>209</v>
      </c>
    </row>
    <row r="434" spans="1:65" s="2" customFormat="1" ht="24.15" customHeight="1">
      <c r="A434" s="40"/>
      <c r="B434" s="41"/>
      <c r="C434" s="215" t="s">
        <v>695</v>
      </c>
      <c r="D434" s="215" t="s">
        <v>211</v>
      </c>
      <c r="E434" s="216" t="s">
        <v>696</v>
      </c>
      <c r="F434" s="217" t="s">
        <v>697</v>
      </c>
      <c r="G434" s="218" t="s">
        <v>681</v>
      </c>
      <c r="H434" s="219">
        <v>1</v>
      </c>
      <c r="I434" s="220"/>
      <c r="J434" s="221">
        <f>ROUND(I434*H434,2)</f>
        <v>0</v>
      </c>
      <c r="K434" s="217" t="s">
        <v>220</v>
      </c>
      <c r="L434" s="46"/>
      <c r="M434" s="222" t="s">
        <v>19</v>
      </c>
      <c r="N434" s="223" t="s">
        <v>45</v>
      </c>
      <c r="O434" s="86"/>
      <c r="P434" s="224">
        <f>O434*H434</f>
        <v>0</v>
      </c>
      <c r="Q434" s="224">
        <v>0</v>
      </c>
      <c r="R434" s="224">
        <f>Q434*H434</f>
        <v>0</v>
      </c>
      <c r="S434" s="224">
        <v>0.155</v>
      </c>
      <c r="T434" s="225">
        <f>S434*H434</f>
        <v>0.155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310</v>
      </c>
      <c r="AT434" s="226" t="s">
        <v>211</v>
      </c>
      <c r="AU434" s="226" t="s">
        <v>83</v>
      </c>
      <c r="AY434" s="19" t="s">
        <v>209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81</v>
      </c>
      <c r="BK434" s="227">
        <f>ROUND(I434*H434,2)</f>
        <v>0</v>
      </c>
      <c r="BL434" s="19" t="s">
        <v>310</v>
      </c>
      <c r="BM434" s="226" t="s">
        <v>698</v>
      </c>
    </row>
    <row r="435" spans="1:47" s="2" customFormat="1" ht="12">
      <c r="A435" s="40"/>
      <c r="B435" s="41"/>
      <c r="C435" s="42"/>
      <c r="D435" s="228" t="s">
        <v>222</v>
      </c>
      <c r="E435" s="42"/>
      <c r="F435" s="229" t="s">
        <v>699</v>
      </c>
      <c r="G435" s="42"/>
      <c r="H435" s="42"/>
      <c r="I435" s="230"/>
      <c r="J435" s="42"/>
      <c r="K435" s="42"/>
      <c r="L435" s="46"/>
      <c r="M435" s="231"/>
      <c r="N435" s="232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222</v>
      </c>
      <c r="AU435" s="19" t="s">
        <v>83</v>
      </c>
    </row>
    <row r="436" spans="1:51" s="14" customFormat="1" ht="12">
      <c r="A436" s="14"/>
      <c r="B436" s="244"/>
      <c r="C436" s="245"/>
      <c r="D436" s="235" t="s">
        <v>224</v>
      </c>
      <c r="E436" s="246" t="s">
        <v>19</v>
      </c>
      <c r="F436" s="247" t="s">
        <v>700</v>
      </c>
      <c r="G436" s="245"/>
      <c r="H436" s="248">
        <v>1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4" t="s">
        <v>224</v>
      </c>
      <c r="AU436" s="254" t="s">
        <v>83</v>
      </c>
      <c r="AV436" s="14" t="s">
        <v>83</v>
      </c>
      <c r="AW436" s="14" t="s">
        <v>35</v>
      </c>
      <c r="AX436" s="14" t="s">
        <v>74</v>
      </c>
      <c r="AY436" s="254" t="s">
        <v>209</v>
      </c>
    </row>
    <row r="437" spans="1:51" s="15" customFormat="1" ht="12">
      <c r="A437" s="15"/>
      <c r="B437" s="255"/>
      <c r="C437" s="256"/>
      <c r="D437" s="235" t="s">
        <v>224</v>
      </c>
      <c r="E437" s="257" t="s">
        <v>19</v>
      </c>
      <c r="F437" s="258" t="s">
        <v>226</v>
      </c>
      <c r="G437" s="256"/>
      <c r="H437" s="259">
        <v>1</v>
      </c>
      <c r="I437" s="260"/>
      <c r="J437" s="256"/>
      <c r="K437" s="256"/>
      <c r="L437" s="261"/>
      <c r="M437" s="262"/>
      <c r="N437" s="263"/>
      <c r="O437" s="263"/>
      <c r="P437" s="263"/>
      <c r="Q437" s="263"/>
      <c r="R437" s="263"/>
      <c r="S437" s="263"/>
      <c r="T437" s="264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5" t="s">
        <v>224</v>
      </c>
      <c r="AU437" s="265" t="s">
        <v>83</v>
      </c>
      <c r="AV437" s="15" t="s">
        <v>215</v>
      </c>
      <c r="AW437" s="15" t="s">
        <v>35</v>
      </c>
      <c r="AX437" s="15" t="s">
        <v>81</v>
      </c>
      <c r="AY437" s="265" t="s">
        <v>209</v>
      </c>
    </row>
    <row r="438" spans="1:65" s="2" customFormat="1" ht="37.8" customHeight="1">
      <c r="A438" s="40"/>
      <c r="B438" s="41"/>
      <c r="C438" s="215" t="s">
        <v>701</v>
      </c>
      <c r="D438" s="215" t="s">
        <v>211</v>
      </c>
      <c r="E438" s="216" t="s">
        <v>702</v>
      </c>
      <c r="F438" s="217" t="s">
        <v>703</v>
      </c>
      <c r="G438" s="218" t="s">
        <v>681</v>
      </c>
      <c r="H438" s="219">
        <v>1</v>
      </c>
      <c r="I438" s="220"/>
      <c r="J438" s="221">
        <f>ROUND(I438*H438,2)</f>
        <v>0</v>
      </c>
      <c r="K438" s="217" t="s">
        <v>220</v>
      </c>
      <c r="L438" s="46"/>
      <c r="M438" s="222" t="s">
        <v>19</v>
      </c>
      <c r="N438" s="223" t="s">
        <v>45</v>
      </c>
      <c r="O438" s="86"/>
      <c r="P438" s="224">
        <f>O438*H438</f>
        <v>0</v>
      </c>
      <c r="Q438" s="224">
        <v>0.00546</v>
      </c>
      <c r="R438" s="224">
        <f>Q438*H438</f>
        <v>0.00546</v>
      </c>
      <c r="S438" s="224">
        <v>0</v>
      </c>
      <c r="T438" s="225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6" t="s">
        <v>310</v>
      </c>
      <c r="AT438" s="226" t="s">
        <v>211</v>
      </c>
      <c r="AU438" s="226" t="s">
        <v>83</v>
      </c>
      <c r="AY438" s="19" t="s">
        <v>209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19" t="s">
        <v>81</v>
      </c>
      <c r="BK438" s="227">
        <f>ROUND(I438*H438,2)</f>
        <v>0</v>
      </c>
      <c r="BL438" s="19" t="s">
        <v>310</v>
      </c>
      <c r="BM438" s="226" t="s">
        <v>704</v>
      </c>
    </row>
    <row r="439" spans="1:47" s="2" customFormat="1" ht="12">
      <c r="A439" s="40"/>
      <c r="B439" s="41"/>
      <c r="C439" s="42"/>
      <c r="D439" s="228" t="s">
        <v>222</v>
      </c>
      <c r="E439" s="42"/>
      <c r="F439" s="229" t="s">
        <v>705</v>
      </c>
      <c r="G439" s="42"/>
      <c r="H439" s="42"/>
      <c r="I439" s="230"/>
      <c r="J439" s="42"/>
      <c r="K439" s="42"/>
      <c r="L439" s="46"/>
      <c r="M439" s="231"/>
      <c r="N439" s="232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222</v>
      </c>
      <c r="AU439" s="19" t="s">
        <v>83</v>
      </c>
    </row>
    <row r="440" spans="1:51" s="14" customFormat="1" ht="12">
      <c r="A440" s="14"/>
      <c r="B440" s="244"/>
      <c r="C440" s="245"/>
      <c r="D440" s="235" t="s">
        <v>224</v>
      </c>
      <c r="E440" s="246" t="s">
        <v>19</v>
      </c>
      <c r="F440" s="247" t="s">
        <v>706</v>
      </c>
      <c r="G440" s="245"/>
      <c r="H440" s="248">
        <v>1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224</v>
      </c>
      <c r="AU440" s="254" t="s">
        <v>83</v>
      </c>
      <c r="AV440" s="14" t="s">
        <v>83</v>
      </c>
      <c r="AW440" s="14" t="s">
        <v>35</v>
      </c>
      <c r="AX440" s="14" t="s">
        <v>74</v>
      </c>
      <c r="AY440" s="254" t="s">
        <v>209</v>
      </c>
    </row>
    <row r="441" spans="1:51" s="15" customFormat="1" ht="12">
      <c r="A441" s="15"/>
      <c r="B441" s="255"/>
      <c r="C441" s="256"/>
      <c r="D441" s="235" t="s">
        <v>224</v>
      </c>
      <c r="E441" s="257" t="s">
        <v>19</v>
      </c>
      <c r="F441" s="258" t="s">
        <v>226</v>
      </c>
      <c r="G441" s="256"/>
      <c r="H441" s="259">
        <v>1</v>
      </c>
      <c r="I441" s="260"/>
      <c r="J441" s="256"/>
      <c r="K441" s="256"/>
      <c r="L441" s="261"/>
      <c r="M441" s="262"/>
      <c r="N441" s="263"/>
      <c r="O441" s="263"/>
      <c r="P441" s="263"/>
      <c r="Q441" s="263"/>
      <c r="R441" s="263"/>
      <c r="S441" s="263"/>
      <c r="T441" s="26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5" t="s">
        <v>224</v>
      </c>
      <c r="AU441" s="265" t="s">
        <v>83</v>
      </c>
      <c r="AV441" s="15" t="s">
        <v>215</v>
      </c>
      <c r="AW441" s="15" t="s">
        <v>35</v>
      </c>
      <c r="AX441" s="15" t="s">
        <v>81</v>
      </c>
      <c r="AY441" s="265" t="s">
        <v>209</v>
      </c>
    </row>
    <row r="442" spans="1:65" s="2" customFormat="1" ht="16.5" customHeight="1">
      <c r="A442" s="40"/>
      <c r="B442" s="41"/>
      <c r="C442" s="215" t="s">
        <v>707</v>
      </c>
      <c r="D442" s="215" t="s">
        <v>211</v>
      </c>
      <c r="E442" s="216" t="s">
        <v>708</v>
      </c>
      <c r="F442" s="217" t="s">
        <v>709</v>
      </c>
      <c r="G442" s="218" t="s">
        <v>681</v>
      </c>
      <c r="H442" s="219">
        <v>1</v>
      </c>
      <c r="I442" s="220"/>
      <c r="J442" s="221">
        <f>ROUND(I442*H442,2)</f>
        <v>0</v>
      </c>
      <c r="K442" s="217" t="s">
        <v>220</v>
      </c>
      <c r="L442" s="46"/>
      <c r="M442" s="222" t="s">
        <v>19</v>
      </c>
      <c r="N442" s="223" t="s">
        <v>45</v>
      </c>
      <c r="O442" s="86"/>
      <c r="P442" s="224">
        <f>O442*H442</f>
        <v>0</v>
      </c>
      <c r="Q442" s="224">
        <v>0</v>
      </c>
      <c r="R442" s="224">
        <f>Q442*H442</f>
        <v>0</v>
      </c>
      <c r="S442" s="224">
        <v>0.00156</v>
      </c>
      <c r="T442" s="225">
        <f>S442*H442</f>
        <v>0.00156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6" t="s">
        <v>310</v>
      </c>
      <c r="AT442" s="226" t="s">
        <v>211</v>
      </c>
      <c r="AU442" s="226" t="s">
        <v>83</v>
      </c>
      <c r="AY442" s="19" t="s">
        <v>209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9" t="s">
        <v>81</v>
      </c>
      <c r="BK442" s="227">
        <f>ROUND(I442*H442,2)</f>
        <v>0</v>
      </c>
      <c r="BL442" s="19" t="s">
        <v>310</v>
      </c>
      <c r="BM442" s="226" t="s">
        <v>710</v>
      </c>
    </row>
    <row r="443" spans="1:47" s="2" customFormat="1" ht="12">
      <c r="A443" s="40"/>
      <c r="B443" s="41"/>
      <c r="C443" s="42"/>
      <c r="D443" s="228" t="s">
        <v>222</v>
      </c>
      <c r="E443" s="42"/>
      <c r="F443" s="229" t="s">
        <v>711</v>
      </c>
      <c r="G443" s="42"/>
      <c r="H443" s="42"/>
      <c r="I443" s="230"/>
      <c r="J443" s="42"/>
      <c r="K443" s="42"/>
      <c r="L443" s="46"/>
      <c r="M443" s="231"/>
      <c r="N443" s="232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222</v>
      </c>
      <c r="AU443" s="19" t="s">
        <v>83</v>
      </c>
    </row>
    <row r="444" spans="1:51" s="14" customFormat="1" ht="12">
      <c r="A444" s="14"/>
      <c r="B444" s="244"/>
      <c r="C444" s="245"/>
      <c r="D444" s="235" t="s">
        <v>224</v>
      </c>
      <c r="E444" s="246" t="s">
        <v>19</v>
      </c>
      <c r="F444" s="247" t="s">
        <v>694</v>
      </c>
      <c r="G444" s="245"/>
      <c r="H444" s="248">
        <v>1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224</v>
      </c>
      <c r="AU444" s="254" t="s">
        <v>83</v>
      </c>
      <c r="AV444" s="14" t="s">
        <v>83</v>
      </c>
      <c r="AW444" s="14" t="s">
        <v>35</v>
      </c>
      <c r="AX444" s="14" t="s">
        <v>74</v>
      </c>
      <c r="AY444" s="254" t="s">
        <v>209</v>
      </c>
    </row>
    <row r="445" spans="1:51" s="15" customFormat="1" ht="12">
      <c r="A445" s="15"/>
      <c r="B445" s="255"/>
      <c r="C445" s="256"/>
      <c r="D445" s="235" t="s">
        <v>224</v>
      </c>
      <c r="E445" s="257" t="s">
        <v>19</v>
      </c>
      <c r="F445" s="258" t="s">
        <v>226</v>
      </c>
      <c r="G445" s="256"/>
      <c r="H445" s="259">
        <v>1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5" t="s">
        <v>224</v>
      </c>
      <c r="AU445" s="265" t="s">
        <v>83</v>
      </c>
      <c r="AV445" s="15" t="s">
        <v>215</v>
      </c>
      <c r="AW445" s="15" t="s">
        <v>35</v>
      </c>
      <c r="AX445" s="15" t="s">
        <v>81</v>
      </c>
      <c r="AY445" s="265" t="s">
        <v>209</v>
      </c>
    </row>
    <row r="446" spans="1:65" s="2" customFormat="1" ht="24.15" customHeight="1">
      <c r="A446" s="40"/>
      <c r="B446" s="41"/>
      <c r="C446" s="215" t="s">
        <v>712</v>
      </c>
      <c r="D446" s="215" t="s">
        <v>211</v>
      </c>
      <c r="E446" s="216" t="s">
        <v>713</v>
      </c>
      <c r="F446" s="217" t="s">
        <v>714</v>
      </c>
      <c r="G446" s="218" t="s">
        <v>681</v>
      </c>
      <c r="H446" s="219">
        <v>2</v>
      </c>
      <c r="I446" s="220"/>
      <c r="J446" s="221">
        <f>ROUND(I446*H446,2)</f>
        <v>0</v>
      </c>
      <c r="K446" s="217" t="s">
        <v>220</v>
      </c>
      <c r="L446" s="46"/>
      <c r="M446" s="222" t="s">
        <v>19</v>
      </c>
      <c r="N446" s="223" t="s">
        <v>45</v>
      </c>
      <c r="O446" s="86"/>
      <c r="P446" s="224">
        <f>O446*H446</f>
        <v>0</v>
      </c>
      <c r="Q446" s="224">
        <v>0.00196</v>
      </c>
      <c r="R446" s="224">
        <f>Q446*H446</f>
        <v>0.00392</v>
      </c>
      <c r="S446" s="224">
        <v>0</v>
      </c>
      <c r="T446" s="225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6" t="s">
        <v>310</v>
      </c>
      <c r="AT446" s="226" t="s">
        <v>211</v>
      </c>
      <c r="AU446" s="226" t="s">
        <v>83</v>
      </c>
      <c r="AY446" s="19" t="s">
        <v>209</v>
      </c>
      <c r="BE446" s="227">
        <f>IF(N446="základní",J446,0)</f>
        <v>0</v>
      </c>
      <c r="BF446" s="227">
        <f>IF(N446="snížená",J446,0)</f>
        <v>0</v>
      </c>
      <c r="BG446" s="227">
        <f>IF(N446="zákl. přenesená",J446,0)</f>
        <v>0</v>
      </c>
      <c r="BH446" s="227">
        <f>IF(N446="sníž. přenesená",J446,0)</f>
        <v>0</v>
      </c>
      <c r="BI446" s="227">
        <f>IF(N446="nulová",J446,0)</f>
        <v>0</v>
      </c>
      <c r="BJ446" s="19" t="s">
        <v>81</v>
      </c>
      <c r="BK446" s="227">
        <f>ROUND(I446*H446,2)</f>
        <v>0</v>
      </c>
      <c r="BL446" s="19" t="s">
        <v>310</v>
      </c>
      <c r="BM446" s="226" t="s">
        <v>715</v>
      </c>
    </row>
    <row r="447" spans="1:47" s="2" customFormat="1" ht="12">
      <c r="A447" s="40"/>
      <c r="B447" s="41"/>
      <c r="C447" s="42"/>
      <c r="D447" s="228" t="s">
        <v>222</v>
      </c>
      <c r="E447" s="42"/>
      <c r="F447" s="229" t="s">
        <v>716</v>
      </c>
      <c r="G447" s="42"/>
      <c r="H447" s="42"/>
      <c r="I447" s="230"/>
      <c r="J447" s="42"/>
      <c r="K447" s="42"/>
      <c r="L447" s="46"/>
      <c r="M447" s="231"/>
      <c r="N447" s="232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222</v>
      </c>
      <c r="AU447" s="19" t="s">
        <v>83</v>
      </c>
    </row>
    <row r="448" spans="1:51" s="14" customFormat="1" ht="12">
      <c r="A448" s="14"/>
      <c r="B448" s="244"/>
      <c r="C448" s="245"/>
      <c r="D448" s="235" t="s">
        <v>224</v>
      </c>
      <c r="E448" s="246" t="s">
        <v>19</v>
      </c>
      <c r="F448" s="247" t="s">
        <v>717</v>
      </c>
      <c r="G448" s="245"/>
      <c r="H448" s="248">
        <v>2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4" t="s">
        <v>224</v>
      </c>
      <c r="AU448" s="254" t="s">
        <v>83</v>
      </c>
      <c r="AV448" s="14" t="s">
        <v>83</v>
      </c>
      <c r="AW448" s="14" t="s">
        <v>35</v>
      </c>
      <c r="AX448" s="14" t="s">
        <v>74</v>
      </c>
      <c r="AY448" s="254" t="s">
        <v>209</v>
      </c>
    </row>
    <row r="449" spans="1:51" s="15" customFormat="1" ht="12">
      <c r="A449" s="15"/>
      <c r="B449" s="255"/>
      <c r="C449" s="256"/>
      <c r="D449" s="235" t="s">
        <v>224</v>
      </c>
      <c r="E449" s="257" t="s">
        <v>19</v>
      </c>
      <c r="F449" s="258" t="s">
        <v>226</v>
      </c>
      <c r="G449" s="256"/>
      <c r="H449" s="259">
        <v>2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5" t="s">
        <v>224</v>
      </c>
      <c r="AU449" s="265" t="s">
        <v>83</v>
      </c>
      <c r="AV449" s="15" t="s">
        <v>215</v>
      </c>
      <c r="AW449" s="15" t="s">
        <v>35</v>
      </c>
      <c r="AX449" s="15" t="s">
        <v>81</v>
      </c>
      <c r="AY449" s="265" t="s">
        <v>209</v>
      </c>
    </row>
    <row r="450" spans="1:65" s="2" customFormat="1" ht="24.15" customHeight="1">
      <c r="A450" s="40"/>
      <c r="B450" s="41"/>
      <c r="C450" s="215" t="s">
        <v>718</v>
      </c>
      <c r="D450" s="215" t="s">
        <v>211</v>
      </c>
      <c r="E450" s="216" t="s">
        <v>719</v>
      </c>
      <c r="F450" s="217" t="s">
        <v>720</v>
      </c>
      <c r="G450" s="218" t="s">
        <v>214</v>
      </c>
      <c r="H450" s="219">
        <v>1</v>
      </c>
      <c r="I450" s="220"/>
      <c r="J450" s="221">
        <f>ROUND(I450*H450,2)</f>
        <v>0</v>
      </c>
      <c r="K450" s="217" t="s">
        <v>220</v>
      </c>
      <c r="L450" s="46"/>
      <c r="M450" s="222" t="s">
        <v>19</v>
      </c>
      <c r="N450" s="223" t="s">
        <v>45</v>
      </c>
      <c r="O450" s="86"/>
      <c r="P450" s="224">
        <f>O450*H450</f>
        <v>0</v>
      </c>
      <c r="Q450" s="224">
        <v>0</v>
      </c>
      <c r="R450" s="224">
        <f>Q450*H450</f>
        <v>0</v>
      </c>
      <c r="S450" s="224">
        <v>0.00085</v>
      </c>
      <c r="T450" s="225">
        <f>S450*H450</f>
        <v>0.00085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6" t="s">
        <v>310</v>
      </c>
      <c r="AT450" s="226" t="s">
        <v>211</v>
      </c>
      <c r="AU450" s="226" t="s">
        <v>83</v>
      </c>
      <c r="AY450" s="19" t="s">
        <v>209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9" t="s">
        <v>81</v>
      </c>
      <c r="BK450" s="227">
        <f>ROUND(I450*H450,2)</f>
        <v>0</v>
      </c>
      <c r="BL450" s="19" t="s">
        <v>310</v>
      </c>
      <c r="BM450" s="226" t="s">
        <v>721</v>
      </c>
    </row>
    <row r="451" spans="1:47" s="2" customFormat="1" ht="12">
      <c r="A451" s="40"/>
      <c r="B451" s="41"/>
      <c r="C451" s="42"/>
      <c r="D451" s="228" t="s">
        <v>222</v>
      </c>
      <c r="E451" s="42"/>
      <c r="F451" s="229" t="s">
        <v>722</v>
      </c>
      <c r="G451" s="42"/>
      <c r="H451" s="42"/>
      <c r="I451" s="230"/>
      <c r="J451" s="42"/>
      <c r="K451" s="42"/>
      <c r="L451" s="46"/>
      <c r="M451" s="231"/>
      <c r="N451" s="232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222</v>
      </c>
      <c r="AU451" s="19" t="s">
        <v>83</v>
      </c>
    </row>
    <row r="452" spans="1:51" s="14" customFormat="1" ht="12">
      <c r="A452" s="14"/>
      <c r="B452" s="244"/>
      <c r="C452" s="245"/>
      <c r="D452" s="235" t="s">
        <v>224</v>
      </c>
      <c r="E452" s="246" t="s">
        <v>19</v>
      </c>
      <c r="F452" s="247" t="s">
        <v>694</v>
      </c>
      <c r="G452" s="245"/>
      <c r="H452" s="248">
        <v>1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224</v>
      </c>
      <c r="AU452" s="254" t="s">
        <v>83</v>
      </c>
      <c r="AV452" s="14" t="s">
        <v>83</v>
      </c>
      <c r="AW452" s="14" t="s">
        <v>35</v>
      </c>
      <c r="AX452" s="14" t="s">
        <v>74</v>
      </c>
      <c r="AY452" s="254" t="s">
        <v>209</v>
      </c>
    </row>
    <row r="453" spans="1:51" s="15" customFormat="1" ht="12">
      <c r="A453" s="15"/>
      <c r="B453" s="255"/>
      <c r="C453" s="256"/>
      <c r="D453" s="235" t="s">
        <v>224</v>
      </c>
      <c r="E453" s="257" t="s">
        <v>19</v>
      </c>
      <c r="F453" s="258" t="s">
        <v>226</v>
      </c>
      <c r="G453" s="256"/>
      <c r="H453" s="259">
        <v>1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5" t="s">
        <v>224</v>
      </c>
      <c r="AU453" s="265" t="s">
        <v>83</v>
      </c>
      <c r="AV453" s="15" t="s">
        <v>215</v>
      </c>
      <c r="AW453" s="15" t="s">
        <v>35</v>
      </c>
      <c r="AX453" s="15" t="s">
        <v>81</v>
      </c>
      <c r="AY453" s="265" t="s">
        <v>209</v>
      </c>
    </row>
    <row r="454" spans="1:65" s="2" customFormat="1" ht="52.2" customHeight="1">
      <c r="A454" s="40"/>
      <c r="B454" s="41"/>
      <c r="C454" s="215" t="s">
        <v>723</v>
      </c>
      <c r="D454" s="215" t="s">
        <v>211</v>
      </c>
      <c r="E454" s="216" t="s">
        <v>724</v>
      </c>
      <c r="F454" s="217" t="s">
        <v>725</v>
      </c>
      <c r="G454" s="218" t="s">
        <v>214</v>
      </c>
      <c r="H454" s="219">
        <v>1</v>
      </c>
      <c r="I454" s="220"/>
      <c r="J454" s="221">
        <f>ROUND(I454*H454,2)</f>
        <v>0</v>
      </c>
      <c r="K454" s="217" t="s">
        <v>19</v>
      </c>
      <c r="L454" s="46"/>
      <c r="M454" s="222" t="s">
        <v>19</v>
      </c>
      <c r="N454" s="223" t="s">
        <v>45</v>
      </c>
      <c r="O454" s="86"/>
      <c r="P454" s="224">
        <f>O454*H454</f>
        <v>0</v>
      </c>
      <c r="Q454" s="224">
        <v>0.00055</v>
      </c>
      <c r="R454" s="224">
        <f>Q454*H454</f>
        <v>0.00055</v>
      </c>
      <c r="S454" s="224">
        <v>0</v>
      </c>
      <c r="T454" s="225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6" t="s">
        <v>310</v>
      </c>
      <c r="AT454" s="226" t="s">
        <v>211</v>
      </c>
      <c r="AU454" s="226" t="s">
        <v>83</v>
      </c>
      <c r="AY454" s="19" t="s">
        <v>209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9" t="s">
        <v>81</v>
      </c>
      <c r="BK454" s="227">
        <f>ROUND(I454*H454,2)</f>
        <v>0</v>
      </c>
      <c r="BL454" s="19" t="s">
        <v>310</v>
      </c>
      <c r="BM454" s="226" t="s">
        <v>726</v>
      </c>
    </row>
    <row r="455" spans="1:51" s="14" customFormat="1" ht="12">
      <c r="A455" s="14"/>
      <c r="B455" s="244"/>
      <c r="C455" s="245"/>
      <c r="D455" s="235" t="s">
        <v>224</v>
      </c>
      <c r="E455" s="246" t="s">
        <v>19</v>
      </c>
      <c r="F455" s="247" t="s">
        <v>727</v>
      </c>
      <c r="G455" s="245"/>
      <c r="H455" s="248">
        <v>1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224</v>
      </c>
      <c r="AU455" s="254" t="s">
        <v>83</v>
      </c>
      <c r="AV455" s="14" t="s">
        <v>83</v>
      </c>
      <c r="AW455" s="14" t="s">
        <v>35</v>
      </c>
      <c r="AX455" s="14" t="s">
        <v>74</v>
      </c>
      <c r="AY455" s="254" t="s">
        <v>209</v>
      </c>
    </row>
    <row r="456" spans="1:51" s="15" customFormat="1" ht="12">
      <c r="A456" s="15"/>
      <c r="B456" s="255"/>
      <c r="C456" s="256"/>
      <c r="D456" s="235" t="s">
        <v>224</v>
      </c>
      <c r="E456" s="257" t="s">
        <v>19</v>
      </c>
      <c r="F456" s="258" t="s">
        <v>226</v>
      </c>
      <c r="G456" s="256"/>
      <c r="H456" s="259">
        <v>1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5" t="s">
        <v>224</v>
      </c>
      <c r="AU456" s="265" t="s">
        <v>83</v>
      </c>
      <c r="AV456" s="15" t="s">
        <v>215</v>
      </c>
      <c r="AW456" s="15" t="s">
        <v>35</v>
      </c>
      <c r="AX456" s="15" t="s">
        <v>81</v>
      </c>
      <c r="AY456" s="265" t="s">
        <v>209</v>
      </c>
    </row>
    <row r="457" spans="1:65" s="2" customFormat="1" ht="24.15" customHeight="1">
      <c r="A457" s="40"/>
      <c r="B457" s="41"/>
      <c r="C457" s="215" t="s">
        <v>728</v>
      </c>
      <c r="D457" s="215" t="s">
        <v>211</v>
      </c>
      <c r="E457" s="216" t="s">
        <v>729</v>
      </c>
      <c r="F457" s="217" t="s">
        <v>730</v>
      </c>
      <c r="G457" s="218" t="s">
        <v>214</v>
      </c>
      <c r="H457" s="219">
        <v>2</v>
      </c>
      <c r="I457" s="220"/>
      <c r="J457" s="221">
        <f>ROUND(I457*H457,2)</f>
        <v>0</v>
      </c>
      <c r="K457" s="217" t="s">
        <v>220</v>
      </c>
      <c r="L457" s="46"/>
      <c r="M457" s="222" t="s">
        <v>19</v>
      </c>
      <c r="N457" s="223" t="s">
        <v>45</v>
      </c>
      <c r="O457" s="86"/>
      <c r="P457" s="224">
        <f>O457*H457</f>
        <v>0</v>
      </c>
      <c r="Q457" s="224">
        <v>0.00028</v>
      </c>
      <c r="R457" s="224">
        <f>Q457*H457</f>
        <v>0.00056</v>
      </c>
      <c r="S457" s="224">
        <v>0</v>
      </c>
      <c r="T457" s="225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6" t="s">
        <v>310</v>
      </c>
      <c r="AT457" s="226" t="s">
        <v>211</v>
      </c>
      <c r="AU457" s="226" t="s">
        <v>83</v>
      </c>
      <c r="AY457" s="19" t="s">
        <v>209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9" t="s">
        <v>81</v>
      </c>
      <c r="BK457" s="227">
        <f>ROUND(I457*H457,2)</f>
        <v>0</v>
      </c>
      <c r="BL457" s="19" t="s">
        <v>310</v>
      </c>
      <c r="BM457" s="226" t="s">
        <v>731</v>
      </c>
    </row>
    <row r="458" spans="1:47" s="2" customFormat="1" ht="12">
      <c r="A458" s="40"/>
      <c r="B458" s="41"/>
      <c r="C458" s="42"/>
      <c r="D458" s="228" t="s">
        <v>222</v>
      </c>
      <c r="E458" s="42"/>
      <c r="F458" s="229" t="s">
        <v>732</v>
      </c>
      <c r="G458" s="42"/>
      <c r="H458" s="42"/>
      <c r="I458" s="230"/>
      <c r="J458" s="42"/>
      <c r="K458" s="42"/>
      <c r="L458" s="46"/>
      <c r="M458" s="231"/>
      <c r="N458" s="232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222</v>
      </c>
      <c r="AU458" s="19" t="s">
        <v>83</v>
      </c>
    </row>
    <row r="459" spans="1:51" s="14" customFormat="1" ht="12">
      <c r="A459" s="14"/>
      <c r="B459" s="244"/>
      <c r="C459" s="245"/>
      <c r="D459" s="235" t="s">
        <v>224</v>
      </c>
      <c r="E459" s="246" t="s">
        <v>19</v>
      </c>
      <c r="F459" s="247" t="s">
        <v>717</v>
      </c>
      <c r="G459" s="245"/>
      <c r="H459" s="248">
        <v>2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224</v>
      </c>
      <c r="AU459" s="254" t="s">
        <v>83</v>
      </c>
      <c r="AV459" s="14" t="s">
        <v>83</v>
      </c>
      <c r="AW459" s="14" t="s">
        <v>35</v>
      </c>
      <c r="AX459" s="14" t="s">
        <v>74</v>
      </c>
      <c r="AY459" s="254" t="s">
        <v>209</v>
      </c>
    </row>
    <row r="460" spans="1:51" s="15" customFormat="1" ht="12">
      <c r="A460" s="15"/>
      <c r="B460" s="255"/>
      <c r="C460" s="256"/>
      <c r="D460" s="235" t="s">
        <v>224</v>
      </c>
      <c r="E460" s="257" t="s">
        <v>19</v>
      </c>
      <c r="F460" s="258" t="s">
        <v>226</v>
      </c>
      <c r="G460" s="256"/>
      <c r="H460" s="259">
        <v>2</v>
      </c>
      <c r="I460" s="260"/>
      <c r="J460" s="256"/>
      <c r="K460" s="256"/>
      <c r="L460" s="261"/>
      <c r="M460" s="262"/>
      <c r="N460" s="263"/>
      <c r="O460" s="263"/>
      <c r="P460" s="263"/>
      <c r="Q460" s="263"/>
      <c r="R460" s="263"/>
      <c r="S460" s="263"/>
      <c r="T460" s="26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5" t="s">
        <v>224</v>
      </c>
      <c r="AU460" s="265" t="s">
        <v>83</v>
      </c>
      <c r="AV460" s="15" t="s">
        <v>215</v>
      </c>
      <c r="AW460" s="15" t="s">
        <v>35</v>
      </c>
      <c r="AX460" s="15" t="s">
        <v>81</v>
      </c>
      <c r="AY460" s="265" t="s">
        <v>209</v>
      </c>
    </row>
    <row r="461" spans="1:65" s="2" customFormat="1" ht="44.25" customHeight="1">
      <c r="A461" s="40"/>
      <c r="B461" s="41"/>
      <c r="C461" s="215" t="s">
        <v>733</v>
      </c>
      <c r="D461" s="215" t="s">
        <v>211</v>
      </c>
      <c r="E461" s="216" t="s">
        <v>734</v>
      </c>
      <c r="F461" s="217" t="s">
        <v>735</v>
      </c>
      <c r="G461" s="218" t="s">
        <v>343</v>
      </c>
      <c r="H461" s="219">
        <v>0.022</v>
      </c>
      <c r="I461" s="220"/>
      <c r="J461" s="221">
        <f>ROUND(I461*H461,2)</f>
        <v>0</v>
      </c>
      <c r="K461" s="217" t="s">
        <v>220</v>
      </c>
      <c r="L461" s="46"/>
      <c r="M461" s="222" t="s">
        <v>19</v>
      </c>
      <c r="N461" s="223" t="s">
        <v>45</v>
      </c>
      <c r="O461" s="86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6" t="s">
        <v>310</v>
      </c>
      <c r="AT461" s="226" t="s">
        <v>211</v>
      </c>
      <c r="AU461" s="226" t="s">
        <v>83</v>
      </c>
      <c r="AY461" s="19" t="s">
        <v>209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9" t="s">
        <v>81</v>
      </c>
      <c r="BK461" s="227">
        <f>ROUND(I461*H461,2)</f>
        <v>0</v>
      </c>
      <c r="BL461" s="19" t="s">
        <v>310</v>
      </c>
      <c r="BM461" s="226" t="s">
        <v>736</v>
      </c>
    </row>
    <row r="462" spans="1:47" s="2" customFormat="1" ht="12">
      <c r="A462" s="40"/>
      <c r="B462" s="41"/>
      <c r="C462" s="42"/>
      <c r="D462" s="228" t="s">
        <v>222</v>
      </c>
      <c r="E462" s="42"/>
      <c r="F462" s="229" t="s">
        <v>737</v>
      </c>
      <c r="G462" s="42"/>
      <c r="H462" s="42"/>
      <c r="I462" s="230"/>
      <c r="J462" s="42"/>
      <c r="K462" s="42"/>
      <c r="L462" s="46"/>
      <c r="M462" s="231"/>
      <c r="N462" s="232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222</v>
      </c>
      <c r="AU462" s="19" t="s">
        <v>83</v>
      </c>
    </row>
    <row r="463" spans="1:63" s="12" customFormat="1" ht="22.8" customHeight="1">
      <c r="A463" s="12"/>
      <c r="B463" s="199"/>
      <c r="C463" s="200"/>
      <c r="D463" s="201" t="s">
        <v>73</v>
      </c>
      <c r="E463" s="213" t="s">
        <v>738</v>
      </c>
      <c r="F463" s="213" t="s">
        <v>739</v>
      </c>
      <c r="G463" s="200"/>
      <c r="H463" s="200"/>
      <c r="I463" s="203"/>
      <c r="J463" s="214">
        <f>BK463</f>
        <v>0</v>
      </c>
      <c r="K463" s="200"/>
      <c r="L463" s="205"/>
      <c r="M463" s="206"/>
      <c r="N463" s="207"/>
      <c r="O463" s="207"/>
      <c r="P463" s="208">
        <f>SUM(P464:P488)</f>
        <v>0</v>
      </c>
      <c r="Q463" s="207"/>
      <c r="R463" s="208">
        <f>SUM(R464:R488)</f>
        <v>0.36837114</v>
      </c>
      <c r="S463" s="207"/>
      <c r="T463" s="209">
        <f>SUM(T464:T488)</f>
        <v>0.9077160000000001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0" t="s">
        <v>83</v>
      </c>
      <c r="AT463" s="211" t="s">
        <v>73</v>
      </c>
      <c r="AU463" s="211" t="s">
        <v>81</v>
      </c>
      <c r="AY463" s="210" t="s">
        <v>209</v>
      </c>
      <c r="BK463" s="212">
        <f>SUM(BK464:BK488)</f>
        <v>0</v>
      </c>
    </row>
    <row r="464" spans="1:65" s="2" customFormat="1" ht="44.25" customHeight="1">
      <c r="A464" s="40"/>
      <c r="B464" s="41"/>
      <c r="C464" s="215" t="s">
        <v>740</v>
      </c>
      <c r="D464" s="215" t="s">
        <v>211</v>
      </c>
      <c r="E464" s="216" t="s">
        <v>741</v>
      </c>
      <c r="F464" s="217" t="s">
        <v>742</v>
      </c>
      <c r="G464" s="218" t="s">
        <v>102</v>
      </c>
      <c r="H464" s="219">
        <v>27.156</v>
      </c>
      <c r="I464" s="220"/>
      <c r="J464" s="221">
        <f>ROUND(I464*H464,2)</f>
        <v>0</v>
      </c>
      <c r="K464" s="217" t="s">
        <v>220</v>
      </c>
      <c r="L464" s="46"/>
      <c r="M464" s="222" t="s">
        <v>19</v>
      </c>
      <c r="N464" s="223" t="s">
        <v>45</v>
      </c>
      <c r="O464" s="86"/>
      <c r="P464" s="224">
        <f>O464*H464</f>
        <v>0</v>
      </c>
      <c r="Q464" s="224">
        <v>0.00783</v>
      </c>
      <c r="R464" s="224">
        <f>Q464*H464</f>
        <v>0.21263147999999998</v>
      </c>
      <c r="S464" s="224">
        <v>0</v>
      </c>
      <c r="T464" s="225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6" t="s">
        <v>310</v>
      </c>
      <c r="AT464" s="226" t="s">
        <v>211</v>
      </c>
      <c r="AU464" s="226" t="s">
        <v>83</v>
      </c>
      <c r="AY464" s="19" t="s">
        <v>209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9" t="s">
        <v>81</v>
      </c>
      <c r="BK464" s="227">
        <f>ROUND(I464*H464,2)</f>
        <v>0</v>
      </c>
      <c r="BL464" s="19" t="s">
        <v>310</v>
      </c>
      <c r="BM464" s="226" t="s">
        <v>743</v>
      </c>
    </row>
    <row r="465" spans="1:47" s="2" customFormat="1" ht="12">
      <c r="A465" s="40"/>
      <c r="B465" s="41"/>
      <c r="C465" s="42"/>
      <c r="D465" s="228" t="s">
        <v>222</v>
      </c>
      <c r="E465" s="42"/>
      <c r="F465" s="229" t="s">
        <v>744</v>
      </c>
      <c r="G465" s="42"/>
      <c r="H465" s="42"/>
      <c r="I465" s="230"/>
      <c r="J465" s="42"/>
      <c r="K465" s="42"/>
      <c r="L465" s="46"/>
      <c r="M465" s="231"/>
      <c r="N465" s="232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222</v>
      </c>
      <c r="AU465" s="19" t="s">
        <v>83</v>
      </c>
    </row>
    <row r="466" spans="1:51" s="14" customFormat="1" ht="12">
      <c r="A466" s="14"/>
      <c r="B466" s="244"/>
      <c r="C466" s="245"/>
      <c r="D466" s="235" t="s">
        <v>224</v>
      </c>
      <c r="E466" s="246" t="s">
        <v>19</v>
      </c>
      <c r="F466" s="247" t="s">
        <v>745</v>
      </c>
      <c r="G466" s="245"/>
      <c r="H466" s="248">
        <v>27.156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4" t="s">
        <v>224</v>
      </c>
      <c r="AU466" s="254" t="s">
        <v>83</v>
      </c>
      <c r="AV466" s="14" t="s">
        <v>83</v>
      </c>
      <c r="AW466" s="14" t="s">
        <v>35</v>
      </c>
      <c r="AX466" s="14" t="s">
        <v>74</v>
      </c>
      <c r="AY466" s="254" t="s">
        <v>209</v>
      </c>
    </row>
    <row r="467" spans="1:51" s="15" customFormat="1" ht="12">
      <c r="A467" s="15"/>
      <c r="B467" s="255"/>
      <c r="C467" s="256"/>
      <c r="D467" s="235" t="s">
        <v>224</v>
      </c>
      <c r="E467" s="257" t="s">
        <v>19</v>
      </c>
      <c r="F467" s="258" t="s">
        <v>226</v>
      </c>
      <c r="G467" s="256"/>
      <c r="H467" s="259">
        <v>27.156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5" t="s">
        <v>224</v>
      </c>
      <c r="AU467" s="265" t="s">
        <v>83</v>
      </c>
      <c r="AV467" s="15" t="s">
        <v>215</v>
      </c>
      <c r="AW467" s="15" t="s">
        <v>35</v>
      </c>
      <c r="AX467" s="15" t="s">
        <v>81</v>
      </c>
      <c r="AY467" s="265" t="s">
        <v>209</v>
      </c>
    </row>
    <row r="468" spans="1:65" s="2" customFormat="1" ht="44.25" customHeight="1">
      <c r="A468" s="40"/>
      <c r="B468" s="41"/>
      <c r="C468" s="215" t="s">
        <v>746</v>
      </c>
      <c r="D468" s="215" t="s">
        <v>211</v>
      </c>
      <c r="E468" s="216" t="s">
        <v>747</v>
      </c>
      <c r="F468" s="217" t="s">
        <v>748</v>
      </c>
      <c r="G468" s="218" t="s">
        <v>102</v>
      </c>
      <c r="H468" s="219">
        <v>13.578</v>
      </c>
      <c r="I468" s="220"/>
      <c r="J468" s="221">
        <f>ROUND(I468*H468,2)</f>
        <v>0</v>
      </c>
      <c r="K468" s="217" t="s">
        <v>220</v>
      </c>
      <c r="L468" s="46"/>
      <c r="M468" s="222" t="s">
        <v>19</v>
      </c>
      <c r="N468" s="223" t="s">
        <v>45</v>
      </c>
      <c r="O468" s="86"/>
      <c r="P468" s="224">
        <f>O468*H468</f>
        <v>0</v>
      </c>
      <c r="Q468" s="224">
        <v>0.01129</v>
      </c>
      <c r="R468" s="224">
        <f>Q468*H468</f>
        <v>0.15329562</v>
      </c>
      <c r="S468" s="224">
        <v>0</v>
      </c>
      <c r="T468" s="225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6" t="s">
        <v>310</v>
      </c>
      <c r="AT468" s="226" t="s">
        <v>211</v>
      </c>
      <c r="AU468" s="226" t="s">
        <v>83</v>
      </c>
      <c r="AY468" s="19" t="s">
        <v>209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9" t="s">
        <v>81</v>
      </c>
      <c r="BK468" s="227">
        <f>ROUND(I468*H468,2)</f>
        <v>0</v>
      </c>
      <c r="BL468" s="19" t="s">
        <v>310</v>
      </c>
      <c r="BM468" s="226" t="s">
        <v>749</v>
      </c>
    </row>
    <row r="469" spans="1:47" s="2" customFormat="1" ht="12">
      <c r="A469" s="40"/>
      <c r="B469" s="41"/>
      <c r="C469" s="42"/>
      <c r="D469" s="228" t="s">
        <v>222</v>
      </c>
      <c r="E469" s="42"/>
      <c r="F469" s="229" t="s">
        <v>750</v>
      </c>
      <c r="G469" s="42"/>
      <c r="H469" s="42"/>
      <c r="I469" s="230"/>
      <c r="J469" s="42"/>
      <c r="K469" s="42"/>
      <c r="L469" s="46"/>
      <c r="M469" s="231"/>
      <c r="N469" s="232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222</v>
      </c>
      <c r="AU469" s="19" t="s">
        <v>83</v>
      </c>
    </row>
    <row r="470" spans="1:51" s="13" customFormat="1" ht="12">
      <c r="A470" s="13"/>
      <c r="B470" s="233"/>
      <c r="C470" s="234"/>
      <c r="D470" s="235" t="s">
        <v>224</v>
      </c>
      <c r="E470" s="236" t="s">
        <v>19</v>
      </c>
      <c r="F470" s="237" t="s">
        <v>751</v>
      </c>
      <c r="G470" s="234"/>
      <c r="H470" s="236" t="s">
        <v>19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224</v>
      </c>
      <c r="AU470" s="243" t="s">
        <v>83</v>
      </c>
      <c r="AV470" s="13" t="s">
        <v>81</v>
      </c>
      <c r="AW470" s="13" t="s">
        <v>35</v>
      </c>
      <c r="AX470" s="13" t="s">
        <v>74</v>
      </c>
      <c r="AY470" s="243" t="s">
        <v>209</v>
      </c>
    </row>
    <row r="471" spans="1:51" s="14" customFormat="1" ht="12">
      <c r="A471" s="14"/>
      <c r="B471" s="244"/>
      <c r="C471" s="245"/>
      <c r="D471" s="235" t="s">
        <v>224</v>
      </c>
      <c r="E471" s="246" t="s">
        <v>19</v>
      </c>
      <c r="F471" s="247" t="s">
        <v>752</v>
      </c>
      <c r="G471" s="245"/>
      <c r="H471" s="248">
        <v>15.794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224</v>
      </c>
      <c r="AU471" s="254" t="s">
        <v>83</v>
      </c>
      <c r="AV471" s="14" t="s">
        <v>83</v>
      </c>
      <c r="AW471" s="14" t="s">
        <v>35</v>
      </c>
      <c r="AX471" s="14" t="s">
        <v>74</v>
      </c>
      <c r="AY471" s="254" t="s">
        <v>209</v>
      </c>
    </row>
    <row r="472" spans="1:51" s="13" customFormat="1" ht="12">
      <c r="A472" s="13"/>
      <c r="B472" s="233"/>
      <c r="C472" s="234"/>
      <c r="D472" s="235" t="s">
        <v>224</v>
      </c>
      <c r="E472" s="236" t="s">
        <v>19</v>
      </c>
      <c r="F472" s="237" t="s">
        <v>753</v>
      </c>
      <c r="G472" s="234"/>
      <c r="H472" s="236" t="s">
        <v>19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224</v>
      </c>
      <c r="AU472" s="243" t="s">
        <v>83</v>
      </c>
      <c r="AV472" s="13" t="s">
        <v>81</v>
      </c>
      <c r="AW472" s="13" t="s">
        <v>35</v>
      </c>
      <c r="AX472" s="13" t="s">
        <v>74</v>
      </c>
      <c r="AY472" s="243" t="s">
        <v>209</v>
      </c>
    </row>
    <row r="473" spans="1:51" s="14" customFormat="1" ht="12">
      <c r="A473" s="14"/>
      <c r="B473" s="244"/>
      <c r="C473" s="245"/>
      <c r="D473" s="235" t="s">
        <v>224</v>
      </c>
      <c r="E473" s="246" t="s">
        <v>19</v>
      </c>
      <c r="F473" s="247" t="s">
        <v>754</v>
      </c>
      <c r="G473" s="245"/>
      <c r="H473" s="248">
        <v>-2.216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224</v>
      </c>
      <c r="AU473" s="254" t="s">
        <v>83</v>
      </c>
      <c r="AV473" s="14" t="s">
        <v>83</v>
      </c>
      <c r="AW473" s="14" t="s">
        <v>35</v>
      </c>
      <c r="AX473" s="14" t="s">
        <v>74</v>
      </c>
      <c r="AY473" s="254" t="s">
        <v>209</v>
      </c>
    </row>
    <row r="474" spans="1:51" s="15" customFormat="1" ht="12">
      <c r="A474" s="15"/>
      <c r="B474" s="255"/>
      <c r="C474" s="256"/>
      <c r="D474" s="235" t="s">
        <v>224</v>
      </c>
      <c r="E474" s="257" t="s">
        <v>128</v>
      </c>
      <c r="F474" s="258" t="s">
        <v>226</v>
      </c>
      <c r="G474" s="256"/>
      <c r="H474" s="259">
        <v>13.578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5" t="s">
        <v>224</v>
      </c>
      <c r="AU474" s="265" t="s">
        <v>83</v>
      </c>
      <c r="AV474" s="15" t="s">
        <v>215</v>
      </c>
      <c r="AW474" s="15" t="s">
        <v>35</v>
      </c>
      <c r="AX474" s="15" t="s">
        <v>81</v>
      </c>
      <c r="AY474" s="265" t="s">
        <v>209</v>
      </c>
    </row>
    <row r="475" spans="1:65" s="2" customFormat="1" ht="44.25" customHeight="1">
      <c r="A475" s="40"/>
      <c r="B475" s="41"/>
      <c r="C475" s="215" t="s">
        <v>755</v>
      </c>
      <c r="D475" s="215" t="s">
        <v>211</v>
      </c>
      <c r="E475" s="216" t="s">
        <v>756</v>
      </c>
      <c r="F475" s="217" t="s">
        <v>757</v>
      </c>
      <c r="G475" s="218" t="s">
        <v>102</v>
      </c>
      <c r="H475" s="219">
        <v>40.2</v>
      </c>
      <c r="I475" s="220"/>
      <c r="J475" s="221">
        <f>ROUND(I475*H475,2)</f>
        <v>0</v>
      </c>
      <c r="K475" s="217" t="s">
        <v>220</v>
      </c>
      <c r="L475" s="46"/>
      <c r="M475" s="222" t="s">
        <v>19</v>
      </c>
      <c r="N475" s="223" t="s">
        <v>45</v>
      </c>
      <c r="O475" s="86"/>
      <c r="P475" s="224">
        <f>O475*H475</f>
        <v>0</v>
      </c>
      <c r="Q475" s="224">
        <v>0</v>
      </c>
      <c r="R475" s="224">
        <f>Q475*H475</f>
        <v>0</v>
      </c>
      <c r="S475" s="224">
        <v>0.02258</v>
      </c>
      <c r="T475" s="225">
        <f>S475*H475</f>
        <v>0.9077160000000001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310</v>
      </c>
      <c r="AT475" s="226" t="s">
        <v>211</v>
      </c>
      <c r="AU475" s="226" t="s">
        <v>83</v>
      </c>
      <c r="AY475" s="19" t="s">
        <v>209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9" t="s">
        <v>81</v>
      </c>
      <c r="BK475" s="227">
        <f>ROUND(I475*H475,2)</f>
        <v>0</v>
      </c>
      <c r="BL475" s="19" t="s">
        <v>310</v>
      </c>
      <c r="BM475" s="226" t="s">
        <v>758</v>
      </c>
    </row>
    <row r="476" spans="1:47" s="2" customFormat="1" ht="12">
      <c r="A476" s="40"/>
      <c r="B476" s="41"/>
      <c r="C476" s="42"/>
      <c r="D476" s="228" t="s">
        <v>222</v>
      </c>
      <c r="E476" s="42"/>
      <c r="F476" s="229" t="s">
        <v>759</v>
      </c>
      <c r="G476" s="42"/>
      <c r="H476" s="42"/>
      <c r="I476" s="230"/>
      <c r="J476" s="42"/>
      <c r="K476" s="42"/>
      <c r="L476" s="46"/>
      <c r="M476" s="231"/>
      <c r="N476" s="232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222</v>
      </c>
      <c r="AU476" s="19" t="s">
        <v>83</v>
      </c>
    </row>
    <row r="477" spans="1:51" s="14" customFormat="1" ht="12">
      <c r="A477" s="14"/>
      <c r="B477" s="244"/>
      <c r="C477" s="245"/>
      <c r="D477" s="235" t="s">
        <v>224</v>
      </c>
      <c r="E477" s="246" t="s">
        <v>19</v>
      </c>
      <c r="F477" s="247" t="s">
        <v>760</v>
      </c>
      <c r="G477" s="245"/>
      <c r="H477" s="248">
        <v>40.2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4" t="s">
        <v>224</v>
      </c>
      <c r="AU477" s="254" t="s">
        <v>83</v>
      </c>
      <c r="AV477" s="14" t="s">
        <v>83</v>
      </c>
      <c r="AW477" s="14" t="s">
        <v>35</v>
      </c>
      <c r="AX477" s="14" t="s">
        <v>74</v>
      </c>
      <c r="AY477" s="254" t="s">
        <v>209</v>
      </c>
    </row>
    <row r="478" spans="1:51" s="15" customFormat="1" ht="12">
      <c r="A478" s="15"/>
      <c r="B478" s="255"/>
      <c r="C478" s="256"/>
      <c r="D478" s="235" t="s">
        <v>224</v>
      </c>
      <c r="E478" s="257" t="s">
        <v>19</v>
      </c>
      <c r="F478" s="258" t="s">
        <v>226</v>
      </c>
      <c r="G478" s="256"/>
      <c r="H478" s="259">
        <v>40.2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5" t="s">
        <v>224</v>
      </c>
      <c r="AU478" s="265" t="s">
        <v>83</v>
      </c>
      <c r="AV478" s="15" t="s">
        <v>215</v>
      </c>
      <c r="AW478" s="15" t="s">
        <v>35</v>
      </c>
      <c r="AX478" s="15" t="s">
        <v>81</v>
      </c>
      <c r="AY478" s="265" t="s">
        <v>209</v>
      </c>
    </row>
    <row r="479" spans="1:65" s="2" customFormat="1" ht="44.25" customHeight="1">
      <c r="A479" s="40"/>
      <c r="B479" s="41"/>
      <c r="C479" s="215" t="s">
        <v>761</v>
      </c>
      <c r="D479" s="215" t="s">
        <v>211</v>
      </c>
      <c r="E479" s="216" t="s">
        <v>762</v>
      </c>
      <c r="F479" s="217" t="s">
        <v>763</v>
      </c>
      <c r="G479" s="218" t="s">
        <v>102</v>
      </c>
      <c r="H479" s="219">
        <v>13.578</v>
      </c>
      <c r="I479" s="220"/>
      <c r="J479" s="221">
        <f>ROUND(I479*H479,2)</f>
        <v>0</v>
      </c>
      <c r="K479" s="217" t="s">
        <v>220</v>
      </c>
      <c r="L479" s="46"/>
      <c r="M479" s="222" t="s">
        <v>19</v>
      </c>
      <c r="N479" s="223" t="s">
        <v>45</v>
      </c>
      <c r="O479" s="86"/>
      <c r="P479" s="224">
        <f>O479*H479</f>
        <v>0</v>
      </c>
      <c r="Q479" s="224">
        <v>0</v>
      </c>
      <c r="R479" s="224">
        <f>Q479*H479</f>
        <v>0</v>
      </c>
      <c r="S479" s="224">
        <v>0</v>
      </c>
      <c r="T479" s="225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6" t="s">
        <v>310</v>
      </c>
      <c r="AT479" s="226" t="s">
        <v>211</v>
      </c>
      <c r="AU479" s="226" t="s">
        <v>83</v>
      </c>
      <c r="AY479" s="19" t="s">
        <v>209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9" t="s">
        <v>81</v>
      </c>
      <c r="BK479" s="227">
        <f>ROUND(I479*H479,2)</f>
        <v>0</v>
      </c>
      <c r="BL479" s="19" t="s">
        <v>310</v>
      </c>
      <c r="BM479" s="226" t="s">
        <v>764</v>
      </c>
    </row>
    <row r="480" spans="1:47" s="2" customFormat="1" ht="12">
      <c r="A480" s="40"/>
      <c r="B480" s="41"/>
      <c r="C480" s="42"/>
      <c r="D480" s="228" t="s">
        <v>222</v>
      </c>
      <c r="E480" s="42"/>
      <c r="F480" s="229" t="s">
        <v>765</v>
      </c>
      <c r="G480" s="42"/>
      <c r="H480" s="42"/>
      <c r="I480" s="230"/>
      <c r="J480" s="42"/>
      <c r="K480" s="42"/>
      <c r="L480" s="46"/>
      <c r="M480" s="231"/>
      <c r="N480" s="232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222</v>
      </c>
      <c r="AU480" s="19" t="s">
        <v>83</v>
      </c>
    </row>
    <row r="481" spans="1:51" s="14" customFormat="1" ht="12">
      <c r="A481" s="14"/>
      <c r="B481" s="244"/>
      <c r="C481" s="245"/>
      <c r="D481" s="235" t="s">
        <v>224</v>
      </c>
      <c r="E481" s="246" t="s">
        <v>19</v>
      </c>
      <c r="F481" s="247" t="s">
        <v>128</v>
      </c>
      <c r="G481" s="245"/>
      <c r="H481" s="248">
        <v>13.578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224</v>
      </c>
      <c r="AU481" s="254" t="s">
        <v>83</v>
      </c>
      <c r="AV481" s="14" t="s">
        <v>83</v>
      </c>
      <c r="AW481" s="14" t="s">
        <v>35</v>
      </c>
      <c r="AX481" s="14" t="s">
        <v>74</v>
      </c>
      <c r="AY481" s="254" t="s">
        <v>209</v>
      </c>
    </row>
    <row r="482" spans="1:51" s="15" customFormat="1" ht="12">
      <c r="A482" s="15"/>
      <c r="B482" s="255"/>
      <c r="C482" s="256"/>
      <c r="D482" s="235" t="s">
        <v>224</v>
      </c>
      <c r="E482" s="257" t="s">
        <v>19</v>
      </c>
      <c r="F482" s="258" t="s">
        <v>226</v>
      </c>
      <c r="G482" s="256"/>
      <c r="H482" s="259">
        <v>13.578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5" t="s">
        <v>224</v>
      </c>
      <c r="AU482" s="265" t="s">
        <v>83</v>
      </c>
      <c r="AV482" s="15" t="s">
        <v>215</v>
      </c>
      <c r="AW482" s="15" t="s">
        <v>35</v>
      </c>
      <c r="AX482" s="15" t="s">
        <v>81</v>
      </c>
      <c r="AY482" s="265" t="s">
        <v>209</v>
      </c>
    </row>
    <row r="483" spans="1:65" s="2" customFormat="1" ht="24.15" customHeight="1">
      <c r="A483" s="40"/>
      <c r="B483" s="41"/>
      <c r="C483" s="215" t="s">
        <v>766</v>
      </c>
      <c r="D483" s="215" t="s">
        <v>211</v>
      </c>
      <c r="E483" s="216" t="s">
        <v>767</v>
      </c>
      <c r="F483" s="217" t="s">
        <v>768</v>
      </c>
      <c r="G483" s="218" t="s">
        <v>102</v>
      </c>
      <c r="H483" s="219">
        <v>13.578</v>
      </c>
      <c r="I483" s="220"/>
      <c r="J483" s="221">
        <f>ROUND(I483*H483,2)</f>
        <v>0</v>
      </c>
      <c r="K483" s="217" t="s">
        <v>220</v>
      </c>
      <c r="L483" s="46"/>
      <c r="M483" s="222" t="s">
        <v>19</v>
      </c>
      <c r="N483" s="223" t="s">
        <v>45</v>
      </c>
      <c r="O483" s="86"/>
      <c r="P483" s="224">
        <f>O483*H483</f>
        <v>0</v>
      </c>
      <c r="Q483" s="224">
        <v>0.00018</v>
      </c>
      <c r="R483" s="224">
        <f>Q483*H483</f>
        <v>0.00244404</v>
      </c>
      <c r="S483" s="224">
        <v>0</v>
      </c>
      <c r="T483" s="225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6" t="s">
        <v>310</v>
      </c>
      <c r="AT483" s="226" t="s">
        <v>211</v>
      </c>
      <c r="AU483" s="226" t="s">
        <v>83</v>
      </c>
      <c r="AY483" s="19" t="s">
        <v>209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9" t="s">
        <v>81</v>
      </c>
      <c r="BK483" s="227">
        <f>ROUND(I483*H483,2)</f>
        <v>0</v>
      </c>
      <c r="BL483" s="19" t="s">
        <v>310</v>
      </c>
      <c r="BM483" s="226" t="s">
        <v>769</v>
      </c>
    </row>
    <row r="484" spans="1:47" s="2" customFormat="1" ht="12">
      <c r="A484" s="40"/>
      <c r="B484" s="41"/>
      <c r="C484" s="42"/>
      <c r="D484" s="228" t="s">
        <v>222</v>
      </c>
      <c r="E484" s="42"/>
      <c r="F484" s="229" t="s">
        <v>770</v>
      </c>
      <c r="G484" s="42"/>
      <c r="H484" s="42"/>
      <c r="I484" s="230"/>
      <c r="J484" s="42"/>
      <c r="K484" s="42"/>
      <c r="L484" s="46"/>
      <c r="M484" s="231"/>
      <c r="N484" s="232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222</v>
      </c>
      <c r="AU484" s="19" t="s">
        <v>83</v>
      </c>
    </row>
    <row r="485" spans="1:51" s="14" customFormat="1" ht="12">
      <c r="A485" s="14"/>
      <c r="B485" s="244"/>
      <c r="C485" s="245"/>
      <c r="D485" s="235" t="s">
        <v>224</v>
      </c>
      <c r="E485" s="246" t="s">
        <v>19</v>
      </c>
      <c r="F485" s="247" t="s">
        <v>128</v>
      </c>
      <c r="G485" s="245"/>
      <c r="H485" s="248">
        <v>13.578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4" t="s">
        <v>224</v>
      </c>
      <c r="AU485" s="254" t="s">
        <v>83</v>
      </c>
      <c r="AV485" s="14" t="s">
        <v>83</v>
      </c>
      <c r="AW485" s="14" t="s">
        <v>35</v>
      </c>
      <c r="AX485" s="14" t="s">
        <v>74</v>
      </c>
      <c r="AY485" s="254" t="s">
        <v>209</v>
      </c>
    </row>
    <row r="486" spans="1:51" s="15" customFormat="1" ht="12">
      <c r="A486" s="15"/>
      <c r="B486" s="255"/>
      <c r="C486" s="256"/>
      <c r="D486" s="235" t="s">
        <v>224</v>
      </c>
      <c r="E486" s="257" t="s">
        <v>19</v>
      </c>
      <c r="F486" s="258" t="s">
        <v>226</v>
      </c>
      <c r="G486" s="256"/>
      <c r="H486" s="259">
        <v>13.578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5" t="s">
        <v>224</v>
      </c>
      <c r="AU486" s="265" t="s">
        <v>83</v>
      </c>
      <c r="AV486" s="15" t="s">
        <v>215</v>
      </c>
      <c r="AW486" s="15" t="s">
        <v>35</v>
      </c>
      <c r="AX486" s="15" t="s">
        <v>81</v>
      </c>
      <c r="AY486" s="265" t="s">
        <v>209</v>
      </c>
    </row>
    <row r="487" spans="1:65" s="2" customFormat="1" ht="44.25" customHeight="1">
      <c r="A487" s="40"/>
      <c r="B487" s="41"/>
      <c r="C487" s="215" t="s">
        <v>771</v>
      </c>
      <c r="D487" s="215" t="s">
        <v>211</v>
      </c>
      <c r="E487" s="216" t="s">
        <v>772</v>
      </c>
      <c r="F487" s="217" t="s">
        <v>773</v>
      </c>
      <c r="G487" s="218" t="s">
        <v>343</v>
      </c>
      <c r="H487" s="219">
        <v>0.368</v>
      </c>
      <c r="I487" s="220"/>
      <c r="J487" s="221">
        <f>ROUND(I487*H487,2)</f>
        <v>0</v>
      </c>
      <c r="K487" s="217" t="s">
        <v>220</v>
      </c>
      <c r="L487" s="46"/>
      <c r="M487" s="222" t="s">
        <v>19</v>
      </c>
      <c r="N487" s="223" t="s">
        <v>45</v>
      </c>
      <c r="O487" s="86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6" t="s">
        <v>310</v>
      </c>
      <c r="AT487" s="226" t="s">
        <v>211</v>
      </c>
      <c r="AU487" s="226" t="s">
        <v>83</v>
      </c>
      <c r="AY487" s="19" t="s">
        <v>209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9" t="s">
        <v>81</v>
      </c>
      <c r="BK487" s="227">
        <f>ROUND(I487*H487,2)</f>
        <v>0</v>
      </c>
      <c r="BL487" s="19" t="s">
        <v>310</v>
      </c>
      <c r="BM487" s="226" t="s">
        <v>774</v>
      </c>
    </row>
    <row r="488" spans="1:47" s="2" customFormat="1" ht="12">
      <c r="A488" s="40"/>
      <c r="B488" s="41"/>
      <c r="C488" s="42"/>
      <c r="D488" s="228" t="s">
        <v>222</v>
      </c>
      <c r="E488" s="42"/>
      <c r="F488" s="229" t="s">
        <v>775</v>
      </c>
      <c r="G488" s="42"/>
      <c r="H488" s="42"/>
      <c r="I488" s="230"/>
      <c r="J488" s="42"/>
      <c r="K488" s="42"/>
      <c r="L488" s="46"/>
      <c r="M488" s="231"/>
      <c r="N488" s="232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222</v>
      </c>
      <c r="AU488" s="19" t="s">
        <v>83</v>
      </c>
    </row>
    <row r="489" spans="1:63" s="12" customFormat="1" ht="22.8" customHeight="1">
      <c r="A489" s="12"/>
      <c r="B489" s="199"/>
      <c r="C489" s="200"/>
      <c r="D489" s="201" t="s">
        <v>73</v>
      </c>
      <c r="E489" s="213" t="s">
        <v>776</v>
      </c>
      <c r="F489" s="213" t="s">
        <v>777</v>
      </c>
      <c r="G489" s="200"/>
      <c r="H489" s="200"/>
      <c r="I489" s="203"/>
      <c r="J489" s="214">
        <f>BK489</f>
        <v>0</v>
      </c>
      <c r="K489" s="200"/>
      <c r="L489" s="205"/>
      <c r="M489" s="206"/>
      <c r="N489" s="207"/>
      <c r="O489" s="207"/>
      <c r="P489" s="208">
        <f>SUM(P490:P542)</f>
        <v>0</v>
      </c>
      <c r="Q489" s="207"/>
      <c r="R489" s="208">
        <f>SUM(R490:R542)</f>
        <v>0.6518675599999999</v>
      </c>
      <c r="S489" s="207"/>
      <c r="T489" s="209">
        <f>SUM(T490:T542)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0" t="s">
        <v>83</v>
      </c>
      <c r="AT489" s="211" t="s">
        <v>73</v>
      </c>
      <c r="AU489" s="211" t="s">
        <v>81</v>
      </c>
      <c r="AY489" s="210" t="s">
        <v>209</v>
      </c>
      <c r="BK489" s="212">
        <f>SUM(BK490:BK542)</f>
        <v>0</v>
      </c>
    </row>
    <row r="490" spans="1:65" s="2" customFormat="1" ht="66.75" customHeight="1">
      <c r="A490" s="40"/>
      <c r="B490" s="41"/>
      <c r="C490" s="215" t="s">
        <v>514</v>
      </c>
      <c r="D490" s="215" t="s">
        <v>211</v>
      </c>
      <c r="E490" s="216" t="s">
        <v>778</v>
      </c>
      <c r="F490" s="217" t="s">
        <v>779</v>
      </c>
      <c r="G490" s="218" t="s">
        <v>102</v>
      </c>
      <c r="H490" s="219">
        <v>13.508</v>
      </c>
      <c r="I490" s="220"/>
      <c r="J490" s="221">
        <f>ROUND(I490*H490,2)</f>
        <v>0</v>
      </c>
      <c r="K490" s="217" t="s">
        <v>220</v>
      </c>
      <c r="L490" s="46"/>
      <c r="M490" s="222" t="s">
        <v>19</v>
      </c>
      <c r="N490" s="223" t="s">
        <v>45</v>
      </c>
      <c r="O490" s="86"/>
      <c r="P490" s="224">
        <f>O490*H490</f>
        <v>0</v>
      </c>
      <c r="Q490" s="224">
        <v>0.01482</v>
      </c>
      <c r="R490" s="224">
        <f>Q490*H490</f>
        <v>0.20018856</v>
      </c>
      <c r="S490" s="224">
        <v>0</v>
      </c>
      <c r="T490" s="225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6" t="s">
        <v>310</v>
      </c>
      <c r="AT490" s="226" t="s">
        <v>211</v>
      </c>
      <c r="AU490" s="226" t="s">
        <v>83</v>
      </c>
      <c r="AY490" s="19" t="s">
        <v>209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9" t="s">
        <v>81</v>
      </c>
      <c r="BK490" s="227">
        <f>ROUND(I490*H490,2)</f>
        <v>0</v>
      </c>
      <c r="BL490" s="19" t="s">
        <v>310</v>
      </c>
      <c r="BM490" s="226" t="s">
        <v>780</v>
      </c>
    </row>
    <row r="491" spans="1:47" s="2" customFormat="1" ht="12">
      <c r="A491" s="40"/>
      <c r="B491" s="41"/>
      <c r="C491" s="42"/>
      <c r="D491" s="228" t="s">
        <v>222</v>
      </c>
      <c r="E491" s="42"/>
      <c r="F491" s="229" t="s">
        <v>781</v>
      </c>
      <c r="G491" s="42"/>
      <c r="H491" s="42"/>
      <c r="I491" s="230"/>
      <c r="J491" s="42"/>
      <c r="K491" s="42"/>
      <c r="L491" s="46"/>
      <c r="M491" s="231"/>
      <c r="N491" s="232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222</v>
      </c>
      <c r="AU491" s="19" t="s">
        <v>83</v>
      </c>
    </row>
    <row r="492" spans="1:51" s="14" customFormat="1" ht="12">
      <c r="A492" s="14"/>
      <c r="B492" s="244"/>
      <c r="C492" s="245"/>
      <c r="D492" s="235" t="s">
        <v>224</v>
      </c>
      <c r="E492" s="246" t="s">
        <v>19</v>
      </c>
      <c r="F492" s="247" t="s">
        <v>782</v>
      </c>
      <c r="G492" s="245"/>
      <c r="H492" s="248">
        <v>4.454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224</v>
      </c>
      <c r="AU492" s="254" t="s">
        <v>83</v>
      </c>
      <c r="AV492" s="14" t="s">
        <v>83</v>
      </c>
      <c r="AW492" s="14" t="s">
        <v>35</v>
      </c>
      <c r="AX492" s="14" t="s">
        <v>74</v>
      </c>
      <c r="AY492" s="254" t="s">
        <v>209</v>
      </c>
    </row>
    <row r="493" spans="1:51" s="14" customFormat="1" ht="12">
      <c r="A493" s="14"/>
      <c r="B493" s="244"/>
      <c r="C493" s="245"/>
      <c r="D493" s="235" t="s">
        <v>224</v>
      </c>
      <c r="E493" s="246" t="s">
        <v>19</v>
      </c>
      <c r="F493" s="247" t="s">
        <v>783</v>
      </c>
      <c r="G493" s="245"/>
      <c r="H493" s="248">
        <v>9.054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4" t="s">
        <v>224</v>
      </c>
      <c r="AU493" s="254" t="s">
        <v>83</v>
      </c>
      <c r="AV493" s="14" t="s">
        <v>83</v>
      </c>
      <c r="AW493" s="14" t="s">
        <v>35</v>
      </c>
      <c r="AX493" s="14" t="s">
        <v>74</v>
      </c>
      <c r="AY493" s="254" t="s">
        <v>209</v>
      </c>
    </row>
    <row r="494" spans="1:51" s="16" customFormat="1" ht="12">
      <c r="A494" s="16"/>
      <c r="B494" s="276"/>
      <c r="C494" s="277"/>
      <c r="D494" s="235" t="s">
        <v>224</v>
      </c>
      <c r="E494" s="278" t="s">
        <v>131</v>
      </c>
      <c r="F494" s="279" t="s">
        <v>445</v>
      </c>
      <c r="G494" s="277"/>
      <c r="H494" s="280">
        <v>13.508</v>
      </c>
      <c r="I494" s="281"/>
      <c r="J494" s="277"/>
      <c r="K494" s="277"/>
      <c r="L494" s="282"/>
      <c r="M494" s="283"/>
      <c r="N494" s="284"/>
      <c r="O494" s="284"/>
      <c r="P494" s="284"/>
      <c r="Q494" s="284"/>
      <c r="R494" s="284"/>
      <c r="S494" s="284"/>
      <c r="T494" s="285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86" t="s">
        <v>224</v>
      </c>
      <c r="AU494" s="286" t="s">
        <v>83</v>
      </c>
      <c r="AV494" s="16" t="s">
        <v>116</v>
      </c>
      <c r="AW494" s="16" t="s">
        <v>35</v>
      </c>
      <c r="AX494" s="16" t="s">
        <v>74</v>
      </c>
      <c r="AY494" s="286" t="s">
        <v>209</v>
      </c>
    </row>
    <row r="495" spans="1:51" s="15" customFormat="1" ht="12">
      <c r="A495" s="15"/>
      <c r="B495" s="255"/>
      <c r="C495" s="256"/>
      <c r="D495" s="235" t="s">
        <v>224</v>
      </c>
      <c r="E495" s="257" t="s">
        <v>19</v>
      </c>
      <c r="F495" s="258" t="s">
        <v>226</v>
      </c>
      <c r="G495" s="256"/>
      <c r="H495" s="259">
        <v>13.508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5" t="s">
        <v>224</v>
      </c>
      <c r="AU495" s="265" t="s">
        <v>83</v>
      </c>
      <c r="AV495" s="15" t="s">
        <v>215</v>
      </c>
      <c r="AW495" s="15" t="s">
        <v>35</v>
      </c>
      <c r="AX495" s="15" t="s">
        <v>81</v>
      </c>
      <c r="AY495" s="265" t="s">
        <v>209</v>
      </c>
    </row>
    <row r="496" spans="1:65" s="2" customFormat="1" ht="33" customHeight="1">
      <c r="A496" s="40"/>
      <c r="B496" s="41"/>
      <c r="C496" s="215" t="s">
        <v>784</v>
      </c>
      <c r="D496" s="215" t="s">
        <v>211</v>
      </c>
      <c r="E496" s="216" t="s">
        <v>785</v>
      </c>
      <c r="F496" s="217" t="s">
        <v>786</v>
      </c>
      <c r="G496" s="218" t="s">
        <v>102</v>
      </c>
      <c r="H496" s="219">
        <v>13.508</v>
      </c>
      <c r="I496" s="220"/>
      <c r="J496" s="221">
        <f>ROUND(I496*H496,2)</f>
        <v>0</v>
      </c>
      <c r="K496" s="217" t="s">
        <v>220</v>
      </c>
      <c r="L496" s="46"/>
      <c r="M496" s="222" t="s">
        <v>19</v>
      </c>
      <c r="N496" s="223" t="s">
        <v>45</v>
      </c>
      <c r="O496" s="86"/>
      <c r="P496" s="224">
        <f>O496*H496</f>
        <v>0</v>
      </c>
      <c r="Q496" s="224">
        <v>0.00042</v>
      </c>
      <c r="R496" s="224">
        <f>Q496*H496</f>
        <v>0.00567336</v>
      </c>
      <c r="S496" s="224">
        <v>0</v>
      </c>
      <c r="T496" s="225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6" t="s">
        <v>310</v>
      </c>
      <c r="AT496" s="226" t="s">
        <v>211</v>
      </c>
      <c r="AU496" s="226" t="s">
        <v>83</v>
      </c>
      <c r="AY496" s="19" t="s">
        <v>209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9" t="s">
        <v>81</v>
      </c>
      <c r="BK496" s="227">
        <f>ROUND(I496*H496,2)</f>
        <v>0</v>
      </c>
      <c r="BL496" s="19" t="s">
        <v>310</v>
      </c>
      <c r="BM496" s="226" t="s">
        <v>787</v>
      </c>
    </row>
    <row r="497" spans="1:47" s="2" customFormat="1" ht="12">
      <c r="A497" s="40"/>
      <c r="B497" s="41"/>
      <c r="C497" s="42"/>
      <c r="D497" s="228" t="s">
        <v>222</v>
      </c>
      <c r="E497" s="42"/>
      <c r="F497" s="229" t="s">
        <v>788</v>
      </c>
      <c r="G497" s="42"/>
      <c r="H497" s="42"/>
      <c r="I497" s="230"/>
      <c r="J497" s="42"/>
      <c r="K497" s="42"/>
      <c r="L497" s="46"/>
      <c r="M497" s="231"/>
      <c r="N497" s="232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222</v>
      </c>
      <c r="AU497" s="19" t="s">
        <v>83</v>
      </c>
    </row>
    <row r="498" spans="1:51" s="14" customFormat="1" ht="12">
      <c r="A498" s="14"/>
      <c r="B498" s="244"/>
      <c r="C498" s="245"/>
      <c r="D498" s="235" t="s">
        <v>224</v>
      </c>
      <c r="E498" s="246" t="s">
        <v>19</v>
      </c>
      <c r="F498" s="247" t="s">
        <v>131</v>
      </c>
      <c r="G498" s="245"/>
      <c r="H498" s="248">
        <v>13.508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4" t="s">
        <v>224</v>
      </c>
      <c r="AU498" s="254" t="s">
        <v>83</v>
      </c>
      <c r="AV498" s="14" t="s">
        <v>83</v>
      </c>
      <c r="AW498" s="14" t="s">
        <v>35</v>
      </c>
      <c r="AX498" s="14" t="s">
        <v>74</v>
      </c>
      <c r="AY498" s="254" t="s">
        <v>209</v>
      </c>
    </row>
    <row r="499" spans="1:51" s="15" customFormat="1" ht="12">
      <c r="A499" s="15"/>
      <c r="B499" s="255"/>
      <c r="C499" s="256"/>
      <c r="D499" s="235" t="s">
        <v>224</v>
      </c>
      <c r="E499" s="257" t="s">
        <v>19</v>
      </c>
      <c r="F499" s="258" t="s">
        <v>226</v>
      </c>
      <c r="G499" s="256"/>
      <c r="H499" s="259">
        <v>13.508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224</v>
      </c>
      <c r="AU499" s="265" t="s">
        <v>83</v>
      </c>
      <c r="AV499" s="15" t="s">
        <v>215</v>
      </c>
      <c r="AW499" s="15" t="s">
        <v>35</v>
      </c>
      <c r="AX499" s="15" t="s">
        <v>81</v>
      </c>
      <c r="AY499" s="265" t="s">
        <v>209</v>
      </c>
    </row>
    <row r="500" spans="1:65" s="2" customFormat="1" ht="16.5" customHeight="1">
      <c r="A500" s="40"/>
      <c r="B500" s="41"/>
      <c r="C500" s="266" t="s">
        <v>789</v>
      </c>
      <c r="D500" s="266" t="s">
        <v>375</v>
      </c>
      <c r="E500" s="267" t="s">
        <v>790</v>
      </c>
      <c r="F500" s="268" t="s">
        <v>791</v>
      </c>
      <c r="G500" s="269" t="s">
        <v>102</v>
      </c>
      <c r="H500" s="270">
        <v>14.183</v>
      </c>
      <c r="I500" s="271"/>
      <c r="J500" s="272">
        <f>ROUND(I500*H500,2)</f>
        <v>0</v>
      </c>
      <c r="K500" s="268" t="s">
        <v>220</v>
      </c>
      <c r="L500" s="273"/>
      <c r="M500" s="274" t="s">
        <v>19</v>
      </c>
      <c r="N500" s="275" t="s">
        <v>45</v>
      </c>
      <c r="O500" s="86"/>
      <c r="P500" s="224">
        <f>O500*H500</f>
        <v>0</v>
      </c>
      <c r="Q500" s="224">
        <v>0.0105</v>
      </c>
      <c r="R500" s="224">
        <f>Q500*H500</f>
        <v>0.1489215</v>
      </c>
      <c r="S500" s="224">
        <v>0</v>
      </c>
      <c r="T500" s="22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6" t="s">
        <v>378</v>
      </c>
      <c r="AT500" s="226" t="s">
        <v>375</v>
      </c>
      <c r="AU500" s="226" t="s">
        <v>83</v>
      </c>
      <c r="AY500" s="19" t="s">
        <v>209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9" t="s">
        <v>81</v>
      </c>
      <c r="BK500" s="227">
        <f>ROUND(I500*H500,2)</f>
        <v>0</v>
      </c>
      <c r="BL500" s="19" t="s">
        <v>310</v>
      </c>
      <c r="BM500" s="226" t="s">
        <v>792</v>
      </c>
    </row>
    <row r="501" spans="1:51" s="14" customFormat="1" ht="12">
      <c r="A501" s="14"/>
      <c r="B501" s="244"/>
      <c r="C501" s="245"/>
      <c r="D501" s="235" t="s">
        <v>224</v>
      </c>
      <c r="E501" s="245"/>
      <c r="F501" s="247" t="s">
        <v>793</v>
      </c>
      <c r="G501" s="245"/>
      <c r="H501" s="248">
        <v>14.183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4" t="s">
        <v>224</v>
      </c>
      <c r="AU501" s="254" t="s">
        <v>83</v>
      </c>
      <c r="AV501" s="14" t="s">
        <v>83</v>
      </c>
      <c r="AW501" s="14" t="s">
        <v>4</v>
      </c>
      <c r="AX501" s="14" t="s">
        <v>81</v>
      </c>
      <c r="AY501" s="254" t="s">
        <v>209</v>
      </c>
    </row>
    <row r="502" spans="1:65" s="2" customFormat="1" ht="44.25" customHeight="1">
      <c r="A502" s="40"/>
      <c r="B502" s="41"/>
      <c r="C502" s="215" t="s">
        <v>794</v>
      </c>
      <c r="D502" s="215" t="s">
        <v>211</v>
      </c>
      <c r="E502" s="216" t="s">
        <v>795</v>
      </c>
      <c r="F502" s="217" t="s">
        <v>796</v>
      </c>
      <c r="G502" s="218" t="s">
        <v>102</v>
      </c>
      <c r="H502" s="219">
        <v>13.508</v>
      </c>
      <c r="I502" s="220"/>
      <c r="J502" s="221">
        <f>ROUND(I502*H502,2)</f>
        <v>0</v>
      </c>
      <c r="K502" s="217" t="s">
        <v>220</v>
      </c>
      <c r="L502" s="46"/>
      <c r="M502" s="222" t="s">
        <v>19</v>
      </c>
      <c r="N502" s="223" t="s">
        <v>45</v>
      </c>
      <c r="O502" s="86"/>
      <c r="P502" s="224">
        <f>O502*H502</f>
        <v>0</v>
      </c>
      <c r="Q502" s="224">
        <v>0.0001</v>
      </c>
      <c r="R502" s="224">
        <f>Q502*H502</f>
        <v>0.0013507999999999999</v>
      </c>
      <c r="S502" s="224">
        <v>0</v>
      </c>
      <c r="T502" s="225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6" t="s">
        <v>310</v>
      </c>
      <c r="AT502" s="226" t="s">
        <v>211</v>
      </c>
      <c r="AU502" s="226" t="s">
        <v>83</v>
      </c>
      <c r="AY502" s="19" t="s">
        <v>209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19" t="s">
        <v>81</v>
      </c>
      <c r="BK502" s="227">
        <f>ROUND(I502*H502,2)</f>
        <v>0</v>
      </c>
      <c r="BL502" s="19" t="s">
        <v>310</v>
      </c>
      <c r="BM502" s="226" t="s">
        <v>797</v>
      </c>
    </row>
    <row r="503" spans="1:47" s="2" customFormat="1" ht="12">
      <c r="A503" s="40"/>
      <c r="B503" s="41"/>
      <c r="C503" s="42"/>
      <c r="D503" s="228" t="s">
        <v>222</v>
      </c>
      <c r="E503" s="42"/>
      <c r="F503" s="229" t="s">
        <v>798</v>
      </c>
      <c r="G503" s="42"/>
      <c r="H503" s="42"/>
      <c r="I503" s="230"/>
      <c r="J503" s="42"/>
      <c r="K503" s="42"/>
      <c r="L503" s="46"/>
      <c r="M503" s="231"/>
      <c r="N503" s="232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222</v>
      </c>
      <c r="AU503" s="19" t="s">
        <v>83</v>
      </c>
    </row>
    <row r="504" spans="1:51" s="14" customFormat="1" ht="12">
      <c r="A504" s="14"/>
      <c r="B504" s="244"/>
      <c r="C504" s="245"/>
      <c r="D504" s="235" t="s">
        <v>224</v>
      </c>
      <c r="E504" s="246" t="s">
        <v>19</v>
      </c>
      <c r="F504" s="247" t="s">
        <v>131</v>
      </c>
      <c r="G504" s="245"/>
      <c r="H504" s="248">
        <v>13.508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4" t="s">
        <v>224</v>
      </c>
      <c r="AU504" s="254" t="s">
        <v>83</v>
      </c>
      <c r="AV504" s="14" t="s">
        <v>83</v>
      </c>
      <c r="AW504" s="14" t="s">
        <v>35</v>
      </c>
      <c r="AX504" s="14" t="s">
        <v>74</v>
      </c>
      <c r="AY504" s="254" t="s">
        <v>209</v>
      </c>
    </row>
    <row r="505" spans="1:51" s="15" customFormat="1" ht="12">
      <c r="A505" s="15"/>
      <c r="B505" s="255"/>
      <c r="C505" s="256"/>
      <c r="D505" s="235" t="s">
        <v>224</v>
      </c>
      <c r="E505" s="257" t="s">
        <v>19</v>
      </c>
      <c r="F505" s="258" t="s">
        <v>226</v>
      </c>
      <c r="G505" s="256"/>
      <c r="H505" s="259">
        <v>13.508</v>
      </c>
      <c r="I505" s="260"/>
      <c r="J505" s="256"/>
      <c r="K505" s="256"/>
      <c r="L505" s="261"/>
      <c r="M505" s="262"/>
      <c r="N505" s="263"/>
      <c r="O505" s="263"/>
      <c r="P505" s="263"/>
      <c r="Q505" s="263"/>
      <c r="R505" s="263"/>
      <c r="S505" s="263"/>
      <c r="T505" s="264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5" t="s">
        <v>224</v>
      </c>
      <c r="AU505" s="265" t="s">
        <v>83</v>
      </c>
      <c r="AV505" s="15" t="s">
        <v>215</v>
      </c>
      <c r="AW505" s="15" t="s">
        <v>35</v>
      </c>
      <c r="AX505" s="15" t="s">
        <v>81</v>
      </c>
      <c r="AY505" s="265" t="s">
        <v>209</v>
      </c>
    </row>
    <row r="506" spans="1:65" s="2" customFormat="1" ht="24.15" customHeight="1">
      <c r="A506" s="40"/>
      <c r="B506" s="41"/>
      <c r="C506" s="215" t="s">
        <v>799</v>
      </c>
      <c r="D506" s="215" t="s">
        <v>211</v>
      </c>
      <c r="E506" s="216" t="s">
        <v>800</v>
      </c>
      <c r="F506" s="217" t="s">
        <v>801</v>
      </c>
      <c r="G506" s="218" t="s">
        <v>102</v>
      </c>
      <c r="H506" s="219">
        <v>4.454</v>
      </c>
      <c r="I506" s="220"/>
      <c r="J506" s="221">
        <f>ROUND(I506*H506,2)</f>
        <v>0</v>
      </c>
      <c r="K506" s="217" t="s">
        <v>220</v>
      </c>
      <c r="L506" s="46"/>
      <c r="M506" s="222" t="s">
        <v>19</v>
      </c>
      <c r="N506" s="223" t="s">
        <v>45</v>
      </c>
      <c r="O506" s="86"/>
      <c r="P506" s="224">
        <f>O506*H506</f>
        <v>0</v>
      </c>
      <c r="Q506" s="224">
        <v>0</v>
      </c>
      <c r="R506" s="224">
        <f>Q506*H506</f>
        <v>0</v>
      </c>
      <c r="S506" s="224">
        <v>0</v>
      </c>
      <c r="T506" s="225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6" t="s">
        <v>310</v>
      </c>
      <c r="AT506" s="226" t="s">
        <v>211</v>
      </c>
      <c r="AU506" s="226" t="s">
        <v>83</v>
      </c>
      <c r="AY506" s="19" t="s">
        <v>209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9" t="s">
        <v>81</v>
      </c>
      <c r="BK506" s="227">
        <f>ROUND(I506*H506,2)</f>
        <v>0</v>
      </c>
      <c r="BL506" s="19" t="s">
        <v>310</v>
      </c>
      <c r="BM506" s="226" t="s">
        <v>802</v>
      </c>
    </row>
    <row r="507" spans="1:47" s="2" customFormat="1" ht="12">
      <c r="A507" s="40"/>
      <c r="B507" s="41"/>
      <c r="C507" s="42"/>
      <c r="D507" s="228" t="s">
        <v>222</v>
      </c>
      <c r="E507" s="42"/>
      <c r="F507" s="229" t="s">
        <v>803</v>
      </c>
      <c r="G507" s="42"/>
      <c r="H507" s="42"/>
      <c r="I507" s="230"/>
      <c r="J507" s="42"/>
      <c r="K507" s="42"/>
      <c r="L507" s="46"/>
      <c r="M507" s="231"/>
      <c r="N507" s="232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222</v>
      </c>
      <c r="AU507" s="19" t="s">
        <v>83</v>
      </c>
    </row>
    <row r="508" spans="1:51" s="14" customFormat="1" ht="12">
      <c r="A508" s="14"/>
      <c r="B508" s="244"/>
      <c r="C508" s="245"/>
      <c r="D508" s="235" t="s">
        <v>224</v>
      </c>
      <c r="E508" s="246" t="s">
        <v>19</v>
      </c>
      <c r="F508" s="247" t="s">
        <v>782</v>
      </c>
      <c r="G508" s="245"/>
      <c r="H508" s="248">
        <v>4.454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224</v>
      </c>
      <c r="AU508" s="254" t="s">
        <v>83</v>
      </c>
      <c r="AV508" s="14" t="s">
        <v>83</v>
      </c>
      <c r="AW508" s="14" t="s">
        <v>35</v>
      </c>
      <c r="AX508" s="14" t="s">
        <v>74</v>
      </c>
      <c r="AY508" s="254" t="s">
        <v>209</v>
      </c>
    </row>
    <row r="509" spans="1:51" s="15" customFormat="1" ht="12">
      <c r="A509" s="15"/>
      <c r="B509" s="255"/>
      <c r="C509" s="256"/>
      <c r="D509" s="235" t="s">
        <v>224</v>
      </c>
      <c r="E509" s="257" t="s">
        <v>19</v>
      </c>
      <c r="F509" s="258" t="s">
        <v>226</v>
      </c>
      <c r="G509" s="256"/>
      <c r="H509" s="259">
        <v>4.454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65" t="s">
        <v>224</v>
      </c>
      <c r="AU509" s="265" t="s">
        <v>83</v>
      </c>
      <c r="AV509" s="15" t="s">
        <v>215</v>
      </c>
      <c r="AW509" s="15" t="s">
        <v>35</v>
      </c>
      <c r="AX509" s="15" t="s">
        <v>81</v>
      </c>
      <c r="AY509" s="265" t="s">
        <v>209</v>
      </c>
    </row>
    <row r="510" spans="1:65" s="2" customFormat="1" ht="33" customHeight="1">
      <c r="A510" s="40"/>
      <c r="B510" s="41"/>
      <c r="C510" s="215" t="s">
        <v>804</v>
      </c>
      <c r="D510" s="215" t="s">
        <v>211</v>
      </c>
      <c r="E510" s="216" t="s">
        <v>805</v>
      </c>
      <c r="F510" s="217" t="s">
        <v>806</v>
      </c>
      <c r="G510" s="218" t="s">
        <v>102</v>
      </c>
      <c r="H510" s="219">
        <v>1.9</v>
      </c>
      <c r="I510" s="220"/>
      <c r="J510" s="221">
        <f>ROUND(I510*H510,2)</f>
        <v>0</v>
      </c>
      <c r="K510" s="217" t="s">
        <v>220</v>
      </c>
      <c r="L510" s="46"/>
      <c r="M510" s="222" t="s">
        <v>19</v>
      </c>
      <c r="N510" s="223" t="s">
        <v>45</v>
      </c>
      <c r="O510" s="86"/>
      <c r="P510" s="224">
        <f>O510*H510</f>
        <v>0</v>
      </c>
      <c r="Q510" s="224">
        <v>0.00172</v>
      </c>
      <c r="R510" s="224">
        <f>Q510*H510</f>
        <v>0.0032679999999999996</v>
      </c>
      <c r="S510" s="224">
        <v>0</v>
      </c>
      <c r="T510" s="225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6" t="s">
        <v>310</v>
      </c>
      <c r="AT510" s="226" t="s">
        <v>211</v>
      </c>
      <c r="AU510" s="226" t="s">
        <v>83</v>
      </c>
      <c r="AY510" s="19" t="s">
        <v>209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19" t="s">
        <v>81</v>
      </c>
      <c r="BK510" s="227">
        <f>ROUND(I510*H510,2)</f>
        <v>0</v>
      </c>
      <c r="BL510" s="19" t="s">
        <v>310</v>
      </c>
      <c r="BM510" s="226" t="s">
        <v>807</v>
      </c>
    </row>
    <row r="511" spans="1:47" s="2" customFormat="1" ht="12">
      <c r="A511" s="40"/>
      <c r="B511" s="41"/>
      <c r="C511" s="42"/>
      <c r="D511" s="228" t="s">
        <v>222</v>
      </c>
      <c r="E511" s="42"/>
      <c r="F511" s="229" t="s">
        <v>808</v>
      </c>
      <c r="G511" s="42"/>
      <c r="H511" s="42"/>
      <c r="I511" s="230"/>
      <c r="J511" s="42"/>
      <c r="K511" s="42"/>
      <c r="L511" s="46"/>
      <c r="M511" s="231"/>
      <c r="N511" s="232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222</v>
      </c>
      <c r="AU511" s="19" t="s">
        <v>83</v>
      </c>
    </row>
    <row r="512" spans="1:51" s="14" customFormat="1" ht="12">
      <c r="A512" s="14"/>
      <c r="B512" s="244"/>
      <c r="C512" s="245"/>
      <c r="D512" s="235" t="s">
        <v>224</v>
      </c>
      <c r="E512" s="246" t="s">
        <v>19</v>
      </c>
      <c r="F512" s="247" t="s">
        <v>809</v>
      </c>
      <c r="G512" s="245"/>
      <c r="H512" s="248">
        <v>1.9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4" t="s">
        <v>224</v>
      </c>
      <c r="AU512" s="254" t="s">
        <v>83</v>
      </c>
      <c r="AV512" s="14" t="s">
        <v>83</v>
      </c>
      <c r="AW512" s="14" t="s">
        <v>35</v>
      </c>
      <c r="AX512" s="14" t="s">
        <v>81</v>
      </c>
      <c r="AY512" s="254" t="s">
        <v>209</v>
      </c>
    </row>
    <row r="513" spans="1:65" s="2" customFormat="1" ht="37.8" customHeight="1">
      <c r="A513" s="40"/>
      <c r="B513" s="41"/>
      <c r="C513" s="215" t="s">
        <v>810</v>
      </c>
      <c r="D513" s="215" t="s">
        <v>211</v>
      </c>
      <c r="E513" s="216" t="s">
        <v>811</v>
      </c>
      <c r="F513" s="217" t="s">
        <v>812</v>
      </c>
      <c r="G513" s="218" t="s">
        <v>102</v>
      </c>
      <c r="H513" s="219">
        <v>13.508</v>
      </c>
      <c r="I513" s="220"/>
      <c r="J513" s="221">
        <f>ROUND(I513*H513,2)</f>
        <v>0</v>
      </c>
      <c r="K513" s="217" t="s">
        <v>220</v>
      </c>
      <c r="L513" s="46"/>
      <c r="M513" s="222" t="s">
        <v>19</v>
      </c>
      <c r="N513" s="223" t="s">
        <v>45</v>
      </c>
      <c r="O513" s="86"/>
      <c r="P513" s="224">
        <f>O513*H513</f>
        <v>0</v>
      </c>
      <c r="Q513" s="224">
        <v>0.0007</v>
      </c>
      <c r="R513" s="224">
        <f>Q513*H513</f>
        <v>0.0094556</v>
      </c>
      <c r="S513" s="224">
        <v>0</v>
      </c>
      <c r="T513" s="225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6" t="s">
        <v>310</v>
      </c>
      <c r="AT513" s="226" t="s">
        <v>211</v>
      </c>
      <c r="AU513" s="226" t="s">
        <v>83</v>
      </c>
      <c r="AY513" s="19" t="s">
        <v>209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9" t="s">
        <v>81</v>
      </c>
      <c r="BK513" s="227">
        <f>ROUND(I513*H513,2)</f>
        <v>0</v>
      </c>
      <c r="BL513" s="19" t="s">
        <v>310</v>
      </c>
      <c r="BM513" s="226" t="s">
        <v>813</v>
      </c>
    </row>
    <row r="514" spans="1:47" s="2" customFormat="1" ht="12">
      <c r="A514" s="40"/>
      <c r="B514" s="41"/>
      <c r="C514" s="42"/>
      <c r="D514" s="228" t="s">
        <v>222</v>
      </c>
      <c r="E514" s="42"/>
      <c r="F514" s="229" t="s">
        <v>814</v>
      </c>
      <c r="G514" s="42"/>
      <c r="H514" s="42"/>
      <c r="I514" s="230"/>
      <c r="J514" s="42"/>
      <c r="K514" s="42"/>
      <c r="L514" s="46"/>
      <c r="M514" s="231"/>
      <c r="N514" s="232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222</v>
      </c>
      <c r="AU514" s="19" t="s">
        <v>83</v>
      </c>
    </row>
    <row r="515" spans="1:51" s="14" customFormat="1" ht="12">
      <c r="A515" s="14"/>
      <c r="B515" s="244"/>
      <c r="C515" s="245"/>
      <c r="D515" s="235" t="s">
        <v>224</v>
      </c>
      <c r="E515" s="246" t="s">
        <v>19</v>
      </c>
      <c r="F515" s="247" t="s">
        <v>131</v>
      </c>
      <c r="G515" s="245"/>
      <c r="H515" s="248">
        <v>13.508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4" t="s">
        <v>224</v>
      </c>
      <c r="AU515" s="254" t="s">
        <v>83</v>
      </c>
      <c r="AV515" s="14" t="s">
        <v>83</v>
      </c>
      <c r="AW515" s="14" t="s">
        <v>35</v>
      </c>
      <c r="AX515" s="14" t="s">
        <v>74</v>
      </c>
      <c r="AY515" s="254" t="s">
        <v>209</v>
      </c>
    </row>
    <row r="516" spans="1:51" s="15" customFormat="1" ht="12">
      <c r="A516" s="15"/>
      <c r="B516" s="255"/>
      <c r="C516" s="256"/>
      <c r="D516" s="235" t="s">
        <v>224</v>
      </c>
      <c r="E516" s="257" t="s">
        <v>19</v>
      </c>
      <c r="F516" s="258" t="s">
        <v>226</v>
      </c>
      <c r="G516" s="256"/>
      <c r="H516" s="259">
        <v>13.508</v>
      </c>
      <c r="I516" s="260"/>
      <c r="J516" s="256"/>
      <c r="K516" s="256"/>
      <c r="L516" s="261"/>
      <c r="M516" s="262"/>
      <c r="N516" s="263"/>
      <c r="O516" s="263"/>
      <c r="P516" s="263"/>
      <c r="Q516" s="263"/>
      <c r="R516" s="263"/>
      <c r="S516" s="263"/>
      <c r="T516" s="264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5" t="s">
        <v>224</v>
      </c>
      <c r="AU516" s="265" t="s">
        <v>83</v>
      </c>
      <c r="AV516" s="15" t="s">
        <v>215</v>
      </c>
      <c r="AW516" s="15" t="s">
        <v>35</v>
      </c>
      <c r="AX516" s="15" t="s">
        <v>81</v>
      </c>
      <c r="AY516" s="265" t="s">
        <v>209</v>
      </c>
    </row>
    <row r="517" spans="1:65" s="2" customFormat="1" ht="49.05" customHeight="1">
      <c r="A517" s="40"/>
      <c r="B517" s="41"/>
      <c r="C517" s="215" t="s">
        <v>815</v>
      </c>
      <c r="D517" s="215" t="s">
        <v>211</v>
      </c>
      <c r="E517" s="216" t="s">
        <v>816</v>
      </c>
      <c r="F517" s="217" t="s">
        <v>817</v>
      </c>
      <c r="G517" s="218" t="s">
        <v>102</v>
      </c>
      <c r="H517" s="219">
        <v>13.578</v>
      </c>
      <c r="I517" s="220"/>
      <c r="J517" s="221">
        <f>ROUND(I517*H517,2)</f>
        <v>0</v>
      </c>
      <c r="K517" s="217" t="s">
        <v>220</v>
      </c>
      <c r="L517" s="46"/>
      <c r="M517" s="222" t="s">
        <v>19</v>
      </c>
      <c r="N517" s="223" t="s">
        <v>45</v>
      </c>
      <c r="O517" s="86"/>
      <c r="P517" s="224">
        <f>O517*H517</f>
        <v>0</v>
      </c>
      <c r="Q517" s="224">
        <v>0.02003</v>
      </c>
      <c r="R517" s="224">
        <f>Q517*H517</f>
        <v>0.27196734</v>
      </c>
      <c r="S517" s="224">
        <v>0</v>
      </c>
      <c r="T517" s="225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6" t="s">
        <v>310</v>
      </c>
      <c r="AT517" s="226" t="s">
        <v>211</v>
      </c>
      <c r="AU517" s="226" t="s">
        <v>83</v>
      </c>
      <c r="AY517" s="19" t="s">
        <v>209</v>
      </c>
      <c r="BE517" s="227">
        <f>IF(N517="základní",J517,0)</f>
        <v>0</v>
      </c>
      <c r="BF517" s="227">
        <f>IF(N517="snížená",J517,0)</f>
        <v>0</v>
      </c>
      <c r="BG517" s="227">
        <f>IF(N517="zákl. přenesená",J517,0)</f>
        <v>0</v>
      </c>
      <c r="BH517" s="227">
        <f>IF(N517="sníž. přenesená",J517,0)</f>
        <v>0</v>
      </c>
      <c r="BI517" s="227">
        <f>IF(N517="nulová",J517,0)</f>
        <v>0</v>
      </c>
      <c r="BJ517" s="19" t="s">
        <v>81</v>
      </c>
      <c r="BK517" s="227">
        <f>ROUND(I517*H517,2)</f>
        <v>0</v>
      </c>
      <c r="BL517" s="19" t="s">
        <v>310</v>
      </c>
      <c r="BM517" s="226" t="s">
        <v>818</v>
      </c>
    </row>
    <row r="518" spans="1:47" s="2" customFormat="1" ht="12">
      <c r="A518" s="40"/>
      <c r="B518" s="41"/>
      <c r="C518" s="42"/>
      <c r="D518" s="228" t="s">
        <v>222</v>
      </c>
      <c r="E518" s="42"/>
      <c r="F518" s="229" t="s">
        <v>819</v>
      </c>
      <c r="G518" s="42"/>
      <c r="H518" s="42"/>
      <c r="I518" s="230"/>
      <c r="J518" s="42"/>
      <c r="K518" s="42"/>
      <c r="L518" s="46"/>
      <c r="M518" s="231"/>
      <c r="N518" s="232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222</v>
      </c>
      <c r="AU518" s="19" t="s">
        <v>83</v>
      </c>
    </row>
    <row r="519" spans="1:51" s="13" customFormat="1" ht="12">
      <c r="A519" s="13"/>
      <c r="B519" s="233"/>
      <c r="C519" s="234"/>
      <c r="D519" s="235" t="s">
        <v>224</v>
      </c>
      <c r="E519" s="236" t="s">
        <v>19</v>
      </c>
      <c r="F519" s="237" t="s">
        <v>820</v>
      </c>
      <c r="G519" s="234"/>
      <c r="H519" s="236" t="s">
        <v>19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224</v>
      </c>
      <c r="AU519" s="243" t="s">
        <v>83</v>
      </c>
      <c r="AV519" s="13" t="s">
        <v>81</v>
      </c>
      <c r="AW519" s="13" t="s">
        <v>35</v>
      </c>
      <c r="AX519" s="13" t="s">
        <v>74</v>
      </c>
      <c r="AY519" s="243" t="s">
        <v>209</v>
      </c>
    </row>
    <row r="520" spans="1:51" s="14" customFormat="1" ht="12">
      <c r="A520" s="14"/>
      <c r="B520" s="244"/>
      <c r="C520" s="245"/>
      <c r="D520" s="235" t="s">
        <v>224</v>
      </c>
      <c r="E520" s="246" t="s">
        <v>19</v>
      </c>
      <c r="F520" s="247" t="s">
        <v>752</v>
      </c>
      <c r="G520" s="245"/>
      <c r="H520" s="248">
        <v>15.794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224</v>
      </c>
      <c r="AU520" s="254" t="s">
        <v>83</v>
      </c>
      <c r="AV520" s="14" t="s">
        <v>83</v>
      </c>
      <c r="AW520" s="14" t="s">
        <v>35</v>
      </c>
      <c r="AX520" s="14" t="s">
        <v>74</v>
      </c>
      <c r="AY520" s="254" t="s">
        <v>209</v>
      </c>
    </row>
    <row r="521" spans="1:51" s="13" customFormat="1" ht="12">
      <c r="A521" s="13"/>
      <c r="B521" s="233"/>
      <c r="C521" s="234"/>
      <c r="D521" s="235" t="s">
        <v>224</v>
      </c>
      <c r="E521" s="236" t="s">
        <v>19</v>
      </c>
      <c r="F521" s="237" t="s">
        <v>753</v>
      </c>
      <c r="G521" s="234"/>
      <c r="H521" s="236" t="s">
        <v>19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224</v>
      </c>
      <c r="AU521" s="243" t="s">
        <v>83</v>
      </c>
      <c r="AV521" s="13" t="s">
        <v>81</v>
      </c>
      <c r="AW521" s="13" t="s">
        <v>35</v>
      </c>
      <c r="AX521" s="13" t="s">
        <v>74</v>
      </c>
      <c r="AY521" s="243" t="s">
        <v>209</v>
      </c>
    </row>
    <row r="522" spans="1:51" s="14" customFormat="1" ht="12">
      <c r="A522" s="14"/>
      <c r="B522" s="244"/>
      <c r="C522" s="245"/>
      <c r="D522" s="235" t="s">
        <v>224</v>
      </c>
      <c r="E522" s="246" t="s">
        <v>19</v>
      </c>
      <c r="F522" s="247" t="s">
        <v>754</v>
      </c>
      <c r="G522" s="245"/>
      <c r="H522" s="248">
        <v>-2.216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224</v>
      </c>
      <c r="AU522" s="254" t="s">
        <v>83</v>
      </c>
      <c r="AV522" s="14" t="s">
        <v>83</v>
      </c>
      <c r="AW522" s="14" t="s">
        <v>35</v>
      </c>
      <c r="AX522" s="14" t="s">
        <v>74</v>
      </c>
      <c r="AY522" s="254" t="s">
        <v>209</v>
      </c>
    </row>
    <row r="523" spans="1:51" s="16" customFormat="1" ht="12">
      <c r="A523" s="16"/>
      <c r="B523" s="276"/>
      <c r="C523" s="277"/>
      <c r="D523" s="235" t="s">
        <v>224</v>
      </c>
      <c r="E523" s="278" t="s">
        <v>133</v>
      </c>
      <c r="F523" s="279" t="s">
        <v>445</v>
      </c>
      <c r="G523" s="277"/>
      <c r="H523" s="280">
        <v>13.578</v>
      </c>
      <c r="I523" s="281"/>
      <c r="J523" s="277"/>
      <c r="K523" s="277"/>
      <c r="L523" s="282"/>
      <c r="M523" s="283"/>
      <c r="N523" s="284"/>
      <c r="O523" s="284"/>
      <c r="P523" s="284"/>
      <c r="Q523" s="284"/>
      <c r="R523" s="284"/>
      <c r="S523" s="284"/>
      <c r="T523" s="285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T523" s="286" t="s">
        <v>224</v>
      </c>
      <c r="AU523" s="286" t="s">
        <v>83</v>
      </c>
      <c r="AV523" s="16" t="s">
        <v>116</v>
      </c>
      <c r="AW523" s="16" t="s">
        <v>35</v>
      </c>
      <c r="AX523" s="16" t="s">
        <v>74</v>
      </c>
      <c r="AY523" s="286" t="s">
        <v>209</v>
      </c>
    </row>
    <row r="524" spans="1:51" s="15" customFormat="1" ht="12">
      <c r="A524" s="15"/>
      <c r="B524" s="255"/>
      <c r="C524" s="256"/>
      <c r="D524" s="235" t="s">
        <v>224</v>
      </c>
      <c r="E524" s="257" t="s">
        <v>19</v>
      </c>
      <c r="F524" s="258" t="s">
        <v>226</v>
      </c>
      <c r="G524" s="256"/>
      <c r="H524" s="259">
        <v>13.578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5" t="s">
        <v>224</v>
      </c>
      <c r="AU524" s="265" t="s">
        <v>83</v>
      </c>
      <c r="AV524" s="15" t="s">
        <v>215</v>
      </c>
      <c r="AW524" s="15" t="s">
        <v>35</v>
      </c>
      <c r="AX524" s="15" t="s">
        <v>81</v>
      </c>
      <c r="AY524" s="265" t="s">
        <v>209</v>
      </c>
    </row>
    <row r="525" spans="1:65" s="2" customFormat="1" ht="37.8" customHeight="1">
      <c r="A525" s="40"/>
      <c r="B525" s="41"/>
      <c r="C525" s="215" t="s">
        <v>821</v>
      </c>
      <c r="D525" s="215" t="s">
        <v>211</v>
      </c>
      <c r="E525" s="216" t="s">
        <v>822</v>
      </c>
      <c r="F525" s="217" t="s">
        <v>823</v>
      </c>
      <c r="G525" s="218" t="s">
        <v>102</v>
      </c>
      <c r="H525" s="219">
        <v>13.578</v>
      </c>
      <c r="I525" s="220"/>
      <c r="J525" s="221">
        <f>ROUND(I525*H525,2)</f>
        <v>0</v>
      </c>
      <c r="K525" s="217" t="s">
        <v>220</v>
      </c>
      <c r="L525" s="46"/>
      <c r="M525" s="222" t="s">
        <v>19</v>
      </c>
      <c r="N525" s="223" t="s">
        <v>45</v>
      </c>
      <c r="O525" s="86"/>
      <c r="P525" s="224">
        <f>O525*H525</f>
        <v>0</v>
      </c>
      <c r="Q525" s="224">
        <v>0.0001</v>
      </c>
      <c r="R525" s="224">
        <f>Q525*H525</f>
        <v>0.0013578</v>
      </c>
      <c r="S525" s="224">
        <v>0</v>
      </c>
      <c r="T525" s="225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6" t="s">
        <v>310</v>
      </c>
      <c r="AT525" s="226" t="s">
        <v>211</v>
      </c>
      <c r="AU525" s="226" t="s">
        <v>83</v>
      </c>
      <c r="AY525" s="19" t="s">
        <v>209</v>
      </c>
      <c r="BE525" s="227">
        <f>IF(N525="základní",J525,0)</f>
        <v>0</v>
      </c>
      <c r="BF525" s="227">
        <f>IF(N525="snížená",J525,0)</f>
        <v>0</v>
      </c>
      <c r="BG525" s="227">
        <f>IF(N525="zákl. přenesená",J525,0)</f>
        <v>0</v>
      </c>
      <c r="BH525" s="227">
        <f>IF(N525="sníž. přenesená",J525,0)</f>
        <v>0</v>
      </c>
      <c r="BI525" s="227">
        <f>IF(N525="nulová",J525,0)</f>
        <v>0</v>
      </c>
      <c r="BJ525" s="19" t="s">
        <v>81</v>
      </c>
      <c r="BK525" s="227">
        <f>ROUND(I525*H525,2)</f>
        <v>0</v>
      </c>
      <c r="BL525" s="19" t="s">
        <v>310</v>
      </c>
      <c r="BM525" s="226" t="s">
        <v>824</v>
      </c>
    </row>
    <row r="526" spans="1:47" s="2" customFormat="1" ht="12">
      <c r="A526" s="40"/>
      <c r="B526" s="41"/>
      <c r="C526" s="42"/>
      <c r="D526" s="228" t="s">
        <v>222</v>
      </c>
      <c r="E526" s="42"/>
      <c r="F526" s="229" t="s">
        <v>825</v>
      </c>
      <c r="G526" s="42"/>
      <c r="H526" s="42"/>
      <c r="I526" s="230"/>
      <c r="J526" s="42"/>
      <c r="K526" s="42"/>
      <c r="L526" s="46"/>
      <c r="M526" s="231"/>
      <c r="N526" s="232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222</v>
      </c>
      <c r="AU526" s="19" t="s">
        <v>83</v>
      </c>
    </row>
    <row r="527" spans="1:51" s="14" customFormat="1" ht="12">
      <c r="A527" s="14"/>
      <c r="B527" s="244"/>
      <c r="C527" s="245"/>
      <c r="D527" s="235" t="s">
        <v>224</v>
      </c>
      <c r="E527" s="246" t="s">
        <v>19</v>
      </c>
      <c r="F527" s="247" t="s">
        <v>133</v>
      </c>
      <c r="G527" s="245"/>
      <c r="H527" s="248">
        <v>13.578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4" t="s">
        <v>224</v>
      </c>
      <c r="AU527" s="254" t="s">
        <v>83</v>
      </c>
      <c r="AV527" s="14" t="s">
        <v>83</v>
      </c>
      <c r="AW527" s="14" t="s">
        <v>35</v>
      </c>
      <c r="AX527" s="14" t="s">
        <v>74</v>
      </c>
      <c r="AY527" s="254" t="s">
        <v>209</v>
      </c>
    </row>
    <row r="528" spans="1:51" s="15" customFormat="1" ht="12">
      <c r="A528" s="15"/>
      <c r="B528" s="255"/>
      <c r="C528" s="256"/>
      <c r="D528" s="235" t="s">
        <v>224</v>
      </c>
      <c r="E528" s="257" t="s">
        <v>19</v>
      </c>
      <c r="F528" s="258" t="s">
        <v>226</v>
      </c>
      <c r="G528" s="256"/>
      <c r="H528" s="259">
        <v>13.578</v>
      </c>
      <c r="I528" s="260"/>
      <c r="J528" s="256"/>
      <c r="K528" s="256"/>
      <c r="L528" s="261"/>
      <c r="M528" s="262"/>
      <c r="N528" s="263"/>
      <c r="O528" s="263"/>
      <c r="P528" s="263"/>
      <c r="Q528" s="263"/>
      <c r="R528" s="263"/>
      <c r="S528" s="263"/>
      <c r="T528" s="264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5" t="s">
        <v>224</v>
      </c>
      <c r="AU528" s="265" t="s">
        <v>83</v>
      </c>
      <c r="AV528" s="15" t="s">
        <v>215</v>
      </c>
      <c r="AW528" s="15" t="s">
        <v>35</v>
      </c>
      <c r="AX528" s="15" t="s">
        <v>81</v>
      </c>
      <c r="AY528" s="265" t="s">
        <v>209</v>
      </c>
    </row>
    <row r="529" spans="1:65" s="2" customFormat="1" ht="37.8" customHeight="1">
      <c r="A529" s="40"/>
      <c r="B529" s="41"/>
      <c r="C529" s="215" t="s">
        <v>826</v>
      </c>
      <c r="D529" s="215" t="s">
        <v>211</v>
      </c>
      <c r="E529" s="216" t="s">
        <v>827</v>
      </c>
      <c r="F529" s="217" t="s">
        <v>828</v>
      </c>
      <c r="G529" s="218" t="s">
        <v>97</v>
      </c>
      <c r="H529" s="219">
        <v>12.8</v>
      </c>
      <c r="I529" s="220"/>
      <c r="J529" s="221">
        <f>ROUND(I529*H529,2)</f>
        <v>0</v>
      </c>
      <c r="K529" s="217" t="s">
        <v>220</v>
      </c>
      <c r="L529" s="46"/>
      <c r="M529" s="222" t="s">
        <v>19</v>
      </c>
      <c r="N529" s="223" t="s">
        <v>45</v>
      </c>
      <c r="O529" s="86"/>
      <c r="P529" s="224">
        <f>O529*H529</f>
        <v>0</v>
      </c>
      <c r="Q529" s="224">
        <v>0</v>
      </c>
      <c r="R529" s="224">
        <f>Q529*H529</f>
        <v>0</v>
      </c>
      <c r="S529" s="224">
        <v>0</v>
      </c>
      <c r="T529" s="225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6" t="s">
        <v>310</v>
      </c>
      <c r="AT529" s="226" t="s">
        <v>211</v>
      </c>
      <c r="AU529" s="226" t="s">
        <v>83</v>
      </c>
      <c r="AY529" s="19" t="s">
        <v>209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9" t="s">
        <v>81</v>
      </c>
      <c r="BK529" s="227">
        <f>ROUND(I529*H529,2)</f>
        <v>0</v>
      </c>
      <c r="BL529" s="19" t="s">
        <v>310</v>
      </c>
      <c r="BM529" s="226" t="s">
        <v>829</v>
      </c>
    </row>
    <row r="530" spans="1:47" s="2" customFormat="1" ht="12">
      <c r="A530" s="40"/>
      <c r="B530" s="41"/>
      <c r="C530" s="42"/>
      <c r="D530" s="228" t="s">
        <v>222</v>
      </c>
      <c r="E530" s="42"/>
      <c r="F530" s="229" t="s">
        <v>830</v>
      </c>
      <c r="G530" s="42"/>
      <c r="H530" s="42"/>
      <c r="I530" s="230"/>
      <c r="J530" s="42"/>
      <c r="K530" s="42"/>
      <c r="L530" s="46"/>
      <c r="M530" s="231"/>
      <c r="N530" s="232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222</v>
      </c>
      <c r="AU530" s="19" t="s">
        <v>83</v>
      </c>
    </row>
    <row r="531" spans="1:51" s="13" customFormat="1" ht="12">
      <c r="A531" s="13"/>
      <c r="B531" s="233"/>
      <c r="C531" s="234"/>
      <c r="D531" s="235" t="s">
        <v>224</v>
      </c>
      <c r="E531" s="236" t="s">
        <v>19</v>
      </c>
      <c r="F531" s="237" t="s">
        <v>831</v>
      </c>
      <c r="G531" s="234"/>
      <c r="H531" s="236" t="s">
        <v>19</v>
      </c>
      <c r="I531" s="238"/>
      <c r="J531" s="234"/>
      <c r="K531" s="234"/>
      <c r="L531" s="239"/>
      <c r="M531" s="240"/>
      <c r="N531" s="241"/>
      <c r="O531" s="241"/>
      <c r="P531" s="241"/>
      <c r="Q531" s="241"/>
      <c r="R531" s="241"/>
      <c r="S531" s="241"/>
      <c r="T531" s="24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3" t="s">
        <v>224</v>
      </c>
      <c r="AU531" s="243" t="s">
        <v>83</v>
      </c>
      <c r="AV531" s="13" t="s">
        <v>81</v>
      </c>
      <c r="AW531" s="13" t="s">
        <v>35</v>
      </c>
      <c r="AX531" s="13" t="s">
        <v>74</v>
      </c>
      <c r="AY531" s="243" t="s">
        <v>209</v>
      </c>
    </row>
    <row r="532" spans="1:51" s="14" customFormat="1" ht="12">
      <c r="A532" s="14"/>
      <c r="B532" s="244"/>
      <c r="C532" s="245"/>
      <c r="D532" s="235" t="s">
        <v>224</v>
      </c>
      <c r="E532" s="246" t="s">
        <v>19</v>
      </c>
      <c r="F532" s="247" t="s">
        <v>832</v>
      </c>
      <c r="G532" s="245"/>
      <c r="H532" s="248">
        <v>12.8</v>
      </c>
      <c r="I532" s="249"/>
      <c r="J532" s="245"/>
      <c r="K532" s="245"/>
      <c r="L532" s="250"/>
      <c r="M532" s="251"/>
      <c r="N532" s="252"/>
      <c r="O532" s="252"/>
      <c r="P532" s="252"/>
      <c r="Q532" s="252"/>
      <c r="R532" s="252"/>
      <c r="S532" s="252"/>
      <c r="T532" s="25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4" t="s">
        <v>224</v>
      </c>
      <c r="AU532" s="254" t="s">
        <v>83</v>
      </c>
      <c r="AV532" s="14" t="s">
        <v>83</v>
      </c>
      <c r="AW532" s="14" t="s">
        <v>35</v>
      </c>
      <c r="AX532" s="14" t="s">
        <v>74</v>
      </c>
      <c r="AY532" s="254" t="s">
        <v>209</v>
      </c>
    </row>
    <row r="533" spans="1:51" s="15" customFormat="1" ht="12">
      <c r="A533" s="15"/>
      <c r="B533" s="255"/>
      <c r="C533" s="256"/>
      <c r="D533" s="235" t="s">
        <v>224</v>
      </c>
      <c r="E533" s="257" t="s">
        <v>19</v>
      </c>
      <c r="F533" s="258" t="s">
        <v>226</v>
      </c>
      <c r="G533" s="256"/>
      <c r="H533" s="259">
        <v>12.8</v>
      </c>
      <c r="I533" s="260"/>
      <c r="J533" s="256"/>
      <c r="K533" s="256"/>
      <c r="L533" s="261"/>
      <c r="M533" s="262"/>
      <c r="N533" s="263"/>
      <c r="O533" s="263"/>
      <c r="P533" s="263"/>
      <c r="Q533" s="263"/>
      <c r="R533" s="263"/>
      <c r="S533" s="263"/>
      <c r="T533" s="264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5" t="s">
        <v>224</v>
      </c>
      <c r="AU533" s="265" t="s">
        <v>83</v>
      </c>
      <c r="AV533" s="15" t="s">
        <v>215</v>
      </c>
      <c r="AW533" s="15" t="s">
        <v>35</v>
      </c>
      <c r="AX533" s="15" t="s">
        <v>81</v>
      </c>
      <c r="AY533" s="265" t="s">
        <v>209</v>
      </c>
    </row>
    <row r="534" spans="1:65" s="2" customFormat="1" ht="33" customHeight="1">
      <c r="A534" s="40"/>
      <c r="B534" s="41"/>
      <c r="C534" s="215" t="s">
        <v>833</v>
      </c>
      <c r="D534" s="215" t="s">
        <v>211</v>
      </c>
      <c r="E534" s="216" t="s">
        <v>834</v>
      </c>
      <c r="F534" s="217" t="s">
        <v>835</v>
      </c>
      <c r="G534" s="218" t="s">
        <v>102</v>
      </c>
      <c r="H534" s="219">
        <v>13.578</v>
      </c>
      <c r="I534" s="220"/>
      <c r="J534" s="221">
        <f>ROUND(I534*H534,2)</f>
        <v>0</v>
      </c>
      <c r="K534" s="217" t="s">
        <v>220</v>
      </c>
      <c r="L534" s="46"/>
      <c r="M534" s="222" t="s">
        <v>19</v>
      </c>
      <c r="N534" s="223" t="s">
        <v>45</v>
      </c>
      <c r="O534" s="86"/>
      <c r="P534" s="224">
        <f>O534*H534</f>
        <v>0</v>
      </c>
      <c r="Q534" s="224">
        <v>0.0007</v>
      </c>
      <c r="R534" s="224">
        <f>Q534*H534</f>
        <v>0.0095046</v>
      </c>
      <c r="S534" s="224">
        <v>0</v>
      </c>
      <c r="T534" s="225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6" t="s">
        <v>310</v>
      </c>
      <c r="AT534" s="226" t="s">
        <v>211</v>
      </c>
      <c r="AU534" s="226" t="s">
        <v>83</v>
      </c>
      <c r="AY534" s="19" t="s">
        <v>209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9" t="s">
        <v>81</v>
      </c>
      <c r="BK534" s="227">
        <f>ROUND(I534*H534,2)</f>
        <v>0</v>
      </c>
      <c r="BL534" s="19" t="s">
        <v>310</v>
      </c>
      <c r="BM534" s="226" t="s">
        <v>836</v>
      </c>
    </row>
    <row r="535" spans="1:47" s="2" customFormat="1" ht="12">
      <c r="A535" s="40"/>
      <c r="B535" s="41"/>
      <c r="C535" s="42"/>
      <c r="D535" s="228" t="s">
        <v>222</v>
      </c>
      <c r="E535" s="42"/>
      <c r="F535" s="229" t="s">
        <v>837</v>
      </c>
      <c r="G535" s="42"/>
      <c r="H535" s="42"/>
      <c r="I535" s="230"/>
      <c r="J535" s="42"/>
      <c r="K535" s="42"/>
      <c r="L535" s="46"/>
      <c r="M535" s="231"/>
      <c r="N535" s="232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222</v>
      </c>
      <c r="AU535" s="19" t="s">
        <v>83</v>
      </c>
    </row>
    <row r="536" spans="1:51" s="14" customFormat="1" ht="12">
      <c r="A536" s="14"/>
      <c r="B536" s="244"/>
      <c r="C536" s="245"/>
      <c r="D536" s="235" t="s">
        <v>224</v>
      </c>
      <c r="E536" s="246" t="s">
        <v>19</v>
      </c>
      <c r="F536" s="247" t="s">
        <v>133</v>
      </c>
      <c r="G536" s="245"/>
      <c r="H536" s="248">
        <v>13.578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4" t="s">
        <v>224</v>
      </c>
      <c r="AU536" s="254" t="s">
        <v>83</v>
      </c>
      <c r="AV536" s="14" t="s">
        <v>83</v>
      </c>
      <c r="AW536" s="14" t="s">
        <v>35</v>
      </c>
      <c r="AX536" s="14" t="s">
        <v>74</v>
      </c>
      <c r="AY536" s="254" t="s">
        <v>209</v>
      </c>
    </row>
    <row r="537" spans="1:51" s="15" customFormat="1" ht="12">
      <c r="A537" s="15"/>
      <c r="B537" s="255"/>
      <c r="C537" s="256"/>
      <c r="D537" s="235" t="s">
        <v>224</v>
      </c>
      <c r="E537" s="257" t="s">
        <v>19</v>
      </c>
      <c r="F537" s="258" t="s">
        <v>226</v>
      </c>
      <c r="G537" s="256"/>
      <c r="H537" s="259">
        <v>13.578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5" t="s">
        <v>224</v>
      </c>
      <c r="AU537" s="265" t="s">
        <v>83</v>
      </c>
      <c r="AV537" s="15" t="s">
        <v>215</v>
      </c>
      <c r="AW537" s="15" t="s">
        <v>35</v>
      </c>
      <c r="AX537" s="15" t="s">
        <v>81</v>
      </c>
      <c r="AY537" s="265" t="s">
        <v>209</v>
      </c>
    </row>
    <row r="538" spans="1:65" s="2" customFormat="1" ht="33" customHeight="1">
      <c r="A538" s="40"/>
      <c r="B538" s="41"/>
      <c r="C538" s="215" t="s">
        <v>838</v>
      </c>
      <c r="D538" s="215" t="s">
        <v>211</v>
      </c>
      <c r="E538" s="216" t="s">
        <v>839</v>
      </c>
      <c r="F538" s="217" t="s">
        <v>840</v>
      </c>
      <c r="G538" s="218" t="s">
        <v>841</v>
      </c>
      <c r="H538" s="219">
        <v>18</v>
      </c>
      <c r="I538" s="220"/>
      <c r="J538" s="221">
        <f>ROUND(I538*H538,2)</f>
        <v>0</v>
      </c>
      <c r="K538" s="217" t="s">
        <v>19</v>
      </c>
      <c r="L538" s="46"/>
      <c r="M538" s="222" t="s">
        <v>19</v>
      </c>
      <c r="N538" s="223" t="s">
        <v>45</v>
      </c>
      <c r="O538" s="86"/>
      <c r="P538" s="224">
        <f>O538*H538</f>
        <v>0</v>
      </c>
      <c r="Q538" s="224">
        <v>1E-05</v>
      </c>
      <c r="R538" s="224">
        <f>Q538*H538</f>
        <v>0.00018</v>
      </c>
      <c r="S538" s="224">
        <v>0</v>
      </c>
      <c r="T538" s="225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6" t="s">
        <v>310</v>
      </c>
      <c r="AT538" s="226" t="s">
        <v>211</v>
      </c>
      <c r="AU538" s="226" t="s">
        <v>83</v>
      </c>
      <c r="AY538" s="19" t="s">
        <v>209</v>
      </c>
      <c r="BE538" s="227">
        <f>IF(N538="základní",J538,0)</f>
        <v>0</v>
      </c>
      <c r="BF538" s="227">
        <f>IF(N538="snížená",J538,0)</f>
        <v>0</v>
      </c>
      <c r="BG538" s="227">
        <f>IF(N538="zákl. přenesená",J538,0)</f>
        <v>0</v>
      </c>
      <c r="BH538" s="227">
        <f>IF(N538="sníž. přenesená",J538,0)</f>
        <v>0</v>
      </c>
      <c r="BI538" s="227">
        <f>IF(N538="nulová",J538,0)</f>
        <v>0</v>
      </c>
      <c r="BJ538" s="19" t="s">
        <v>81</v>
      </c>
      <c r="BK538" s="227">
        <f>ROUND(I538*H538,2)</f>
        <v>0</v>
      </c>
      <c r="BL538" s="19" t="s">
        <v>310</v>
      </c>
      <c r="BM538" s="226" t="s">
        <v>842</v>
      </c>
    </row>
    <row r="539" spans="1:51" s="14" customFormat="1" ht="12">
      <c r="A539" s="14"/>
      <c r="B539" s="244"/>
      <c r="C539" s="245"/>
      <c r="D539" s="235" t="s">
        <v>224</v>
      </c>
      <c r="E539" s="246" t="s">
        <v>19</v>
      </c>
      <c r="F539" s="247" t="s">
        <v>328</v>
      </c>
      <c r="G539" s="245"/>
      <c r="H539" s="248">
        <v>18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224</v>
      </c>
      <c r="AU539" s="254" t="s">
        <v>83</v>
      </c>
      <c r="AV539" s="14" t="s">
        <v>83</v>
      </c>
      <c r="AW539" s="14" t="s">
        <v>35</v>
      </c>
      <c r="AX539" s="14" t="s">
        <v>74</v>
      </c>
      <c r="AY539" s="254" t="s">
        <v>209</v>
      </c>
    </row>
    <row r="540" spans="1:51" s="15" customFormat="1" ht="12">
      <c r="A540" s="15"/>
      <c r="B540" s="255"/>
      <c r="C540" s="256"/>
      <c r="D540" s="235" t="s">
        <v>224</v>
      </c>
      <c r="E540" s="257" t="s">
        <v>19</v>
      </c>
      <c r="F540" s="258" t="s">
        <v>226</v>
      </c>
      <c r="G540" s="256"/>
      <c r="H540" s="259">
        <v>18</v>
      </c>
      <c r="I540" s="260"/>
      <c r="J540" s="256"/>
      <c r="K540" s="256"/>
      <c r="L540" s="261"/>
      <c r="M540" s="262"/>
      <c r="N540" s="263"/>
      <c r="O540" s="263"/>
      <c r="P540" s="263"/>
      <c r="Q540" s="263"/>
      <c r="R540" s="263"/>
      <c r="S540" s="263"/>
      <c r="T540" s="264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5" t="s">
        <v>224</v>
      </c>
      <c r="AU540" s="265" t="s">
        <v>83</v>
      </c>
      <c r="AV540" s="15" t="s">
        <v>215</v>
      </c>
      <c r="AW540" s="15" t="s">
        <v>35</v>
      </c>
      <c r="AX540" s="15" t="s">
        <v>81</v>
      </c>
      <c r="AY540" s="265" t="s">
        <v>209</v>
      </c>
    </row>
    <row r="541" spans="1:65" s="2" customFormat="1" ht="44.25" customHeight="1">
      <c r="A541" s="40"/>
      <c r="B541" s="41"/>
      <c r="C541" s="215" t="s">
        <v>843</v>
      </c>
      <c r="D541" s="215" t="s">
        <v>211</v>
      </c>
      <c r="E541" s="216" t="s">
        <v>844</v>
      </c>
      <c r="F541" s="217" t="s">
        <v>845</v>
      </c>
      <c r="G541" s="218" t="s">
        <v>343</v>
      </c>
      <c r="H541" s="219">
        <v>0.652</v>
      </c>
      <c r="I541" s="220"/>
      <c r="J541" s="221">
        <f>ROUND(I541*H541,2)</f>
        <v>0</v>
      </c>
      <c r="K541" s="217" t="s">
        <v>220</v>
      </c>
      <c r="L541" s="46"/>
      <c r="M541" s="222" t="s">
        <v>19</v>
      </c>
      <c r="N541" s="223" t="s">
        <v>45</v>
      </c>
      <c r="O541" s="86"/>
      <c r="P541" s="224">
        <f>O541*H541</f>
        <v>0</v>
      </c>
      <c r="Q541" s="224">
        <v>0</v>
      </c>
      <c r="R541" s="224">
        <f>Q541*H541</f>
        <v>0</v>
      </c>
      <c r="S541" s="224">
        <v>0</v>
      </c>
      <c r="T541" s="225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6" t="s">
        <v>310</v>
      </c>
      <c r="AT541" s="226" t="s">
        <v>211</v>
      </c>
      <c r="AU541" s="226" t="s">
        <v>83</v>
      </c>
      <c r="AY541" s="19" t="s">
        <v>209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9" t="s">
        <v>81</v>
      </c>
      <c r="BK541" s="227">
        <f>ROUND(I541*H541,2)</f>
        <v>0</v>
      </c>
      <c r="BL541" s="19" t="s">
        <v>310</v>
      </c>
      <c r="BM541" s="226" t="s">
        <v>846</v>
      </c>
    </row>
    <row r="542" spans="1:47" s="2" customFormat="1" ht="12">
      <c r="A542" s="40"/>
      <c r="B542" s="41"/>
      <c r="C542" s="42"/>
      <c r="D542" s="228" t="s">
        <v>222</v>
      </c>
      <c r="E542" s="42"/>
      <c r="F542" s="229" t="s">
        <v>847</v>
      </c>
      <c r="G542" s="42"/>
      <c r="H542" s="42"/>
      <c r="I542" s="230"/>
      <c r="J542" s="42"/>
      <c r="K542" s="42"/>
      <c r="L542" s="46"/>
      <c r="M542" s="231"/>
      <c r="N542" s="232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222</v>
      </c>
      <c r="AU542" s="19" t="s">
        <v>83</v>
      </c>
    </row>
    <row r="543" spans="1:63" s="12" customFormat="1" ht="22.8" customHeight="1">
      <c r="A543" s="12"/>
      <c r="B543" s="199"/>
      <c r="C543" s="200"/>
      <c r="D543" s="201" t="s">
        <v>73</v>
      </c>
      <c r="E543" s="213" t="s">
        <v>848</v>
      </c>
      <c r="F543" s="213" t="s">
        <v>849</v>
      </c>
      <c r="G543" s="200"/>
      <c r="H543" s="200"/>
      <c r="I543" s="203"/>
      <c r="J543" s="214">
        <f>BK543</f>
        <v>0</v>
      </c>
      <c r="K543" s="200"/>
      <c r="L543" s="205"/>
      <c r="M543" s="206"/>
      <c r="N543" s="207"/>
      <c r="O543" s="207"/>
      <c r="P543" s="208">
        <f>SUM(P544:P558)</f>
        <v>0</v>
      </c>
      <c r="Q543" s="207"/>
      <c r="R543" s="208">
        <f>SUM(R544:R558)</f>
        <v>0.006540500000000001</v>
      </c>
      <c r="S543" s="207"/>
      <c r="T543" s="209">
        <f>SUM(T544:T558)</f>
        <v>0.0086005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10" t="s">
        <v>83</v>
      </c>
      <c r="AT543" s="211" t="s">
        <v>73</v>
      </c>
      <c r="AU543" s="211" t="s">
        <v>81</v>
      </c>
      <c r="AY543" s="210" t="s">
        <v>209</v>
      </c>
      <c r="BK543" s="212">
        <f>SUM(BK544:BK558)</f>
        <v>0</v>
      </c>
    </row>
    <row r="544" spans="1:65" s="2" customFormat="1" ht="24.15" customHeight="1">
      <c r="A544" s="40"/>
      <c r="B544" s="41"/>
      <c r="C544" s="215" t="s">
        <v>850</v>
      </c>
      <c r="D544" s="215" t="s">
        <v>211</v>
      </c>
      <c r="E544" s="216" t="s">
        <v>851</v>
      </c>
      <c r="F544" s="217" t="s">
        <v>852</v>
      </c>
      <c r="G544" s="218" t="s">
        <v>97</v>
      </c>
      <c r="H544" s="219">
        <v>5.15</v>
      </c>
      <c r="I544" s="220"/>
      <c r="J544" s="221">
        <f>ROUND(I544*H544,2)</f>
        <v>0</v>
      </c>
      <c r="K544" s="217" t="s">
        <v>220</v>
      </c>
      <c r="L544" s="46"/>
      <c r="M544" s="222" t="s">
        <v>19</v>
      </c>
      <c r="N544" s="223" t="s">
        <v>45</v>
      </c>
      <c r="O544" s="86"/>
      <c r="P544" s="224">
        <f>O544*H544</f>
        <v>0</v>
      </c>
      <c r="Q544" s="224">
        <v>0</v>
      </c>
      <c r="R544" s="224">
        <f>Q544*H544</f>
        <v>0</v>
      </c>
      <c r="S544" s="224">
        <v>0.00167</v>
      </c>
      <c r="T544" s="225">
        <f>S544*H544</f>
        <v>0.0086005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6" t="s">
        <v>310</v>
      </c>
      <c r="AT544" s="226" t="s">
        <v>211</v>
      </c>
      <c r="AU544" s="226" t="s">
        <v>83</v>
      </c>
      <c r="AY544" s="19" t="s">
        <v>209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9" t="s">
        <v>81</v>
      </c>
      <c r="BK544" s="227">
        <f>ROUND(I544*H544,2)</f>
        <v>0</v>
      </c>
      <c r="BL544" s="19" t="s">
        <v>310</v>
      </c>
      <c r="BM544" s="226" t="s">
        <v>853</v>
      </c>
    </row>
    <row r="545" spans="1:47" s="2" customFormat="1" ht="12">
      <c r="A545" s="40"/>
      <c r="B545" s="41"/>
      <c r="C545" s="42"/>
      <c r="D545" s="228" t="s">
        <v>222</v>
      </c>
      <c r="E545" s="42"/>
      <c r="F545" s="229" t="s">
        <v>854</v>
      </c>
      <c r="G545" s="42"/>
      <c r="H545" s="42"/>
      <c r="I545" s="230"/>
      <c r="J545" s="42"/>
      <c r="K545" s="42"/>
      <c r="L545" s="46"/>
      <c r="M545" s="231"/>
      <c r="N545" s="232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222</v>
      </c>
      <c r="AU545" s="19" t="s">
        <v>83</v>
      </c>
    </row>
    <row r="546" spans="1:51" s="14" customFormat="1" ht="12">
      <c r="A546" s="14"/>
      <c r="B546" s="244"/>
      <c r="C546" s="245"/>
      <c r="D546" s="235" t="s">
        <v>224</v>
      </c>
      <c r="E546" s="246" t="s">
        <v>19</v>
      </c>
      <c r="F546" s="247" t="s">
        <v>855</v>
      </c>
      <c r="G546" s="245"/>
      <c r="H546" s="248">
        <v>5.15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4" t="s">
        <v>224</v>
      </c>
      <c r="AU546" s="254" t="s">
        <v>83</v>
      </c>
      <c r="AV546" s="14" t="s">
        <v>83</v>
      </c>
      <c r="AW546" s="14" t="s">
        <v>35</v>
      </c>
      <c r="AX546" s="14" t="s">
        <v>74</v>
      </c>
      <c r="AY546" s="254" t="s">
        <v>209</v>
      </c>
    </row>
    <row r="547" spans="1:51" s="15" customFormat="1" ht="12">
      <c r="A547" s="15"/>
      <c r="B547" s="255"/>
      <c r="C547" s="256"/>
      <c r="D547" s="235" t="s">
        <v>224</v>
      </c>
      <c r="E547" s="257" t="s">
        <v>19</v>
      </c>
      <c r="F547" s="258" t="s">
        <v>226</v>
      </c>
      <c r="G547" s="256"/>
      <c r="H547" s="259">
        <v>5.15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5" t="s">
        <v>224</v>
      </c>
      <c r="AU547" s="265" t="s">
        <v>83</v>
      </c>
      <c r="AV547" s="15" t="s">
        <v>215</v>
      </c>
      <c r="AW547" s="15" t="s">
        <v>35</v>
      </c>
      <c r="AX547" s="15" t="s">
        <v>81</v>
      </c>
      <c r="AY547" s="265" t="s">
        <v>209</v>
      </c>
    </row>
    <row r="548" spans="1:65" s="2" customFormat="1" ht="33" customHeight="1">
      <c r="A548" s="40"/>
      <c r="B548" s="41"/>
      <c r="C548" s="215" t="s">
        <v>856</v>
      </c>
      <c r="D548" s="215" t="s">
        <v>211</v>
      </c>
      <c r="E548" s="216" t="s">
        <v>857</v>
      </c>
      <c r="F548" s="217" t="s">
        <v>858</v>
      </c>
      <c r="G548" s="218" t="s">
        <v>97</v>
      </c>
      <c r="H548" s="219">
        <v>5.15</v>
      </c>
      <c r="I548" s="220"/>
      <c r="J548" s="221">
        <f>ROUND(I548*H548,2)</f>
        <v>0</v>
      </c>
      <c r="K548" s="217" t="s">
        <v>220</v>
      </c>
      <c r="L548" s="46"/>
      <c r="M548" s="222" t="s">
        <v>19</v>
      </c>
      <c r="N548" s="223" t="s">
        <v>45</v>
      </c>
      <c r="O548" s="86"/>
      <c r="P548" s="224">
        <f>O548*H548</f>
        <v>0</v>
      </c>
      <c r="Q548" s="224">
        <v>0.00127</v>
      </c>
      <c r="R548" s="224">
        <f>Q548*H548</f>
        <v>0.006540500000000001</v>
      </c>
      <c r="S548" s="224">
        <v>0</v>
      </c>
      <c r="T548" s="225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6" t="s">
        <v>310</v>
      </c>
      <c r="AT548" s="226" t="s">
        <v>211</v>
      </c>
      <c r="AU548" s="226" t="s">
        <v>83</v>
      </c>
      <c r="AY548" s="19" t="s">
        <v>209</v>
      </c>
      <c r="BE548" s="227">
        <f>IF(N548="základní",J548,0)</f>
        <v>0</v>
      </c>
      <c r="BF548" s="227">
        <f>IF(N548="snížená",J548,0)</f>
        <v>0</v>
      </c>
      <c r="BG548" s="227">
        <f>IF(N548="zákl. přenesená",J548,0)</f>
        <v>0</v>
      </c>
      <c r="BH548" s="227">
        <f>IF(N548="sníž. přenesená",J548,0)</f>
        <v>0</v>
      </c>
      <c r="BI548" s="227">
        <f>IF(N548="nulová",J548,0)</f>
        <v>0</v>
      </c>
      <c r="BJ548" s="19" t="s">
        <v>81</v>
      </c>
      <c r="BK548" s="227">
        <f>ROUND(I548*H548,2)</f>
        <v>0</v>
      </c>
      <c r="BL548" s="19" t="s">
        <v>310</v>
      </c>
      <c r="BM548" s="226" t="s">
        <v>859</v>
      </c>
    </row>
    <row r="549" spans="1:47" s="2" customFormat="1" ht="12">
      <c r="A549" s="40"/>
      <c r="B549" s="41"/>
      <c r="C549" s="42"/>
      <c r="D549" s="228" t="s">
        <v>222</v>
      </c>
      <c r="E549" s="42"/>
      <c r="F549" s="229" t="s">
        <v>860</v>
      </c>
      <c r="G549" s="42"/>
      <c r="H549" s="42"/>
      <c r="I549" s="230"/>
      <c r="J549" s="42"/>
      <c r="K549" s="42"/>
      <c r="L549" s="46"/>
      <c r="M549" s="231"/>
      <c r="N549" s="232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222</v>
      </c>
      <c r="AU549" s="19" t="s">
        <v>83</v>
      </c>
    </row>
    <row r="550" spans="1:51" s="14" customFormat="1" ht="12">
      <c r="A550" s="14"/>
      <c r="B550" s="244"/>
      <c r="C550" s="245"/>
      <c r="D550" s="235" t="s">
        <v>224</v>
      </c>
      <c r="E550" s="246" t="s">
        <v>19</v>
      </c>
      <c r="F550" s="247" t="s">
        <v>861</v>
      </c>
      <c r="G550" s="245"/>
      <c r="H550" s="248">
        <v>3.3</v>
      </c>
      <c r="I550" s="249"/>
      <c r="J550" s="245"/>
      <c r="K550" s="245"/>
      <c r="L550" s="250"/>
      <c r="M550" s="251"/>
      <c r="N550" s="252"/>
      <c r="O550" s="252"/>
      <c r="P550" s="252"/>
      <c r="Q550" s="252"/>
      <c r="R550" s="252"/>
      <c r="S550" s="252"/>
      <c r="T550" s="25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4" t="s">
        <v>224</v>
      </c>
      <c r="AU550" s="254" t="s">
        <v>83</v>
      </c>
      <c r="AV550" s="14" t="s">
        <v>83</v>
      </c>
      <c r="AW550" s="14" t="s">
        <v>35</v>
      </c>
      <c r="AX550" s="14" t="s">
        <v>74</v>
      </c>
      <c r="AY550" s="254" t="s">
        <v>209</v>
      </c>
    </row>
    <row r="551" spans="1:51" s="14" customFormat="1" ht="12">
      <c r="A551" s="14"/>
      <c r="B551" s="244"/>
      <c r="C551" s="245"/>
      <c r="D551" s="235" t="s">
        <v>224</v>
      </c>
      <c r="E551" s="246" t="s">
        <v>19</v>
      </c>
      <c r="F551" s="247" t="s">
        <v>862</v>
      </c>
      <c r="G551" s="245"/>
      <c r="H551" s="248">
        <v>1.85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4" t="s">
        <v>224</v>
      </c>
      <c r="AU551" s="254" t="s">
        <v>83</v>
      </c>
      <c r="AV551" s="14" t="s">
        <v>83</v>
      </c>
      <c r="AW551" s="14" t="s">
        <v>35</v>
      </c>
      <c r="AX551" s="14" t="s">
        <v>74</v>
      </c>
      <c r="AY551" s="254" t="s">
        <v>209</v>
      </c>
    </row>
    <row r="552" spans="1:51" s="15" customFormat="1" ht="12">
      <c r="A552" s="15"/>
      <c r="B552" s="255"/>
      <c r="C552" s="256"/>
      <c r="D552" s="235" t="s">
        <v>224</v>
      </c>
      <c r="E552" s="257" t="s">
        <v>19</v>
      </c>
      <c r="F552" s="258" t="s">
        <v>226</v>
      </c>
      <c r="G552" s="256"/>
      <c r="H552" s="259">
        <v>5.15</v>
      </c>
      <c r="I552" s="260"/>
      <c r="J552" s="256"/>
      <c r="K552" s="256"/>
      <c r="L552" s="261"/>
      <c r="M552" s="262"/>
      <c r="N552" s="263"/>
      <c r="O552" s="263"/>
      <c r="P552" s="263"/>
      <c r="Q552" s="263"/>
      <c r="R552" s="263"/>
      <c r="S552" s="263"/>
      <c r="T552" s="264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5" t="s">
        <v>224</v>
      </c>
      <c r="AU552" s="265" t="s">
        <v>83</v>
      </c>
      <c r="AV552" s="15" t="s">
        <v>215</v>
      </c>
      <c r="AW552" s="15" t="s">
        <v>35</v>
      </c>
      <c r="AX552" s="15" t="s">
        <v>81</v>
      </c>
      <c r="AY552" s="265" t="s">
        <v>209</v>
      </c>
    </row>
    <row r="553" spans="1:65" s="2" customFormat="1" ht="49.05" customHeight="1">
      <c r="A553" s="40"/>
      <c r="B553" s="41"/>
      <c r="C553" s="215" t="s">
        <v>863</v>
      </c>
      <c r="D553" s="215" t="s">
        <v>211</v>
      </c>
      <c r="E553" s="216" t="s">
        <v>864</v>
      </c>
      <c r="F553" s="217" t="s">
        <v>865</v>
      </c>
      <c r="G553" s="218" t="s">
        <v>214</v>
      </c>
      <c r="H553" s="219">
        <v>6</v>
      </c>
      <c r="I553" s="220"/>
      <c r="J553" s="221">
        <f>ROUND(I553*H553,2)</f>
        <v>0</v>
      </c>
      <c r="K553" s="217" t="s">
        <v>220</v>
      </c>
      <c r="L553" s="46"/>
      <c r="M553" s="222" t="s">
        <v>19</v>
      </c>
      <c r="N553" s="223" t="s">
        <v>45</v>
      </c>
      <c r="O553" s="86"/>
      <c r="P553" s="224">
        <f>O553*H553</f>
        <v>0</v>
      </c>
      <c r="Q553" s="224">
        <v>0</v>
      </c>
      <c r="R553" s="224">
        <f>Q553*H553</f>
        <v>0</v>
      </c>
      <c r="S553" s="224">
        <v>0</v>
      </c>
      <c r="T553" s="22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6" t="s">
        <v>310</v>
      </c>
      <c r="AT553" s="226" t="s">
        <v>211</v>
      </c>
      <c r="AU553" s="226" t="s">
        <v>83</v>
      </c>
      <c r="AY553" s="19" t="s">
        <v>209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9" t="s">
        <v>81</v>
      </c>
      <c r="BK553" s="227">
        <f>ROUND(I553*H553,2)</f>
        <v>0</v>
      </c>
      <c r="BL553" s="19" t="s">
        <v>310</v>
      </c>
      <c r="BM553" s="226" t="s">
        <v>866</v>
      </c>
    </row>
    <row r="554" spans="1:47" s="2" customFormat="1" ht="12">
      <c r="A554" s="40"/>
      <c r="B554" s="41"/>
      <c r="C554" s="42"/>
      <c r="D554" s="228" t="s">
        <v>222</v>
      </c>
      <c r="E554" s="42"/>
      <c r="F554" s="229" t="s">
        <v>867</v>
      </c>
      <c r="G554" s="42"/>
      <c r="H554" s="42"/>
      <c r="I554" s="230"/>
      <c r="J554" s="42"/>
      <c r="K554" s="42"/>
      <c r="L554" s="46"/>
      <c r="M554" s="231"/>
      <c r="N554" s="232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222</v>
      </c>
      <c r="AU554" s="19" t="s">
        <v>83</v>
      </c>
    </row>
    <row r="555" spans="1:51" s="14" customFormat="1" ht="12">
      <c r="A555" s="14"/>
      <c r="B555" s="244"/>
      <c r="C555" s="245"/>
      <c r="D555" s="235" t="s">
        <v>224</v>
      </c>
      <c r="E555" s="246" t="s">
        <v>19</v>
      </c>
      <c r="F555" s="247" t="s">
        <v>232</v>
      </c>
      <c r="G555" s="245"/>
      <c r="H555" s="248">
        <v>6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4" t="s">
        <v>224</v>
      </c>
      <c r="AU555" s="254" t="s">
        <v>83</v>
      </c>
      <c r="AV555" s="14" t="s">
        <v>83</v>
      </c>
      <c r="AW555" s="14" t="s">
        <v>35</v>
      </c>
      <c r="AX555" s="14" t="s">
        <v>74</v>
      </c>
      <c r="AY555" s="254" t="s">
        <v>209</v>
      </c>
    </row>
    <row r="556" spans="1:51" s="15" customFormat="1" ht="12">
      <c r="A556" s="15"/>
      <c r="B556" s="255"/>
      <c r="C556" s="256"/>
      <c r="D556" s="235" t="s">
        <v>224</v>
      </c>
      <c r="E556" s="257" t="s">
        <v>19</v>
      </c>
      <c r="F556" s="258" t="s">
        <v>226</v>
      </c>
      <c r="G556" s="256"/>
      <c r="H556" s="259">
        <v>6</v>
      </c>
      <c r="I556" s="260"/>
      <c r="J556" s="256"/>
      <c r="K556" s="256"/>
      <c r="L556" s="261"/>
      <c r="M556" s="262"/>
      <c r="N556" s="263"/>
      <c r="O556" s="263"/>
      <c r="P556" s="263"/>
      <c r="Q556" s="263"/>
      <c r="R556" s="263"/>
      <c r="S556" s="263"/>
      <c r="T556" s="264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5" t="s">
        <v>224</v>
      </c>
      <c r="AU556" s="265" t="s">
        <v>83</v>
      </c>
      <c r="AV556" s="15" t="s">
        <v>215</v>
      </c>
      <c r="AW556" s="15" t="s">
        <v>35</v>
      </c>
      <c r="AX556" s="15" t="s">
        <v>81</v>
      </c>
      <c r="AY556" s="265" t="s">
        <v>209</v>
      </c>
    </row>
    <row r="557" spans="1:65" s="2" customFormat="1" ht="44.25" customHeight="1">
      <c r="A557" s="40"/>
      <c r="B557" s="41"/>
      <c r="C557" s="215" t="s">
        <v>868</v>
      </c>
      <c r="D557" s="215" t="s">
        <v>211</v>
      </c>
      <c r="E557" s="216" t="s">
        <v>869</v>
      </c>
      <c r="F557" s="217" t="s">
        <v>870</v>
      </c>
      <c r="G557" s="218" t="s">
        <v>343</v>
      </c>
      <c r="H557" s="219">
        <v>0.007</v>
      </c>
      <c r="I557" s="220"/>
      <c r="J557" s="221">
        <f>ROUND(I557*H557,2)</f>
        <v>0</v>
      </c>
      <c r="K557" s="217" t="s">
        <v>220</v>
      </c>
      <c r="L557" s="46"/>
      <c r="M557" s="222" t="s">
        <v>19</v>
      </c>
      <c r="N557" s="223" t="s">
        <v>45</v>
      </c>
      <c r="O557" s="86"/>
      <c r="P557" s="224">
        <f>O557*H557</f>
        <v>0</v>
      </c>
      <c r="Q557" s="224">
        <v>0</v>
      </c>
      <c r="R557" s="224">
        <f>Q557*H557</f>
        <v>0</v>
      </c>
      <c r="S557" s="224">
        <v>0</v>
      </c>
      <c r="T557" s="225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6" t="s">
        <v>310</v>
      </c>
      <c r="AT557" s="226" t="s">
        <v>211</v>
      </c>
      <c r="AU557" s="226" t="s">
        <v>83</v>
      </c>
      <c r="AY557" s="19" t="s">
        <v>209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9" t="s">
        <v>81</v>
      </c>
      <c r="BK557" s="227">
        <f>ROUND(I557*H557,2)</f>
        <v>0</v>
      </c>
      <c r="BL557" s="19" t="s">
        <v>310</v>
      </c>
      <c r="BM557" s="226" t="s">
        <v>871</v>
      </c>
    </row>
    <row r="558" spans="1:47" s="2" customFormat="1" ht="12">
      <c r="A558" s="40"/>
      <c r="B558" s="41"/>
      <c r="C558" s="42"/>
      <c r="D558" s="228" t="s">
        <v>222</v>
      </c>
      <c r="E558" s="42"/>
      <c r="F558" s="229" t="s">
        <v>872</v>
      </c>
      <c r="G558" s="42"/>
      <c r="H558" s="42"/>
      <c r="I558" s="230"/>
      <c r="J558" s="42"/>
      <c r="K558" s="42"/>
      <c r="L558" s="46"/>
      <c r="M558" s="231"/>
      <c r="N558" s="232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222</v>
      </c>
      <c r="AU558" s="19" t="s">
        <v>83</v>
      </c>
    </row>
    <row r="559" spans="1:63" s="12" customFormat="1" ht="22.8" customHeight="1">
      <c r="A559" s="12"/>
      <c r="B559" s="199"/>
      <c r="C559" s="200"/>
      <c r="D559" s="201" t="s">
        <v>73</v>
      </c>
      <c r="E559" s="213" t="s">
        <v>873</v>
      </c>
      <c r="F559" s="213" t="s">
        <v>874</v>
      </c>
      <c r="G559" s="200"/>
      <c r="H559" s="200"/>
      <c r="I559" s="203"/>
      <c r="J559" s="214">
        <f>BK559</f>
        <v>0</v>
      </c>
      <c r="K559" s="200"/>
      <c r="L559" s="205"/>
      <c r="M559" s="206"/>
      <c r="N559" s="207"/>
      <c r="O559" s="207"/>
      <c r="P559" s="208">
        <f>SUM(P560:P656)</f>
        <v>0</v>
      </c>
      <c r="Q559" s="207"/>
      <c r="R559" s="208">
        <f>SUM(R560:R656)</f>
        <v>0.30659027</v>
      </c>
      <c r="S559" s="207"/>
      <c r="T559" s="209">
        <f>SUM(T560:T656)</f>
        <v>0.10554684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10" t="s">
        <v>83</v>
      </c>
      <c r="AT559" s="211" t="s">
        <v>73</v>
      </c>
      <c r="AU559" s="211" t="s">
        <v>81</v>
      </c>
      <c r="AY559" s="210" t="s">
        <v>209</v>
      </c>
      <c r="BK559" s="212">
        <f>SUM(BK560:BK656)</f>
        <v>0</v>
      </c>
    </row>
    <row r="560" spans="1:65" s="2" customFormat="1" ht="24.15" customHeight="1">
      <c r="A560" s="40"/>
      <c r="B560" s="41"/>
      <c r="C560" s="215" t="s">
        <v>875</v>
      </c>
      <c r="D560" s="215" t="s">
        <v>211</v>
      </c>
      <c r="E560" s="216" t="s">
        <v>876</v>
      </c>
      <c r="F560" s="217" t="s">
        <v>877</v>
      </c>
      <c r="G560" s="218" t="s">
        <v>97</v>
      </c>
      <c r="H560" s="219">
        <v>9.4</v>
      </c>
      <c r="I560" s="220"/>
      <c r="J560" s="221">
        <f>ROUND(I560*H560,2)</f>
        <v>0</v>
      </c>
      <c r="K560" s="217" t="s">
        <v>19</v>
      </c>
      <c r="L560" s="46"/>
      <c r="M560" s="222" t="s">
        <v>19</v>
      </c>
      <c r="N560" s="223" t="s">
        <v>45</v>
      </c>
      <c r="O560" s="86"/>
      <c r="P560" s="224">
        <f>O560*H560</f>
        <v>0</v>
      </c>
      <c r="Q560" s="224">
        <v>0.00093</v>
      </c>
      <c r="R560" s="224">
        <f>Q560*H560</f>
        <v>0.008742000000000002</v>
      </c>
      <c r="S560" s="224">
        <v>0</v>
      </c>
      <c r="T560" s="225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6" t="s">
        <v>310</v>
      </c>
      <c r="AT560" s="226" t="s">
        <v>211</v>
      </c>
      <c r="AU560" s="226" t="s">
        <v>83</v>
      </c>
      <c r="AY560" s="19" t="s">
        <v>209</v>
      </c>
      <c r="BE560" s="227">
        <f>IF(N560="základní",J560,0)</f>
        <v>0</v>
      </c>
      <c r="BF560" s="227">
        <f>IF(N560="snížená",J560,0)</f>
        <v>0</v>
      </c>
      <c r="BG560" s="227">
        <f>IF(N560="zákl. přenesená",J560,0)</f>
        <v>0</v>
      </c>
      <c r="BH560" s="227">
        <f>IF(N560="sníž. přenesená",J560,0)</f>
        <v>0</v>
      </c>
      <c r="BI560" s="227">
        <f>IF(N560="nulová",J560,0)</f>
        <v>0</v>
      </c>
      <c r="BJ560" s="19" t="s">
        <v>81</v>
      </c>
      <c r="BK560" s="227">
        <f>ROUND(I560*H560,2)</f>
        <v>0</v>
      </c>
      <c r="BL560" s="19" t="s">
        <v>310</v>
      </c>
      <c r="BM560" s="226" t="s">
        <v>878</v>
      </c>
    </row>
    <row r="561" spans="1:51" s="14" customFormat="1" ht="12">
      <c r="A561" s="14"/>
      <c r="B561" s="244"/>
      <c r="C561" s="245"/>
      <c r="D561" s="235" t="s">
        <v>224</v>
      </c>
      <c r="E561" s="246" t="s">
        <v>19</v>
      </c>
      <c r="F561" s="247" t="s">
        <v>879</v>
      </c>
      <c r="G561" s="245"/>
      <c r="H561" s="248">
        <v>9.4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4" t="s">
        <v>224</v>
      </c>
      <c r="AU561" s="254" t="s">
        <v>83</v>
      </c>
      <c r="AV561" s="14" t="s">
        <v>83</v>
      </c>
      <c r="AW561" s="14" t="s">
        <v>35</v>
      </c>
      <c r="AX561" s="14" t="s">
        <v>74</v>
      </c>
      <c r="AY561" s="254" t="s">
        <v>209</v>
      </c>
    </row>
    <row r="562" spans="1:51" s="15" customFormat="1" ht="12">
      <c r="A562" s="15"/>
      <c r="B562" s="255"/>
      <c r="C562" s="256"/>
      <c r="D562" s="235" t="s">
        <v>224</v>
      </c>
      <c r="E562" s="257" t="s">
        <v>134</v>
      </c>
      <c r="F562" s="258" t="s">
        <v>226</v>
      </c>
      <c r="G562" s="256"/>
      <c r="H562" s="259">
        <v>9.4</v>
      </c>
      <c r="I562" s="260"/>
      <c r="J562" s="256"/>
      <c r="K562" s="256"/>
      <c r="L562" s="261"/>
      <c r="M562" s="262"/>
      <c r="N562" s="263"/>
      <c r="O562" s="263"/>
      <c r="P562" s="263"/>
      <c r="Q562" s="263"/>
      <c r="R562" s="263"/>
      <c r="S562" s="263"/>
      <c r="T562" s="264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5" t="s">
        <v>224</v>
      </c>
      <c r="AU562" s="265" t="s">
        <v>83</v>
      </c>
      <c r="AV562" s="15" t="s">
        <v>215</v>
      </c>
      <c r="AW562" s="15" t="s">
        <v>35</v>
      </c>
      <c r="AX562" s="15" t="s">
        <v>81</v>
      </c>
      <c r="AY562" s="265" t="s">
        <v>209</v>
      </c>
    </row>
    <row r="563" spans="1:65" s="2" customFormat="1" ht="21.75" customHeight="1">
      <c r="A563" s="40"/>
      <c r="B563" s="41"/>
      <c r="C563" s="266" t="s">
        <v>880</v>
      </c>
      <c r="D563" s="266" t="s">
        <v>375</v>
      </c>
      <c r="E563" s="267" t="s">
        <v>881</v>
      </c>
      <c r="F563" s="268" t="s">
        <v>882</v>
      </c>
      <c r="G563" s="269" t="s">
        <v>102</v>
      </c>
      <c r="H563" s="270">
        <v>13.374</v>
      </c>
      <c r="I563" s="271"/>
      <c r="J563" s="272">
        <f>ROUND(I563*H563,2)</f>
        <v>0</v>
      </c>
      <c r="K563" s="268" t="s">
        <v>220</v>
      </c>
      <c r="L563" s="273"/>
      <c r="M563" s="274" t="s">
        <v>19</v>
      </c>
      <c r="N563" s="275" t="s">
        <v>45</v>
      </c>
      <c r="O563" s="86"/>
      <c r="P563" s="224">
        <f>O563*H563</f>
        <v>0</v>
      </c>
      <c r="Q563" s="224">
        <v>0.0104</v>
      </c>
      <c r="R563" s="224">
        <f>Q563*H563</f>
        <v>0.1390896</v>
      </c>
      <c r="S563" s="224">
        <v>0</v>
      </c>
      <c r="T563" s="225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6" t="s">
        <v>378</v>
      </c>
      <c r="AT563" s="226" t="s">
        <v>375</v>
      </c>
      <c r="AU563" s="226" t="s">
        <v>83</v>
      </c>
      <c r="AY563" s="19" t="s">
        <v>209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9" t="s">
        <v>81</v>
      </c>
      <c r="BK563" s="227">
        <f>ROUND(I563*H563,2)</f>
        <v>0</v>
      </c>
      <c r="BL563" s="19" t="s">
        <v>310</v>
      </c>
      <c r="BM563" s="226" t="s">
        <v>883</v>
      </c>
    </row>
    <row r="564" spans="1:51" s="13" customFormat="1" ht="12">
      <c r="A564" s="13"/>
      <c r="B564" s="233"/>
      <c r="C564" s="234"/>
      <c r="D564" s="235" t="s">
        <v>224</v>
      </c>
      <c r="E564" s="236" t="s">
        <v>19</v>
      </c>
      <c r="F564" s="237" t="s">
        <v>884</v>
      </c>
      <c r="G564" s="234"/>
      <c r="H564" s="236" t="s">
        <v>19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224</v>
      </c>
      <c r="AU564" s="243" t="s">
        <v>83</v>
      </c>
      <c r="AV564" s="13" t="s">
        <v>81</v>
      </c>
      <c r="AW564" s="13" t="s">
        <v>35</v>
      </c>
      <c r="AX564" s="13" t="s">
        <v>74</v>
      </c>
      <c r="AY564" s="243" t="s">
        <v>209</v>
      </c>
    </row>
    <row r="565" spans="1:51" s="14" customFormat="1" ht="12">
      <c r="A565" s="14"/>
      <c r="B565" s="244"/>
      <c r="C565" s="245"/>
      <c r="D565" s="235" t="s">
        <v>224</v>
      </c>
      <c r="E565" s="246" t="s">
        <v>19</v>
      </c>
      <c r="F565" s="247" t="s">
        <v>885</v>
      </c>
      <c r="G565" s="245"/>
      <c r="H565" s="248">
        <v>10.46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4" t="s">
        <v>224</v>
      </c>
      <c r="AU565" s="254" t="s">
        <v>83</v>
      </c>
      <c r="AV565" s="14" t="s">
        <v>83</v>
      </c>
      <c r="AW565" s="14" t="s">
        <v>35</v>
      </c>
      <c r="AX565" s="14" t="s">
        <v>74</v>
      </c>
      <c r="AY565" s="254" t="s">
        <v>209</v>
      </c>
    </row>
    <row r="566" spans="1:51" s="13" customFormat="1" ht="12">
      <c r="A566" s="13"/>
      <c r="B566" s="233"/>
      <c r="C566" s="234"/>
      <c r="D566" s="235" t="s">
        <v>224</v>
      </c>
      <c r="E566" s="236" t="s">
        <v>19</v>
      </c>
      <c r="F566" s="237" t="s">
        <v>886</v>
      </c>
      <c r="G566" s="234"/>
      <c r="H566" s="236" t="s">
        <v>19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224</v>
      </c>
      <c r="AU566" s="243" t="s">
        <v>83</v>
      </c>
      <c r="AV566" s="13" t="s">
        <v>81</v>
      </c>
      <c r="AW566" s="13" t="s">
        <v>35</v>
      </c>
      <c r="AX566" s="13" t="s">
        <v>74</v>
      </c>
      <c r="AY566" s="243" t="s">
        <v>209</v>
      </c>
    </row>
    <row r="567" spans="1:51" s="14" customFormat="1" ht="12">
      <c r="A567" s="14"/>
      <c r="B567" s="244"/>
      <c r="C567" s="245"/>
      <c r="D567" s="235" t="s">
        <v>224</v>
      </c>
      <c r="E567" s="246" t="s">
        <v>19</v>
      </c>
      <c r="F567" s="247" t="s">
        <v>887</v>
      </c>
      <c r="G567" s="245"/>
      <c r="H567" s="248">
        <v>2.914</v>
      </c>
      <c r="I567" s="249"/>
      <c r="J567" s="245"/>
      <c r="K567" s="245"/>
      <c r="L567" s="250"/>
      <c r="M567" s="251"/>
      <c r="N567" s="252"/>
      <c r="O567" s="252"/>
      <c r="P567" s="252"/>
      <c r="Q567" s="252"/>
      <c r="R567" s="252"/>
      <c r="S567" s="252"/>
      <c r="T567" s="25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4" t="s">
        <v>224</v>
      </c>
      <c r="AU567" s="254" t="s">
        <v>83</v>
      </c>
      <c r="AV567" s="14" t="s">
        <v>83</v>
      </c>
      <c r="AW567" s="14" t="s">
        <v>35</v>
      </c>
      <c r="AX567" s="14" t="s">
        <v>74</v>
      </c>
      <c r="AY567" s="254" t="s">
        <v>209</v>
      </c>
    </row>
    <row r="568" spans="1:51" s="15" customFormat="1" ht="12">
      <c r="A568" s="15"/>
      <c r="B568" s="255"/>
      <c r="C568" s="256"/>
      <c r="D568" s="235" t="s">
        <v>224</v>
      </c>
      <c r="E568" s="257" t="s">
        <v>19</v>
      </c>
      <c r="F568" s="258" t="s">
        <v>226</v>
      </c>
      <c r="G568" s="256"/>
      <c r="H568" s="259">
        <v>13.374</v>
      </c>
      <c r="I568" s="260"/>
      <c r="J568" s="256"/>
      <c r="K568" s="256"/>
      <c r="L568" s="261"/>
      <c r="M568" s="262"/>
      <c r="N568" s="263"/>
      <c r="O568" s="263"/>
      <c r="P568" s="263"/>
      <c r="Q568" s="263"/>
      <c r="R568" s="263"/>
      <c r="S568" s="263"/>
      <c r="T568" s="264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5" t="s">
        <v>224</v>
      </c>
      <c r="AU568" s="265" t="s">
        <v>83</v>
      </c>
      <c r="AV568" s="15" t="s">
        <v>215</v>
      </c>
      <c r="AW568" s="15" t="s">
        <v>35</v>
      </c>
      <c r="AX568" s="15" t="s">
        <v>81</v>
      </c>
      <c r="AY568" s="265" t="s">
        <v>209</v>
      </c>
    </row>
    <row r="569" spans="1:65" s="2" customFormat="1" ht="16.5" customHeight="1">
      <c r="A569" s="40"/>
      <c r="B569" s="41"/>
      <c r="C569" s="215" t="s">
        <v>888</v>
      </c>
      <c r="D569" s="215" t="s">
        <v>211</v>
      </c>
      <c r="E569" s="216" t="s">
        <v>889</v>
      </c>
      <c r="F569" s="217" t="s">
        <v>890</v>
      </c>
      <c r="G569" s="218" t="s">
        <v>97</v>
      </c>
      <c r="H569" s="219">
        <v>7.6</v>
      </c>
      <c r="I569" s="220"/>
      <c r="J569" s="221">
        <f>ROUND(I569*H569,2)</f>
        <v>0</v>
      </c>
      <c r="K569" s="217" t="s">
        <v>19</v>
      </c>
      <c r="L569" s="46"/>
      <c r="M569" s="222" t="s">
        <v>19</v>
      </c>
      <c r="N569" s="223" t="s">
        <v>45</v>
      </c>
      <c r="O569" s="86"/>
      <c r="P569" s="224">
        <f>O569*H569</f>
        <v>0</v>
      </c>
      <c r="Q569" s="224">
        <v>0.00093</v>
      </c>
      <c r="R569" s="224">
        <f>Q569*H569</f>
        <v>0.0070680000000000005</v>
      </c>
      <c r="S569" s="224">
        <v>0</v>
      </c>
      <c r="T569" s="22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6" t="s">
        <v>310</v>
      </c>
      <c r="AT569" s="226" t="s">
        <v>211</v>
      </c>
      <c r="AU569" s="226" t="s">
        <v>83</v>
      </c>
      <c r="AY569" s="19" t="s">
        <v>209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9" t="s">
        <v>81</v>
      </c>
      <c r="BK569" s="227">
        <f>ROUND(I569*H569,2)</f>
        <v>0</v>
      </c>
      <c r="BL569" s="19" t="s">
        <v>310</v>
      </c>
      <c r="BM569" s="226" t="s">
        <v>891</v>
      </c>
    </row>
    <row r="570" spans="1:51" s="14" customFormat="1" ht="12">
      <c r="A570" s="14"/>
      <c r="B570" s="244"/>
      <c r="C570" s="245"/>
      <c r="D570" s="235" t="s">
        <v>224</v>
      </c>
      <c r="E570" s="246" t="s">
        <v>19</v>
      </c>
      <c r="F570" s="247" t="s">
        <v>892</v>
      </c>
      <c r="G570" s="245"/>
      <c r="H570" s="248">
        <v>7.6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4" t="s">
        <v>224</v>
      </c>
      <c r="AU570" s="254" t="s">
        <v>83</v>
      </c>
      <c r="AV570" s="14" t="s">
        <v>83</v>
      </c>
      <c r="AW570" s="14" t="s">
        <v>35</v>
      </c>
      <c r="AX570" s="14" t="s">
        <v>74</v>
      </c>
      <c r="AY570" s="254" t="s">
        <v>209</v>
      </c>
    </row>
    <row r="571" spans="1:51" s="15" customFormat="1" ht="12">
      <c r="A571" s="15"/>
      <c r="B571" s="255"/>
      <c r="C571" s="256"/>
      <c r="D571" s="235" t="s">
        <v>224</v>
      </c>
      <c r="E571" s="257" t="s">
        <v>19</v>
      </c>
      <c r="F571" s="258" t="s">
        <v>226</v>
      </c>
      <c r="G571" s="256"/>
      <c r="H571" s="259">
        <v>7.6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5" t="s">
        <v>224</v>
      </c>
      <c r="AU571" s="265" t="s">
        <v>83</v>
      </c>
      <c r="AV571" s="15" t="s">
        <v>215</v>
      </c>
      <c r="AW571" s="15" t="s">
        <v>35</v>
      </c>
      <c r="AX571" s="15" t="s">
        <v>81</v>
      </c>
      <c r="AY571" s="265" t="s">
        <v>209</v>
      </c>
    </row>
    <row r="572" spans="1:65" s="2" customFormat="1" ht="24.15" customHeight="1">
      <c r="A572" s="40"/>
      <c r="B572" s="41"/>
      <c r="C572" s="266" t="s">
        <v>893</v>
      </c>
      <c r="D572" s="266" t="s">
        <v>375</v>
      </c>
      <c r="E572" s="267" t="s">
        <v>894</v>
      </c>
      <c r="F572" s="268" t="s">
        <v>895</v>
      </c>
      <c r="G572" s="269" t="s">
        <v>102</v>
      </c>
      <c r="H572" s="270">
        <v>3.496</v>
      </c>
      <c r="I572" s="271"/>
      <c r="J572" s="272">
        <f>ROUND(I572*H572,2)</f>
        <v>0</v>
      </c>
      <c r="K572" s="268" t="s">
        <v>220</v>
      </c>
      <c r="L572" s="273"/>
      <c r="M572" s="274" t="s">
        <v>19</v>
      </c>
      <c r="N572" s="275" t="s">
        <v>45</v>
      </c>
      <c r="O572" s="86"/>
      <c r="P572" s="224">
        <f>O572*H572</f>
        <v>0</v>
      </c>
      <c r="Q572" s="224">
        <v>0.00107</v>
      </c>
      <c r="R572" s="224">
        <f>Q572*H572</f>
        <v>0.00374072</v>
      </c>
      <c r="S572" s="224">
        <v>0</v>
      </c>
      <c r="T572" s="225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6" t="s">
        <v>378</v>
      </c>
      <c r="AT572" s="226" t="s">
        <v>375</v>
      </c>
      <c r="AU572" s="226" t="s">
        <v>83</v>
      </c>
      <c r="AY572" s="19" t="s">
        <v>209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9" t="s">
        <v>81</v>
      </c>
      <c r="BK572" s="227">
        <f>ROUND(I572*H572,2)</f>
        <v>0</v>
      </c>
      <c r="BL572" s="19" t="s">
        <v>310</v>
      </c>
      <c r="BM572" s="226" t="s">
        <v>896</v>
      </c>
    </row>
    <row r="573" spans="1:51" s="14" customFormat="1" ht="12">
      <c r="A573" s="14"/>
      <c r="B573" s="244"/>
      <c r="C573" s="245"/>
      <c r="D573" s="235" t="s">
        <v>224</v>
      </c>
      <c r="E573" s="246" t="s">
        <v>19</v>
      </c>
      <c r="F573" s="247" t="s">
        <v>897</v>
      </c>
      <c r="G573" s="245"/>
      <c r="H573" s="248">
        <v>3.496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4" t="s">
        <v>224</v>
      </c>
      <c r="AU573" s="254" t="s">
        <v>83</v>
      </c>
      <c r="AV573" s="14" t="s">
        <v>83</v>
      </c>
      <c r="AW573" s="14" t="s">
        <v>35</v>
      </c>
      <c r="AX573" s="14" t="s">
        <v>74</v>
      </c>
      <c r="AY573" s="254" t="s">
        <v>209</v>
      </c>
    </row>
    <row r="574" spans="1:51" s="15" customFormat="1" ht="12">
      <c r="A574" s="15"/>
      <c r="B574" s="255"/>
      <c r="C574" s="256"/>
      <c r="D574" s="235" t="s">
        <v>224</v>
      </c>
      <c r="E574" s="257" t="s">
        <v>19</v>
      </c>
      <c r="F574" s="258" t="s">
        <v>226</v>
      </c>
      <c r="G574" s="256"/>
      <c r="H574" s="259">
        <v>3.496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5" t="s">
        <v>224</v>
      </c>
      <c r="AU574" s="265" t="s">
        <v>83</v>
      </c>
      <c r="AV574" s="15" t="s">
        <v>215</v>
      </c>
      <c r="AW574" s="15" t="s">
        <v>35</v>
      </c>
      <c r="AX574" s="15" t="s">
        <v>81</v>
      </c>
      <c r="AY574" s="265" t="s">
        <v>209</v>
      </c>
    </row>
    <row r="575" spans="1:65" s="2" customFormat="1" ht="24.15" customHeight="1">
      <c r="A575" s="40"/>
      <c r="B575" s="41"/>
      <c r="C575" s="215" t="s">
        <v>898</v>
      </c>
      <c r="D575" s="215" t="s">
        <v>211</v>
      </c>
      <c r="E575" s="216" t="s">
        <v>899</v>
      </c>
      <c r="F575" s="217" t="s">
        <v>900</v>
      </c>
      <c r="G575" s="218" t="s">
        <v>97</v>
      </c>
      <c r="H575" s="219">
        <v>2</v>
      </c>
      <c r="I575" s="220"/>
      <c r="J575" s="221">
        <f>ROUND(I575*H575,2)</f>
        <v>0</v>
      </c>
      <c r="K575" s="217" t="s">
        <v>220</v>
      </c>
      <c r="L575" s="46"/>
      <c r="M575" s="222" t="s">
        <v>19</v>
      </c>
      <c r="N575" s="223" t="s">
        <v>45</v>
      </c>
      <c r="O575" s="86"/>
      <c r="P575" s="224">
        <f>O575*H575</f>
        <v>0</v>
      </c>
      <c r="Q575" s="224">
        <v>0</v>
      </c>
      <c r="R575" s="224">
        <f>Q575*H575</f>
        <v>0</v>
      </c>
      <c r="S575" s="224">
        <v>0.002</v>
      </c>
      <c r="T575" s="225">
        <f>S575*H575</f>
        <v>0.004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6" t="s">
        <v>310</v>
      </c>
      <c r="AT575" s="226" t="s">
        <v>211</v>
      </c>
      <c r="AU575" s="226" t="s">
        <v>83</v>
      </c>
      <c r="AY575" s="19" t="s">
        <v>209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9" t="s">
        <v>81</v>
      </c>
      <c r="BK575" s="227">
        <f>ROUND(I575*H575,2)</f>
        <v>0</v>
      </c>
      <c r="BL575" s="19" t="s">
        <v>310</v>
      </c>
      <c r="BM575" s="226" t="s">
        <v>901</v>
      </c>
    </row>
    <row r="576" spans="1:47" s="2" customFormat="1" ht="12">
      <c r="A576" s="40"/>
      <c r="B576" s="41"/>
      <c r="C576" s="42"/>
      <c r="D576" s="228" t="s">
        <v>222</v>
      </c>
      <c r="E576" s="42"/>
      <c r="F576" s="229" t="s">
        <v>902</v>
      </c>
      <c r="G576" s="42"/>
      <c r="H576" s="42"/>
      <c r="I576" s="230"/>
      <c r="J576" s="42"/>
      <c r="K576" s="42"/>
      <c r="L576" s="46"/>
      <c r="M576" s="231"/>
      <c r="N576" s="232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222</v>
      </c>
      <c r="AU576" s="19" t="s">
        <v>83</v>
      </c>
    </row>
    <row r="577" spans="1:51" s="14" customFormat="1" ht="12">
      <c r="A577" s="14"/>
      <c r="B577" s="244"/>
      <c r="C577" s="245"/>
      <c r="D577" s="235" t="s">
        <v>224</v>
      </c>
      <c r="E577" s="246" t="s">
        <v>19</v>
      </c>
      <c r="F577" s="247" t="s">
        <v>903</v>
      </c>
      <c r="G577" s="245"/>
      <c r="H577" s="248">
        <v>2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4" t="s">
        <v>224</v>
      </c>
      <c r="AU577" s="254" t="s">
        <v>83</v>
      </c>
      <c r="AV577" s="14" t="s">
        <v>83</v>
      </c>
      <c r="AW577" s="14" t="s">
        <v>35</v>
      </c>
      <c r="AX577" s="14" t="s">
        <v>74</v>
      </c>
      <c r="AY577" s="254" t="s">
        <v>209</v>
      </c>
    </row>
    <row r="578" spans="1:51" s="15" customFormat="1" ht="12">
      <c r="A578" s="15"/>
      <c r="B578" s="255"/>
      <c r="C578" s="256"/>
      <c r="D578" s="235" t="s">
        <v>224</v>
      </c>
      <c r="E578" s="257" t="s">
        <v>19</v>
      </c>
      <c r="F578" s="258" t="s">
        <v>226</v>
      </c>
      <c r="G578" s="256"/>
      <c r="H578" s="259">
        <v>2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5" t="s">
        <v>224</v>
      </c>
      <c r="AU578" s="265" t="s">
        <v>83</v>
      </c>
      <c r="AV578" s="15" t="s">
        <v>215</v>
      </c>
      <c r="AW578" s="15" t="s">
        <v>35</v>
      </c>
      <c r="AX578" s="15" t="s">
        <v>81</v>
      </c>
      <c r="AY578" s="265" t="s">
        <v>209</v>
      </c>
    </row>
    <row r="579" spans="1:65" s="2" customFormat="1" ht="24.15" customHeight="1">
      <c r="A579" s="40"/>
      <c r="B579" s="41"/>
      <c r="C579" s="215" t="s">
        <v>904</v>
      </c>
      <c r="D579" s="215" t="s">
        <v>211</v>
      </c>
      <c r="E579" s="216" t="s">
        <v>905</v>
      </c>
      <c r="F579" s="217" t="s">
        <v>906</v>
      </c>
      <c r="G579" s="218" t="s">
        <v>97</v>
      </c>
      <c r="H579" s="219">
        <v>4</v>
      </c>
      <c r="I579" s="220"/>
      <c r="J579" s="221">
        <f>ROUND(I579*H579,2)</f>
        <v>0</v>
      </c>
      <c r="K579" s="217" t="s">
        <v>220</v>
      </c>
      <c r="L579" s="46"/>
      <c r="M579" s="222" t="s">
        <v>19</v>
      </c>
      <c r="N579" s="223" t="s">
        <v>45</v>
      </c>
      <c r="O579" s="86"/>
      <c r="P579" s="224">
        <f>O579*H579</f>
        <v>0</v>
      </c>
      <c r="Q579" s="224">
        <v>0</v>
      </c>
      <c r="R579" s="224">
        <f>Q579*H579</f>
        <v>0</v>
      </c>
      <c r="S579" s="224">
        <v>0.005</v>
      </c>
      <c r="T579" s="225">
        <f>S579*H579</f>
        <v>0.02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6" t="s">
        <v>310</v>
      </c>
      <c r="AT579" s="226" t="s">
        <v>211</v>
      </c>
      <c r="AU579" s="226" t="s">
        <v>83</v>
      </c>
      <c r="AY579" s="19" t="s">
        <v>209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9" t="s">
        <v>81</v>
      </c>
      <c r="BK579" s="227">
        <f>ROUND(I579*H579,2)</f>
        <v>0</v>
      </c>
      <c r="BL579" s="19" t="s">
        <v>310</v>
      </c>
      <c r="BM579" s="226" t="s">
        <v>907</v>
      </c>
    </row>
    <row r="580" spans="1:47" s="2" customFormat="1" ht="12">
      <c r="A580" s="40"/>
      <c r="B580" s="41"/>
      <c r="C580" s="42"/>
      <c r="D580" s="228" t="s">
        <v>222</v>
      </c>
      <c r="E580" s="42"/>
      <c r="F580" s="229" t="s">
        <v>908</v>
      </c>
      <c r="G580" s="42"/>
      <c r="H580" s="42"/>
      <c r="I580" s="230"/>
      <c r="J580" s="42"/>
      <c r="K580" s="42"/>
      <c r="L580" s="46"/>
      <c r="M580" s="231"/>
      <c r="N580" s="232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222</v>
      </c>
      <c r="AU580" s="19" t="s">
        <v>83</v>
      </c>
    </row>
    <row r="581" spans="1:51" s="14" customFormat="1" ht="12">
      <c r="A581" s="14"/>
      <c r="B581" s="244"/>
      <c r="C581" s="245"/>
      <c r="D581" s="235" t="s">
        <v>224</v>
      </c>
      <c r="E581" s="246" t="s">
        <v>19</v>
      </c>
      <c r="F581" s="247" t="s">
        <v>909</v>
      </c>
      <c r="G581" s="245"/>
      <c r="H581" s="248">
        <v>4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4" t="s">
        <v>224</v>
      </c>
      <c r="AU581" s="254" t="s">
        <v>83</v>
      </c>
      <c r="AV581" s="14" t="s">
        <v>83</v>
      </c>
      <c r="AW581" s="14" t="s">
        <v>35</v>
      </c>
      <c r="AX581" s="14" t="s">
        <v>74</v>
      </c>
      <c r="AY581" s="254" t="s">
        <v>209</v>
      </c>
    </row>
    <row r="582" spans="1:51" s="15" customFormat="1" ht="12">
      <c r="A582" s="15"/>
      <c r="B582" s="255"/>
      <c r="C582" s="256"/>
      <c r="D582" s="235" t="s">
        <v>224</v>
      </c>
      <c r="E582" s="257" t="s">
        <v>19</v>
      </c>
      <c r="F582" s="258" t="s">
        <v>226</v>
      </c>
      <c r="G582" s="256"/>
      <c r="H582" s="259">
        <v>4</v>
      </c>
      <c r="I582" s="260"/>
      <c r="J582" s="256"/>
      <c r="K582" s="256"/>
      <c r="L582" s="261"/>
      <c r="M582" s="262"/>
      <c r="N582" s="263"/>
      <c r="O582" s="263"/>
      <c r="P582" s="263"/>
      <c r="Q582" s="263"/>
      <c r="R582" s="263"/>
      <c r="S582" s="263"/>
      <c r="T582" s="264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5" t="s">
        <v>224</v>
      </c>
      <c r="AU582" s="265" t="s">
        <v>83</v>
      </c>
      <c r="AV582" s="15" t="s">
        <v>215</v>
      </c>
      <c r="AW582" s="15" t="s">
        <v>35</v>
      </c>
      <c r="AX582" s="15" t="s">
        <v>81</v>
      </c>
      <c r="AY582" s="265" t="s">
        <v>209</v>
      </c>
    </row>
    <row r="583" spans="1:65" s="2" customFormat="1" ht="37.8" customHeight="1">
      <c r="A583" s="40"/>
      <c r="B583" s="41"/>
      <c r="C583" s="215" t="s">
        <v>910</v>
      </c>
      <c r="D583" s="215" t="s">
        <v>211</v>
      </c>
      <c r="E583" s="216" t="s">
        <v>911</v>
      </c>
      <c r="F583" s="217" t="s">
        <v>912</v>
      </c>
      <c r="G583" s="218" t="s">
        <v>102</v>
      </c>
      <c r="H583" s="219">
        <v>7.685</v>
      </c>
      <c r="I583" s="220"/>
      <c r="J583" s="221">
        <f>ROUND(I583*H583,2)</f>
        <v>0</v>
      </c>
      <c r="K583" s="217" t="s">
        <v>220</v>
      </c>
      <c r="L583" s="46"/>
      <c r="M583" s="222" t="s">
        <v>19</v>
      </c>
      <c r="N583" s="223" t="s">
        <v>45</v>
      </c>
      <c r="O583" s="86"/>
      <c r="P583" s="224">
        <f>O583*H583</f>
        <v>0</v>
      </c>
      <c r="Q583" s="224">
        <v>0.00027</v>
      </c>
      <c r="R583" s="224">
        <f>Q583*H583</f>
        <v>0.00207495</v>
      </c>
      <c r="S583" s="224">
        <v>0</v>
      </c>
      <c r="T583" s="225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6" t="s">
        <v>310</v>
      </c>
      <c r="AT583" s="226" t="s">
        <v>211</v>
      </c>
      <c r="AU583" s="226" t="s">
        <v>83</v>
      </c>
      <c r="AY583" s="19" t="s">
        <v>209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9" t="s">
        <v>81</v>
      </c>
      <c r="BK583" s="227">
        <f>ROUND(I583*H583,2)</f>
        <v>0</v>
      </c>
      <c r="BL583" s="19" t="s">
        <v>310</v>
      </c>
      <c r="BM583" s="226" t="s">
        <v>913</v>
      </c>
    </row>
    <row r="584" spans="1:47" s="2" customFormat="1" ht="12">
      <c r="A584" s="40"/>
      <c r="B584" s="41"/>
      <c r="C584" s="42"/>
      <c r="D584" s="228" t="s">
        <v>222</v>
      </c>
      <c r="E584" s="42"/>
      <c r="F584" s="229" t="s">
        <v>914</v>
      </c>
      <c r="G584" s="42"/>
      <c r="H584" s="42"/>
      <c r="I584" s="230"/>
      <c r="J584" s="42"/>
      <c r="K584" s="42"/>
      <c r="L584" s="46"/>
      <c r="M584" s="231"/>
      <c r="N584" s="232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222</v>
      </c>
      <c r="AU584" s="19" t="s">
        <v>83</v>
      </c>
    </row>
    <row r="585" spans="1:51" s="13" customFormat="1" ht="12">
      <c r="A585" s="13"/>
      <c r="B585" s="233"/>
      <c r="C585" s="234"/>
      <c r="D585" s="235" t="s">
        <v>224</v>
      </c>
      <c r="E585" s="236" t="s">
        <v>19</v>
      </c>
      <c r="F585" s="237" t="s">
        <v>472</v>
      </c>
      <c r="G585" s="234"/>
      <c r="H585" s="236" t="s">
        <v>19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3" t="s">
        <v>224</v>
      </c>
      <c r="AU585" s="243" t="s">
        <v>83</v>
      </c>
      <c r="AV585" s="13" t="s">
        <v>81</v>
      </c>
      <c r="AW585" s="13" t="s">
        <v>35</v>
      </c>
      <c r="AX585" s="13" t="s">
        <v>74</v>
      </c>
      <c r="AY585" s="243" t="s">
        <v>209</v>
      </c>
    </row>
    <row r="586" spans="1:51" s="14" customFormat="1" ht="12">
      <c r="A586" s="14"/>
      <c r="B586" s="244"/>
      <c r="C586" s="245"/>
      <c r="D586" s="235" t="s">
        <v>224</v>
      </c>
      <c r="E586" s="246" t="s">
        <v>19</v>
      </c>
      <c r="F586" s="247" t="s">
        <v>915</v>
      </c>
      <c r="G586" s="245"/>
      <c r="H586" s="248">
        <v>5.01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4" t="s">
        <v>224</v>
      </c>
      <c r="AU586" s="254" t="s">
        <v>83</v>
      </c>
      <c r="AV586" s="14" t="s">
        <v>83</v>
      </c>
      <c r="AW586" s="14" t="s">
        <v>35</v>
      </c>
      <c r="AX586" s="14" t="s">
        <v>74</v>
      </c>
      <c r="AY586" s="254" t="s">
        <v>209</v>
      </c>
    </row>
    <row r="587" spans="1:51" s="13" customFormat="1" ht="12">
      <c r="A587" s="13"/>
      <c r="B587" s="233"/>
      <c r="C587" s="234"/>
      <c r="D587" s="235" t="s">
        <v>224</v>
      </c>
      <c r="E587" s="236" t="s">
        <v>19</v>
      </c>
      <c r="F587" s="237" t="s">
        <v>472</v>
      </c>
      <c r="G587" s="234"/>
      <c r="H587" s="236" t="s">
        <v>19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3" t="s">
        <v>224</v>
      </c>
      <c r="AU587" s="243" t="s">
        <v>83</v>
      </c>
      <c r="AV587" s="13" t="s">
        <v>81</v>
      </c>
      <c r="AW587" s="13" t="s">
        <v>35</v>
      </c>
      <c r="AX587" s="13" t="s">
        <v>74</v>
      </c>
      <c r="AY587" s="243" t="s">
        <v>209</v>
      </c>
    </row>
    <row r="588" spans="1:51" s="14" customFormat="1" ht="12">
      <c r="A588" s="14"/>
      <c r="B588" s="244"/>
      <c r="C588" s="245"/>
      <c r="D588" s="235" t="s">
        <v>224</v>
      </c>
      <c r="E588" s="246" t="s">
        <v>19</v>
      </c>
      <c r="F588" s="247" t="s">
        <v>916</v>
      </c>
      <c r="G588" s="245"/>
      <c r="H588" s="248">
        <v>2.675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224</v>
      </c>
      <c r="AU588" s="254" t="s">
        <v>83</v>
      </c>
      <c r="AV588" s="14" t="s">
        <v>83</v>
      </c>
      <c r="AW588" s="14" t="s">
        <v>35</v>
      </c>
      <c r="AX588" s="14" t="s">
        <v>74</v>
      </c>
      <c r="AY588" s="254" t="s">
        <v>209</v>
      </c>
    </row>
    <row r="589" spans="1:51" s="15" customFormat="1" ht="12">
      <c r="A589" s="15"/>
      <c r="B589" s="255"/>
      <c r="C589" s="256"/>
      <c r="D589" s="235" t="s">
        <v>224</v>
      </c>
      <c r="E589" s="257" t="s">
        <v>19</v>
      </c>
      <c r="F589" s="258" t="s">
        <v>226</v>
      </c>
      <c r="G589" s="256"/>
      <c r="H589" s="259">
        <v>7.685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5" t="s">
        <v>224</v>
      </c>
      <c r="AU589" s="265" t="s">
        <v>83</v>
      </c>
      <c r="AV589" s="15" t="s">
        <v>215</v>
      </c>
      <c r="AW589" s="15" t="s">
        <v>35</v>
      </c>
      <c r="AX589" s="15" t="s">
        <v>81</v>
      </c>
      <c r="AY589" s="265" t="s">
        <v>209</v>
      </c>
    </row>
    <row r="590" spans="1:65" s="2" customFormat="1" ht="24.15" customHeight="1">
      <c r="A590" s="40"/>
      <c r="B590" s="41"/>
      <c r="C590" s="266" t="s">
        <v>917</v>
      </c>
      <c r="D590" s="266" t="s">
        <v>375</v>
      </c>
      <c r="E590" s="267" t="s">
        <v>918</v>
      </c>
      <c r="F590" s="268" t="s">
        <v>919</v>
      </c>
      <c r="G590" s="269" t="s">
        <v>920</v>
      </c>
      <c r="H590" s="270">
        <v>2</v>
      </c>
      <c r="I590" s="271"/>
      <c r="J590" s="272">
        <f>ROUND(I590*H590,2)</f>
        <v>0</v>
      </c>
      <c r="K590" s="268" t="s">
        <v>19</v>
      </c>
      <c r="L590" s="273"/>
      <c r="M590" s="274" t="s">
        <v>19</v>
      </c>
      <c r="N590" s="275" t="s">
        <v>45</v>
      </c>
      <c r="O590" s="86"/>
      <c r="P590" s="224">
        <f>O590*H590</f>
        <v>0</v>
      </c>
      <c r="Q590" s="224">
        <v>0.03958</v>
      </c>
      <c r="R590" s="224">
        <f>Q590*H590</f>
        <v>0.07916</v>
      </c>
      <c r="S590" s="224">
        <v>0</v>
      </c>
      <c r="T590" s="225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6" t="s">
        <v>378</v>
      </c>
      <c r="AT590" s="226" t="s">
        <v>375</v>
      </c>
      <c r="AU590" s="226" t="s">
        <v>83</v>
      </c>
      <c r="AY590" s="19" t="s">
        <v>209</v>
      </c>
      <c r="BE590" s="227">
        <f>IF(N590="základní",J590,0)</f>
        <v>0</v>
      </c>
      <c r="BF590" s="227">
        <f>IF(N590="snížená",J590,0)</f>
        <v>0</v>
      </c>
      <c r="BG590" s="227">
        <f>IF(N590="zákl. přenesená",J590,0)</f>
        <v>0</v>
      </c>
      <c r="BH590" s="227">
        <f>IF(N590="sníž. přenesená",J590,0)</f>
        <v>0</v>
      </c>
      <c r="BI590" s="227">
        <f>IF(N590="nulová",J590,0)</f>
        <v>0</v>
      </c>
      <c r="BJ590" s="19" t="s">
        <v>81</v>
      </c>
      <c r="BK590" s="227">
        <f>ROUND(I590*H590,2)</f>
        <v>0</v>
      </c>
      <c r="BL590" s="19" t="s">
        <v>310</v>
      </c>
      <c r="BM590" s="226" t="s">
        <v>921</v>
      </c>
    </row>
    <row r="591" spans="1:51" s="14" customFormat="1" ht="12">
      <c r="A591" s="14"/>
      <c r="B591" s="244"/>
      <c r="C591" s="245"/>
      <c r="D591" s="235" t="s">
        <v>224</v>
      </c>
      <c r="E591" s="246" t="s">
        <v>19</v>
      </c>
      <c r="F591" s="247" t="s">
        <v>83</v>
      </c>
      <c r="G591" s="245"/>
      <c r="H591" s="248">
        <v>2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224</v>
      </c>
      <c r="AU591" s="254" t="s">
        <v>83</v>
      </c>
      <c r="AV591" s="14" t="s">
        <v>83</v>
      </c>
      <c r="AW591" s="14" t="s">
        <v>35</v>
      </c>
      <c r="AX591" s="14" t="s">
        <v>74</v>
      </c>
      <c r="AY591" s="254" t="s">
        <v>209</v>
      </c>
    </row>
    <row r="592" spans="1:51" s="15" customFormat="1" ht="12">
      <c r="A592" s="15"/>
      <c r="B592" s="255"/>
      <c r="C592" s="256"/>
      <c r="D592" s="235" t="s">
        <v>224</v>
      </c>
      <c r="E592" s="257" t="s">
        <v>19</v>
      </c>
      <c r="F592" s="258" t="s">
        <v>226</v>
      </c>
      <c r="G592" s="256"/>
      <c r="H592" s="259">
        <v>2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5" t="s">
        <v>224</v>
      </c>
      <c r="AU592" s="265" t="s">
        <v>83</v>
      </c>
      <c r="AV592" s="15" t="s">
        <v>215</v>
      </c>
      <c r="AW592" s="15" t="s">
        <v>35</v>
      </c>
      <c r="AX592" s="15" t="s">
        <v>81</v>
      </c>
      <c r="AY592" s="265" t="s">
        <v>209</v>
      </c>
    </row>
    <row r="593" spans="1:65" s="2" customFormat="1" ht="24.15" customHeight="1">
      <c r="A593" s="40"/>
      <c r="B593" s="41"/>
      <c r="C593" s="266" t="s">
        <v>922</v>
      </c>
      <c r="D593" s="266" t="s">
        <v>375</v>
      </c>
      <c r="E593" s="267" t="s">
        <v>923</v>
      </c>
      <c r="F593" s="268" t="s">
        <v>924</v>
      </c>
      <c r="G593" s="269" t="s">
        <v>920</v>
      </c>
      <c r="H593" s="270">
        <v>1</v>
      </c>
      <c r="I593" s="271"/>
      <c r="J593" s="272">
        <f>ROUND(I593*H593,2)</f>
        <v>0</v>
      </c>
      <c r="K593" s="268" t="s">
        <v>19</v>
      </c>
      <c r="L593" s="273"/>
      <c r="M593" s="274" t="s">
        <v>19</v>
      </c>
      <c r="N593" s="275" t="s">
        <v>45</v>
      </c>
      <c r="O593" s="86"/>
      <c r="P593" s="224">
        <f>O593*H593</f>
        <v>0</v>
      </c>
      <c r="Q593" s="224">
        <v>0.03958</v>
      </c>
      <c r="R593" s="224">
        <f>Q593*H593</f>
        <v>0.03958</v>
      </c>
      <c r="S593" s="224">
        <v>0</v>
      </c>
      <c r="T593" s="225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6" t="s">
        <v>378</v>
      </c>
      <c r="AT593" s="226" t="s">
        <v>375</v>
      </c>
      <c r="AU593" s="226" t="s">
        <v>83</v>
      </c>
      <c r="AY593" s="19" t="s">
        <v>209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9" t="s">
        <v>81</v>
      </c>
      <c r="BK593" s="227">
        <f>ROUND(I593*H593,2)</f>
        <v>0</v>
      </c>
      <c r="BL593" s="19" t="s">
        <v>310</v>
      </c>
      <c r="BM593" s="226" t="s">
        <v>925</v>
      </c>
    </row>
    <row r="594" spans="1:51" s="14" customFormat="1" ht="12">
      <c r="A594" s="14"/>
      <c r="B594" s="244"/>
      <c r="C594" s="245"/>
      <c r="D594" s="235" t="s">
        <v>224</v>
      </c>
      <c r="E594" s="246" t="s">
        <v>19</v>
      </c>
      <c r="F594" s="247" t="s">
        <v>81</v>
      </c>
      <c r="G594" s="245"/>
      <c r="H594" s="248">
        <v>1</v>
      </c>
      <c r="I594" s="249"/>
      <c r="J594" s="245"/>
      <c r="K594" s="245"/>
      <c r="L594" s="250"/>
      <c r="M594" s="251"/>
      <c r="N594" s="252"/>
      <c r="O594" s="252"/>
      <c r="P594" s="252"/>
      <c r="Q594" s="252"/>
      <c r="R594" s="252"/>
      <c r="S594" s="252"/>
      <c r="T594" s="25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4" t="s">
        <v>224</v>
      </c>
      <c r="AU594" s="254" t="s">
        <v>83</v>
      </c>
      <c r="AV594" s="14" t="s">
        <v>83</v>
      </c>
      <c r="AW594" s="14" t="s">
        <v>35</v>
      </c>
      <c r="AX594" s="14" t="s">
        <v>74</v>
      </c>
      <c r="AY594" s="254" t="s">
        <v>209</v>
      </c>
    </row>
    <row r="595" spans="1:51" s="15" customFormat="1" ht="12">
      <c r="A595" s="15"/>
      <c r="B595" s="255"/>
      <c r="C595" s="256"/>
      <c r="D595" s="235" t="s">
        <v>224</v>
      </c>
      <c r="E595" s="257" t="s">
        <v>19</v>
      </c>
      <c r="F595" s="258" t="s">
        <v>226</v>
      </c>
      <c r="G595" s="256"/>
      <c r="H595" s="259">
        <v>1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65" t="s">
        <v>224</v>
      </c>
      <c r="AU595" s="265" t="s">
        <v>83</v>
      </c>
      <c r="AV595" s="15" t="s">
        <v>215</v>
      </c>
      <c r="AW595" s="15" t="s">
        <v>35</v>
      </c>
      <c r="AX595" s="15" t="s">
        <v>81</v>
      </c>
      <c r="AY595" s="265" t="s">
        <v>209</v>
      </c>
    </row>
    <row r="596" spans="1:65" s="2" customFormat="1" ht="37.8" customHeight="1">
      <c r="A596" s="40"/>
      <c r="B596" s="41"/>
      <c r="C596" s="215" t="s">
        <v>926</v>
      </c>
      <c r="D596" s="215" t="s">
        <v>211</v>
      </c>
      <c r="E596" s="216" t="s">
        <v>927</v>
      </c>
      <c r="F596" s="217" t="s">
        <v>928</v>
      </c>
      <c r="G596" s="218" t="s">
        <v>102</v>
      </c>
      <c r="H596" s="219">
        <v>8.786</v>
      </c>
      <c r="I596" s="220"/>
      <c r="J596" s="221">
        <f>ROUND(I596*H596,2)</f>
        <v>0</v>
      </c>
      <c r="K596" s="217" t="s">
        <v>220</v>
      </c>
      <c r="L596" s="46"/>
      <c r="M596" s="222" t="s">
        <v>19</v>
      </c>
      <c r="N596" s="223" t="s">
        <v>45</v>
      </c>
      <c r="O596" s="86"/>
      <c r="P596" s="224">
        <f>O596*H596</f>
        <v>0</v>
      </c>
      <c r="Q596" s="224">
        <v>0</v>
      </c>
      <c r="R596" s="224">
        <f>Q596*H596</f>
        <v>0</v>
      </c>
      <c r="S596" s="224">
        <v>0</v>
      </c>
      <c r="T596" s="225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6" t="s">
        <v>310</v>
      </c>
      <c r="AT596" s="226" t="s">
        <v>211</v>
      </c>
      <c r="AU596" s="226" t="s">
        <v>83</v>
      </c>
      <c r="AY596" s="19" t="s">
        <v>209</v>
      </c>
      <c r="BE596" s="227">
        <f>IF(N596="základní",J596,0)</f>
        <v>0</v>
      </c>
      <c r="BF596" s="227">
        <f>IF(N596="snížená",J596,0)</f>
        <v>0</v>
      </c>
      <c r="BG596" s="227">
        <f>IF(N596="zákl. přenesená",J596,0)</f>
        <v>0</v>
      </c>
      <c r="BH596" s="227">
        <f>IF(N596="sníž. přenesená",J596,0)</f>
        <v>0</v>
      </c>
      <c r="BI596" s="227">
        <f>IF(N596="nulová",J596,0)</f>
        <v>0</v>
      </c>
      <c r="BJ596" s="19" t="s">
        <v>81</v>
      </c>
      <c r="BK596" s="227">
        <f>ROUND(I596*H596,2)</f>
        <v>0</v>
      </c>
      <c r="BL596" s="19" t="s">
        <v>310</v>
      </c>
      <c r="BM596" s="226" t="s">
        <v>929</v>
      </c>
    </row>
    <row r="597" spans="1:47" s="2" customFormat="1" ht="12">
      <c r="A597" s="40"/>
      <c r="B597" s="41"/>
      <c r="C597" s="42"/>
      <c r="D597" s="228" t="s">
        <v>222</v>
      </c>
      <c r="E597" s="42"/>
      <c r="F597" s="229" t="s">
        <v>930</v>
      </c>
      <c r="G597" s="42"/>
      <c r="H597" s="42"/>
      <c r="I597" s="230"/>
      <c r="J597" s="42"/>
      <c r="K597" s="42"/>
      <c r="L597" s="46"/>
      <c r="M597" s="231"/>
      <c r="N597" s="232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222</v>
      </c>
      <c r="AU597" s="19" t="s">
        <v>83</v>
      </c>
    </row>
    <row r="598" spans="1:51" s="14" customFormat="1" ht="12">
      <c r="A598" s="14"/>
      <c r="B598" s="244"/>
      <c r="C598" s="245"/>
      <c r="D598" s="235" t="s">
        <v>224</v>
      </c>
      <c r="E598" s="246" t="s">
        <v>19</v>
      </c>
      <c r="F598" s="247" t="s">
        <v>931</v>
      </c>
      <c r="G598" s="245"/>
      <c r="H598" s="248">
        <v>2.76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4" t="s">
        <v>224</v>
      </c>
      <c r="AU598" s="254" t="s">
        <v>83</v>
      </c>
      <c r="AV598" s="14" t="s">
        <v>83</v>
      </c>
      <c r="AW598" s="14" t="s">
        <v>35</v>
      </c>
      <c r="AX598" s="14" t="s">
        <v>74</v>
      </c>
      <c r="AY598" s="254" t="s">
        <v>209</v>
      </c>
    </row>
    <row r="599" spans="1:51" s="14" customFormat="1" ht="12">
      <c r="A599" s="14"/>
      <c r="B599" s="244"/>
      <c r="C599" s="245"/>
      <c r="D599" s="235" t="s">
        <v>224</v>
      </c>
      <c r="E599" s="246" t="s">
        <v>19</v>
      </c>
      <c r="F599" s="247" t="s">
        <v>931</v>
      </c>
      <c r="G599" s="245"/>
      <c r="H599" s="248">
        <v>2.76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4" t="s">
        <v>224</v>
      </c>
      <c r="AU599" s="254" t="s">
        <v>83</v>
      </c>
      <c r="AV599" s="14" t="s">
        <v>83</v>
      </c>
      <c r="AW599" s="14" t="s">
        <v>35</v>
      </c>
      <c r="AX599" s="14" t="s">
        <v>74</v>
      </c>
      <c r="AY599" s="254" t="s">
        <v>209</v>
      </c>
    </row>
    <row r="600" spans="1:51" s="14" customFormat="1" ht="12">
      <c r="A600" s="14"/>
      <c r="B600" s="244"/>
      <c r="C600" s="245"/>
      <c r="D600" s="235" t="s">
        <v>224</v>
      </c>
      <c r="E600" s="246" t="s">
        <v>19</v>
      </c>
      <c r="F600" s="247" t="s">
        <v>932</v>
      </c>
      <c r="G600" s="245"/>
      <c r="H600" s="248">
        <v>3.266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4" t="s">
        <v>224</v>
      </c>
      <c r="AU600" s="254" t="s">
        <v>83</v>
      </c>
      <c r="AV600" s="14" t="s">
        <v>83</v>
      </c>
      <c r="AW600" s="14" t="s">
        <v>35</v>
      </c>
      <c r="AX600" s="14" t="s">
        <v>74</v>
      </c>
      <c r="AY600" s="254" t="s">
        <v>209</v>
      </c>
    </row>
    <row r="601" spans="1:51" s="15" customFormat="1" ht="12">
      <c r="A601" s="15"/>
      <c r="B601" s="255"/>
      <c r="C601" s="256"/>
      <c r="D601" s="235" t="s">
        <v>224</v>
      </c>
      <c r="E601" s="257" t="s">
        <v>19</v>
      </c>
      <c r="F601" s="258" t="s">
        <v>226</v>
      </c>
      <c r="G601" s="256"/>
      <c r="H601" s="259">
        <v>8.786</v>
      </c>
      <c r="I601" s="260"/>
      <c r="J601" s="256"/>
      <c r="K601" s="256"/>
      <c r="L601" s="261"/>
      <c r="M601" s="262"/>
      <c r="N601" s="263"/>
      <c r="O601" s="263"/>
      <c r="P601" s="263"/>
      <c r="Q601" s="263"/>
      <c r="R601" s="263"/>
      <c r="S601" s="263"/>
      <c r="T601" s="264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65" t="s">
        <v>224</v>
      </c>
      <c r="AU601" s="265" t="s">
        <v>83</v>
      </c>
      <c r="AV601" s="15" t="s">
        <v>215</v>
      </c>
      <c r="AW601" s="15" t="s">
        <v>35</v>
      </c>
      <c r="AX601" s="15" t="s">
        <v>81</v>
      </c>
      <c r="AY601" s="265" t="s">
        <v>209</v>
      </c>
    </row>
    <row r="602" spans="1:65" s="2" customFormat="1" ht="37.8" customHeight="1">
      <c r="A602" s="40"/>
      <c r="B602" s="41"/>
      <c r="C602" s="215" t="s">
        <v>933</v>
      </c>
      <c r="D602" s="215" t="s">
        <v>211</v>
      </c>
      <c r="E602" s="216" t="s">
        <v>934</v>
      </c>
      <c r="F602" s="217" t="s">
        <v>935</v>
      </c>
      <c r="G602" s="218" t="s">
        <v>214</v>
      </c>
      <c r="H602" s="219">
        <v>9.409</v>
      </c>
      <c r="I602" s="220"/>
      <c r="J602" s="221">
        <f>ROUND(I602*H602,2)</f>
        <v>0</v>
      </c>
      <c r="K602" s="217" t="s">
        <v>220</v>
      </c>
      <c r="L602" s="46"/>
      <c r="M602" s="222" t="s">
        <v>19</v>
      </c>
      <c r="N602" s="223" t="s">
        <v>45</v>
      </c>
      <c r="O602" s="86"/>
      <c r="P602" s="224">
        <f>O602*H602</f>
        <v>0</v>
      </c>
      <c r="Q602" s="224">
        <v>0</v>
      </c>
      <c r="R602" s="224">
        <f>Q602*H602</f>
        <v>0</v>
      </c>
      <c r="S602" s="224">
        <v>0</v>
      </c>
      <c r="T602" s="225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6" t="s">
        <v>310</v>
      </c>
      <c r="AT602" s="226" t="s">
        <v>211</v>
      </c>
      <c r="AU602" s="226" t="s">
        <v>83</v>
      </c>
      <c r="AY602" s="19" t="s">
        <v>209</v>
      </c>
      <c r="BE602" s="227">
        <f>IF(N602="základní",J602,0)</f>
        <v>0</v>
      </c>
      <c r="BF602" s="227">
        <f>IF(N602="snížená",J602,0)</f>
        <v>0</v>
      </c>
      <c r="BG602" s="227">
        <f>IF(N602="zákl. přenesená",J602,0)</f>
        <v>0</v>
      </c>
      <c r="BH602" s="227">
        <f>IF(N602="sníž. přenesená",J602,0)</f>
        <v>0</v>
      </c>
      <c r="BI602" s="227">
        <f>IF(N602="nulová",J602,0)</f>
        <v>0</v>
      </c>
      <c r="BJ602" s="19" t="s">
        <v>81</v>
      </c>
      <c r="BK602" s="227">
        <f>ROUND(I602*H602,2)</f>
        <v>0</v>
      </c>
      <c r="BL602" s="19" t="s">
        <v>310</v>
      </c>
      <c r="BM602" s="226" t="s">
        <v>936</v>
      </c>
    </row>
    <row r="603" spans="1:47" s="2" customFormat="1" ht="12">
      <c r="A603" s="40"/>
      <c r="B603" s="41"/>
      <c r="C603" s="42"/>
      <c r="D603" s="228" t="s">
        <v>222</v>
      </c>
      <c r="E603" s="42"/>
      <c r="F603" s="229" t="s">
        <v>937</v>
      </c>
      <c r="G603" s="42"/>
      <c r="H603" s="42"/>
      <c r="I603" s="230"/>
      <c r="J603" s="42"/>
      <c r="K603" s="42"/>
      <c r="L603" s="46"/>
      <c r="M603" s="231"/>
      <c r="N603" s="232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222</v>
      </c>
      <c r="AU603" s="19" t="s">
        <v>83</v>
      </c>
    </row>
    <row r="604" spans="1:51" s="14" customFormat="1" ht="12">
      <c r="A604" s="14"/>
      <c r="B604" s="244"/>
      <c r="C604" s="245"/>
      <c r="D604" s="235" t="s">
        <v>224</v>
      </c>
      <c r="E604" s="246" t="s">
        <v>19</v>
      </c>
      <c r="F604" s="247" t="s">
        <v>938</v>
      </c>
      <c r="G604" s="245"/>
      <c r="H604" s="248">
        <v>3.72</v>
      </c>
      <c r="I604" s="249"/>
      <c r="J604" s="245"/>
      <c r="K604" s="245"/>
      <c r="L604" s="250"/>
      <c r="M604" s="251"/>
      <c r="N604" s="252"/>
      <c r="O604" s="252"/>
      <c r="P604" s="252"/>
      <c r="Q604" s="252"/>
      <c r="R604" s="252"/>
      <c r="S604" s="252"/>
      <c r="T604" s="25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4" t="s">
        <v>224</v>
      </c>
      <c r="AU604" s="254" t="s">
        <v>83</v>
      </c>
      <c r="AV604" s="14" t="s">
        <v>83</v>
      </c>
      <c r="AW604" s="14" t="s">
        <v>35</v>
      </c>
      <c r="AX604" s="14" t="s">
        <v>74</v>
      </c>
      <c r="AY604" s="254" t="s">
        <v>209</v>
      </c>
    </row>
    <row r="605" spans="1:51" s="14" customFormat="1" ht="12">
      <c r="A605" s="14"/>
      <c r="B605" s="244"/>
      <c r="C605" s="245"/>
      <c r="D605" s="235" t="s">
        <v>224</v>
      </c>
      <c r="E605" s="246" t="s">
        <v>19</v>
      </c>
      <c r="F605" s="247" t="s">
        <v>939</v>
      </c>
      <c r="G605" s="245"/>
      <c r="H605" s="248">
        <v>2.325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4" t="s">
        <v>224</v>
      </c>
      <c r="AU605" s="254" t="s">
        <v>83</v>
      </c>
      <c r="AV605" s="14" t="s">
        <v>83</v>
      </c>
      <c r="AW605" s="14" t="s">
        <v>35</v>
      </c>
      <c r="AX605" s="14" t="s">
        <v>74</v>
      </c>
      <c r="AY605" s="254" t="s">
        <v>209</v>
      </c>
    </row>
    <row r="606" spans="1:51" s="14" customFormat="1" ht="12">
      <c r="A606" s="14"/>
      <c r="B606" s="244"/>
      <c r="C606" s="245"/>
      <c r="D606" s="235" t="s">
        <v>224</v>
      </c>
      <c r="E606" s="246" t="s">
        <v>19</v>
      </c>
      <c r="F606" s="247" t="s">
        <v>940</v>
      </c>
      <c r="G606" s="245"/>
      <c r="H606" s="248">
        <v>2.201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4" t="s">
        <v>224</v>
      </c>
      <c r="AU606" s="254" t="s">
        <v>83</v>
      </c>
      <c r="AV606" s="14" t="s">
        <v>83</v>
      </c>
      <c r="AW606" s="14" t="s">
        <v>35</v>
      </c>
      <c r="AX606" s="14" t="s">
        <v>74</v>
      </c>
      <c r="AY606" s="254" t="s">
        <v>209</v>
      </c>
    </row>
    <row r="607" spans="1:51" s="14" customFormat="1" ht="12">
      <c r="A607" s="14"/>
      <c r="B607" s="244"/>
      <c r="C607" s="245"/>
      <c r="D607" s="235" t="s">
        <v>224</v>
      </c>
      <c r="E607" s="246" t="s">
        <v>19</v>
      </c>
      <c r="F607" s="247" t="s">
        <v>941</v>
      </c>
      <c r="G607" s="245"/>
      <c r="H607" s="248">
        <v>1.163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4" t="s">
        <v>224</v>
      </c>
      <c r="AU607" s="254" t="s">
        <v>83</v>
      </c>
      <c r="AV607" s="14" t="s">
        <v>83</v>
      </c>
      <c r="AW607" s="14" t="s">
        <v>35</v>
      </c>
      <c r="AX607" s="14" t="s">
        <v>74</v>
      </c>
      <c r="AY607" s="254" t="s">
        <v>209</v>
      </c>
    </row>
    <row r="608" spans="1:51" s="15" customFormat="1" ht="12">
      <c r="A608" s="15"/>
      <c r="B608" s="255"/>
      <c r="C608" s="256"/>
      <c r="D608" s="235" t="s">
        <v>224</v>
      </c>
      <c r="E608" s="257" t="s">
        <v>19</v>
      </c>
      <c r="F608" s="258" t="s">
        <v>226</v>
      </c>
      <c r="G608" s="256"/>
      <c r="H608" s="259">
        <v>9.409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5" t="s">
        <v>224</v>
      </c>
      <c r="AU608" s="265" t="s">
        <v>83</v>
      </c>
      <c r="AV608" s="15" t="s">
        <v>215</v>
      </c>
      <c r="AW608" s="15" t="s">
        <v>35</v>
      </c>
      <c r="AX608" s="15" t="s">
        <v>81</v>
      </c>
      <c r="AY608" s="265" t="s">
        <v>209</v>
      </c>
    </row>
    <row r="609" spans="1:65" s="2" customFormat="1" ht="37.8" customHeight="1">
      <c r="A609" s="40"/>
      <c r="B609" s="41"/>
      <c r="C609" s="215" t="s">
        <v>942</v>
      </c>
      <c r="D609" s="215" t="s">
        <v>211</v>
      </c>
      <c r="E609" s="216" t="s">
        <v>943</v>
      </c>
      <c r="F609" s="217" t="s">
        <v>944</v>
      </c>
      <c r="G609" s="218" t="s">
        <v>97</v>
      </c>
      <c r="H609" s="219">
        <v>39.8</v>
      </c>
      <c r="I609" s="220"/>
      <c r="J609" s="221">
        <f>ROUND(I609*H609,2)</f>
        <v>0</v>
      </c>
      <c r="K609" s="217" t="s">
        <v>220</v>
      </c>
      <c r="L609" s="46"/>
      <c r="M609" s="222" t="s">
        <v>19</v>
      </c>
      <c r="N609" s="223" t="s">
        <v>45</v>
      </c>
      <c r="O609" s="86"/>
      <c r="P609" s="224">
        <f>O609*H609</f>
        <v>0</v>
      </c>
      <c r="Q609" s="224">
        <v>0.00015</v>
      </c>
      <c r="R609" s="224">
        <f>Q609*H609</f>
        <v>0.005969999999999999</v>
      </c>
      <c r="S609" s="224">
        <v>0</v>
      </c>
      <c r="T609" s="225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6" t="s">
        <v>310</v>
      </c>
      <c r="AT609" s="226" t="s">
        <v>211</v>
      </c>
      <c r="AU609" s="226" t="s">
        <v>83</v>
      </c>
      <c r="AY609" s="19" t="s">
        <v>209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9" t="s">
        <v>81</v>
      </c>
      <c r="BK609" s="227">
        <f>ROUND(I609*H609,2)</f>
        <v>0</v>
      </c>
      <c r="BL609" s="19" t="s">
        <v>310</v>
      </c>
      <c r="BM609" s="226" t="s">
        <v>945</v>
      </c>
    </row>
    <row r="610" spans="1:47" s="2" customFormat="1" ht="12">
      <c r="A610" s="40"/>
      <c r="B610" s="41"/>
      <c r="C610" s="42"/>
      <c r="D610" s="228" t="s">
        <v>222</v>
      </c>
      <c r="E610" s="42"/>
      <c r="F610" s="229" t="s">
        <v>946</v>
      </c>
      <c r="G610" s="42"/>
      <c r="H610" s="42"/>
      <c r="I610" s="230"/>
      <c r="J610" s="42"/>
      <c r="K610" s="42"/>
      <c r="L610" s="46"/>
      <c r="M610" s="231"/>
      <c r="N610" s="232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222</v>
      </c>
      <c r="AU610" s="19" t="s">
        <v>83</v>
      </c>
    </row>
    <row r="611" spans="1:51" s="13" customFormat="1" ht="12">
      <c r="A611" s="13"/>
      <c r="B611" s="233"/>
      <c r="C611" s="234"/>
      <c r="D611" s="235" t="s">
        <v>224</v>
      </c>
      <c r="E611" s="236" t="s">
        <v>19</v>
      </c>
      <c r="F611" s="237" t="s">
        <v>472</v>
      </c>
      <c r="G611" s="234"/>
      <c r="H611" s="236" t="s">
        <v>19</v>
      </c>
      <c r="I611" s="238"/>
      <c r="J611" s="234"/>
      <c r="K611" s="234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224</v>
      </c>
      <c r="AU611" s="243" t="s">
        <v>83</v>
      </c>
      <c r="AV611" s="13" t="s">
        <v>81</v>
      </c>
      <c r="AW611" s="13" t="s">
        <v>35</v>
      </c>
      <c r="AX611" s="13" t="s">
        <v>74</v>
      </c>
      <c r="AY611" s="243" t="s">
        <v>209</v>
      </c>
    </row>
    <row r="612" spans="1:51" s="14" customFormat="1" ht="12">
      <c r="A612" s="14"/>
      <c r="B612" s="244"/>
      <c r="C612" s="245"/>
      <c r="D612" s="235" t="s">
        <v>224</v>
      </c>
      <c r="E612" s="246" t="s">
        <v>19</v>
      </c>
      <c r="F612" s="247" t="s">
        <v>947</v>
      </c>
      <c r="G612" s="245"/>
      <c r="H612" s="248">
        <v>13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224</v>
      </c>
      <c r="AU612" s="254" t="s">
        <v>83</v>
      </c>
      <c r="AV612" s="14" t="s">
        <v>83</v>
      </c>
      <c r="AW612" s="14" t="s">
        <v>35</v>
      </c>
      <c r="AX612" s="14" t="s">
        <v>74</v>
      </c>
      <c r="AY612" s="254" t="s">
        <v>209</v>
      </c>
    </row>
    <row r="613" spans="1:51" s="14" customFormat="1" ht="12">
      <c r="A613" s="14"/>
      <c r="B613" s="244"/>
      <c r="C613" s="245"/>
      <c r="D613" s="235" t="s">
        <v>224</v>
      </c>
      <c r="E613" s="246" t="s">
        <v>19</v>
      </c>
      <c r="F613" s="247" t="s">
        <v>473</v>
      </c>
      <c r="G613" s="245"/>
      <c r="H613" s="248">
        <v>13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224</v>
      </c>
      <c r="AU613" s="254" t="s">
        <v>83</v>
      </c>
      <c r="AV613" s="14" t="s">
        <v>83</v>
      </c>
      <c r="AW613" s="14" t="s">
        <v>35</v>
      </c>
      <c r="AX613" s="14" t="s">
        <v>74</v>
      </c>
      <c r="AY613" s="254" t="s">
        <v>209</v>
      </c>
    </row>
    <row r="614" spans="1:51" s="16" customFormat="1" ht="12">
      <c r="A614" s="16"/>
      <c r="B614" s="276"/>
      <c r="C614" s="277"/>
      <c r="D614" s="235" t="s">
        <v>224</v>
      </c>
      <c r="E614" s="278" t="s">
        <v>19</v>
      </c>
      <c r="F614" s="279" t="s">
        <v>445</v>
      </c>
      <c r="G614" s="277"/>
      <c r="H614" s="280">
        <v>26</v>
      </c>
      <c r="I614" s="281"/>
      <c r="J614" s="277"/>
      <c r="K614" s="277"/>
      <c r="L614" s="282"/>
      <c r="M614" s="283"/>
      <c r="N614" s="284"/>
      <c r="O614" s="284"/>
      <c r="P614" s="284"/>
      <c r="Q614" s="284"/>
      <c r="R614" s="284"/>
      <c r="S614" s="284"/>
      <c r="T614" s="285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86" t="s">
        <v>224</v>
      </c>
      <c r="AU614" s="286" t="s">
        <v>83</v>
      </c>
      <c r="AV614" s="16" t="s">
        <v>116</v>
      </c>
      <c r="AW614" s="16" t="s">
        <v>35</v>
      </c>
      <c r="AX614" s="16" t="s">
        <v>74</v>
      </c>
      <c r="AY614" s="286" t="s">
        <v>209</v>
      </c>
    </row>
    <row r="615" spans="1:51" s="13" customFormat="1" ht="12">
      <c r="A615" s="13"/>
      <c r="B615" s="233"/>
      <c r="C615" s="234"/>
      <c r="D615" s="235" t="s">
        <v>224</v>
      </c>
      <c r="E615" s="236" t="s">
        <v>19</v>
      </c>
      <c r="F615" s="237" t="s">
        <v>474</v>
      </c>
      <c r="G615" s="234"/>
      <c r="H615" s="236" t="s">
        <v>19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3" t="s">
        <v>224</v>
      </c>
      <c r="AU615" s="243" t="s">
        <v>83</v>
      </c>
      <c r="AV615" s="13" t="s">
        <v>81</v>
      </c>
      <c r="AW615" s="13" t="s">
        <v>35</v>
      </c>
      <c r="AX615" s="13" t="s">
        <v>74</v>
      </c>
      <c r="AY615" s="243" t="s">
        <v>209</v>
      </c>
    </row>
    <row r="616" spans="1:51" s="14" customFormat="1" ht="12">
      <c r="A616" s="14"/>
      <c r="B616" s="244"/>
      <c r="C616" s="245"/>
      <c r="D616" s="235" t="s">
        <v>224</v>
      </c>
      <c r="E616" s="246" t="s">
        <v>19</v>
      </c>
      <c r="F616" s="247" t="s">
        <v>948</v>
      </c>
      <c r="G616" s="245"/>
      <c r="H616" s="248">
        <v>6.9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4" t="s">
        <v>224</v>
      </c>
      <c r="AU616" s="254" t="s">
        <v>83</v>
      </c>
      <c r="AV616" s="14" t="s">
        <v>83</v>
      </c>
      <c r="AW616" s="14" t="s">
        <v>35</v>
      </c>
      <c r="AX616" s="14" t="s">
        <v>74</v>
      </c>
      <c r="AY616" s="254" t="s">
        <v>209</v>
      </c>
    </row>
    <row r="617" spans="1:51" s="14" customFormat="1" ht="12">
      <c r="A617" s="14"/>
      <c r="B617" s="244"/>
      <c r="C617" s="245"/>
      <c r="D617" s="235" t="s">
        <v>224</v>
      </c>
      <c r="E617" s="246" t="s">
        <v>19</v>
      </c>
      <c r="F617" s="247" t="s">
        <v>949</v>
      </c>
      <c r="G617" s="245"/>
      <c r="H617" s="248">
        <v>6.9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4" t="s">
        <v>224</v>
      </c>
      <c r="AU617" s="254" t="s">
        <v>83</v>
      </c>
      <c r="AV617" s="14" t="s">
        <v>83</v>
      </c>
      <c r="AW617" s="14" t="s">
        <v>35</v>
      </c>
      <c r="AX617" s="14" t="s">
        <v>74</v>
      </c>
      <c r="AY617" s="254" t="s">
        <v>209</v>
      </c>
    </row>
    <row r="618" spans="1:51" s="16" customFormat="1" ht="12">
      <c r="A618" s="16"/>
      <c r="B618" s="276"/>
      <c r="C618" s="277"/>
      <c r="D618" s="235" t="s">
        <v>224</v>
      </c>
      <c r="E618" s="278" t="s">
        <v>19</v>
      </c>
      <c r="F618" s="279" t="s">
        <v>445</v>
      </c>
      <c r="G618" s="277"/>
      <c r="H618" s="280">
        <v>13.8</v>
      </c>
      <c r="I618" s="281"/>
      <c r="J618" s="277"/>
      <c r="K618" s="277"/>
      <c r="L618" s="282"/>
      <c r="M618" s="283"/>
      <c r="N618" s="284"/>
      <c r="O618" s="284"/>
      <c r="P618" s="284"/>
      <c r="Q618" s="284"/>
      <c r="R618" s="284"/>
      <c r="S618" s="284"/>
      <c r="T618" s="285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286" t="s">
        <v>224</v>
      </c>
      <c r="AU618" s="286" t="s">
        <v>83</v>
      </c>
      <c r="AV618" s="16" t="s">
        <v>116</v>
      </c>
      <c r="AW618" s="16" t="s">
        <v>35</v>
      </c>
      <c r="AX618" s="16" t="s">
        <v>74</v>
      </c>
      <c r="AY618" s="286" t="s">
        <v>209</v>
      </c>
    </row>
    <row r="619" spans="1:51" s="15" customFormat="1" ht="12">
      <c r="A619" s="15"/>
      <c r="B619" s="255"/>
      <c r="C619" s="256"/>
      <c r="D619" s="235" t="s">
        <v>224</v>
      </c>
      <c r="E619" s="257" t="s">
        <v>19</v>
      </c>
      <c r="F619" s="258" t="s">
        <v>226</v>
      </c>
      <c r="G619" s="256"/>
      <c r="H619" s="259">
        <v>39.8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5" t="s">
        <v>224</v>
      </c>
      <c r="AU619" s="265" t="s">
        <v>83</v>
      </c>
      <c r="AV619" s="15" t="s">
        <v>215</v>
      </c>
      <c r="AW619" s="15" t="s">
        <v>35</v>
      </c>
      <c r="AX619" s="15" t="s">
        <v>81</v>
      </c>
      <c r="AY619" s="265" t="s">
        <v>209</v>
      </c>
    </row>
    <row r="620" spans="1:65" s="2" customFormat="1" ht="24.15" customHeight="1">
      <c r="A620" s="40"/>
      <c r="B620" s="41"/>
      <c r="C620" s="215" t="s">
        <v>950</v>
      </c>
      <c r="D620" s="215" t="s">
        <v>211</v>
      </c>
      <c r="E620" s="216" t="s">
        <v>951</v>
      </c>
      <c r="F620" s="217" t="s">
        <v>952</v>
      </c>
      <c r="G620" s="218" t="s">
        <v>214</v>
      </c>
      <c r="H620" s="219">
        <v>1</v>
      </c>
      <c r="I620" s="220"/>
      <c r="J620" s="221">
        <f>ROUND(I620*H620,2)</f>
        <v>0</v>
      </c>
      <c r="K620" s="217" t="s">
        <v>19</v>
      </c>
      <c r="L620" s="46"/>
      <c r="M620" s="222" t="s">
        <v>19</v>
      </c>
      <c r="N620" s="223" t="s">
        <v>45</v>
      </c>
      <c r="O620" s="86"/>
      <c r="P620" s="224">
        <f>O620*H620</f>
        <v>0</v>
      </c>
      <c r="Q620" s="224">
        <v>0</v>
      </c>
      <c r="R620" s="224">
        <f>Q620*H620</f>
        <v>0</v>
      </c>
      <c r="S620" s="224">
        <v>0.00045</v>
      </c>
      <c r="T620" s="225">
        <f>S620*H620</f>
        <v>0.00045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6" t="s">
        <v>310</v>
      </c>
      <c r="AT620" s="226" t="s">
        <v>211</v>
      </c>
      <c r="AU620" s="226" t="s">
        <v>83</v>
      </c>
      <c r="AY620" s="19" t="s">
        <v>209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9" t="s">
        <v>81</v>
      </c>
      <c r="BK620" s="227">
        <f>ROUND(I620*H620,2)</f>
        <v>0</v>
      </c>
      <c r="BL620" s="19" t="s">
        <v>310</v>
      </c>
      <c r="BM620" s="226" t="s">
        <v>953</v>
      </c>
    </row>
    <row r="621" spans="1:51" s="13" customFormat="1" ht="12">
      <c r="A621" s="13"/>
      <c r="B621" s="233"/>
      <c r="C621" s="234"/>
      <c r="D621" s="235" t="s">
        <v>224</v>
      </c>
      <c r="E621" s="236" t="s">
        <v>19</v>
      </c>
      <c r="F621" s="237" t="s">
        <v>954</v>
      </c>
      <c r="G621" s="234"/>
      <c r="H621" s="236" t="s">
        <v>19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224</v>
      </c>
      <c r="AU621" s="243" t="s">
        <v>83</v>
      </c>
      <c r="AV621" s="13" t="s">
        <v>81</v>
      </c>
      <c r="AW621" s="13" t="s">
        <v>35</v>
      </c>
      <c r="AX621" s="13" t="s">
        <v>74</v>
      </c>
      <c r="AY621" s="243" t="s">
        <v>209</v>
      </c>
    </row>
    <row r="622" spans="1:51" s="14" customFormat="1" ht="12">
      <c r="A622" s="14"/>
      <c r="B622" s="244"/>
      <c r="C622" s="245"/>
      <c r="D622" s="235" t="s">
        <v>224</v>
      </c>
      <c r="E622" s="246" t="s">
        <v>19</v>
      </c>
      <c r="F622" s="247" t="s">
        <v>81</v>
      </c>
      <c r="G622" s="245"/>
      <c r="H622" s="248">
        <v>1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4" t="s">
        <v>224</v>
      </c>
      <c r="AU622" s="254" t="s">
        <v>83</v>
      </c>
      <c r="AV622" s="14" t="s">
        <v>83</v>
      </c>
      <c r="AW622" s="14" t="s">
        <v>35</v>
      </c>
      <c r="AX622" s="14" t="s">
        <v>74</v>
      </c>
      <c r="AY622" s="254" t="s">
        <v>209</v>
      </c>
    </row>
    <row r="623" spans="1:51" s="15" customFormat="1" ht="12">
      <c r="A623" s="15"/>
      <c r="B623" s="255"/>
      <c r="C623" s="256"/>
      <c r="D623" s="235" t="s">
        <v>224</v>
      </c>
      <c r="E623" s="257" t="s">
        <v>19</v>
      </c>
      <c r="F623" s="258" t="s">
        <v>226</v>
      </c>
      <c r="G623" s="256"/>
      <c r="H623" s="259">
        <v>1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5" t="s">
        <v>224</v>
      </c>
      <c r="AU623" s="265" t="s">
        <v>83</v>
      </c>
      <c r="AV623" s="15" t="s">
        <v>215</v>
      </c>
      <c r="AW623" s="15" t="s">
        <v>35</v>
      </c>
      <c r="AX623" s="15" t="s">
        <v>81</v>
      </c>
      <c r="AY623" s="265" t="s">
        <v>209</v>
      </c>
    </row>
    <row r="624" spans="1:65" s="2" customFormat="1" ht="16.5" customHeight="1">
      <c r="A624" s="40"/>
      <c r="B624" s="41"/>
      <c r="C624" s="215" t="s">
        <v>955</v>
      </c>
      <c r="D624" s="215" t="s">
        <v>211</v>
      </c>
      <c r="E624" s="216" t="s">
        <v>956</v>
      </c>
      <c r="F624" s="217" t="s">
        <v>957</v>
      </c>
      <c r="G624" s="218" t="s">
        <v>214</v>
      </c>
      <c r="H624" s="219">
        <v>1</v>
      </c>
      <c r="I624" s="220"/>
      <c r="J624" s="221">
        <f>ROUND(I624*H624,2)</f>
        <v>0</v>
      </c>
      <c r="K624" s="217" t="s">
        <v>19</v>
      </c>
      <c r="L624" s="46"/>
      <c r="M624" s="222" t="s">
        <v>19</v>
      </c>
      <c r="N624" s="223" t="s">
        <v>45</v>
      </c>
      <c r="O624" s="86"/>
      <c r="P624" s="224">
        <f>O624*H624</f>
        <v>0</v>
      </c>
      <c r="Q624" s="224">
        <v>0</v>
      </c>
      <c r="R624" s="224">
        <f>Q624*H624</f>
        <v>0</v>
      </c>
      <c r="S624" s="224">
        <v>0.00045</v>
      </c>
      <c r="T624" s="225">
        <f>S624*H624</f>
        <v>0.00045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6" t="s">
        <v>310</v>
      </c>
      <c r="AT624" s="226" t="s">
        <v>211</v>
      </c>
      <c r="AU624" s="226" t="s">
        <v>83</v>
      </c>
      <c r="AY624" s="19" t="s">
        <v>209</v>
      </c>
      <c r="BE624" s="227">
        <f>IF(N624="základní",J624,0)</f>
        <v>0</v>
      </c>
      <c r="BF624" s="227">
        <f>IF(N624="snížená",J624,0)</f>
        <v>0</v>
      </c>
      <c r="BG624" s="227">
        <f>IF(N624="zákl. přenesená",J624,0)</f>
        <v>0</v>
      </c>
      <c r="BH624" s="227">
        <f>IF(N624="sníž. přenesená",J624,0)</f>
        <v>0</v>
      </c>
      <c r="BI624" s="227">
        <f>IF(N624="nulová",J624,0)</f>
        <v>0</v>
      </c>
      <c r="BJ624" s="19" t="s">
        <v>81</v>
      </c>
      <c r="BK624" s="227">
        <f>ROUND(I624*H624,2)</f>
        <v>0</v>
      </c>
      <c r="BL624" s="19" t="s">
        <v>310</v>
      </c>
      <c r="BM624" s="226" t="s">
        <v>958</v>
      </c>
    </row>
    <row r="625" spans="1:65" s="2" customFormat="1" ht="24.15" customHeight="1">
      <c r="A625" s="40"/>
      <c r="B625" s="41"/>
      <c r="C625" s="215" t="s">
        <v>959</v>
      </c>
      <c r="D625" s="215" t="s">
        <v>211</v>
      </c>
      <c r="E625" s="216" t="s">
        <v>960</v>
      </c>
      <c r="F625" s="217" t="s">
        <v>961</v>
      </c>
      <c r="G625" s="218" t="s">
        <v>214</v>
      </c>
      <c r="H625" s="219">
        <v>1</v>
      </c>
      <c r="I625" s="220"/>
      <c r="J625" s="221">
        <f>ROUND(I625*H625,2)</f>
        <v>0</v>
      </c>
      <c r="K625" s="217" t="s">
        <v>220</v>
      </c>
      <c r="L625" s="46"/>
      <c r="M625" s="222" t="s">
        <v>19</v>
      </c>
      <c r="N625" s="223" t="s">
        <v>45</v>
      </c>
      <c r="O625" s="86"/>
      <c r="P625" s="224">
        <f>O625*H625</f>
        <v>0</v>
      </c>
      <c r="Q625" s="224">
        <v>0</v>
      </c>
      <c r="R625" s="224">
        <f>Q625*H625</f>
        <v>0</v>
      </c>
      <c r="S625" s="224">
        <v>0.00223</v>
      </c>
      <c r="T625" s="225">
        <f>S625*H625</f>
        <v>0.00223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6" t="s">
        <v>310</v>
      </c>
      <c r="AT625" s="226" t="s">
        <v>211</v>
      </c>
      <c r="AU625" s="226" t="s">
        <v>83</v>
      </c>
      <c r="AY625" s="19" t="s">
        <v>209</v>
      </c>
      <c r="BE625" s="227">
        <f>IF(N625="základní",J625,0)</f>
        <v>0</v>
      </c>
      <c r="BF625" s="227">
        <f>IF(N625="snížená",J625,0)</f>
        <v>0</v>
      </c>
      <c r="BG625" s="227">
        <f>IF(N625="zákl. přenesená",J625,0)</f>
        <v>0</v>
      </c>
      <c r="BH625" s="227">
        <f>IF(N625="sníž. přenesená",J625,0)</f>
        <v>0</v>
      </c>
      <c r="BI625" s="227">
        <f>IF(N625="nulová",J625,0)</f>
        <v>0</v>
      </c>
      <c r="BJ625" s="19" t="s">
        <v>81</v>
      </c>
      <c r="BK625" s="227">
        <f>ROUND(I625*H625,2)</f>
        <v>0</v>
      </c>
      <c r="BL625" s="19" t="s">
        <v>310</v>
      </c>
      <c r="BM625" s="226" t="s">
        <v>962</v>
      </c>
    </row>
    <row r="626" spans="1:47" s="2" customFormat="1" ht="12">
      <c r="A626" s="40"/>
      <c r="B626" s="41"/>
      <c r="C626" s="42"/>
      <c r="D626" s="228" t="s">
        <v>222</v>
      </c>
      <c r="E626" s="42"/>
      <c r="F626" s="229" t="s">
        <v>963</v>
      </c>
      <c r="G626" s="42"/>
      <c r="H626" s="42"/>
      <c r="I626" s="230"/>
      <c r="J626" s="42"/>
      <c r="K626" s="42"/>
      <c r="L626" s="46"/>
      <c r="M626" s="231"/>
      <c r="N626" s="232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222</v>
      </c>
      <c r="AU626" s="19" t="s">
        <v>83</v>
      </c>
    </row>
    <row r="627" spans="1:51" s="14" customFormat="1" ht="12">
      <c r="A627" s="14"/>
      <c r="B627" s="244"/>
      <c r="C627" s="245"/>
      <c r="D627" s="235" t="s">
        <v>224</v>
      </c>
      <c r="E627" s="246" t="s">
        <v>19</v>
      </c>
      <c r="F627" s="247" t="s">
        <v>964</v>
      </c>
      <c r="G627" s="245"/>
      <c r="H627" s="248">
        <v>1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4" t="s">
        <v>224</v>
      </c>
      <c r="AU627" s="254" t="s">
        <v>83</v>
      </c>
      <c r="AV627" s="14" t="s">
        <v>83</v>
      </c>
      <c r="AW627" s="14" t="s">
        <v>35</v>
      </c>
      <c r="AX627" s="14" t="s">
        <v>74</v>
      </c>
      <c r="AY627" s="254" t="s">
        <v>209</v>
      </c>
    </row>
    <row r="628" spans="1:51" s="15" customFormat="1" ht="12">
      <c r="A628" s="15"/>
      <c r="B628" s="255"/>
      <c r="C628" s="256"/>
      <c r="D628" s="235" t="s">
        <v>224</v>
      </c>
      <c r="E628" s="257" t="s">
        <v>19</v>
      </c>
      <c r="F628" s="258" t="s">
        <v>226</v>
      </c>
      <c r="G628" s="256"/>
      <c r="H628" s="259">
        <v>1</v>
      </c>
      <c r="I628" s="260"/>
      <c r="J628" s="256"/>
      <c r="K628" s="256"/>
      <c r="L628" s="261"/>
      <c r="M628" s="262"/>
      <c r="N628" s="263"/>
      <c r="O628" s="263"/>
      <c r="P628" s="263"/>
      <c r="Q628" s="263"/>
      <c r="R628" s="263"/>
      <c r="S628" s="263"/>
      <c r="T628" s="264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5" t="s">
        <v>224</v>
      </c>
      <c r="AU628" s="265" t="s">
        <v>83</v>
      </c>
      <c r="AV628" s="15" t="s">
        <v>215</v>
      </c>
      <c r="AW628" s="15" t="s">
        <v>35</v>
      </c>
      <c r="AX628" s="15" t="s">
        <v>81</v>
      </c>
      <c r="AY628" s="265" t="s">
        <v>209</v>
      </c>
    </row>
    <row r="629" spans="1:65" s="2" customFormat="1" ht="24.15" customHeight="1">
      <c r="A629" s="40"/>
      <c r="B629" s="41"/>
      <c r="C629" s="215" t="s">
        <v>965</v>
      </c>
      <c r="D629" s="215" t="s">
        <v>211</v>
      </c>
      <c r="E629" s="216" t="s">
        <v>966</v>
      </c>
      <c r="F629" s="217" t="s">
        <v>967</v>
      </c>
      <c r="G629" s="218" t="s">
        <v>102</v>
      </c>
      <c r="H629" s="219">
        <v>2.628</v>
      </c>
      <c r="I629" s="220"/>
      <c r="J629" s="221">
        <f>ROUND(I629*H629,2)</f>
        <v>0</v>
      </c>
      <c r="K629" s="217" t="s">
        <v>220</v>
      </c>
      <c r="L629" s="46"/>
      <c r="M629" s="222" t="s">
        <v>19</v>
      </c>
      <c r="N629" s="223" t="s">
        <v>45</v>
      </c>
      <c r="O629" s="86"/>
      <c r="P629" s="224">
        <f>O629*H629</f>
        <v>0</v>
      </c>
      <c r="Q629" s="224">
        <v>0</v>
      </c>
      <c r="R629" s="224">
        <f>Q629*H629</f>
        <v>0</v>
      </c>
      <c r="S629" s="224">
        <v>0.00853</v>
      </c>
      <c r="T629" s="225">
        <f>S629*H629</f>
        <v>0.02241684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6" t="s">
        <v>310</v>
      </c>
      <c r="AT629" s="226" t="s">
        <v>211</v>
      </c>
      <c r="AU629" s="226" t="s">
        <v>83</v>
      </c>
      <c r="AY629" s="19" t="s">
        <v>209</v>
      </c>
      <c r="BE629" s="227">
        <f>IF(N629="základní",J629,0)</f>
        <v>0</v>
      </c>
      <c r="BF629" s="227">
        <f>IF(N629="snížená",J629,0)</f>
        <v>0</v>
      </c>
      <c r="BG629" s="227">
        <f>IF(N629="zákl. přenesená",J629,0)</f>
        <v>0</v>
      </c>
      <c r="BH629" s="227">
        <f>IF(N629="sníž. přenesená",J629,0)</f>
        <v>0</v>
      </c>
      <c r="BI629" s="227">
        <f>IF(N629="nulová",J629,0)</f>
        <v>0</v>
      </c>
      <c r="BJ629" s="19" t="s">
        <v>81</v>
      </c>
      <c r="BK629" s="227">
        <f>ROUND(I629*H629,2)</f>
        <v>0</v>
      </c>
      <c r="BL629" s="19" t="s">
        <v>310</v>
      </c>
      <c r="BM629" s="226" t="s">
        <v>968</v>
      </c>
    </row>
    <row r="630" spans="1:47" s="2" customFormat="1" ht="12">
      <c r="A630" s="40"/>
      <c r="B630" s="41"/>
      <c r="C630" s="42"/>
      <c r="D630" s="228" t="s">
        <v>222</v>
      </c>
      <c r="E630" s="42"/>
      <c r="F630" s="229" t="s">
        <v>969</v>
      </c>
      <c r="G630" s="42"/>
      <c r="H630" s="42"/>
      <c r="I630" s="230"/>
      <c r="J630" s="42"/>
      <c r="K630" s="42"/>
      <c r="L630" s="46"/>
      <c r="M630" s="231"/>
      <c r="N630" s="232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222</v>
      </c>
      <c r="AU630" s="19" t="s">
        <v>83</v>
      </c>
    </row>
    <row r="631" spans="1:51" s="14" customFormat="1" ht="12">
      <c r="A631" s="14"/>
      <c r="B631" s="244"/>
      <c r="C631" s="245"/>
      <c r="D631" s="235" t="s">
        <v>224</v>
      </c>
      <c r="E631" s="246" t="s">
        <v>19</v>
      </c>
      <c r="F631" s="247" t="s">
        <v>970</v>
      </c>
      <c r="G631" s="245"/>
      <c r="H631" s="248">
        <v>2.628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4" t="s">
        <v>224</v>
      </c>
      <c r="AU631" s="254" t="s">
        <v>83</v>
      </c>
      <c r="AV631" s="14" t="s">
        <v>83</v>
      </c>
      <c r="AW631" s="14" t="s">
        <v>35</v>
      </c>
      <c r="AX631" s="14" t="s">
        <v>74</v>
      </c>
      <c r="AY631" s="254" t="s">
        <v>209</v>
      </c>
    </row>
    <row r="632" spans="1:51" s="15" customFormat="1" ht="12">
      <c r="A632" s="15"/>
      <c r="B632" s="255"/>
      <c r="C632" s="256"/>
      <c r="D632" s="235" t="s">
        <v>224</v>
      </c>
      <c r="E632" s="257" t="s">
        <v>19</v>
      </c>
      <c r="F632" s="258" t="s">
        <v>226</v>
      </c>
      <c r="G632" s="256"/>
      <c r="H632" s="259">
        <v>2.628</v>
      </c>
      <c r="I632" s="260"/>
      <c r="J632" s="256"/>
      <c r="K632" s="256"/>
      <c r="L632" s="261"/>
      <c r="M632" s="262"/>
      <c r="N632" s="263"/>
      <c r="O632" s="263"/>
      <c r="P632" s="263"/>
      <c r="Q632" s="263"/>
      <c r="R632" s="263"/>
      <c r="S632" s="263"/>
      <c r="T632" s="264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65" t="s">
        <v>224</v>
      </c>
      <c r="AU632" s="265" t="s">
        <v>83</v>
      </c>
      <c r="AV632" s="15" t="s">
        <v>215</v>
      </c>
      <c r="AW632" s="15" t="s">
        <v>35</v>
      </c>
      <c r="AX632" s="15" t="s">
        <v>81</v>
      </c>
      <c r="AY632" s="265" t="s">
        <v>209</v>
      </c>
    </row>
    <row r="633" spans="1:65" s="2" customFormat="1" ht="24.15" customHeight="1">
      <c r="A633" s="40"/>
      <c r="B633" s="41"/>
      <c r="C633" s="215" t="s">
        <v>971</v>
      </c>
      <c r="D633" s="215" t="s">
        <v>211</v>
      </c>
      <c r="E633" s="216" t="s">
        <v>972</v>
      </c>
      <c r="F633" s="217" t="s">
        <v>973</v>
      </c>
      <c r="G633" s="218" t="s">
        <v>214</v>
      </c>
      <c r="H633" s="219">
        <v>2</v>
      </c>
      <c r="I633" s="220"/>
      <c r="J633" s="221">
        <f>ROUND(I633*H633,2)</f>
        <v>0</v>
      </c>
      <c r="K633" s="217" t="s">
        <v>220</v>
      </c>
      <c r="L633" s="46"/>
      <c r="M633" s="222" t="s">
        <v>19</v>
      </c>
      <c r="N633" s="223" t="s">
        <v>45</v>
      </c>
      <c r="O633" s="86"/>
      <c r="P633" s="224">
        <f>O633*H633</f>
        <v>0</v>
      </c>
      <c r="Q633" s="224">
        <v>0</v>
      </c>
      <c r="R633" s="224">
        <f>Q633*H633</f>
        <v>0</v>
      </c>
      <c r="S633" s="224">
        <v>0.028</v>
      </c>
      <c r="T633" s="225">
        <f>S633*H633</f>
        <v>0.056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6" t="s">
        <v>310</v>
      </c>
      <c r="AT633" s="226" t="s">
        <v>211</v>
      </c>
      <c r="AU633" s="226" t="s">
        <v>83</v>
      </c>
      <c r="AY633" s="19" t="s">
        <v>209</v>
      </c>
      <c r="BE633" s="227">
        <f>IF(N633="základní",J633,0)</f>
        <v>0</v>
      </c>
      <c r="BF633" s="227">
        <f>IF(N633="snížená",J633,0)</f>
        <v>0</v>
      </c>
      <c r="BG633" s="227">
        <f>IF(N633="zákl. přenesená",J633,0)</f>
        <v>0</v>
      </c>
      <c r="BH633" s="227">
        <f>IF(N633="sníž. přenesená",J633,0)</f>
        <v>0</v>
      </c>
      <c r="BI633" s="227">
        <f>IF(N633="nulová",J633,0)</f>
        <v>0</v>
      </c>
      <c r="BJ633" s="19" t="s">
        <v>81</v>
      </c>
      <c r="BK633" s="227">
        <f>ROUND(I633*H633,2)</f>
        <v>0</v>
      </c>
      <c r="BL633" s="19" t="s">
        <v>310</v>
      </c>
      <c r="BM633" s="226" t="s">
        <v>974</v>
      </c>
    </row>
    <row r="634" spans="1:47" s="2" customFormat="1" ht="12">
      <c r="A634" s="40"/>
      <c r="B634" s="41"/>
      <c r="C634" s="42"/>
      <c r="D634" s="228" t="s">
        <v>222</v>
      </c>
      <c r="E634" s="42"/>
      <c r="F634" s="229" t="s">
        <v>975</v>
      </c>
      <c r="G634" s="42"/>
      <c r="H634" s="42"/>
      <c r="I634" s="230"/>
      <c r="J634" s="42"/>
      <c r="K634" s="42"/>
      <c r="L634" s="46"/>
      <c r="M634" s="231"/>
      <c r="N634" s="232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222</v>
      </c>
      <c r="AU634" s="19" t="s">
        <v>83</v>
      </c>
    </row>
    <row r="635" spans="1:51" s="14" customFormat="1" ht="12">
      <c r="A635" s="14"/>
      <c r="B635" s="244"/>
      <c r="C635" s="245"/>
      <c r="D635" s="235" t="s">
        <v>224</v>
      </c>
      <c r="E635" s="246" t="s">
        <v>19</v>
      </c>
      <c r="F635" s="247" t="s">
        <v>976</v>
      </c>
      <c r="G635" s="245"/>
      <c r="H635" s="248">
        <v>2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4" t="s">
        <v>224</v>
      </c>
      <c r="AU635" s="254" t="s">
        <v>83</v>
      </c>
      <c r="AV635" s="14" t="s">
        <v>83</v>
      </c>
      <c r="AW635" s="14" t="s">
        <v>35</v>
      </c>
      <c r="AX635" s="14" t="s">
        <v>74</v>
      </c>
      <c r="AY635" s="254" t="s">
        <v>209</v>
      </c>
    </row>
    <row r="636" spans="1:51" s="15" customFormat="1" ht="12">
      <c r="A636" s="15"/>
      <c r="B636" s="255"/>
      <c r="C636" s="256"/>
      <c r="D636" s="235" t="s">
        <v>224</v>
      </c>
      <c r="E636" s="257" t="s">
        <v>19</v>
      </c>
      <c r="F636" s="258" t="s">
        <v>226</v>
      </c>
      <c r="G636" s="256"/>
      <c r="H636" s="259">
        <v>2</v>
      </c>
      <c r="I636" s="260"/>
      <c r="J636" s="256"/>
      <c r="K636" s="256"/>
      <c r="L636" s="261"/>
      <c r="M636" s="262"/>
      <c r="N636" s="263"/>
      <c r="O636" s="263"/>
      <c r="P636" s="263"/>
      <c r="Q636" s="263"/>
      <c r="R636" s="263"/>
      <c r="S636" s="263"/>
      <c r="T636" s="264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5" t="s">
        <v>224</v>
      </c>
      <c r="AU636" s="265" t="s">
        <v>83</v>
      </c>
      <c r="AV636" s="15" t="s">
        <v>215</v>
      </c>
      <c r="AW636" s="15" t="s">
        <v>35</v>
      </c>
      <c r="AX636" s="15" t="s">
        <v>81</v>
      </c>
      <c r="AY636" s="265" t="s">
        <v>209</v>
      </c>
    </row>
    <row r="637" spans="1:65" s="2" customFormat="1" ht="33" customHeight="1">
      <c r="A637" s="40"/>
      <c r="B637" s="41"/>
      <c r="C637" s="215" t="s">
        <v>977</v>
      </c>
      <c r="D637" s="215" t="s">
        <v>211</v>
      </c>
      <c r="E637" s="216" t="s">
        <v>978</v>
      </c>
      <c r="F637" s="217" t="s">
        <v>979</v>
      </c>
      <c r="G637" s="218" t="s">
        <v>97</v>
      </c>
      <c r="H637" s="219">
        <v>3.95</v>
      </c>
      <c r="I637" s="220"/>
      <c r="J637" s="221">
        <f>ROUND(I637*H637,2)</f>
        <v>0</v>
      </c>
      <c r="K637" s="217" t="s">
        <v>220</v>
      </c>
      <c r="L637" s="46"/>
      <c r="M637" s="222" t="s">
        <v>19</v>
      </c>
      <c r="N637" s="223" t="s">
        <v>45</v>
      </c>
      <c r="O637" s="86"/>
      <c r="P637" s="224">
        <f>O637*H637</f>
        <v>0</v>
      </c>
      <c r="Q637" s="224">
        <v>0</v>
      </c>
      <c r="R637" s="224">
        <f>Q637*H637</f>
        <v>0</v>
      </c>
      <c r="S637" s="224">
        <v>0</v>
      </c>
      <c r="T637" s="225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6" t="s">
        <v>310</v>
      </c>
      <c r="AT637" s="226" t="s">
        <v>211</v>
      </c>
      <c r="AU637" s="226" t="s">
        <v>83</v>
      </c>
      <c r="AY637" s="19" t="s">
        <v>209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9" t="s">
        <v>81</v>
      </c>
      <c r="BK637" s="227">
        <f>ROUND(I637*H637,2)</f>
        <v>0</v>
      </c>
      <c r="BL637" s="19" t="s">
        <v>310</v>
      </c>
      <c r="BM637" s="226" t="s">
        <v>980</v>
      </c>
    </row>
    <row r="638" spans="1:47" s="2" customFormat="1" ht="12">
      <c r="A638" s="40"/>
      <c r="B638" s="41"/>
      <c r="C638" s="42"/>
      <c r="D638" s="228" t="s">
        <v>222</v>
      </c>
      <c r="E638" s="42"/>
      <c r="F638" s="229" t="s">
        <v>981</v>
      </c>
      <c r="G638" s="42"/>
      <c r="H638" s="42"/>
      <c r="I638" s="230"/>
      <c r="J638" s="42"/>
      <c r="K638" s="42"/>
      <c r="L638" s="46"/>
      <c r="M638" s="231"/>
      <c r="N638" s="232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222</v>
      </c>
      <c r="AU638" s="19" t="s">
        <v>83</v>
      </c>
    </row>
    <row r="639" spans="1:51" s="14" customFormat="1" ht="12">
      <c r="A639" s="14"/>
      <c r="B639" s="244"/>
      <c r="C639" s="245"/>
      <c r="D639" s="235" t="s">
        <v>224</v>
      </c>
      <c r="E639" s="246" t="s">
        <v>19</v>
      </c>
      <c r="F639" s="247" t="s">
        <v>982</v>
      </c>
      <c r="G639" s="245"/>
      <c r="H639" s="248">
        <v>1.25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4" t="s">
        <v>224</v>
      </c>
      <c r="AU639" s="254" t="s">
        <v>83</v>
      </c>
      <c r="AV639" s="14" t="s">
        <v>83</v>
      </c>
      <c r="AW639" s="14" t="s">
        <v>35</v>
      </c>
      <c r="AX639" s="14" t="s">
        <v>74</v>
      </c>
      <c r="AY639" s="254" t="s">
        <v>209</v>
      </c>
    </row>
    <row r="640" spans="1:51" s="14" customFormat="1" ht="12">
      <c r="A640" s="14"/>
      <c r="B640" s="244"/>
      <c r="C640" s="245"/>
      <c r="D640" s="235" t="s">
        <v>224</v>
      </c>
      <c r="E640" s="246" t="s">
        <v>19</v>
      </c>
      <c r="F640" s="247" t="s">
        <v>983</v>
      </c>
      <c r="G640" s="245"/>
      <c r="H640" s="248">
        <v>1.45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224</v>
      </c>
      <c r="AU640" s="254" t="s">
        <v>83</v>
      </c>
      <c r="AV640" s="14" t="s">
        <v>83</v>
      </c>
      <c r="AW640" s="14" t="s">
        <v>35</v>
      </c>
      <c r="AX640" s="14" t="s">
        <v>74</v>
      </c>
      <c r="AY640" s="254" t="s">
        <v>209</v>
      </c>
    </row>
    <row r="641" spans="1:51" s="14" customFormat="1" ht="12">
      <c r="A641" s="14"/>
      <c r="B641" s="244"/>
      <c r="C641" s="245"/>
      <c r="D641" s="235" t="s">
        <v>224</v>
      </c>
      <c r="E641" s="246" t="s">
        <v>19</v>
      </c>
      <c r="F641" s="247" t="s">
        <v>984</v>
      </c>
      <c r="G641" s="245"/>
      <c r="H641" s="248">
        <v>1.25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4" t="s">
        <v>224</v>
      </c>
      <c r="AU641" s="254" t="s">
        <v>83</v>
      </c>
      <c r="AV641" s="14" t="s">
        <v>83</v>
      </c>
      <c r="AW641" s="14" t="s">
        <v>35</v>
      </c>
      <c r="AX641" s="14" t="s">
        <v>74</v>
      </c>
      <c r="AY641" s="254" t="s">
        <v>209</v>
      </c>
    </row>
    <row r="642" spans="1:51" s="15" customFormat="1" ht="12">
      <c r="A642" s="15"/>
      <c r="B642" s="255"/>
      <c r="C642" s="256"/>
      <c r="D642" s="235" t="s">
        <v>224</v>
      </c>
      <c r="E642" s="257" t="s">
        <v>19</v>
      </c>
      <c r="F642" s="258" t="s">
        <v>226</v>
      </c>
      <c r="G642" s="256"/>
      <c r="H642" s="259">
        <v>3.95</v>
      </c>
      <c r="I642" s="260"/>
      <c r="J642" s="256"/>
      <c r="K642" s="256"/>
      <c r="L642" s="261"/>
      <c r="M642" s="262"/>
      <c r="N642" s="263"/>
      <c r="O642" s="263"/>
      <c r="P642" s="263"/>
      <c r="Q642" s="263"/>
      <c r="R642" s="263"/>
      <c r="S642" s="263"/>
      <c r="T642" s="264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65" t="s">
        <v>224</v>
      </c>
      <c r="AU642" s="265" t="s">
        <v>83</v>
      </c>
      <c r="AV642" s="15" t="s">
        <v>215</v>
      </c>
      <c r="AW642" s="15" t="s">
        <v>35</v>
      </c>
      <c r="AX642" s="15" t="s">
        <v>81</v>
      </c>
      <c r="AY642" s="265" t="s">
        <v>209</v>
      </c>
    </row>
    <row r="643" spans="1:65" s="2" customFormat="1" ht="16.5" customHeight="1">
      <c r="A643" s="40"/>
      <c r="B643" s="41"/>
      <c r="C643" s="266" t="s">
        <v>985</v>
      </c>
      <c r="D643" s="266" t="s">
        <v>375</v>
      </c>
      <c r="E643" s="267" t="s">
        <v>986</v>
      </c>
      <c r="F643" s="268" t="s">
        <v>987</v>
      </c>
      <c r="G643" s="269" t="s">
        <v>97</v>
      </c>
      <c r="H643" s="270">
        <v>1.313</v>
      </c>
      <c r="I643" s="271"/>
      <c r="J643" s="272">
        <f>ROUND(I643*H643,2)</f>
        <v>0</v>
      </c>
      <c r="K643" s="268" t="s">
        <v>19</v>
      </c>
      <c r="L643" s="273"/>
      <c r="M643" s="274" t="s">
        <v>19</v>
      </c>
      <c r="N643" s="275" t="s">
        <v>45</v>
      </c>
      <c r="O643" s="86"/>
      <c r="P643" s="224">
        <f>O643*H643</f>
        <v>0</v>
      </c>
      <c r="Q643" s="224">
        <v>0.004</v>
      </c>
      <c r="R643" s="224">
        <f>Q643*H643</f>
        <v>0.005252</v>
      </c>
      <c r="S643" s="224">
        <v>0</v>
      </c>
      <c r="T643" s="225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26" t="s">
        <v>378</v>
      </c>
      <c r="AT643" s="226" t="s">
        <v>375</v>
      </c>
      <c r="AU643" s="226" t="s">
        <v>83</v>
      </c>
      <c r="AY643" s="19" t="s">
        <v>209</v>
      </c>
      <c r="BE643" s="227">
        <f>IF(N643="základní",J643,0)</f>
        <v>0</v>
      </c>
      <c r="BF643" s="227">
        <f>IF(N643="snížená",J643,0)</f>
        <v>0</v>
      </c>
      <c r="BG643" s="227">
        <f>IF(N643="zákl. přenesená",J643,0)</f>
        <v>0</v>
      </c>
      <c r="BH643" s="227">
        <f>IF(N643="sníž. přenesená",J643,0)</f>
        <v>0</v>
      </c>
      <c r="BI643" s="227">
        <f>IF(N643="nulová",J643,0)</f>
        <v>0</v>
      </c>
      <c r="BJ643" s="19" t="s">
        <v>81</v>
      </c>
      <c r="BK643" s="227">
        <f>ROUND(I643*H643,2)</f>
        <v>0</v>
      </c>
      <c r="BL643" s="19" t="s">
        <v>310</v>
      </c>
      <c r="BM643" s="226" t="s">
        <v>988</v>
      </c>
    </row>
    <row r="644" spans="1:51" s="14" customFormat="1" ht="12">
      <c r="A644" s="14"/>
      <c r="B644" s="244"/>
      <c r="C644" s="245"/>
      <c r="D644" s="235" t="s">
        <v>224</v>
      </c>
      <c r="E644" s="246" t="s">
        <v>19</v>
      </c>
      <c r="F644" s="247" t="s">
        <v>989</v>
      </c>
      <c r="G644" s="245"/>
      <c r="H644" s="248">
        <v>1.25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4" t="s">
        <v>224</v>
      </c>
      <c r="AU644" s="254" t="s">
        <v>83</v>
      </c>
      <c r="AV644" s="14" t="s">
        <v>83</v>
      </c>
      <c r="AW644" s="14" t="s">
        <v>35</v>
      </c>
      <c r="AX644" s="14" t="s">
        <v>74</v>
      </c>
      <c r="AY644" s="254" t="s">
        <v>209</v>
      </c>
    </row>
    <row r="645" spans="1:51" s="15" customFormat="1" ht="12">
      <c r="A645" s="15"/>
      <c r="B645" s="255"/>
      <c r="C645" s="256"/>
      <c r="D645" s="235" t="s">
        <v>224</v>
      </c>
      <c r="E645" s="257" t="s">
        <v>19</v>
      </c>
      <c r="F645" s="258" t="s">
        <v>226</v>
      </c>
      <c r="G645" s="256"/>
      <c r="H645" s="259">
        <v>1.25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65" t="s">
        <v>224</v>
      </c>
      <c r="AU645" s="265" t="s">
        <v>83</v>
      </c>
      <c r="AV645" s="15" t="s">
        <v>215</v>
      </c>
      <c r="AW645" s="15" t="s">
        <v>35</v>
      </c>
      <c r="AX645" s="15" t="s">
        <v>81</v>
      </c>
      <c r="AY645" s="265" t="s">
        <v>209</v>
      </c>
    </row>
    <row r="646" spans="1:51" s="14" customFormat="1" ht="12">
      <c r="A646" s="14"/>
      <c r="B646" s="244"/>
      <c r="C646" s="245"/>
      <c r="D646" s="235" t="s">
        <v>224</v>
      </c>
      <c r="E646" s="245"/>
      <c r="F646" s="247" t="s">
        <v>990</v>
      </c>
      <c r="G646" s="245"/>
      <c r="H646" s="248">
        <v>1.313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4" t="s">
        <v>224</v>
      </c>
      <c r="AU646" s="254" t="s">
        <v>83</v>
      </c>
      <c r="AV646" s="14" t="s">
        <v>83</v>
      </c>
      <c r="AW646" s="14" t="s">
        <v>4</v>
      </c>
      <c r="AX646" s="14" t="s">
        <v>81</v>
      </c>
      <c r="AY646" s="254" t="s">
        <v>209</v>
      </c>
    </row>
    <row r="647" spans="1:65" s="2" customFormat="1" ht="16.5" customHeight="1">
      <c r="A647" s="40"/>
      <c r="B647" s="41"/>
      <c r="C647" s="266" t="s">
        <v>991</v>
      </c>
      <c r="D647" s="266" t="s">
        <v>375</v>
      </c>
      <c r="E647" s="267" t="s">
        <v>992</v>
      </c>
      <c r="F647" s="268" t="s">
        <v>987</v>
      </c>
      <c r="G647" s="269" t="s">
        <v>97</v>
      </c>
      <c r="H647" s="270">
        <v>1.523</v>
      </c>
      <c r="I647" s="271"/>
      <c r="J647" s="272">
        <f>ROUND(I647*H647,2)</f>
        <v>0</v>
      </c>
      <c r="K647" s="268" t="s">
        <v>19</v>
      </c>
      <c r="L647" s="273"/>
      <c r="M647" s="274" t="s">
        <v>19</v>
      </c>
      <c r="N647" s="275" t="s">
        <v>45</v>
      </c>
      <c r="O647" s="86"/>
      <c r="P647" s="224">
        <f>O647*H647</f>
        <v>0</v>
      </c>
      <c r="Q647" s="224">
        <v>0.007</v>
      </c>
      <c r="R647" s="224">
        <f>Q647*H647</f>
        <v>0.010661</v>
      </c>
      <c r="S647" s="224">
        <v>0</v>
      </c>
      <c r="T647" s="225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6" t="s">
        <v>378</v>
      </c>
      <c r="AT647" s="226" t="s">
        <v>375</v>
      </c>
      <c r="AU647" s="226" t="s">
        <v>83</v>
      </c>
      <c r="AY647" s="19" t="s">
        <v>209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19" t="s">
        <v>81</v>
      </c>
      <c r="BK647" s="227">
        <f>ROUND(I647*H647,2)</f>
        <v>0</v>
      </c>
      <c r="BL647" s="19" t="s">
        <v>310</v>
      </c>
      <c r="BM647" s="226" t="s">
        <v>993</v>
      </c>
    </row>
    <row r="648" spans="1:51" s="14" customFormat="1" ht="12">
      <c r="A648" s="14"/>
      <c r="B648" s="244"/>
      <c r="C648" s="245"/>
      <c r="D648" s="235" t="s">
        <v>224</v>
      </c>
      <c r="E648" s="246" t="s">
        <v>19</v>
      </c>
      <c r="F648" s="247" t="s">
        <v>994</v>
      </c>
      <c r="G648" s="245"/>
      <c r="H648" s="248">
        <v>1.45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4" t="s">
        <v>224</v>
      </c>
      <c r="AU648" s="254" t="s">
        <v>83</v>
      </c>
      <c r="AV648" s="14" t="s">
        <v>83</v>
      </c>
      <c r="AW648" s="14" t="s">
        <v>35</v>
      </c>
      <c r="AX648" s="14" t="s">
        <v>74</v>
      </c>
      <c r="AY648" s="254" t="s">
        <v>209</v>
      </c>
    </row>
    <row r="649" spans="1:51" s="15" customFormat="1" ht="12">
      <c r="A649" s="15"/>
      <c r="B649" s="255"/>
      <c r="C649" s="256"/>
      <c r="D649" s="235" t="s">
        <v>224</v>
      </c>
      <c r="E649" s="257" t="s">
        <v>19</v>
      </c>
      <c r="F649" s="258" t="s">
        <v>226</v>
      </c>
      <c r="G649" s="256"/>
      <c r="H649" s="259">
        <v>1.45</v>
      </c>
      <c r="I649" s="260"/>
      <c r="J649" s="256"/>
      <c r="K649" s="256"/>
      <c r="L649" s="261"/>
      <c r="M649" s="262"/>
      <c r="N649" s="263"/>
      <c r="O649" s="263"/>
      <c r="P649" s="263"/>
      <c r="Q649" s="263"/>
      <c r="R649" s="263"/>
      <c r="S649" s="263"/>
      <c r="T649" s="264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5" t="s">
        <v>224</v>
      </c>
      <c r="AU649" s="265" t="s">
        <v>83</v>
      </c>
      <c r="AV649" s="15" t="s">
        <v>215</v>
      </c>
      <c r="AW649" s="15" t="s">
        <v>35</v>
      </c>
      <c r="AX649" s="15" t="s">
        <v>81</v>
      </c>
      <c r="AY649" s="265" t="s">
        <v>209</v>
      </c>
    </row>
    <row r="650" spans="1:51" s="14" customFormat="1" ht="12">
      <c r="A650" s="14"/>
      <c r="B650" s="244"/>
      <c r="C650" s="245"/>
      <c r="D650" s="235" t="s">
        <v>224</v>
      </c>
      <c r="E650" s="245"/>
      <c r="F650" s="247" t="s">
        <v>995</v>
      </c>
      <c r="G650" s="245"/>
      <c r="H650" s="248">
        <v>1.523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4" t="s">
        <v>224</v>
      </c>
      <c r="AU650" s="254" t="s">
        <v>83</v>
      </c>
      <c r="AV650" s="14" t="s">
        <v>83</v>
      </c>
      <c r="AW650" s="14" t="s">
        <v>4</v>
      </c>
      <c r="AX650" s="14" t="s">
        <v>81</v>
      </c>
      <c r="AY650" s="254" t="s">
        <v>209</v>
      </c>
    </row>
    <row r="651" spans="1:65" s="2" customFormat="1" ht="16.5" customHeight="1">
      <c r="A651" s="40"/>
      <c r="B651" s="41"/>
      <c r="C651" s="266" t="s">
        <v>996</v>
      </c>
      <c r="D651" s="266" t="s">
        <v>375</v>
      </c>
      <c r="E651" s="267" t="s">
        <v>997</v>
      </c>
      <c r="F651" s="268" t="s">
        <v>998</v>
      </c>
      <c r="G651" s="269" t="s">
        <v>97</v>
      </c>
      <c r="H651" s="270">
        <v>1.313</v>
      </c>
      <c r="I651" s="271"/>
      <c r="J651" s="272">
        <f>ROUND(I651*H651,2)</f>
        <v>0</v>
      </c>
      <c r="K651" s="268" t="s">
        <v>19</v>
      </c>
      <c r="L651" s="273"/>
      <c r="M651" s="274" t="s">
        <v>19</v>
      </c>
      <c r="N651" s="275" t="s">
        <v>45</v>
      </c>
      <c r="O651" s="86"/>
      <c r="P651" s="224">
        <f>O651*H651</f>
        <v>0</v>
      </c>
      <c r="Q651" s="224">
        <v>0.004</v>
      </c>
      <c r="R651" s="224">
        <f>Q651*H651</f>
        <v>0.005252</v>
      </c>
      <c r="S651" s="224">
        <v>0</v>
      </c>
      <c r="T651" s="225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6" t="s">
        <v>378</v>
      </c>
      <c r="AT651" s="226" t="s">
        <v>375</v>
      </c>
      <c r="AU651" s="226" t="s">
        <v>83</v>
      </c>
      <c r="AY651" s="19" t="s">
        <v>209</v>
      </c>
      <c r="BE651" s="227">
        <f>IF(N651="základní",J651,0)</f>
        <v>0</v>
      </c>
      <c r="BF651" s="227">
        <f>IF(N651="snížená",J651,0)</f>
        <v>0</v>
      </c>
      <c r="BG651" s="227">
        <f>IF(N651="zákl. přenesená",J651,0)</f>
        <v>0</v>
      </c>
      <c r="BH651" s="227">
        <f>IF(N651="sníž. přenesená",J651,0)</f>
        <v>0</v>
      </c>
      <c r="BI651" s="227">
        <f>IF(N651="nulová",J651,0)</f>
        <v>0</v>
      </c>
      <c r="BJ651" s="19" t="s">
        <v>81</v>
      </c>
      <c r="BK651" s="227">
        <f>ROUND(I651*H651,2)</f>
        <v>0</v>
      </c>
      <c r="BL651" s="19" t="s">
        <v>310</v>
      </c>
      <c r="BM651" s="226" t="s">
        <v>999</v>
      </c>
    </row>
    <row r="652" spans="1:51" s="14" customFormat="1" ht="12">
      <c r="A652" s="14"/>
      <c r="B652" s="244"/>
      <c r="C652" s="245"/>
      <c r="D652" s="235" t="s">
        <v>224</v>
      </c>
      <c r="E652" s="246" t="s">
        <v>19</v>
      </c>
      <c r="F652" s="247" t="s">
        <v>1000</v>
      </c>
      <c r="G652" s="245"/>
      <c r="H652" s="248">
        <v>1.25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4" t="s">
        <v>224</v>
      </c>
      <c r="AU652" s="254" t="s">
        <v>83</v>
      </c>
      <c r="AV652" s="14" t="s">
        <v>83</v>
      </c>
      <c r="AW652" s="14" t="s">
        <v>35</v>
      </c>
      <c r="AX652" s="14" t="s">
        <v>74</v>
      </c>
      <c r="AY652" s="254" t="s">
        <v>209</v>
      </c>
    </row>
    <row r="653" spans="1:51" s="15" customFormat="1" ht="12">
      <c r="A653" s="15"/>
      <c r="B653" s="255"/>
      <c r="C653" s="256"/>
      <c r="D653" s="235" t="s">
        <v>224</v>
      </c>
      <c r="E653" s="257" t="s">
        <v>19</v>
      </c>
      <c r="F653" s="258" t="s">
        <v>226</v>
      </c>
      <c r="G653" s="256"/>
      <c r="H653" s="259">
        <v>1.25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5" t="s">
        <v>224</v>
      </c>
      <c r="AU653" s="265" t="s">
        <v>83</v>
      </c>
      <c r="AV653" s="15" t="s">
        <v>215</v>
      </c>
      <c r="AW653" s="15" t="s">
        <v>35</v>
      </c>
      <c r="AX653" s="15" t="s">
        <v>81</v>
      </c>
      <c r="AY653" s="265" t="s">
        <v>209</v>
      </c>
    </row>
    <row r="654" spans="1:51" s="14" customFormat="1" ht="12">
      <c r="A654" s="14"/>
      <c r="B654" s="244"/>
      <c r="C654" s="245"/>
      <c r="D654" s="235" t="s">
        <v>224</v>
      </c>
      <c r="E654" s="245"/>
      <c r="F654" s="247" t="s">
        <v>990</v>
      </c>
      <c r="G654" s="245"/>
      <c r="H654" s="248">
        <v>1.313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4" t="s">
        <v>224</v>
      </c>
      <c r="AU654" s="254" t="s">
        <v>83</v>
      </c>
      <c r="AV654" s="14" t="s">
        <v>83</v>
      </c>
      <c r="AW654" s="14" t="s">
        <v>4</v>
      </c>
      <c r="AX654" s="14" t="s">
        <v>81</v>
      </c>
      <c r="AY654" s="254" t="s">
        <v>209</v>
      </c>
    </row>
    <row r="655" spans="1:65" s="2" customFormat="1" ht="44.25" customHeight="1">
      <c r="A655" s="40"/>
      <c r="B655" s="41"/>
      <c r="C655" s="215" t="s">
        <v>1001</v>
      </c>
      <c r="D655" s="215" t="s">
        <v>211</v>
      </c>
      <c r="E655" s="216" t="s">
        <v>1002</v>
      </c>
      <c r="F655" s="217" t="s">
        <v>1003</v>
      </c>
      <c r="G655" s="218" t="s">
        <v>343</v>
      </c>
      <c r="H655" s="219">
        <v>0.307</v>
      </c>
      <c r="I655" s="220"/>
      <c r="J655" s="221">
        <f>ROUND(I655*H655,2)</f>
        <v>0</v>
      </c>
      <c r="K655" s="217" t="s">
        <v>220</v>
      </c>
      <c r="L655" s="46"/>
      <c r="M655" s="222" t="s">
        <v>19</v>
      </c>
      <c r="N655" s="223" t="s">
        <v>45</v>
      </c>
      <c r="O655" s="86"/>
      <c r="P655" s="224">
        <f>O655*H655</f>
        <v>0</v>
      </c>
      <c r="Q655" s="224">
        <v>0</v>
      </c>
      <c r="R655" s="224">
        <f>Q655*H655</f>
        <v>0</v>
      </c>
      <c r="S655" s="224">
        <v>0</v>
      </c>
      <c r="T655" s="225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6" t="s">
        <v>310</v>
      </c>
      <c r="AT655" s="226" t="s">
        <v>211</v>
      </c>
      <c r="AU655" s="226" t="s">
        <v>83</v>
      </c>
      <c r="AY655" s="19" t="s">
        <v>209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19" t="s">
        <v>81</v>
      </c>
      <c r="BK655" s="227">
        <f>ROUND(I655*H655,2)</f>
        <v>0</v>
      </c>
      <c r="BL655" s="19" t="s">
        <v>310</v>
      </c>
      <c r="BM655" s="226" t="s">
        <v>1004</v>
      </c>
    </row>
    <row r="656" spans="1:47" s="2" customFormat="1" ht="12">
      <c r="A656" s="40"/>
      <c r="B656" s="41"/>
      <c r="C656" s="42"/>
      <c r="D656" s="228" t="s">
        <v>222</v>
      </c>
      <c r="E656" s="42"/>
      <c r="F656" s="229" t="s">
        <v>1005</v>
      </c>
      <c r="G656" s="42"/>
      <c r="H656" s="42"/>
      <c r="I656" s="230"/>
      <c r="J656" s="42"/>
      <c r="K656" s="42"/>
      <c r="L656" s="46"/>
      <c r="M656" s="231"/>
      <c r="N656" s="232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222</v>
      </c>
      <c r="AU656" s="19" t="s">
        <v>83</v>
      </c>
    </row>
    <row r="657" spans="1:63" s="12" customFormat="1" ht="22.8" customHeight="1">
      <c r="A657" s="12"/>
      <c r="B657" s="199"/>
      <c r="C657" s="200"/>
      <c r="D657" s="201" t="s">
        <v>73</v>
      </c>
      <c r="E657" s="213" t="s">
        <v>1006</v>
      </c>
      <c r="F657" s="213" t="s">
        <v>1007</v>
      </c>
      <c r="G657" s="200"/>
      <c r="H657" s="200"/>
      <c r="I657" s="203"/>
      <c r="J657" s="214">
        <f>BK657</f>
        <v>0</v>
      </c>
      <c r="K657" s="200"/>
      <c r="L657" s="205"/>
      <c r="M657" s="206"/>
      <c r="N657" s="207"/>
      <c r="O657" s="207"/>
      <c r="P657" s="208">
        <f>SUM(P658:P679)</f>
        <v>0</v>
      </c>
      <c r="Q657" s="207"/>
      <c r="R657" s="208">
        <f>SUM(R658:R679)</f>
        <v>1.0103884</v>
      </c>
      <c r="S657" s="207"/>
      <c r="T657" s="209">
        <f>SUM(T658:T679)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10" t="s">
        <v>83</v>
      </c>
      <c r="AT657" s="211" t="s">
        <v>73</v>
      </c>
      <c r="AU657" s="211" t="s">
        <v>81</v>
      </c>
      <c r="AY657" s="210" t="s">
        <v>209</v>
      </c>
      <c r="BK657" s="212">
        <f>SUM(BK658:BK679)</f>
        <v>0</v>
      </c>
    </row>
    <row r="658" spans="1:65" s="2" customFormat="1" ht="33" customHeight="1">
      <c r="A658" s="40"/>
      <c r="B658" s="41"/>
      <c r="C658" s="215" t="s">
        <v>1008</v>
      </c>
      <c r="D658" s="215" t="s">
        <v>211</v>
      </c>
      <c r="E658" s="216" t="s">
        <v>1009</v>
      </c>
      <c r="F658" s="217" t="s">
        <v>1010</v>
      </c>
      <c r="G658" s="218" t="s">
        <v>97</v>
      </c>
      <c r="H658" s="219">
        <v>5.08</v>
      </c>
      <c r="I658" s="220"/>
      <c r="J658" s="221">
        <f>ROUND(I658*H658,2)</f>
        <v>0</v>
      </c>
      <c r="K658" s="217" t="s">
        <v>220</v>
      </c>
      <c r="L658" s="46"/>
      <c r="M658" s="222" t="s">
        <v>19</v>
      </c>
      <c r="N658" s="223" t="s">
        <v>45</v>
      </c>
      <c r="O658" s="86"/>
      <c r="P658" s="224">
        <f>O658*H658</f>
        <v>0</v>
      </c>
      <c r="Q658" s="224">
        <v>6E-05</v>
      </c>
      <c r="R658" s="224">
        <f>Q658*H658</f>
        <v>0.00030480000000000004</v>
      </c>
      <c r="S658" s="224">
        <v>0</v>
      </c>
      <c r="T658" s="225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6" t="s">
        <v>310</v>
      </c>
      <c r="AT658" s="226" t="s">
        <v>211</v>
      </c>
      <c r="AU658" s="226" t="s">
        <v>83</v>
      </c>
      <c r="AY658" s="19" t="s">
        <v>209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19" t="s">
        <v>81</v>
      </c>
      <c r="BK658" s="227">
        <f>ROUND(I658*H658,2)</f>
        <v>0</v>
      </c>
      <c r="BL658" s="19" t="s">
        <v>310</v>
      </c>
      <c r="BM658" s="226" t="s">
        <v>1011</v>
      </c>
    </row>
    <row r="659" spans="1:47" s="2" customFormat="1" ht="12">
      <c r="A659" s="40"/>
      <c r="B659" s="41"/>
      <c r="C659" s="42"/>
      <c r="D659" s="228" t="s">
        <v>222</v>
      </c>
      <c r="E659" s="42"/>
      <c r="F659" s="229" t="s">
        <v>1012</v>
      </c>
      <c r="G659" s="42"/>
      <c r="H659" s="42"/>
      <c r="I659" s="230"/>
      <c r="J659" s="42"/>
      <c r="K659" s="42"/>
      <c r="L659" s="46"/>
      <c r="M659" s="231"/>
      <c r="N659" s="232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222</v>
      </c>
      <c r="AU659" s="19" t="s">
        <v>83</v>
      </c>
    </row>
    <row r="660" spans="1:51" s="13" customFormat="1" ht="12">
      <c r="A660" s="13"/>
      <c r="B660" s="233"/>
      <c r="C660" s="234"/>
      <c r="D660" s="235" t="s">
        <v>224</v>
      </c>
      <c r="E660" s="236" t="s">
        <v>19</v>
      </c>
      <c r="F660" s="237" t="s">
        <v>1013</v>
      </c>
      <c r="G660" s="234"/>
      <c r="H660" s="236" t="s">
        <v>19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224</v>
      </c>
      <c r="AU660" s="243" t="s">
        <v>83</v>
      </c>
      <c r="AV660" s="13" t="s">
        <v>81</v>
      </c>
      <c r="AW660" s="13" t="s">
        <v>35</v>
      </c>
      <c r="AX660" s="13" t="s">
        <v>74</v>
      </c>
      <c r="AY660" s="243" t="s">
        <v>209</v>
      </c>
    </row>
    <row r="661" spans="1:51" s="14" customFormat="1" ht="12">
      <c r="A661" s="14"/>
      <c r="B661" s="244"/>
      <c r="C661" s="245"/>
      <c r="D661" s="235" t="s">
        <v>224</v>
      </c>
      <c r="E661" s="246" t="s">
        <v>19</v>
      </c>
      <c r="F661" s="247" t="s">
        <v>1014</v>
      </c>
      <c r="G661" s="245"/>
      <c r="H661" s="248">
        <v>2.87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224</v>
      </c>
      <c r="AU661" s="254" t="s">
        <v>83</v>
      </c>
      <c r="AV661" s="14" t="s">
        <v>83</v>
      </c>
      <c r="AW661" s="14" t="s">
        <v>35</v>
      </c>
      <c r="AX661" s="14" t="s">
        <v>74</v>
      </c>
      <c r="AY661" s="254" t="s">
        <v>209</v>
      </c>
    </row>
    <row r="662" spans="1:51" s="13" customFormat="1" ht="12">
      <c r="A662" s="13"/>
      <c r="B662" s="233"/>
      <c r="C662" s="234"/>
      <c r="D662" s="235" t="s">
        <v>224</v>
      </c>
      <c r="E662" s="236" t="s">
        <v>19</v>
      </c>
      <c r="F662" s="237" t="s">
        <v>1015</v>
      </c>
      <c r="G662" s="234"/>
      <c r="H662" s="236" t="s">
        <v>19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224</v>
      </c>
      <c r="AU662" s="243" t="s">
        <v>83</v>
      </c>
      <c r="AV662" s="13" t="s">
        <v>81</v>
      </c>
      <c r="AW662" s="13" t="s">
        <v>35</v>
      </c>
      <c r="AX662" s="13" t="s">
        <v>74</v>
      </c>
      <c r="AY662" s="243" t="s">
        <v>209</v>
      </c>
    </row>
    <row r="663" spans="1:51" s="14" customFormat="1" ht="12">
      <c r="A663" s="14"/>
      <c r="B663" s="244"/>
      <c r="C663" s="245"/>
      <c r="D663" s="235" t="s">
        <v>224</v>
      </c>
      <c r="E663" s="246" t="s">
        <v>19</v>
      </c>
      <c r="F663" s="247" t="s">
        <v>1016</v>
      </c>
      <c r="G663" s="245"/>
      <c r="H663" s="248">
        <v>2.21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4" t="s">
        <v>224</v>
      </c>
      <c r="AU663" s="254" t="s">
        <v>83</v>
      </c>
      <c r="AV663" s="14" t="s">
        <v>83</v>
      </c>
      <c r="AW663" s="14" t="s">
        <v>35</v>
      </c>
      <c r="AX663" s="14" t="s">
        <v>74</v>
      </c>
      <c r="AY663" s="254" t="s">
        <v>209</v>
      </c>
    </row>
    <row r="664" spans="1:51" s="15" customFormat="1" ht="12">
      <c r="A664" s="15"/>
      <c r="B664" s="255"/>
      <c r="C664" s="256"/>
      <c r="D664" s="235" t="s">
        <v>224</v>
      </c>
      <c r="E664" s="257" t="s">
        <v>19</v>
      </c>
      <c r="F664" s="258" t="s">
        <v>226</v>
      </c>
      <c r="G664" s="256"/>
      <c r="H664" s="259">
        <v>5.08</v>
      </c>
      <c r="I664" s="260"/>
      <c r="J664" s="256"/>
      <c r="K664" s="256"/>
      <c r="L664" s="261"/>
      <c r="M664" s="262"/>
      <c r="N664" s="263"/>
      <c r="O664" s="263"/>
      <c r="P664" s="263"/>
      <c r="Q664" s="263"/>
      <c r="R664" s="263"/>
      <c r="S664" s="263"/>
      <c r="T664" s="26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5" t="s">
        <v>224</v>
      </c>
      <c r="AU664" s="265" t="s">
        <v>83</v>
      </c>
      <c r="AV664" s="15" t="s">
        <v>215</v>
      </c>
      <c r="AW664" s="15" t="s">
        <v>35</v>
      </c>
      <c r="AX664" s="15" t="s">
        <v>81</v>
      </c>
      <c r="AY664" s="265" t="s">
        <v>209</v>
      </c>
    </row>
    <row r="665" spans="1:65" s="2" customFormat="1" ht="33" customHeight="1">
      <c r="A665" s="40"/>
      <c r="B665" s="41"/>
      <c r="C665" s="266" t="s">
        <v>1017</v>
      </c>
      <c r="D665" s="266" t="s">
        <v>375</v>
      </c>
      <c r="E665" s="267" t="s">
        <v>1018</v>
      </c>
      <c r="F665" s="268" t="s">
        <v>1019</v>
      </c>
      <c r="G665" s="269" t="s">
        <v>97</v>
      </c>
      <c r="H665" s="270">
        <v>5.08</v>
      </c>
      <c r="I665" s="271"/>
      <c r="J665" s="272">
        <f>ROUND(I665*H665,2)</f>
        <v>0</v>
      </c>
      <c r="K665" s="268" t="s">
        <v>19</v>
      </c>
      <c r="L665" s="273"/>
      <c r="M665" s="274" t="s">
        <v>19</v>
      </c>
      <c r="N665" s="275" t="s">
        <v>45</v>
      </c>
      <c r="O665" s="86"/>
      <c r="P665" s="224">
        <f>O665*H665</f>
        <v>0</v>
      </c>
      <c r="Q665" s="224">
        <v>0.01386</v>
      </c>
      <c r="R665" s="224">
        <f>Q665*H665</f>
        <v>0.07040880000000001</v>
      </c>
      <c r="S665" s="224">
        <v>0</v>
      </c>
      <c r="T665" s="225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6" t="s">
        <v>378</v>
      </c>
      <c r="AT665" s="226" t="s">
        <v>375</v>
      </c>
      <c r="AU665" s="226" t="s">
        <v>83</v>
      </c>
      <c r="AY665" s="19" t="s">
        <v>209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9" t="s">
        <v>81</v>
      </c>
      <c r="BK665" s="227">
        <f>ROUND(I665*H665,2)</f>
        <v>0</v>
      </c>
      <c r="BL665" s="19" t="s">
        <v>310</v>
      </c>
      <c r="BM665" s="226" t="s">
        <v>1020</v>
      </c>
    </row>
    <row r="666" spans="1:65" s="2" customFormat="1" ht="37.8" customHeight="1">
      <c r="A666" s="40"/>
      <c r="B666" s="41"/>
      <c r="C666" s="215" t="s">
        <v>1021</v>
      </c>
      <c r="D666" s="215" t="s">
        <v>211</v>
      </c>
      <c r="E666" s="216" t="s">
        <v>1022</v>
      </c>
      <c r="F666" s="217" t="s">
        <v>1023</v>
      </c>
      <c r="G666" s="218" t="s">
        <v>97</v>
      </c>
      <c r="H666" s="219">
        <v>2.84</v>
      </c>
      <c r="I666" s="220"/>
      <c r="J666" s="221">
        <f>ROUND(I666*H666,2)</f>
        <v>0</v>
      </c>
      <c r="K666" s="217" t="s">
        <v>220</v>
      </c>
      <c r="L666" s="46"/>
      <c r="M666" s="222" t="s">
        <v>19</v>
      </c>
      <c r="N666" s="223" t="s">
        <v>45</v>
      </c>
      <c r="O666" s="86"/>
      <c r="P666" s="224">
        <f>O666*H666</f>
        <v>0</v>
      </c>
      <c r="Q666" s="224">
        <v>0.00011</v>
      </c>
      <c r="R666" s="224">
        <f>Q666*H666</f>
        <v>0.0003124</v>
      </c>
      <c r="S666" s="224">
        <v>0</v>
      </c>
      <c r="T666" s="225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6" t="s">
        <v>310</v>
      </c>
      <c r="AT666" s="226" t="s">
        <v>211</v>
      </c>
      <c r="AU666" s="226" t="s">
        <v>83</v>
      </c>
      <c r="AY666" s="19" t="s">
        <v>209</v>
      </c>
      <c r="BE666" s="227">
        <f>IF(N666="základní",J666,0)</f>
        <v>0</v>
      </c>
      <c r="BF666" s="227">
        <f>IF(N666="snížená",J666,0)</f>
        <v>0</v>
      </c>
      <c r="BG666" s="227">
        <f>IF(N666="zákl. přenesená",J666,0)</f>
        <v>0</v>
      </c>
      <c r="BH666" s="227">
        <f>IF(N666="sníž. přenesená",J666,0)</f>
        <v>0</v>
      </c>
      <c r="BI666" s="227">
        <f>IF(N666="nulová",J666,0)</f>
        <v>0</v>
      </c>
      <c r="BJ666" s="19" t="s">
        <v>81</v>
      </c>
      <c r="BK666" s="227">
        <f>ROUND(I666*H666,2)</f>
        <v>0</v>
      </c>
      <c r="BL666" s="19" t="s">
        <v>310</v>
      </c>
      <c r="BM666" s="226" t="s">
        <v>1024</v>
      </c>
    </row>
    <row r="667" spans="1:47" s="2" customFormat="1" ht="12">
      <c r="A667" s="40"/>
      <c r="B667" s="41"/>
      <c r="C667" s="42"/>
      <c r="D667" s="228" t="s">
        <v>222</v>
      </c>
      <c r="E667" s="42"/>
      <c r="F667" s="229" t="s">
        <v>1025</v>
      </c>
      <c r="G667" s="42"/>
      <c r="H667" s="42"/>
      <c r="I667" s="230"/>
      <c r="J667" s="42"/>
      <c r="K667" s="42"/>
      <c r="L667" s="46"/>
      <c r="M667" s="231"/>
      <c r="N667" s="232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222</v>
      </c>
      <c r="AU667" s="19" t="s">
        <v>83</v>
      </c>
    </row>
    <row r="668" spans="1:51" s="13" customFormat="1" ht="12">
      <c r="A668" s="13"/>
      <c r="B668" s="233"/>
      <c r="C668" s="234"/>
      <c r="D668" s="235" t="s">
        <v>224</v>
      </c>
      <c r="E668" s="236" t="s">
        <v>19</v>
      </c>
      <c r="F668" s="237" t="s">
        <v>1026</v>
      </c>
      <c r="G668" s="234"/>
      <c r="H668" s="236" t="s">
        <v>19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224</v>
      </c>
      <c r="AU668" s="243" t="s">
        <v>83</v>
      </c>
      <c r="AV668" s="13" t="s">
        <v>81</v>
      </c>
      <c r="AW668" s="13" t="s">
        <v>35</v>
      </c>
      <c r="AX668" s="13" t="s">
        <v>74</v>
      </c>
      <c r="AY668" s="243" t="s">
        <v>209</v>
      </c>
    </row>
    <row r="669" spans="1:51" s="14" customFormat="1" ht="12">
      <c r="A669" s="14"/>
      <c r="B669" s="244"/>
      <c r="C669" s="245"/>
      <c r="D669" s="235" t="s">
        <v>224</v>
      </c>
      <c r="E669" s="246" t="s">
        <v>19</v>
      </c>
      <c r="F669" s="247" t="s">
        <v>1027</v>
      </c>
      <c r="G669" s="245"/>
      <c r="H669" s="248">
        <v>2.84</v>
      </c>
      <c r="I669" s="249"/>
      <c r="J669" s="245"/>
      <c r="K669" s="245"/>
      <c r="L669" s="250"/>
      <c r="M669" s="251"/>
      <c r="N669" s="252"/>
      <c r="O669" s="252"/>
      <c r="P669" s="252"/>
      <c r="Q669" s="252"/>
      <c r="R669" s="252"/>
      <c r="S669" s="252"/>
      <c r="T669" s="25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4" t="s">
        <v>224</v>
      </c>
      <c r="AU669" s="254" t="s">
        <v>83</v>
      </c>
      <c r="AV669" s="14" t="s">
        <v>83</v>
      </c>
      <c r="AW669" s="14" t="s">
        <v>35</v>
      </c>
      <c r="AX669" s="14" t="s">
        <v>74</v>
      </c>
      <c r="AY669" s="254" t="s">
        <v>209</v>
      </c>
    </row>
    <row r="670" spans="1:51" s="15" customFormat="1" ht="12">
      <c r="A670" s="15"/>
      <c r="B670" s="255"/>
      <c r="C670" s="256"/>
      <c r="D670" s="235" t="s">
        <v>224</v>
      </c>
      <c r="E670" s="257" t="s">
        <v>19</v>
      </c>
      <c r="F670" s="258" t="s">
        <v>226</v>
      </c>
      <c r="G670" s="256"/>
      <c r="H670" s="259">
        <v>2.84</v>
      </c>
      <c r="I670" s="260"/>
      <c r="J670" s="256"/>
      <c r="K670" s="256"/>
      <c r="L670" s="261"/>
      <c r="M670" s="262"/>
      <c r="N670" s="263"/>
      <c r="O670" s="263"/>
      <c r="P670" s="263"/>
      <c r="Q670" s="263"/>
      <c r="R670" s="263"/>
      <c r="S670" s="263"/>
      <c r="T670" s="26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65" t="s">
        <v>224</v>
      </c>
      <c r="AU670" s="265" t="s">
        <v>83</v>
      </c>
      <c r="AV670" s="15" t="s">
        <v>215</v>
      </c>
      <c r="AW670" s="15" t="s">
        <v>35</v>
      </c>
      <c r="AX670" s="15" t="s">
        <v>81</v>
      </c>
      <c r="AY670" s="265" t="s">
        <v>209</v>
      </c>
    </row>
    <row r="671" spans="1:65" s="2" customFormat="1" ht="33" customHeight="1">
      <c r="A671" s="40"/>
      <c r="B671" s="41"/>
      <c r="C671" s="266" t="s">
        <v>1028</v>
      </c>
      <c r="D671" s="266" t="s">
        <v>375</v>
      </c>
      <c r="E671" s="267" t="s">
        <v>1029</v>
      </c>
      <c r="F671" s="268" t="s">
        <v>1019</v>
      </c>
      <c r="G671" s="269" t="s">
        <v>97</v>
      </c>
      <c r="H671" s="270">
        <v>2.84</v>
      </c>
      <c r="I671" s="271"/>
      <c r="J671" s="272">
        <f>ROUND(I671*H671,2)</f>
        <v>0</v>
      </c>
      <c r="K671" s="268" t="s">
        <v>19</v>
      </c>
      <c r="L671" s="273"/>
      <c r="M671" s="274" t="s">
        <v>19</v>
      </c>
      <c r="N671" s="275" t="s">
        <v>45</v>
      </c>
      <c r="O671" s="86"/>
      <c r="P671" s="224">
        <f>O671*H671</f>
        <v>0</v>
      </c>
      <c r="Q671" s="224">
        <v>0.01386</v>
      </c>
      <c r="R671" s="224">
        <f>Q671*H671</f>
        <v>0.0393624</v>
      </c>
      <c r="S671" s="224">
        <v>0</v>
      </c>
      <c r="T671" s="225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6" t="s">
        <v>378</v>
      </c>
      <c r="AT671" s="226" t="s">
        <v>375</v>
      </c>
      <c r="AU671" s="226" t="s">
        <v>83</v>
      </c>
      <c r="AY671" s="19" t="s">
        <v>209</v>
      </c>
      <c r="BE671" s="227">
        <f>IF(N671="základní",J671,0)</f>
        <v>0</v>
      </c>
      <c r="BF671" s="227">
        <f>IF(N671="snížená",J671,0)</f>
        <v>0</v>
      </c>
      <c r="BG671" s="227">
        <f>IF(N671="zákl. přenesená",J671,0)</f>
        <v>0</v>
      </c>
      <c r="BH671" s="227">
        <f>IF(N671="sníž. přenesená",J671,0)</f>
        <v>0</v>
      </c>
      <c r="BI671" s="227">
        <f>IF(N671="nulová",J671,0)</f>
        <v>0</v>
      </c>
      <c r="BJ671" s="19" t="s">
        <v>81</v>
      </c>
      <c r="BK671" s="227">
        <f>ROUND(I671*H671,2)</f>
        <v>0</v>
      </c>
      <c r="BL671" s="19" t="s">
        <v>310</v>
      </c>
      <c r="BM671" s="226" t="s">
        <v>1030</v>
      </c>
    </row>
    <row r="672" spans="1:65" s="2" customFormat="1" ht="37.8" customHeight="1">
      <c r="A672" s="40"/>
      <c r="B672" s="41"/>
      <c r="C672" s="215" t="s">
        <v>1031</v>
      </c>
      <c r="D672" s="215" t="s">
        <v>211</v>
      </c>
      <c r="E672" s="216" t="s">
        <v>1032</v>
      </c>
      <c r="F672" s="217" t="s">
        <v>1033</v>
      </c>
      <c r="G672" s="218" t="s">
        <v>681</v>
      </c>
      <c r="H672" s="219">
        <v>1</v>
      </c>
      <c r="I672" s="220"/>
      <c r="J672" s="221">
        <f>ROUND(I672*H672,2)</f>
        <v>0</v>
      </c>
      <c r="K672" s="217" t="s">
        <v>19</v>
      </c>
      <c r="L672" s="46"/>
      <c r="M672" s="222" t="s">
        <v>19</v>
      </c>
      <c r="N672" s="223" t="s">
        <v>45</v>
      </c>
      <c r="O672" s="86"/>
      <c r="P672" s="224">
        <f>O672*H672</f>
        <v>0</v>
      </c>
      <c r="Q672" s="224">
        <v>0.75</v>
      </c>
      <c r="R672" s="224">
        <f>Q672*H672</f>
        <v>0.75</v>
      </c>
      <c r="S672" s="224">
        <v>0</v>
      </c>
      <c r="T672" s="225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6" t="s">
        <v>310</v>
      </c>
      <c r="AT672" s="226" t="s">
        <v>211</v>
      </c>
      <c r="AU672" s="226" t="s">
        <v>83</v>
      </c>
      <c r="AY672" s="19" t="s">
        <v>209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19" t="s">
        <v>81</v>
      </c>
      <c r="BK672" s="227">
        <f>ROUND(I672*H672,2)</f>
        <v>0</v>
      </c>
      <c r="BL672" s="19" t="s">
        <v>310</v>
      </c>
      <c r="BM672" s="226" t="s">
        <v>1034</v>
      </c>
    </row>
    <row r="673" spans="1:51" s="14" customFormat="1" ht="12">
      <c r="A673" s="14"/>
      <c r="B673" s="244"/>
      <c r="C673" s="245"/>
      <c r="D673" s="235" t="s">
        <v>224</v>
      </c>
      <c r="E673" s="246" t="s">
        <v>19</v>
      </c>
      <c r="F673" s="247" t="s">
        <v>81</v>
      </c>
      <c r="G673" s="245"/>
      <c r="H673" s="248">
        <v>1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4" t="s">
        <v>224</v>
      </c>
      <c r="AU673" s="254" t="s">
        <v>83</v>
      </c>
      <c r="AV673" s="14" t="s">
        <v>83</v>
      </c>
      <c r="AW673" s="14" t="s">
        <v>35</v>
      </c>
      <c r="AX673" s="14" t="s">
        <v>74</v>
      </c>
      <c r="AY673" s="254" t="s">
        <v>209</v>
      </c>
    </row>
    <row r="674" spans="1:51" s="15" customFormat="1" ht="12">
      <c r="A674" s="15"/>
      <c r="B674" s="255"/>
      <c r="C674" s="256"/>
      <c r="D674" s="235" t="s">
        <v>224</v>
      </c>
      <c r="E674" s="257" t="s">
        <v>19</v>
      </c>
      <c r="F674" s="258" t="s">
        <v>226</v>
      </c>
      <c r="G674" s="256"/>
      <c r="H674" s="259">
        <v>1</v>
      </c>
      <c r="I674" s="260"/>
      <c r="J674" s="256"/>
      <c r="K674" s="256"/>
      <c r="L674" s="261"/>
      <c r="M674" s="262"/>
      <c r="N674" s="263"/>
      <c r="O674" s="263"/>
      <c r="P674" s="263"/>
      <c r="Q674" s="263"/>
      <c r="R674" s="263"/>
      <c r="S674" s="263"/>
      <c r="T674" s="264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65" t="s">
        <v>224</v>
      </c>
      <c r="AU674" s="265" t="s">
        <v>83</v>
      </c>
      <c r="AV674" s="15" t="s">
        <v>215</v>
      </c>
      <c r="AW674" s="15" t="s">
        <v>35</v>
      </c>
      <c r="AX674" s="15" t="s">
        <v>81</v>
      </c>
      <c r="AY674" s="265" t="s">
        <v>209</v>
      </c>
    </row>
    <row r="675" spans="1:65" s="2" customFormat="1" ht="37.8" customHeight="1">
      <c r="A675" s="40"/>
      <c r="B675" s="41"/>
      <c r="C675" s="215" t="s">
        <v>1035</v>
      </c>
      <c r="D675" s="215" t="s">
        <v>211</v>
      </c>
      <c r="E675" s="216" t="s">
        <v>1036</v>
      </c>
      <c r="F675" s="217" t="s">
        <v>1037</v>
      </c>
      <c r="G675" s="218" t="s">
        <v>681</v>
      </c>
      <c r="H675" s="219">
        <v>1</v>
      </c>
      <c r="I675" s="220"/>
      <c r="J675" s="221">
        <f>ROUND(I675*H675,2)</f>
        <v>0</v>
      </c>
      <c r="K675" s="217" t="s">
        <v>19</v>
      </c>
      <c r="L675" s="46"/>
      <c r="M675" s="222" t="s">
        <v>19</v>
      </c>
      <c r="N675" s="223" t="s">
        <v>45</v>
      </c>
      <c r="O675" s="86"/>
      <c r="P675" s="224">
        <f>O675*H675</f>
        <v>0</v>
      </c>
      <c r="Q675" s="224">
        <v>0.15</v>
      </c>
      <c r="R675" s="224">
        <f>Q675*H675</f>
        <v>0.15</v>
      </c>
      <c r="S675" s="224">
        <v>0</v>
      </c>
      <c r="T675" s="225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6" t="s">
        <v>310</v>
      </c>
      <c r="AT675" s="226" t="s">
        <v>211</v>
      </c>
      <c r="AU675" s="226" t="s">
        <v>83</v>
      </c>
      <c r="AY675" s="19" t="s">
        <v>209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19" t="s">
        <v>81</v>
      </c>
      <c r="BK675" s="227">
        <f>ROUND(I675*H675,2)</f>
        <v>0</v>
      </c>
      <c r="BL675" s="19" t="s">
        <v>310</v>
      </c>
      <c r="BM675" s="226" t="s">
        <v>1038</v>
      </c>
    </row>
    <row r="676" spans="1:51" s="14" customFormat="1" ht="12">
      <c r="A676" s="14"/>
      <c r="B676" s="244"/>
      <c r="C676" s="245"/>
      <c r="D676" s="235" t="s">
        <v>224</v>
      </c>
      <c r="E676" s="246" t="s">
        <v>19</v>
      </c>
      <c r="F676" s="247" t="s">
        <v>81</v>
      </c>
      <c r="G676" s="245"/>
      <c r="H676" s="248">
        <v>1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4" t="s">
        <v>224</v>
      </c>
      <c r="AU676" s="254" t="s">
        <v>83</v>
      </c>
      <c r="AV676" s="14" t="s">
        <v>83</v>
      </c>
      <c r="AW676" s="14" t="s">
        <v>35</v>
      </c>
      <c r="AX676" s="14" t="s">
        <v>74</v>
      </c>
      <c r="AY676" s="254" t="s">
        <v>209</v>
      </c>
    </row>
    <row r="677" spans="1:51" s="15" customFormat="1" ht="12">
      <c r="A677" s="15"/>
      <c r="B677" s="255"/>
      <c r="C677" s="256"/>
      <c r="D677" s="235" t="s">
        <v>224</v>
      </c>
      <c r="E677" s="257" t="s">
        <v>19</v>
      </c>
      <c r="F677" s="258" t="s">
        <v>226</v>
      </c>
      <c r="G677" s="256"/>
      <c r="H677" s="259">
        <v>1</v>
      </c>
      <c r="I677" s="260"/>
      <c r="J677" s="256"/>
      <c r="K677" s="256"/>
      <c r="L677" s="261"/>
      <c r="M677" s="262"/>
      <c r="N677" s="263"/>
      <c r="O677" s="263"/>
      <c r="P677" s="263"/>
      <c r="Q677" s="263"/>
      <c r="R677" s="263"/>
      <c r="S677" s="263"/>
      <c r="T677" s="264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5" t="s">
        <v>224</v>
      </c>
      <c r="AU677" s="265" t="s">
        <v>83</v>
      </c>
      <c r="AV677" s="15" t="s">
        <v>215</v>
      </c>
      <c r="AW677" s="15" t="s">
        <v>35</v>
      </c>
      <c r="AX677" s="15" t="s">
        <v>81</v>
      </c>
      <c r="AY677" s="265" t="s">
        <v>209</v>
      </c>
    </row>
    <row r="678" spans="1:65" s="2" customFormat="1" ht="44.25" customHeight="1">
      <c r="A678" s="40"/>
      <c r="B678" s="41"/>
      <c r="C678" s="215" t="s">
        <v>1039</v>
      </c>
      <c r="D678" s="215" t="s">
        <v>211</v>
      </c>
      <c r="E678" s="216" t="s">
        <v>1040</v>
      </c>
      <c r="F678" s="217" t="s">
        <v>1041</v>
      </c>
      <c r="G678" s="218" t="s">
        <v>343</v>
      </c>
      <c r="H678" s="219">
        <v>1.01</v>
      </c>
      <c r="I678" s="220"/>
      <c r="J678" s="221">
        <f>ROUND(I678*H678,2)</f>
        <v>0</v>
      </c>
      <c r="K678" s="217" t="s">
        <v>220</v>
      </c>
      <c r="L678" s="46"/>
      <c r="M678" s="222" t="s">
        <v>19</v>
      </c>
      <c r="N678" s="223" t="s">
        <v>45</v>
      </c>
      <c r="O678" s="86"/>
      <c r="P678" s="224">
        <f>O678*H678</f>
        <v>0</v>
      </c>
      <c r="Q678" s="224">
        <v>0</v>
      </c>
      <c r="R678" s="224">
        <f>Q678*H678</f>
        <v>0</v>
      </c>
      <c r="S678" s="224">
        <v>0</v>
      </c>
      <c r="T678" s="225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6" t="s">
        <v>310</v>
      </c>
      <c r="AT678" s="226" t="s">
        <v>211</v>
      </c>
      <c r="AU678" s="226" t="s">
        <v>83</v>
      </c>
      <c r="AY678" s="19" t="s">
        <v>209</v>
      </c>
      <c r="BE678" s="227">
        <f>IF(N678="základní",J678,0)</f>
        <v>0</v>
      </c>
      <c r="BF678" s="227">
        <f>IF(N678="snížená",J678,0)</f>
        <v>0</v>
      </c>
      <c r="BG678" s="227">
        <f>IF(N678="zákl. přenesená",J678,0)</f>
        <v>0</v>
      </c>
      <c r="BH678" s="227">
        <f>IF(N678="sníž. přenesená",J678,0)</f>
        <v>0</v>
      </c>
      <c r="BI678" s="227">
        <f>IF(N678="nulová",J678,0)</f>
        <v>0</v>
      </c>
      <c r="BJ678" s="19" t="s">
        <v>81</v>
      </c>
      <c r="BK678" s="227">
        <f>ROUND(I678*H678,2)</f>
        <v>0</v>
      </c>
      <c r="BL678" s="19" t="s">
        <v>310</v>
      </c>
      <c r="BM678" s="226" t="s">
        <v>1042</v>
      </c>
    </row>
    <row r="679" spans="1:47" s="2" customFormat="1" ht="12">
      <c r="A679" s="40"/>
      <c r="B679" s="41"/>
      <c r="C679" s="42"/>
      <c r="D679" s="228" t="s">
        <v>222</v>
      </c>
      <c r="E679" s="42"/>
      <c r="F679" s="229" t="s">
        <v>1043</v>
      </c>
      <c r="G679" s="42"/>
      <c r="H679" s="42"/>
      <c r="I679" s="230"/>
      <c r="J679" s="42"/>
      <c r="K679" s="42"/>
      <c r="L679" s="46"/>
      <c r="M679" s="231"/>
      <c r="N679" s="232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222</v>
      </c>
      <c r="AU679" s="19" t="s">
        <v>83</v>
      </c>
    </row>
    <row r="680" spans="1:63" s="12" customFormat="1" ht="22.8" customHeight="1">
      <c r="A680" s="12"/>
      <c r="B680" s="199"/>
      <c r="C680" s="200"/>
      <c r="D680" s="201" t="s">
        <v>73</v>
      </c>
      <c r="E680" s="213" t="s">
        <v>1044</v>
      </c>
      <c r="F680" s="213" t="s">
        <v>1045</v>
      </c>
      <c r="G680" s="200"/>
      <c r="H680" s="200"/>
      <c r="I680" s="203"/>
      <c r="J680" s="214">
        <f>BK680</f>
        <v>0</v>
      </c>
      <c r="K680" s="200"/>
      <c r="L680" s="205"/>
      <c r="M680" s="206"/>
      <c r="N680" s="207"/>
      <c r="O680" s="207"/>
      <c r="P680" s="208">
        <f>SUM(P681:P717)</f>
        <v>0</v>
      </c>
      <c r="Q680" s="207"/>
      <c r="R680" s="208">
        <f>SUM(R681:R717)</f>
        <v>1.3149283999999999</v>
      </c>
      <c r="S680" s="207"/>
      <c r="T680" s="209">
        <f>SUM(T681:T717)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10" t="s">
        <v>83</v>
      </c>
      <c r="AT680" s="211" t="s">
        <v>73</v>
      </c>
      <c r="AU680" s="211" t="s">
        <v>81</v>
      </c>
      <c r="AY680" s="210" t="s">
        <v>209</v>
      </c>
      <c r="BK680" s="212">
        <f>SUM(BK681:BK717)</f>
        <v>0</v>
      </c>
    </row>
    <row r="681" spans="1:65" s="2" customFormat="1" ht="24.15" customHeight="1">
      <c r="A681" s="40"/>
      <c r="B681" s="41"/>
      <c r="C681" s="215" t="s">
        <v>1046</v>
      </c>
      <c r="D681" s="215" t="s">
        <v>211</v>
      </c>
      <c r="E681" s="216" t="s">
        <v>1047</v>
      </c>
      <c r="F681" s="217" t="s">
        <v>1048</v>
      </c>
      <c r="G681" s="218" t="s">
        <v>102</v>
      </c>
      <c r="H681" s="219">
        <v>40.2</v>
      </c>
      <c r="I681" s="220"/>
      <c r="J681" s="221">
        <f>ROUND(I681*H681,2)</f>
        <v>0</v>
      </c>
      <c r="K681" s="217" t="s">
        <v>220</v>
      </c>
      <c r="L681" s="46"/>
      <c r="M681" s="222" t="s">
        <v>19</v>
      </c>
      <c r="N681" s="223" t="s">
        <v>45</v>
      </c>
      <c r="O681" s="86"/>
      <c r="P681" s="224">
        <f>O681*H681</f>
        <v>0</v>
      </c>
      <c r="Q681" s="224">
        <v>0</v>
      </c>
      <c r="R681" s="224">
        <f>Q681*H681</f>
        <v>0</v>
      </c>
      <c r="S681" s="224">
        <v>0</v>
      </c>
      <c r="T681" s="225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6" t="s">
        <v>310</v>
      </c>
      <c r="AT681" s="226" t="s">
        <v>211</v>
      </c>
      <c r="AU681" s="226" t="s">
        <v>83</v>
      </c>
      <c r="AY681" s="19" t="s">
        <v>209</v>
      </c>
      <c r="BE681" s="227">
        <f>IF(N681="základní",J681,0)</f>
        <v>0</v>
      </c>
      <c r="BF681" s="227">
        <f>IF(N681="snížená",J681,0)</f>
        <v>0</v>
      </c>
      <c r="BG681" s="227">
        <f>IF(N681="zákl. přenesená",J681,0)</f>
        <v>0</v>
      </c>
      <c r="BH681" s="227">
        <f>IF(N681="sníž. přenesená",J681,0)</f>
        <v>0</v>
      </c>
      <c r="BI681" s="227">
        <f>IF(N681="nulová",J681,0)</f>
        <v>0</v>
      </c>
      <c r="BJ681" s="19" t="s">
        <v>81</v>
      </c>
      <c r="BK681" s="227">
        <f>ROUND(I681*H681,2)</f>
        <v>0</v>
      </c>
      <c r="BL681" s="19" t="s">
        <v>310</v>
      </c>
      <c r="BM681" s="226" t="s">
        <v>1049</v>
      </c>
    </row>
    <row r="682" spans="1:47" s="2" customFormat="1" ht="12">
      <c r="A682" s="40"/>
      <c r="B682" s="41"/>
      <c r="C682" s="42"/>
      <c r="D682" s="228" t="s">
        <v>222</v>
      </c>
      <c r="E682" s="42"/>
      <c r="F682" s="229" t="s">
        <v>1050</v>
      </c>
      <c r="G682" s="42"/>
      <c r="H682" s="42"/>
      <c r="I682" s="230"/>
      <c r="J682" s="42"/>
      <c r="K682" s="42"/>
      <c r="L682" s="46"/>
      <c r="M682" s="231"/>
      <c r="N682" s="232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222</v>
      </c>
      <c r="AU682" s="19" t="s">
        <v>83</v>
      </c>
    </row>
    <row r="683" spans="1:51" s="13" customFormat="1" ht="12">
      <c r="A683" s="13"/>
      <c r="B683" s="233"/>
      <c r="C683" s="234"/>
      <c r="D683" s="235" t="s">
        <v>224</v>
      </c>
      <c r="E683" s="236" t="s">
        <v>19</v>
      </c>
      <c r="F683" s="237" t="s">
        <v>1051</v>
      </c>
      <c r="G683" s="234"/>
      <c r="H683" s="236" t="s">
        <v>19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3" t="s">
        <v>224</v>
      </c>
      <c r="AU683" s="243" t="s">
        <v>83</v>
      </c>
      <c r="AV683" s="13" t="s">
        <v>81</v>
      </c>
      <c r="AW683" s="13" t="s">
        <v>35</v>
      </c>
      <c r="AX683" s="13" t="s">
        <v>74</v>
      </c>
      <c r="AY683" s="243" t="s">
        <v>209</v>
      </c>
    </row>
    <row r="684" spans="1:51" s="14" customFormat="1" ht="12">
      <c r="A684" s="14"/>
      <c r="B684" s="244"/>
      <c r="C684" s="245"/>
      <c r="D684" s="235" t="s">
        <v>224</v>
      </c>
      <c r="E684" s="246" t="s">
        <v>19</v>
      </c>
      <c r="F684" s="247" t="s">
        <v>1052</v>
      </c>
      <c r="G684" s="245"/>
      <c r="H684" s="248">
        <v>40.2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4" t="s">
        <v>224</v>
      </c>
      <c r="AU684" s="254" t="s">
        <v>83</v>
      </c>
      <c r="AV684" s="14" t="s">
        <v>83</v>
      </c>
      <c r="AW684" s="14" t="s">
        <v>35</v>
      </c>
      <c r="AX684" s="14" t="s">
        <v>74</v>
      </c>
      <c r="AY684" s="254" t="s">
        <v>209</v>
      </c>
    </row>
    <row r="685" spans="1:51" s="15" customFormat="1" ht="12">
      <c r="A685" s="15"/>
      <c r="B685" s="255"/>
      <c r="C685" s="256"/>
      <c r="D685" s="235" t="s">
        <v>224</v>
      </c>
      <c r="E685" s="257" t="s">
        <v>137</v>
      </c>
      <c r="F685" s="258" t="s">
        <v>226</v>
      </c>
      <c r="G685" s="256"/>
      <c r="H685" s="259">
        <v>40.2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65" t="s">
        <v>224</v>
      </c>
      <c r="AU685" s="265" t="s">
        <v>83</v>
      </c>
      <c r="AV685" s="15" t="s">
        <v>215</v>
      </c>
      <c r="AW685" s="15" t="s">
        <v>35</v>
      </c>
      <c r="AX685" s="15" t="s">
        <v>81</v>
      </c>
      <c r="AY685" s="265" t="s">
        <v>209</v>
      </c>
    </row>
    <row r="686" spans="1:65" s="2" customFormat="1" ht="24.15" customHeight="1">
      <c r="A686" s="40"/>
      <c r="B686" s="41"/>
      <c r="C686" s="215" t="s">
        <v>1053</v>
      </c>
      <c r="D686" s="215" t="s">
        <v>211</v>
      </c>
      <c r="E686" s="216" t="s">
        <v>1054</v>
      </c>
      <c r="F686" s="217" t="s">
        <v>1055</v>
      </c>
      <c r="G686" s="218" t="s">
        <v>102</v>
      </c>
      <c r="H686" s="219">
        <v>42.098</v>
      </c>
      <c r="I686" s="220"/>
      <c r="J686" s="221">
        <f>ROUND(I686*H686,2)</f>
        <v>0</v>
      </c>
      <c r="K686" s="217" t="s">
        <v>220</v>
      </c>
      <c r="L686" s="46"/>
      <c r="M686" s="222" t="s">
        <v>19</v>
      </c>
      <c r="N686" s="223" t="s">
        <v>45</v>
      </c>
      <c r="O686" s="86"/>
      <c r="P686" s="224">
        <f>O686*H686</f>
        <v>0</v>
      </c>
      <c r="Q686" s="224">
        <v>0.0003</v>
      </c>
      <c r="R686" s="224">
        <f>Q686*H686</f>
        <v>0.012629399999999999</v>
      </c>
      <c r="S686" s="224">
        <v>0</v>
      </c>
      <c r="T686" s="225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6" t="s">
        <v>310</v>
      </c>
      <c r="AT686" s="226" t="s">
        <v>211</v>
      </c>
      <c r="AU686" s="226" t="s">
        <v>83</v>
      </c>
      <c r="AY686" s="19" t="s">
        <v>209</v>
      </c>
      <c r="BE686" s="227">
        <f>IF(N686="základní",J686,0)</f>
        <v>0</v>
      </c>
      <c r="BF686" s="227">
        <f>IF(N686="snížená",J686,0)</f>
        <v>0</v>
      </c>
      <c r="BG686" s="227">
        <f>IF(N686="zákl. přenesená",J686,0)</f>
        <v>0</v>
      </c>
      <c r="BH686" s="227">
        <f>IF(N686="sníž. přenesená",J686,0)</f>
        <v>0</v>
      </c>
      <c r="BI686" s="227">
        <f>IF(N686="nulová",J686,0)</f>
        <v>0</v>
      </c>
      <c r="BJ686" s="19" t="s">
        <v>81</v>
      </c>
      <c r="BK686" s="227">
        <f>ROUND(I686*H686,2)</f>
        <v>0</v>
      </c>
      <c r="BL686" s="19" t="s">
        <v>310</v>
      </c>
      <c r="BM686" s="226" t="s">
        <v>1056</v>
      </c>
    </row>
    <row r="687" spans="1:47" s="2" customFormat="1" ht="12">
      <c r="A687" s="40"/>
      <c r="B687" s="41"/>
      <c r="C687" s="42"/>
      <c r="D687" s="228" t="s">
        <v>222</v>
      </c>
      <c r="E687" s="42"/>
      <c r="F687" s="229" t="s">
        <v>1057</v>
      </c>
      <c r="G687" s="42"/>
      <c r="H687" s="42"/>
      <c r="I687" s="230"/>
      <c r="J687" s="42"/>
      <c r="K687" s="42"/>
      <c r="L687" s="46"/>
      <c r="M687" s="231"/>
      <c r="N687" s="232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222</v>
      </c>
      <c r="AU687" s="19" t="s">
        <v>83</v>
      </c>
    </row>
    <row r="688" spans="1:51" s="14" customFormat="1" ht="12">
      <c r="A688" s="14"/>
      <c r="B688" s="244"/>
      <c r="C688" s="245"/>
      <c r="D688" s="235" t="s">
        <v>224</v>
      </c>
      <c r="E688" s="246" t="s">
        <v>19</v>
      </c>
      <c r="F688" s="247" t="s">
        <v>137</v>
      </c>
      <c r="G688" s="245"/>
      <c r="H688" s="248">
        <v>40.2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4" t="s">
        <v>224</v>
      </c>
      <c r="AU688" s="254" t="s">
        <v>83</v>
      </c>
      <c r="AV688" s="14" t="s">
        <v>83</v>
      </c>
      <c r="AW688" s="14" t="s">
        <v>35</v>
      </c>
      <c r="AX688" s="14" t="s">
        <v>74</v>
      </c>
      <c r="AY688" s="254" t="s">
        <v>209</v>
      </c>
    </row>
    <row r="689" spans="1:51" s="14" customFormat="1" ht="12">
      <c r="A689" s="14"/>
      <c r="B689" s="244"/>
      <c r="C689" s="245"/>
      <c r="D689" s="235" t="s">
        <v>224</v>
      </c>
      <c r="E689" s="246" t="s">
        <v>19</v>
      </c>
      <c r="F689" s="247" t="s">
        <v>1058</v>
      </c>
      <c r="G689" s="245"/>
      <c r="H689" s="248">
        <v>1.898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4" t="s">
        <v>224</v>
      </c>
      <c r="AU689" s="254" t="s">
        <v>83</v>
      </c>
      <c r="AV689" s="14" t="s">
        <v>83</v>
      </c>
      <c r="AW689" s="14" t="s">
        <v>35</v>
      </c>
      <c r="AX689" s="14" t="s">
        <v>74</v>
      </c>
      <c r="AY689" s="254" t="s">
        <v>209</v>
      </c>
    </row>
    <row r="690" spans="1:51" s="15" customFormat="1" ht="12">
      <c r="A690" s="15"/>
      <c r="B690" s="255"/>
      <c r="C690" s="256"/>
      <c r="D690" s="235" t="s">
        <v>224</v>
      </c>
      <c r="E690" s="257" t="s">
        <v>19</v>
      </c>
      <c r="F690" s="258" t="s">
        <v>226</v>
      </c>
      <c r="G690" s="256"/>
      <c r="H690" s="259">
        <v>42.098</v>
      </c>
      <c r="I690" s="260"/>
      <c r="J690" s="256"/>
      <c r="K690" s="256"/>
      <c r="L690" s="261"/>
      <c r="M690" s="262"/>
      <c r="N690" s="263"/>
      <c r="O690" s="263"/>
      <c r="P690" s="263"/>
      <c r="Q690" s="263"/>
      <c r="R690" s="263"/>
      <c r="S690" s="263"/>
      <c r="T690" s="264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5" t="s">
        <v>224</v>
      </c>
      <c r="AU690" s="265" t="s">
        <v>83</v>
      </c>
      <c r="AV690" s="15" t="s">
        <v>215</v>
      </c>
      <c r="AW690" s="15" t="s">
        <v>35</v>
      </c>
      <c r="AX690" s="15" t="s">
        <v>81</v>
      </c>
      <c r="AY690" s="265" t="s">
        <v>209</v>
      </c>
    </row>
    <row r="691" spans="1:65" s="2" customFormat="1" ht="37.8" customHeight="1">
      <c r="A691" s="40"/>
      <c r="B691" s="41"/>
      <c r="C691" s="215" t="s">
        <v>1059</v>
      </c>
      <c r="D691" s="215" t="s">
        <v>211</v>
      </c>
      <c r="E691" s="216" t="s">
        <v>1060</v>
      </c>
      <c r="F691" s="217" t="s">
        <v>1061</v>
      </c>
      <c r="G691" s="218" t="s">
        <v>102</v>
      </c>
      <c r="H691" s="219">
        <v>40.2</v>
      </c>
      <c r="I691" s="220"/>
      <c r="J691" s="221">
        <f>ROUND(I691*H691,2)</f>
        <v>0</v>
      </c>
      <c r="K691" s="217" t="s">
        <v>220</v>
      </c>
      <c r="L691" s="46"/>
      <c r="M691" s="222" t="s">
        <v>19</v>
      </c>
      <c r="N691" s="223" t="s">
        <v>45</v>
      </c>
      <c r="O691" s="86"/>
      <c r="P691" s="224">
        <f>O691*H691</f>
        <v>0</v>
      </c>
      <c r="Q691" s="224">
        <v>0.0045</v>
      </c>
      <c r="R691" s="224">
        <f>Q691*H691</f>
        <v>0.1809</v>
      </c>
      <c r="S691" s="224">
        <v>0</v>
      </c>
      <c r="T691" s="225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6" t="s">
        <v>310</v>
      </c>
      <c r="AT691" s="226" t="s">
        <v>211</v>
      </c>
      <c r="AU691" s="226" t="s">
        <v>83</v>
      </c>
      <c r="AY691" s="19" t="s">
        <v>209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9" t="s">
        <v>81</v>
      </c>
      <c r="BK691" s="227">
        <f>ROUND(I691*H691,2)</f>
        <v>0</v>
      </c>
      <c r="BL691" s="19" t="s">
        <v>310</v>
      </c>
      <c r="BM691" s="226" t="s">
        <v>1062</v>
      </c>
    </row>
    <row r="692" spans="1:47" s="2" customFormat="1" ht="12">
      <c r="A692" s="40"/>
      <c r="B692" s="41"/>
      <c r="C692" s="42"/>
      <c r="D692" s="228" t="s">
        <v>222</v>
      </c>
      <c r="E692" s="42"/>
      <c r="F692" s="229" t="s">
        <v>1063</v>
      </c>
      <c r="G692" s="42"/>
      <c r="H692" s="42"/>
      <c r="I692" s="230"/>
      <c r="J692" s="42"/>
      <c r="K692" s="42"/>
      <c r="L692" s="46"/>
      <c r="M692" s="231"/>
      <c r="N692" s="232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222</v>
      </c>
      <c r="AU692" s="19" t="s">
        <v>83</v>
      </c>
    </row>
    <row r="693" spans="1:51" s="14" customFormat="1" ht="12">
      <c r="A693" s="14"/>
      <c r="B693" s="244"/>
      <c r="C693" s="245"/>
      <c r="D693" s="235" t="s">
        <v>224</v>
      </c>
      <c r="E693" s="246" t="s">
        <v>19</v>
      </c>
      <c r="F693" s="247" t="s">
        <v>137</v>
      </c>
      <c r="G693" s="245"/>
      <c r="H693" s="248">
        <v>40.2</v>
      </c>
      <c r="I693" s="249"/>
      <c r="J693" s="245"/>
      <c r="K693" s="245"/>
      <c r="L693" s="250"/>
      <c r="M693" s="251"/>
      <c r="N693" s="252"/>
      <c r="O693" s="252"/>
      <c r="P693" s="252"/>
      <c r="Q693" s="252"/>
      <c r="R693" s="252"/>
      <c r="S693" s="252"/>
      <c r="T693" s="25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4" t="s">
        <v>224</v>
      </c>
      <c r="AU693" s="254" t="s">
        <v>83</v>
      </c>
      <c r="AV693" s="14" t="s">
        <v>83</v>
      </c>
      <c r="AW693" s="14" t="s">
        <v>35</v>
      </c>
      <c r="AX693" s="14" t="s">
        <v>74</v>
      </c>
      <c r="AY693" s="254" t="s">
        <v>209</v>
      </c>
    </row>
    <row r="694" spans="1:51" s="15" customFormat="1" ht="12">
      <c r="A694" s="15"/>
      <c r="B694" s="255"/>
      <c r="C694" s="256"/>
      <c r="D694" s="235" t="s">
        <v>224</v>
      </c>
      <c r="E694" s="257" t="s">
        <v>19</v>
      </c>
      <c r="F694" s="258" t="s">
        <v>226</v>
      </c>
      <c r="G694" s="256"/>
      <c r="H694" s="259">
        <v>40.2</v>
      </c>
      <c r="I694" s="260"/>
      <c r="J694" s="256"/>
      <c r="K694" s="256"/>
      <c r="L694" s="261"/>
      <c r="M694" s="262"/>
      <c r="N694" s="263"/>
      <c r="O694" s="263"/>
      <c r="P694" s="263"/>
      <c r="Q694" s="263"/>
      <c r="R694" s="263"/>
      <c r="S694" s="263"/>
      <c r="T694" s="264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5" t="s">
        <v>224</v>
      </c>
      <c r="AU694" s="265" t="s">
        <v>83</v>
      </c>
      <c r="AV694" s="15" t="s">
        <v>215</v>
      </c>
      <c r="AW694" s="15" t="s">
        <v>35</v>
      </c>
      <c r="AX694" s="15" t="s">
        <v>81</v>
      </c>
      <c r="AY694" s="265" t="s">
        <v>209</v>
      </c>
    </row>
    <row r="695" spans="1:65" s="2" customFormat="1" ht="33" customHeight="1">
      <c r="A695" s="40"/>
      <c r="B695" s="41"/>
      <c r="C695" s="215" t="s">
        <v>1064</v>
      </c>
      <c r="D695" s="215" t="s">
        <v>211</v>
      </c>
      <c r="E695" s="216" t="s">
        <v>1065</v>
      </c>
      <c r="F695" s="217" t="s">
        <v>1066</v>
      </c>
      <c r="G695" s="218" t="s">
        <v>97</v>
      </c>
      <c r="H695" s="219">
        <v>29.2</v>
      </c>
      <c r="I695" s="220"/>
      <c r="J695" s="221">
        <f>ROUND(I695*H695,2)</f>
        <v>0</v>
      </c>
      <c r="K695" s="217" t="s">
        <v>220</v>
      </c>
      <c r="L695" s="46"/>
      <c r="M695" s="222" t="s">
        <v>19</v>
      </c>
      <c r="N695" s="223" t="s">
        <v>45</v>
      </c>
      <c r="O695" s="86"/>
      <c r="P695" s="224">
        <f>O695*H695</f>
        <v>0</v>
      </c>
      <c r="Q695" s="224">
        <v>0.00043</v>
      </c>
      <c r="R695" s="224">
        <f>Q695*H695</f>
        <v>0.012556</v>
      </c>
      <c r="S695" s="224">
        <v>0</v>
      </c>
      <c r="T695" s="225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26" t="s">
        <v>310</v>
      </c>
      <c r="AT695" s="226" t="s">
        <v>211</v>
      </c>
      <c r="AU695" s="226" t="s">
        <v>83</v>
      </c>
      <c r="AY695" s="19" t="s">
        <v>209</v>
      </c>
      <c r="BE695" s="227">
        <f>IF(N695="základní",J695,0)</f>
        <v>0</v>
      </c>
      <c r="BF695" s="227">
        <f>IF(N695="snížená",J695,0)</f>
        <v>0</v>
      </c>
      <c r="BG695" s="227">
        <f>IF(N695="zákl. přenesená",J695,0)</f>
        <v>0</v>
      </c>
      <c r="BH695" s="227">
        <f>IF(N695="sníž. přenesená",J695,0)</f>
        <v>0</v>
      </c>
      <c r="BI695" s="227">
        <f>IF(N695="nulová",J695,0)</f>
        <v>0</v>
      </c>
      <c r="BJ695" s="19" t="s">
        <v>81</v>
      </c>
      <c r="BK695" s="227">
        <f>ROUND(I695*H695,2)</f>
        <v>0</v>
      </c>
      <c r="BL695" s="19" t="s">
        <v>310</v>
      </c>
      <c r="BM695" s="226" t="s">
        <v>1067</v>
      </c>
    </row>
    <row r="696" spans="1:47" s="2" customFormat="1" ht="12">
      <c r="A696" s="40"/>
      <c r="B696" s="41"/>
      <c r="C696" s="42"/>
      <c r="D696" s="228" t="s">
        <v>222</v>
      </c>
      <c r="E696" s="42"/>
      <c r="F696" s="229" t="s">
        <v>1068</v>
      </c>
      <c r="G696" s="42"/>
      <c r="H696" s="42"/>
      <c r="I696" s="230"/>
      <c r="J696" s="42"/>
      <c r="K696" s="42"/>
      <c r="L696" s="46"/>
      <c r="M696" s="231"/>
      <c r="N696" s="232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222</v>
      </c>
      <c r="AU696" s="19" t="s">
        <v>83</v>
      </c>
    </row>
    <row r="697" spans="1:51" s="14" customFormat="1" ht="12">
      <c r="A697" s="14"/>
      <c r="B697" s="244"/>
      <c r="C697" s="245"/>
      <c r="D697" s="235" t="s">
        <v>224</v>
      </c>
      <c r="E697" s="246" t="s">
        <v>19</v>
      </c>
      <c r="F697" s="247" t="s">
        <v>118</v>
      </c>
      <c r="G697" s="245"/>
      <c r="H697" s="248">
        <v>29.2</v>
      </c>
      <c r="I697" s="249"/>
      <c r="J697" s="245"/>
      <c r="K697" s="245"/>
      <c r="L697" s="250"/>
      <c r="M697" s="251"/>
      <c r="N697" s="252"/>
      <c r="O697" s="252"/>
      <c r="P697" s="252"/>
      <c r="Q697" s="252"/>
      <c r="R697" s="252"/>
      <c r="S697" s="252"/>
      <c r="T697" s="25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4" t="s">
        <v>224</v>
      </c>
      <c r="AU697" s="254" t="s">
        <v>83</v>
      </c>
      <c r="AV697" s="14" t="s">
        <v>83</v>
      </c>
      <c r="AW697" s="14" t="s">
        <v>35</v>
      </c>
      <c r="AX697" s="14" t="s">
        <v>74</v>
      </c>
      <c r="AY697" s="254" t="s">
        <v>209</v>
      </c>
    </row>
    <row r="698" spans="1:51" s="15" customFormat="1" ht="12">
      <c r="A698" s="15"/>
      <c r="B698" s="255"/>
      <c r="C698" s="256"/>
      <c r="D698" s="235" t="s">
        <v>224</v>
      </c>
      <c r="E698" s="257" t="s">
        <v>19</v>
      </c>
      <c r="F698" s="258" t="s">
        <v>226</v>
      </c>
      <c r="G698" s="256"/>
      <c r="H698" s="259">
        <v>29.2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5" t="s">
        <v>224</v>
      </c>
      <c r="AU698" s="265" t="s">
        <v>83</v>
      </c>
      <c r="AV698" s="15" t="s">
        <v>215</v>
      </c>
      <c r="AW698" s="15" t="s">
        <v>35</v>
      </c>
      <c r="AX698" s="15" t="s">
        <v>81</v>
      </c>
      <c r="AY698" s="265" t="s">
        <v>209</v>
      </c>
    </row>
    <row r="699" spans="1:65" s="2" customFormat="1" ht="24.15" customHeight="1">
      <c r="A699" s="40"/>
      <c r="B699" s="41"/>
      <c r="C699" s="266" t="s">
        <v>1069</v>
      </c>
      <c r="D699" s="266" t="s">
        <v>375</v>
      </c>
      <c r="E699" s="267" t="s">
        <v>1070</v>
      </c>
      <c r="F699" s="268" t="s">
        <v>1071</v>
      </c>
      <c r="G699" s="269" t="s">
        <v>214</v>
      </c>
      <c r="H699" s="270">
        <v>97.236</v>
      </c>
      <c r="I699" s="271"/>
      <c r="J699" s="272">
        <f>ROUND(I699*H699,2)</f>
        <v>0</v>
      </c>
      <c r="K699" s="268" t="s">
        <v>19</v>
      </c>
      <c r="L699" s="273"/>
      <c r="M699" s="274" t="s">
        <v>19</v>
      </c>
      <c r="N699" s="275" t="s">
        <v>45</v>
      </c>
      <c r="O699" s="86"/>
      <c r="P699" s="224">
        <f>O699*H699</f>
        <v>0</v>
      </c>
      <c r="Q699" s="224">
        <v>0.00045</v>
      </c>
      <c r="R699" s="224">
        <f>Q699*H699</f>
        <v>0.0437562</v>
      </c>
      <c r="S699" s="224">
        <v>0</v>
      </c>
      <c r="T699" s="225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6" t="s">
        <v>378</v>
      </c>
      <c r="AT699" s="226" t="s">
        <v>375</v>
      </c>
      <c r="AU699" s="226" t="s">
        <v>83</v>
      </c>
      <c r="AY699" s="19" t="s">
        <v>209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9" t="s">
        <v>81</v>
      </c>
      <c r="BK699" s="227">
        <f>ROUND(I699*H699,2)</f>
        <v>0</v>
      </c>
      <c r="BL699" s="19" t="s">
        <v>310</v>
      </c>
      <c r="BM699" s="226" t="s">
        <v>1072</v>
      </c>
    </row>
    <row r="700" spans="1:51" s="14" customFormat="1" ht="12">
      <c r="A700" s="14"/>
      <c r="B700" s="244"/>
      <c r="C700" s="245"/>
      <c r="D700" s="235" t="s">
        <v>224</v>
      </c>
      <c r="E700" s="245"/>
      <c r="F700" s="247" t="s">
        <v>1073</v>
      </c>
      <c r="G700" s="245"/>
      <c r="H700" s="248">
        <v>97.236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4" t="s">
        <v>224</v>
      </c>
      <c r="AU700" s="254" t="s">
        <v>83</v>
      </c>
      <c r="AV700" s="14" t="s">
        <v>83</v>
      </c>
      <c r="AW700" s="14" t="s">
        <v>4</v>
      </c>
      <c r="AX700" s="14" t="s">
        <v>81</v>
      </c>
      <c r="AY700" s="254" t="s">
        <v>209</v>
      </c>
    </row>
    <row r="701" spans="1:65" s="2" customFormat="1" ht="37.8" customHeight="1">
      <c r="A701" s="40"/>
      <c r="B701" s="41"/>
      <c r="C701" s="215" t="s">
        <v>1074</v>
      </c>
      <c r="D701" s="215" t="s">
        <v>211</v>
      </c>
      <c r="E701" s="216" t="s">
        <v>1075</v>
      </c>
      <c r="F701" s="217" t="s">
        <v>1076</v>
      </c>
      <c r="G701" s="218" t="s">
        <v>102</v>
      </c>
      <c r="H701" s="219">
        <v>40.2</v>
      </c>
      <c r="I701" s="220"/>
      <c r="J701" s="221">
        <f>ROUND(I701*H701,2)</f>
        <v>0</v>
      </c>
      <c r="K701" s="217" t="s">
        <v>220</v>
      </c>
      <c r="L701" s="46"/>
      <c r="M701" s="222" t="s">
        <v>19</v>
      </c>
      <c r="N701" s="223" t="s">
        <v>45</v>
      </c>
      <c r="O701" s="86"/>
      <c r="P701" s="224">
        <f>O701*H701</f>
        <v>0</v>
      </c>
      <c r="Q701" s="224">
        <v>0.0053</v>
      </c>
      <c r="R701" s="224">
        <f>Q701*H701</f>
        <v>0.21306000000000003</v>
      </c>
      <c r="S701" s="224">
        <v>0</v>
      </c>
      <c r="T701" s="225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26" t="s">
        <v>310</v>
      </c>
      <c r="AT701" s="226" t="s">
        <v>211</v>
      </c>
      <c r="AU701" s="226" t="s">
        <v>83</v>
      </c>
      <c r="AY701" s="19" t="s">
        <v>209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9" t="s">
        <v>81</v>
      </c>
      <c r="BK701" s="227">
        <f>ROUND(I701*H701,2)</f>
        <v>0</v>
      </c>
      <c r="BL701" s="19" t="s">
        <v>310</v>
      </c>
      <c r="BM701" s="226" t="s">
        <v>1077</v>
      </c>
    </row>
    <row r="702" spans="1:47" s="2" customFormat="1" ht="12">
      <c r="A702" s="40"/>
      <c r="B702" s="41"/>
      <c r="C702" s="42"/>
      <c r="D702" s="228" t="s">
        <v>222</v>
      </c>
      <c r="E702" s="42"/>
      <c r="F702" s="229" t="s">
        <v>1078</v>
      </c>
      <c r="G702" s="42"/>
      <c r="H702" s="42"/>
      <c r="I702" s="230"/>
      <c r="J702" s="42"/>
      <c r="K702" s="42"/>
      <c r="L702" s="46"/>
      <c r="M702" s="231"/>
      <c r="N702" s="232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222</v>
      </c>
      <c r="AU702" s="19" t="s">
        <v>83</v>
      </c>
    </row>
    <row r="703" spans="1:51" s="14" customFormat="1" ht="12">
      <c r="A703" s="14"/>
      <c r="B703" s="244"/>
      <c r="C703" s="245"/>
      <c r="D703" s="235" t="s">
        <v>224</v>
      </c>
      <c r="E703" s="246" t="s">
        <v>19</v>
      </c>
      <c r="F703" s="247" t="s">
        <v>137</v>
      </c>
      <c r="G703" s="245"/>
      <c r="H703" s="248">
        <v>40.2</v>
      </c>
      <c r="I703" s="249"/>
      <c r="J703" s="245"/>
      <c r="K703" s="245"/>
      <c r="L703" s="250"/>
      <c r="M703" s="251"/>
      <c r="N703" s="252"/>
      <c r="O703" s="252"/>
      <c r="P703" s="252"/>
      <c r="Q703" s="252"/>
      <c r="R703" s="252"/>
      <c r="S703" s="252"/>
      <c r="T703" s="25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4" t="s">
        <v>224</v>
      </c>
      <c r="AU703" s="254" t="s">
        <v>83</v>
      </c>
      <c r="AV703" s="14" t="s">
        <v>83</v>
      </c>
      <c r="AW703" s="14" t="s">
        <v>35</v>
      </c>
      <c r="AX703" s="14" t="s">
        <v>74</v>
      </c>
      <c r="AY703" s="254" t="s">
        <v>209</v>
      </c>
    </row>
    <row r="704" spans="1:51" s="15" customFormat="1" ht="12">
      <c r="A704" s="15"/>
      <c r="B704" s="255"/>
      <c r="C704" s="256"/>
      <c r="D704" s="235" t="s">
        <v>224</v>
      </c>
      <c r="E704" s="257" t="s">
        <v>19</v>
      </c>
      <c r="F704" s="258" t="s">
        <v>226</v>
      </c>
      <c r="G704" s="256"/>
      <c r="H704" s="259">
        <v>40.2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5" t="s">
        <v>224</v>
      </c>
      <c r="AU704" s="265" t="s">
        <v>83</v>
      </c>
      <c r="AV704" s="15" t="s">
        <v>215</v>
      </c>
      <c r="AW704" s="15" t="s">
        <v>35</v>
      </c>
      <c r="AX704" s="15" t="s">
        <v>81</v>
      </c>
      <c r="AY704" s="265" t="s">
        <v>209</v>
      </c>
    </row>
    <row r="705" spans="1:65" s="2" customFormat="1" ht="33" customHeight="1">
      <c r="A705" s="40"/>
      <c r="B705" s="41"/>
      <c r="C705" s="266" t="s">
        <v>1079</v>
      </c>
      <c r="D705" s="266" t="s">
        <v>375</v>
      </c>
      <c r="E705" s="267" t="s">
        <v>1080</v>
      </c>
      <c r="F705" s="268" t="s">
        <v>1081</v>
      </c>
      <c r="G705" s="269" t="s">
        <v>102</v>
      </c>
      <c r="H705" s="270">
        <v>44.22</v>
      </c>
      <c r="I705" s="271"/>
      <c r="J705" s="272">
        <f>ROUND(I705*H705,2)</f>
        <v>0</v>
      </c>
      <c r="K705" s="268" t="s">
        <v>19</v>
      </c>
      <c r="L705" s="273"/>
      <c r="M705" s="274" t="s">
        <v>19</v>
      </c>
      <c r="N705" s="275" t="s">
        <v>45</v>
      </c>
      <c r="O705" s="86"/>
      <c r="P705" s="224">
        <f>O705*H705</f>
        <v>0</v>
      </c>
      <c r="Q705" s="224">
        <v>0.0192</v>
      </c>
      <c r="R705" s="224">
        <f>Q705*H705</f>
        <v>0.8490239999999999</v>
      </c>
      <c r="S705" s="224">
        <v>0</v>
      </c>
      <c r="T705" s="225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6" t="s">
        <v>378</v>
      </c>
      <c r="AT705" s="226" t="s">
        <v>375</v>
      </c>
      <c r="AU705" s="226" t="s">
        <v>83</v>
      </c>
      <c r="AY705" s="19" t="s">
        <v>209</v>
      </c>
      <c r="BE705" s="227">
        <f>IF(N705="základní",J705,0)</f>
        <v>0</v>
      </c>
      <c r="BF705" s="227">
        <f>IF(N705="snížená",J705,0)</f>
        <v>0</v>
      </c>
      <c r="BG705" s="227">
        <f>IF(N705="zákl. přenesená",J705,0)</f>
        <v>0</v>
      </c>
      <c r="BH705" s="227">
        <f>IF(N705="sníž. přenesená",J705,0)</f>
        <v>0</v>
      </c>
      <c r="BI705" s="227">
        <f>IF(N705="nulová",J705,0)</f>
        <v>0</v>
      </c>
      <c r="BJ705" s="19" t="s">
        <v>81</v>
      </c>
      <c r="BK705" s="227">
        <f>ROUND(I705*H705,2)</f>
        <v>0</v>
      </c>
      <c r="BL705" s="19" t="s">
        <v>310</v>
      </c>
      <c r="BM705" s="226" t="s">
        <v>1082</v>
      </c>
    </row>
    <row r="706" spans="1:51" s="14" customFormat="1" ht="12">
      <c r="A706" s="14"/>
      <c r="B706" s="244"/>
      <c r="C706" s="245"/>
      <c r="D706" s="235" t="s">
        <v>224</v>
      </c>
      <c r="E706" s="245"/>
      <c r="F706" s="247" t="s">
        <v>1083</v>
      </c>
      <c r="G706" s="245"/>
      <c r="H706" s="248">
        <v>44.22</v>
      </c>
      <c r="I706" s="249"/>
      <c r="J706" s="245"/>
      <c r="K706" s="245"/>
      <c r="L706" s="250"/>
      <c r="M706" s="251"/>
      <c r="N706" s="252"/>
      <c r="O706" s="252"/>
      <c r="P706" s="252"/>
      <c r="Q706" s="252"/>
      <c r="R706" s="252"/>
      <c r="S706" s="252"/>
      <c r="T706" s="25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4" t="s">
        <v>224</v>
      </c>
      <c r="AU706" s="254" t="s">
        <v>83</v>
      </c>
      <c r="AV706" s="14" t="s">
        <v>83</v>
      </c>
      <c r="AW706" s="14" t="s">
        <v>4</v>
      </c>
      <c r="AX706" s="14" t="s">
        <v>81</v>
      </c>
      <c r="AY706" s="254" t="s">
        <v>209</v>
      </c>
    </row>
    <row r="707" spans="1:65" s="2" customFormat="1" ht="16.5" customHeight="1">
      <c r="A707" s="40"/>
      <c r="B707" s="41"/>
      <c r="C707" s="215" t="s">
        <v>1084</v>
      </c>
      <c r="D707" s="215" t="s">
        <v>211</v>
      </c>
      <c r="E707" s="216" t="s">
        <v>1085</v>
      </c>
      <c r="F707" s="217" t="s">
        <v>1086</v>
      </c>
      <c r="G707" s="218" t="s">
        <v>97</v>
      </c>
      <c r="H707" s="219">
        <v>29.2</v>
      </c>
      <c r="I707" s="220"/>
      <c r="J707" s="221">
        <f>ROUND(I707*H707,2)</f>
        <v>0</v>
      </c>
      <c r="K707" s="217" t="s">
        <v>220</v>
      </c>
      <c r="L707" s="46"/>
      <c r="M707" s="222" t="s">
        <v>19</v>
      </c>
      <c r="N707" s="223" t="s">
        <v>45</v>
      </c>
      <c r="O707" s="86"/>
      <c r="P707" s="224">
        <f>O707*H707</f>
        <v>0</v>
      </c>
      <c r="Q707" s="224">
        <v>3E-05</v>
      </c>
      <c r="R707" s="224">
        <f>Q707*H707</f>
        <v>0.000876</v>
      </c>
      <c r="S707" s="224">
        <v>0</v>
      </c>
      <c r="T707" s="225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6" t="s">
        <v>310</v>
      </c>
      <c r="AT707" s="226" t="s">
        <v>211</v>
      </c>
      <c r="AU707" s="226" t="s">
        <v>83</v>
      </c>
      <c r="AY707" s="19" t="s">
        <v>209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19" t="s">
        <v>81</v>
      </c>
      <c r="BK707" s="227">
        <f>ROUND(I707*H707,2)</f>
        <v>0</v>
      </c>
      <c r="BL707" s="19" t="s">
        <v>310</v>
      </c>
      <c r="BM707" s="226" t="s">
        <v>1087</v>
      </c>
    </row>
    <row r="708" spans="1:47" s="2" customFormat="1" ht="12">
      <c r="A708" s="40"/>
      <c r="B708" s="41"/>
      <c r="C708" s="42"/>
      <c r="D708" s="228" t="s">
        <v>222</v>
      </c>
      <c r="E708" s="42"/>
      <c r="F708" s="229" t="s">
        <v>1088</v>
      </c>
      <c r="G708" s="42"/>
      <c r="H708" s="42"/>
      <c r="I708" s="230"/>
      <c r="J708" s="42"/>
      <c r="K708" s="42"/>
      <c r="L708" s="46"/>
      <c r="M708" s="231"/>
      <c r="N708" s="232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222</v>
      </c>
      <c r="AU708" s="19" t="s">
        <v>83</v>
      </c>
    </row>
    <row r="709" spans="1:51" s="14" customFormat="1" ht="12">
      <c r="A709" s="14"/>
      <c r="B709" s="244"/>
      <c r="C709" s="245"/>
      <c r="D709" s="235" t="s">
        <v>224</v>
      </c>
      <c r="E709" s="246" t="s">
        <v>19</v>
      </c>
      <c r="F709" s="247" t="s">
        <v>118</v>
      </c>
      <c r="G709" s="245"/>
      <c r="H709" s="248">
        <v>29.2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4" t="s">
        <v>224</v>
      </c>
      <c r="AU709" s="254" t="s">
        <v>83</v>
      </c>
      <c r="AV709" s="14" t="s">
        <v>83</v>
      </c>
      <c r="AW709" s="14" t="s">
        <v>35</v>
      </c>
      <c r="AX709" s="14" t="s">
        <v>74</v>
      </c>
      <c r="AY709" s="254" t="s">
        <v>209</v>
      </c>
    </row>
    <row r="710" spans="1:51" s="15" customFormat="1" ht="12">
      <c r="A710" s="15"/>
      <c r="B710" s="255"/>
      <c r="C710" s="256"/>
      <c r="D710" s="235" t="s">
        <v>224</v>
      </c>
      <c r="E710" s="257" t="s">
        <v>19</v>
      </c>
      <c r="F710" s="258" t="s">
        <v>226</v>
      </c>
      <c r="G710" s="256"/>
      <c r="H710" s="259">
        <v>29.2</v>
      </c>
      <c r="I710" s="260"/>
      <c r="J710" s="256"/>
      <c r="K710" s="256"/>
      <c r="L710" s="261"/>
      <c r="M710" s="262"/>
      <c r="N710" s="263"/>
      <c r="O710" s="263"/>
      <c r="P710" s="263"/>
      <c r="Q710" s="263"/>
      <c r="R710" s="263"/>
      <c r="S710" s="263"/>
      <c r="T710" s="264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65" t="s">
        <v>224</v>
      </c>
      <c r="AU710" s="265" t="s">
        <v>83</v>
      </c>
      <c r="AV710" s="15" t="s">
        <v>215</v>
      </c>
      <c r="AW710" s="15" t="s">
        <v>35</v>
      </c>
      <c r="AX710" s="15" t="s">
        <v>81</v>
      </c>
      <c r="AY710" s="265" t="s">
        <v>209</v>
      </c>
    </row>
    <row r="711" spans="1:65" s="2" customFormat="1" ht="24.15" customHeight="1">
      <c r="A711" s="40"/>
      <c r="B711" s="41"/>
      <c r="C711" s="215" t="s">
        <v>1089</v>
      </c>
      <c r="D711" s="215" t="s">
        <v>211</v>
      </c>
      <c r="E711" s="216" t="s">
        <v>1090</v>
      </c>
      <c r="F711" s="217" t="s">
        <v>1091</v>
      </c>
      <c r="G711" s="218" t="s">
        <v>102</v>
      </c>
      <c r="H711" s="219">
        <v>42.536</v>
      </c>
      <c r="I711" s="220"/>
      <c r="J711" s="221">
        <f>ROUND(I711*H711,2)</f>
        <v>0</v>
      </c>
      <c r="K711" s="217" t="s">
        <v>220</v>
      </c>
      <c r="L711" s="46"/>
      <c r="M711" s="222" t="s">
        <v>19</v>
      </c>
      <c r="N711" s="223" t="s">
        <v>45</v>
      </c>
      <c r="O711" s="86"/>
      <c r="P711" s="224">
        <f>O711*H711</f>
        <v>0</v>
      </c>
      <c r="Q711" s="224">
        <v>5E-05</v>
      </c>
      <c r="R711" s="224">
        <f>Q711*H711</f>
        <v>0.0021268000000000003</v>
      </c>
      <c r="S711" s="224">
        <v>0</v>
      </c>
      <c r="T711" s="225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310</v>
      </c>
      <c r="AT711" s="226" t="s">
        <v>211</v>
      </c>
      <c r="AU711" s="226" t="s">
        <v>83</v>
      </c>
      <c r="AY711" s="19" t="s">
        <v>209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81</v>
      </c>
      <c r="BK711" s="227">
        <f>ROUND(I711*H711,2)</f>
        <v>0</v>
      </c>
      <c r="BL711" s="19" t="s">
        <v>310</v>
      </c>
      <c r="BM711" s="226" t="s">
        <v>1092</v>
      </c>
    </row>
    <row r="712" spans="1:47" s="2" customFormat="1" ht="12">
      <c r="A712" s="40"/>
      <c r="B712" s="41"/>
      <c r="C712" s="42"/>
      <c r="D712" s="228" t="s">
        <v>222</v>
      </c>
      <c r="E712" s="42"/>
      <c r="F712" s="229" t="s">
        <v>1093</v>
      </c>
      <c r="G712" s="42"/>
      <c r="H712" s="42"/>
      <c r="I712" s="230"/>
      <c r="J712" s="42"/>
      <c r="K712" s="42"/>
      <c r="L712" s="46"/>
      <c r="M712" s="231"/>
      <c r="N712" s="232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222</v>
      </c>
      <c r="AU712" s="19" t="s">
        <v>83</v>
      </c>
    </row>
    <row r="713" spans="1:51" s="14" customFormat="1" ht="12">
      <c r="A713" s="14"/>
      <c r="B713" s="244"/>
      <c r="C713" s="245"/>
      <c r="D713" s="235" t="s">
        <v>224</v>
      </c>
      <c r="E713" s="246" t="s">
        <v>19</v>
      </c>
      <c r="F713" s="247" t="s">
        <v>137</v>
      </c>
      <c r="G713" s="245"/>
      <c r="H713" s="248">
        <v>40.2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4" t="s">
        <v>224</v>
      </c>
      <c r="AU713" s="254" t="s">
        <v>83</v>
      </c>
      <c r="AV713" s="14" t="s">
        <v>83</v>
      </c>
      <c r="AW713" s="14" t="s">
        <v>35</v>
      </c>
      <c r="AX713" s="14" t="s">
        <v>74</v>
      </c>
      <c r="AY713" s="254" t="s">
        <v>209</v>
      </c>
    </row>
    <row r="714" spans="1:51" s="14" customFormat="1" ht="12">
      <c r="A714" s="14"/>
      <c r="B714" s="244"/>
      <c r="C714" s="245"/>
      <c r="D714" s="235" t="s">
        <v>224</v>
      </c>
      <c r="E714" s="246" t="s">
        <v>19</v>
      </c>
      <c r="F714" s="247" t="s">
        <v>1094</v>
      </c>
      <c r="G714" s="245"/>
      <c r="H714" s="248">
        <v>2.336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4" t="s">
        <v>224</v>
      </c>
      <c r="AU714" s="254" t="s">
        <v>83</v>
      </c>
      <c r="AV714" s="14" t="s">
        <v>83</v>
      </c>
      <c r="AW714" s="14" t="s">
        <v>35</v>
      </c>
      <c r="AX714" s="14" t="s">
        <v>74</v>
      </c>
      <c r="AY714" s="254" t="s">
        <v>209</v>
      </c>
    </row>
    <row r="715" spans="1:51" s="15" customFormat="1" ht="12">
      <c r="A715" s="15"/>
      <c r="B715" s="255"/>
      <c r="C715" s="256"/>
      <c r="D715" s="235" t="s">
        <v>224</v>
      </c>
      <c r="E715" s="257" t="s">
        <v>19</v>
      </c>
      <c r="F715" s="258" t="s">
        <v>226</v>
      </c>
      <c r="G715" s="256"/>
      <c r="H715" s="259">
        <v>42.536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5" t="s">
        <v>224</v>
      </c>
      <c r="AU715" s="265" t="s">
        <v>83</v>
      </c>
      <c r="AV715" s="15" t="s">
        <v>215</v>
      </c>
      <c r="AW715" s="15" t="s">
        <v>35</v>
      </c>
      <c r="AX715" s="15" t="s">
        <v>81</v>
      </c>
      <c r="AY715" s="265" t="s">
        <v>209</v>
      </c>
    </row>
    <row r="716" spans="1:65" s="2" customFormat="1" ht="44.25" customHeight="1">
      <c r="A716" s="40"/>
      <c r="B716" s="41"/>
      <c r="C716" s="215" t="s">
        <v>1095</v>
      </c>
      <c r="D716" s="215" t="s">
        <v>211</v>
      </c>
      <c r="E716" s="216" t="s">
        <v>1096</v>
      </c>
      <c r="F716" s="217" t="s">
        <v>1097</v>
      </c>
      <c r="G716" s="218" t="s">
        <v>343</v>
      </c>
      <c r="H716" s="219">
        <v>1.315</v>
      </c>
      <c r="I716" s="220"/>
      <c r="J716" s="221">
        <f>ROUND(I716*H716,2)</f>
        <v>0</v>
      </c>
      <c r="K716" s="217" t="s">
        <v>220</v>
      </c>
      <c r="L716" s="46"/>
      <c r="M716" s="222" t="s">
        <v>19</v>
      </c>
      <c r="N716" s="223" t="s">
        <v>45</v>
      </c>
      <c r="O716" s="86"/>
      <c r="P716" s="224">
        <f>O716*H716</f>
        <v>0</v>
      </c>
      <c r="Q716" s="224">
        <v>0</v>
      </c>
      <c r="R716" s="224">
        <f>Q716*H716</f>
        <v>0</v>
      </c>
      <c r="S716" s="224">
        <v>0</v>
      </c>
      <c r="T716" s="22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310</v>
      </c>
      <c r="AT716" s="226" t="s">
        <v>211</v>
      </c>
      <c r="AU716" s="226" t="s">
        <v>83</v>
      </c>
      <c r="AY716" s="19" t="s">
        <v>209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81</v>
      </c>
      <c r="BK716" s="227">
        <f>ROUND(I716*H716,2)</f>
        <v>0</v>
      </c>
      <c r="BL716" s="19" t="s">
        <v>310</v>
      </c>
      <c r="BM716" s="226" t="s">
        <v>1098</v>
      </c>
    </row>
    <row r="717" spans="1:47" s="2" customFormat="1" ht="12">
      <c r="A717" s="40"/>
      <c r="B717" s="41"/>
      <c r="C717" s="42"/>
      <c r="D717" s="228" t="s">
        <v>222</v>
      </c>
      <c r="E717" s="42"/>
      <c r="F717" s="229" t="s">
        <v>1099</v>
      </c>
      <c r="G717" s="42"/>
      <c r="H717" s="42"/>
      <c r="I717" s="230"/>
      <c r="J717" s="42"/>
      <c r="K717" s="42"/>
      <c r="L717" s="46"/>
      <c r="M717" s="231"/>
      <c r="N717" s="232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222</v>
      </c>
      <c r="AU717" s="19" t="s">
        <v>83</v>
      </c>
    </row>
    <row r="718" spans="1:63" s="12" customFormat="1" ht="22.8" customHeight="1">
      <c r="A718" s="12"/>
      <c r="B718" s="199"/>
      <c r="C718" s="200"/>
      <c r="D718" s="201" t="s">
        <v>73</v>
      </c>
      <c r="E718" s="213" t="s">
        <v>1100</v>
      </c>
      <c r="F718" s="213" t="s">
        <v>1101</v>
      </c>
      <c r="G718" s="200"/>
      <c r="H718" s="200"/>
      <c r="I718" s="203"/>
      <c r="J718" s="214">
        <f>BK718</f>
        <v>0</v>
      </c>
      <c r="K718" s="200"/>
      <c r="L718" s="205"/>
      <c r="M718" s="206"/>
      <c r="N718" s="207"/>
      <c r="O718" s="207"/>
      <c r="P718" s="208">
        <f>SUM(P719:P816)</f>
        <v>0</v>
      </c>
      <c r="Q718" s="207"/>
      <c r="R718" s="208">
        <f>SUM(R719:R816)</f>
        <v>0.20331679</v>
      </c>
      <c r="S718" s="207"/>
      <c r="T718" s="209">
        <f>SUM(T719:T816)</f>
        <v>0.12936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10" t="s">
        <v>83</v>
      </c>
      <c r="AT718" s="211" t="s">
        <v>73</v>
      </c>
      <c r="AU718" s="211" t="s">
        <v>81</v>
      </c>
      <c r="AY718" s="210" t="s">
        <v>209</v>
      </c>
      <c r="BK718" s="212">
        <f>SUM(BK719:BK816)</f>
        <v>0</v>
      </c>
    </row>
    <row r="719" spans="1:65" s="2" customFormat="1" ht="16.5" customHeight="1">
      <c r="A719" s="40"/>
      <c r="B719" s="41"/>
      <c r="C719" s="215" t="s">
        <v>1102</v>
      </c>
      <c r="D719" s="215" t="s">
        <v>211</v>
      </c>
      <c r="E719" s="216" t="s">
        <v>1103</v>
      </c>
      <c r="F719" s="217" t="s">
        <v>1104</v>
      </c>
      <c r="G719" s="218" t="s">
        <v>102</v>
      </c>
      <c r="H719" s="219">
        <v>13.2</v>
      </c>
      <c r="I719" s="220"/>
      <c r="J719" s="221">
        <f>ROUND(I719*H719,2)</f>
        <v>0</v>
      </c>
      <c r="K719" s="217" t="s">
        <v>220</v>
      </c>
      <c r="L719" s="46"/>
      <c r="M719" s="222" t="s">
        <v>19</v>
      </c>
      <c r="N719" s="223" t="s">
        <v>45</v>
      </c>
      <c r="O719" s="86"/>
      <c r="P719" s="224">
        <f>O719*H719</f>
        <v>0</v>
      </c>
      <c r="Q719" s="224">
        <v>0</v>
      </c>
      <c r="R719" s="224">
        <f>Q719*H719</f>
        <v>0</v>
      </c>
      <c r="S719" s="224">
        <v>0</v>
      </c>
      <c r="T719" s="225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6" t="s">
        <v>310</v>
      </c>
      <c r="AT719" s="226" t="s">
        <v>211</v>
      </c>
      <c r="AU719" s="226" t="s">
        <v>83</v>
      </c>
      <c r="AY719" s="19" t="s">
        <v>209</v>
      </c>
      <c r="BE719" s="227">
        <f>IF(N719="základní",J719,0)</f>
        <v>0</v>
      </c>
      <c r="BF719" s="227">
        <f>IF(N719="snížená",J719,0)</f>
        <v>0</v>
      </c>
      <c r="BG719" s="227">
        <f>IF(N719="zákl. přenesená",J719,0)</f>
        <v>0</v>
      </c>
      <c r="BH719" s="227">
        <f>IF(N719="sníž. přenesená",J719,0)</f>
        <v>0</v>
      </c>
      <c r="BI719" s="227">
        <f>IF(N719="nulová",J719,0)</f>
        <v>0</v>
      </c>
      <c r="BJ719" s="19" t="s">
        <v>81</v>
      </c>
      <c r="BK719" s="227">
        <f>ROUND(I719*H719,2)</f>
        <v>0</v>
      </c>
      <c r="BL719" s="19" t="s">
        <v>310</v>
      </c>
      <c r="BM719" s="226" t="s">
        <v>1105</v>
      </c>
    </row>
    <row r="720" spans="1:47" s="2" customFormat="1" ht="12">
      <c r="A720" s="40"/>
      <c r="B720" s="41"/>
      <c r="C720" s="42"/>
      <c r="D720" s="228" t="s">
        <v>222</v>
      </c>
      <c r="E720" s="42"/>
      <c r="F720" s="229" t="s">
        <v>1106</v>
      </c>
      <c r="G720" s="42"/>
      <c r="H720" s="42"/>
      <c r="I720" s="230"/>
      <c r="J720" s="42"/>
      <c r="K720" s="42"/>
      <c r="L720" s="46"/>
      <c r="M720" s="231"/>
      <c r="N720" s="232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222</v>
      </c>
      <c r="AU720" s="19" t="s">
        <v>83</v>
      </c>
    </row>
    <row r="721" spans="1:51" s="14" customFormat="1" ht="12">
      <c r="A721" s="14"/>
      <c r="B721" s="244"/>
      <c r="C721" s="245"/>
      <c r="D721" s="235" t="s">
        <v>224</v>
      </c>
      <c r="E721" s="246" t="s">
        <v>19</v>
      </c>
      <c r="F721" s="247" t="s">
        <v>139</v>
      </c>
      <c r="G721" s="245"/>
      <c r="H721" s="248">
        <v>13.2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4" t="s">
        <v>224</v>
      </c>
      <c r="AU721" s="254" t="s">
        <v>83</v>
      </c>
      <c r="AV721" s="14" t="s">
        <v>83</v>
      </c>
      <c r="AW721" s="14" t="s">
        <v>35</v>
      </c>
      <c r="AX721" s="14" t="s">
        <v>74</v>
      </c>
      <c r="AY721" s="254" t="s">
        <v>209</v>
      </c>
    </row>
    <row r="722" spans="1:51" s="15" customFormat="1" ht="12">
      <c r="A722" s="15"/>
      <c r="B722" s="255"/>
      <c r="C722" s="256"/>
      <c r="D722" s="235" t="s">
        <v>224</v>
      </c>
      <c r="E722" s="257" t="s">
        <v>19</v>
      </c>
      <c r="F722" s="258" t="s">
        <v>226</v>
      </c>
      <c r="G722" s="256"/>
      <c r="H722" s="259">
        <v>13.2</v>
      </c>
      <c r="I722" s="260"/>
      <c r="J722" s="256"/>
      <c r="K722" s="256"/>
      <c r="L722" s="261"/>
      <c r="M722" s="262"/>
      <c r="N722" s="263"/>
      <c r="O722" s="263"/>
      <c r="P722" s="263"/>
      <c r="Q722" s="263"/>
      <c r="R722" s="263"/>
      <c r="S722" s="263"/>
      <c r="T722" s="264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5" t="s">
        <v>224</v>
      </c>
      <c r="AU722" s="265" t="s">
        <v>83</v>
      </c>
      <c r="AV722" s="15" t="s">
        <v>215</v>
      </c>
      <c r="AW722" s="15" t="s">
        <v>35</v>
      </c>
      <c r="AX722" s="15" t="s">
        <v>81</v>
      </c>
      <c r="AY722" s="265" t="s">
        <v>209</v>
      </c>
    </row>
    <row r="723" spans="1:65" s="2" customFormat="1" ht="16.5" customHeight="1">
      <c r="A723" s="40"/>
      <c r="B723" s="41"/>
      <c r="C723" s="215" t="s">
        <v>1107</v>
      </c>
      <c r="D723" s="215" t="s">
        <v>211</v>
      </c>
      <c r="E723" s="216" t="s">
        <v>1108</v>
      </c>
      <c r="F723" s="217" t="s">
        <v>1109</v>
      </c>
      <c r="G723" s="218" t="s">
        <v>102</v>
      </c>
      <c r="H723" s="219">
        <v>6.687</v>
      </c>
      <c r="I723" s="220"/>
      <c r="J723" s="221">
        <f>ROUND(I723*H723,2)</f>
        <v>0</v>
      </c>
      <c r="K723" s="217" t="s">
        <v>220</v>
      </c>
      <c r="L723" s="46"/>
      <c r="M723" s="222" t="s">
        <v>19</v>
      </c>
      <c r="N723" s="223" t="s">
        <v>45</v>
      </c>
      <c r="O723" s="86"/>
      <c r="P723" s="224">
        <f>O723*H723</f>
        <v>0</v>
      </c>
      <c r="Q723" s="224">
        <v>0</v>
      </c>
      <c r="R723" s="224">
        <f>Q723*H723</f>
        <v>0</v>
      </c>
      <c r="S723" s="224">
        <v>0</v>
      </c>
      <c r="T723" s="225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6" t="s">
        <v>310</v>
      </c>
      <c r="AT723" s="226" t="s">
        <v>211</v>
      </c>
      <c r="AU723" s="226" t="s">
        <v>83</v>
      </c>
      <c r="AY723" s="19" t="s">
        <v>209</v>
      </c>
      <c r="BE723" s="227">
        <f>IF(N723="základní",J723,0)</f>
        <v>0</v>
      </c>
      <c r="BF723" s="227">
        <f>IF(N723="snížená",J723,0)</f>
        <v>0</v>
      </c>
      <c r="BG723" s="227">
        <f>IF(N723="zákl. přenesená",J723,0)</f>
        <v>0</v>
      </c>
      <c r="BH723" s="227">
        <f>IF(N723="sníž. přenesená",J723,0)</f>
        <v>0</v>
      </c>
      <c r="BI723" s="227">
        <f>IF(N723="nulová",J723,0)</f>
        <v>0</v>
      </c>
      <c r="BJ723" s="19" t="s">
        <v>81</v>
      </c>
      <c r="BK723" s="227">
        <f>ROUND(I723*H723,2)</f>
        <v>0</v>
      </c>
      <c r="BL723" s="19" t="s">
        <v>310</v>
      </c>
      <c r="BM723" s="226" t="s">
        <v>1110</v>
      </c>
    </row>
    <row r="724" spans="1:47" s="2" customFormat="1" ht="12">
      <c r="A724" s="40"/>
      <c r="B724" s="41"/>
      <c r="C724" s="42"/>
      <c r="D724" s="228" t="s">
        <v>222</v>
      </c>
      <c r="E724" s="42"/>
      <c r="F724" s="229" t="s">
        <v>1111</v>
      </c>
      <c r="G724" s="42"/>
      <c r="H724" s="42"/>
      <c r="I724" s="230"/>
      <c r="J724" s="42"/>
      <c r="K724" s="42"/>
      <c r="L724" s="46"/>
      <c r="M724" s="231"/>
      <c r="N724" s="232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222</v>
      </c>
      <c r="AU724" s="19" t="s">
        <v>83</v>
      </c>
    </row>
    <row r="725" spans="1:51" s="13" customFormat="1" ht="12">
      <c r="A725" s="13"/>
      <c r="B725" s="233"/>
      <c r="C725" s="234"/>
      <c r="D725" s="235" t="s">
        <v>224</v>
      </c>
      <c r="E725" s="236" t="s">
        <v>19</v>
      </c>
      <c r="F725" s="237" t="s">
        <v>143</v>
      </c>
      <c r="G725" s="234"/>
      <c r="H725" s="236" t="s">
        <v>19</v>
      </c>
      <c r="I725" s="238"/>
      <c r="J725" s="234"/>
      <c r="K725" s="234"/>
      <c r="L725" s="239"/>
      <c r="M725" s="240"/>
      <c r="N725" s="241"/>
      <c r="O725" s="241"/>
      <c r="P725" s="241"/>
      <c r="Q725" s="241"/>
      <c r="R725" s="241"/>
      <c r="S725" s="241"/>
      <c r="T725" s="24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3" t="s">
        <v>224</v>
      </c>
      <c r="AU725" s="243" t="s">
        <v>83</v>
      </c>
      <c r="AV725" s="13" t="s">
        <v>81</v>
      </c>
      <c r="AW725" s="13" t="s">
        <v>35</v>
      </c>
      <c r="AX725" s="13" t="s">
        <v>74</v>
      </c>
      <c r="AY725" s="243" t="s">
        <v>209</v>
      </c>
    </row>
    <row r="726" spans="1:51" s="13" customFormat="1" ht="12">
      <c r="A726" s="13"/>
      <c r="B726" s="233"/>
      <c r="C726" s="234"/>
      <c r="D726" s="235" t="s">
        <v>224</v>
      </c>
      <c r="E726" s="236" t="s">
        <v>19</v>
      </c>
      <c r="F726" s="237" t="s">
        <v>884</v>
      </c>
      <c r="G726" s="234"/>
      <c r="H726" s="236" t="s">
        <v>19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3" t="s">
        <v>224</v>
      </c>
      <c r="AU726" s="243" t="s">
        <v>83</v>
      </c>
      <c r="AV726" s="13" t="s">
        <v>81</v>
      </c>
      <c r="AW726" s="13" t="s">
        <v>35</v>
      </c>
      <c r="AX726" s="13" t="s">
        <v>74</v>
      </c>
      <c r="AY726" s="243" t="s">
        <v>209</v>
      </c>
    </row>
    <row r="727" spans="1:51" s="14" customFormat="1" ht="12">
      <c r="A727" s="14"/>
      <c r="B727" s="244"/>
      <c r="C727" s="245"/>
      <c r="D727" s="235" t="s">
        <v>224</v>
      </c>
      <c r="E727" s="246" t="s">
        <v>19</v>
      </c>
      <c r="F727" s="247" t="s">
        <v>1112</v>
      </c>
      <c r="G727" s="245"/>
      <c r="H727" s="248">
        <v>5.23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4" t="s">
        <v>224</v>
      </c>
      <c r="AU727" s="254" t="s">
        <v>83</v>
      </c>
      <c r="AV727" s="14" t="s">
        <v>83</v>
      </c>
      <c r="AW727" s="14" t="s">
        <v>35</v>
      </c>
      <c r="AX727" s="14" t="s">
        <v>74</v>
      </c>
      <c r="AY727" s="254" t="s">
        <v>209</v>
      </c>
    </row>
    <row r="728" spans="1:51" s="13" customFormat="1" ht="12">
      <c r="A728" s="13"/>
      <c r="B728" s="233"/>
      <c r="C728" s="234"/>
      <c r="D728" s="235" t="s">
        <v>224</v>
      </c>
      <c r="E728" s="236" t="s">
        <v>19</v>
      </c>
      <c r="F728" s="237" t="s">
        <v>886</v>
      </c>
      <c r="G728" s="234"/>
      <c r="H728" s="236" t="s">
        <v>19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3" t="s">
        <v>224</v>
      </c>
      <c r="AU728" s="243" t="s">
        <v>83</v>
      </c>
      <c r="AV728" s="13" t="s">
        <v>81</v>
      </c>
      <c r="AW728" s="13" t="s">
        <v>35</v>
      </c>
      <c r="AX728" s="13" t="s">
        <v>74</v>
      </c>
      <c r="AY728" s="243" t="s">
        <v>209</v>
      </c>
    </row>
    <row r="729" spans="1:51" s="14" customFormat="1" ht="12">
      <c r="A729" s="14"/>
      <c r="B729" s="244"/>
      <c r="C729" s="245"/>
      <c r="D729" s="235" t="s">
        <v>224</v>
      </c>
      <c r="E729" s="246" t="s">
        <v>19</v>
      </c>
      <c r="F729" s="247" t="s">
        <v>1113</v>
      </c>
      <c r="G729" s="245"/>
      <c r="H729" s="248">
        <v>1.457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4" t="s">
        <v>224</v>
      </c>
      <c r="AU729" s="254" t="s">
        <v>83</v>
      </c>
      <c r="AV729" s="14" t="s">
        <v>83</v>
      </c>
      <c r="AW729" s="14" t="s">
        <v>35</v>
      </c>
      <c r="AX729" s="14" t="s">
        <v>74</v>
      </c>
      <c r="AY729" s="254" t="s">
        <v>209</v>
      </c>
    </row>
    <row r="730" spans="1:51" s="15" customFormat="1" ht="12">
      <c r="A730" s="15"/>
      <c r="B730" s="255"/>
      <c r="C730" s="256"/>
      <c r="D730" s="235" t="s">
        <v>224</v>
      </c>
      <c r="E730" s="257" t="s">
        <v>142</v>
      </c>
      <c r="F730" s="258" t="s">
        <v>226</v>
      </c>
      <c r="G730" s="256"/>
      <c r="H730" s="259">
        <v>6.687</v>
      </c>
      <c r="I730" s="260"/>
      <c r="J730" s="256"/>
      <c r="K730" s="256"/>
      <c r="L730" s="261"/>
      <c r="M730" s="262"/>
      <c r="N730" s="263"/>
      <c r="O730" s="263"/>
      <c r="P730" s="263"/>
      <c r="Q730" s="263"/>
      <c r="R730" s="263"/>
      <c r="S730" s="263"/>
      <c r="T730" s="264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65" t="s">
        <v>224</v>
      </c>
      <c r="AU730" s="265" t="s">
        <v>83</v>
      </c>
      <c r="AV730" s="15" t="s">
        <v>215</v>
      </c>
      <c r="AW730" s="15" t="s">
        <v>35</v>
      </c>
      <c r="AX730" s="15" t="s">
        <v>81</v>
      </c>
      <c r="AY730" s="265" t="s">
        <v>209</v>
      </c>
    </row>
    <row r="731" spans="1:65" s="2" customFormat="1" ht="24.15" customHeight="1">
      <c r="A731" s="40"/>
      <c r="B731" s="41"/>
      <c r="C731" s="215" t="s">
        <v>1114</v>
      </c>
      <c r="D731" s="215" t="s">
        <v>211</v>
      </c>
      <c r="E731" s="216" t="s">
        <v>1115</v>
      </c>
      <c r="F731" s="217" t="s">
        <v>1116</v>
      </c>
      <c r="G731" s="218" t="s">
        <v>102</v>
      </c>
      <c r="H731" s="219">
        <v>13.2</v>
      </c>
      <c r="I731" s="220"/>
      <c r="J731" s="221">
        <f>ROUND(I731*H731,2)</f>
        <v>0</v>
      </c>
      <c r="K731" s="217" t="s">
        <v>220</v>
      </c>
      <c r="L731" s="46"/>
      <c r="M731" s="222" t="s">
        <v>19</v>
      </c>
      <c r="N731" s="223" t="s">
        <v>45</v>
      </c>
      <c r="O731" s="86"/>
      <c r="P731" s="224">
        <f>O731*H731</f>
        <v>0</v>
      </c>
      <c r="Q731" s="224">
        <v>0.0005</v>
      </c>
      <c r="R731" s="224">
        <f>Q731*H731</f>
        <v>0.0066</v>
      </c>
      <c r="S731" s="224">
        <v>0</v>
      </c>
      <c r="T731" s="225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6" t="s">
        <v>310</v>
      </c>
      <c r="AT731" s="226" t="s">
        <v>211</v>
      </c>
      <c r="AU731" s="226" t="s">
        <v>83</v>
      </c>
      <c r="AY731" s="19" t="s">
        <v>209</v>
      </c>
      <c r="BE731" s="227">
        <f>IF(N731="základní",J731,0)</f>
        <v>0</v>
      </c>
      <c r="BF731" s="227">
        <f>IF(N731="snížená",J731,0)</f>
        <v>0</v>
      </c>
      <c r="BG731" s="227">
        <f>IF(N731="zákl. přenesená",J731,0)</f>
        <v>0</v>
      </c>
      <c r="BH731" s="227">
        <f>IF(N731="sníž. přenesená",J731,0)</f>
        <v>0</v>
      </c>
      <c r="BI731" s="227">
        <f>IF(N731="nulová",J731,0)</f>
        <v>0</v>
      </c>
      <c r="BJ731" s="19" t="s">
        <v>81</v>
      </c>
      <c r="BK731" s="227">
        <f>ROUND(I731*H731,2)</f>
        <v>0</v>
      </c>
      <c r="BL731" s="19" t="s">
        <v>310</v>
      </c>
      <c r="BM731" s="226" t="s">
        <v>1117</v>
      </c>
    </row>
    <row r="732" spans="1:47" s="2" customFormat="1" ht="12">
      <c r="A732" s="40"/>
      <c r="B732" s="41"/>
      <c r="C732" s="42"/>
      <c r="D732" s="228" t="s">
        <v>222</v>
      </c>
      <c r="E732" s="42"/>
      <c r="F732" s="229" t="s">
        <v>1118</v>
      </c>
      <c r="G732" s="42"/>
      <c r="H732" s="42"/>
      <c r="I732" s="230"/>
      <c r="J732" s="42"/>
      <c r="K732" s="42"/>
      <c r="L732" s="46"/>
      <c r="M732" s="231"/>
      <c r="N732" s="232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222</v>
      </c>
      <c r="AU732" s="19" t="s">
        <v>83</v>
      </c>
    </row>
    <row r="733" spans="1:51" s="14" customFormat="1" ht="12">
      <c r="A733" s="14"/>
      <c r="B733" s="244"/>
      <c r="C733" s="245"/>
      <c r="D733" s="235" t="s">
        <v>224</v>
      </c>
      <c r="E733" s="246" t="s">
        <v>19</v>
      </c>
      <c r="F733" s="247" t="s">
        <v>139</v>
      </c>
      <c r="G733" s="245"/>
      <c r="H733" s="248">
        <v>13.2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4" t="s">
        <v>224</v>
      </c>
      <c r="AU733" s="254" t="s">
        <v>83</v>
      </c>
      <c r="AV733" s="14" t="s">
        <v>83</v>
      </c>
      <c r="AW733" s="14" t="s">
        <v>35</v>
      </c>
      <c r="AX733" s="14" t="s">
        <v>74</v>
      </c>
      <c r="AY733" s="254" t="s">
        <v>209</v>
      </c>
    </row>
    <row r="734" spans="1:51" s="15" customFormat="1" ht="12">
      <c r="A734" s="15"/>
      <c r="B734" s="255"/>
      <c r="C734" s="256"/>
      <c r="D734" s="235" t="s">
        <v>224</v>
      </c>
      <c r="E734" s="257" t="s">
        <v>19</v>
      </c>
      <c r="F734" s="258" t="s">
        <v>226</v>
      </c>
      <c r="G734" s="256"/>
      <c r="H734" s="259">
        <v>13.2</v>
      </c>
      <c r="I734" s="260"/>
      <c r="J734" s="256"/>
      <c r="K734" s="256"/>
      <c r="L734" s="261"/>
      <c r="M734" s="262"/>
      <c r="N734" s="263"/>
      <c r="O734" s="263"/>
      <c r="P734" s="263"/>
      <c r="Q734" s="263"/>
      <c r="R734" s="263"/>
      <c r="S734" s="263"/>
      <c r="T734" s="264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65" t="s">
        <v>224</v>
      </c>
      <c r="AU734" s="265" t="s">
        <v>83</v>
      </c>
      <c r="AV734" s="15" t="s">
        <v>215</v>
      </c>
      <c r="AW734" s="15" t="s">
        <v>35</v>
      </c>
      <c r="AX734" s="15" t="s">
        <v>81</v>
      </c>
      <c r="AY734" s="265" t="s">
        <v>209</v>
      </c>
    </row>
    <row r="735" spans="1:65" s="2" customFormat="1" ht="24.15" customHeight="1">
      <c r="A735" s="40"/>
      <c r="B735" s="41"/>
      <c r="C735" s="215" t="s">
        <v>1119</v>
      </c>
      <c r="D735" s="215" t="s">
        <v>211</v>
      </c>
      <c r="E735" s="216" t="s">
        <v>1120</v>
      </c>
      <c r="F735" s="217" t="s">
        <v>1121</v>
      </c>
      <c r="G735" s="218" t="s">
        <v>102</v>
      </c>
      <c r="H735" s="219">
        <v>6.687</v>
      </c>
      <c r="I735" s="220"/>
      <c r="J735" s="221">
        <f>ROUND(I735*H735,2)</f>
        <v>0</v>
      </c>
      <c r="K735" s="217" t="s">
        <v>220</v>
      </c>
      <c r="L735" s="46"/>
      <c r="M735" s="222" t="s">
        <v>19</v>
      </c>
      <c r="N735" s="223" t="s">
        <v>45</v>
      </c>
      <c r="O735" s="86"/>
      <c r="P735" s="224">
        <f>O735*H735</f>
        <v>0</v>
      </c>
      <c r="Q735" s="224">
        <v>0.00075</v>
      </c>
      <c r="R735" s="224">
        <f>Q735*H735</f>
        <v>0.005015250000000001</v>
      </c>
      <c r="S735" s="224">
        <v>0</v>
      </c>
      <c r="T735" s="225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6" t="s">
        <v>310</v>
      </c>
      <c r="AT735" s="226" t="s">
        <v>211</v>
      </c>
      <c r="AU735" s="226" t="s">
        <v>83</v>
      </c>
      <c r="AY735" s="19" t="s">
        <v>209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9" t="s">
        <v>81</v>
      </c>
      <c r="BK735" s="227">
        <f>ROUND(I735*H735,2)</f>
        <v>0</v>
      </c>
      <c r="BL735" s="19" t="s">
        <v>310</v>
      </c>
      <c r="BM735" s="226" t="s">
        <v>1122</v>
      </c>
    </row>
    <row r="736" spans="1:47" s="2" customFormat="1" ht="12">
      <c r="A736" s="40"/>
      <c r="B736" s="41"/>
      <c r="C736" s="42"/>
      <c r="D736" s="228" t="s">
        <v>222</v>
      </c>
      <c r="E736" s="42"/>
      <c r="F736" s="229" t="s">
        <v>1123</v>
      </c>
      <c r="G736" s="42"/>
      <c r="H736" s="42"/>
      <c r="I736" s="230"/>
      <c r="J736" s="42"/>
      <c r="K736" s="42"/>
      <c r="L736" s="46"/>
      <c r="M736" s="231"/>
      <c r="N736" s="232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222</v>
      </c>
      <c r="AU736" s="19" t="s">
        <v>83</v>
      </c>
    </row>
    <row r="737" spans="1:51" s="14" customFormat="1" ht="12">
      <c r="A737" s="14"/>
      <c r="B737" s="244"/>
      <c r="C737" s="245"/>
      <c r="D737" s="235" t="s">
        <v>224</v>
      </c>
      <c r="E737" s="246" t="s">
        <v>19</v>
      </c>
      <c r="F737" s="247" t="s">
        <v>142</v>
      </c>
      <c r="G737" s="245"/>
      <c r="H737" s="248">
        <v>6.687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4" t="s">
        <v>224</v>
      </c>
      <c r="AU737" s="254" t="s">
        <v>83</v>
      </c>
      <c r="AV737" s="14" t="s">
        <v>83</v>
      </c>
      <c r="AW737" s="14" t="s">
        <v>35</v>
      </c>
      <c r="AX737" s="14" t="s">
        <v>74</v>
      </c>
      <c r="AY737" s="254" t="s">
        <v>209</v>
      </c>
    </row>
    <row r="738" spans="1:51" s="15" customFormat="1" ht="12">
      <c r="A738" s="15"/>
      <c r="B738" s="255"/>
      <c r="C738" s="256"/>
      <c r="D738" s="235" t="s">
        <v>224</v>
      </c>
      <c r="E738" s="257" t="s">
        <v>19</v>
      </c>
      <c r="F738" s="258" t="s">
        <v>226</v>
      </c>
      <c r="G738" s="256"/>
      <c r="H738" s="259">
        <v>6.687</v>
      </c>
      <c r="I738" s="260"/>
      <c r="J738" s="256"/>
      <c r="K738" s="256"/>
      <c r="L738" s="261"/>
      <c r="M738" s="262"/>
      <c r="N738" s="263"/>
      <c r="O738" s="263"/>
      <c r="P738" s="263"/>
      <c r="Q738" s="263"/>
      <c r="R738" s="263"/>
      <c r="S738" s="263"/>
      <c r="T738" s="264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5" t="s">
        <v>224</v>
      </c>
      <c r="AU738" s="265" t="s">
        <v>83</v>
      </c>
      <c r="AV738" s="15" t="s">
        <v>215</v>
      </c>
      <c r="AW738" s="15" t="s">
        <v>35</v>
      </c>
      <c r="AX738" s="15" t="s">
        <v>81</v>
      </c>
      <c r="AY738" s="265" t="s">
        <v>209</v>
      </c>
    </row>
    <row r="739" spans="1:65" s="2" customFormat="1" ht="33" customHeight="1">
      <c r="A739" s="40"/>
      <c r="B739" s="41"/>
      <c r="C739" s="215" t="s">
        <v>1124</v>
      </c>
      <c r="D739" s="215" t="s">
        <v>211</v>
      </c>
      <c r="E739" s="216" t="s">
        <v>1125</v>
      </c>
      <c r="F739" s="217" t="s">
        <v>1126</v>
      </c>
      <c r="G739" s="218" t="s">
        <v>102</v>
      </c>
      <c r="H739" s="219">
        <v>13.2</v>
      </c>
      <c r="I739" s="220"/>
      <c r="J739" s="221">
        <f>ROUND(I739*H739,2)</f>
        <v>0</v>
      </c>
      <c r="K739" s="217" t="s">
        <v>220</v>
      </c>
      <c r="L739" s="46"/>
      <c r="M739" s="222" t="s">
        <v>19</v>
      </c>
      <c r="N739" s="223" t="s">
        <v>45</v>
      </c>
      <c r="O739" s="86"/>
      <c r="P739" s="224">
        <f>O739*H739</f>
        <v>0</v>
      </c>
      <c r="Q739" s="224">
        <v>0.0045</v>
      </c>
      <c r="R739" s="224">
        <f>Q739*H739</f>
        <v>0.059399999999999994</v>
      </c>
      <c r="S739" s="224">
        <v>0</v>
      </c>
      <c r="T739" s="225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6" t="s">
        <v>310</v>
      </c>
      <c r="AT739" s="226" t="s">
        <v>211</v>
      </c>
      <c r="AU739" s="226" t="s">
        <v>83</v>
      </c>
      <c r="AY739" s="19" t="s">
        <v>209</v>
      </c>
      <c r="BE739" s="227">
        <f>IF(N739="základní",J739,0)</f>
        <v>0</v>
      </c>
      <c r="BF739" s="227">
        <f>IF(N739="snížená",J739,0)</f>
        <v>0</v>
      </c>
      <c r="BG739" s="227">
        <f>IF(N739="zákl. přenesená",J739,0)</f>
        <v>0</v>
      </c>
      <c r="BH739" s="227">
        <f>IF(N739="sníž. přenesená",J739,0)</f>
        <v>0</v>
      </c>
      <c r="BI739" s="227">
        <f>IF(N739="nulová",J739,0)</f>
        <v>0</v>
      </c>
      <c r="BJ739" s="19" t="s">
        <v>81</v>
      </c>
      <c r="BK739" s="227">
        <f>ROUND(I739*H739,2)</f>
        <v>0</v>
      </c>
      <c r="BL739" s="19" t="s">
        <v>310</v>
      </c>
      <c r="BM739" s="226" t="s">
        <v>1127</v>
      </c>
    </row>
    <row r="740" spans="1:47" s="2" customFormat="1" ht="12">
      <c r="A740" s="40"/>
      <c r="B740" s="41"/>
      <c r="C740" s="42"/>
      <c r="D740" s="228" t="s">
        <v>222</v>
      </c>
      <c r="E740" s="42"/>
      <c r="F740" s="229" t="s">
        <v>1128</v>
      </c>
      <c r="G740" s="42"/>
      <c r="H740" s="42"/>
      <c r="I740" s="230"/>
      <c r="J740" s="42"/>
      <c r="K740" s="42"/>
      <c r="L740" s="46"/>
      <c r="M740" s="231"/>
      <c r="N740" s="232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222</v>
      </c>
      <c r="AU740" s="19" t="s">
        <v>83</v>
      </c>
    </row>
    <row r="741" spans="1:51" s="14" customFormat="1" ht="12">
      <c r="A741" s="14"/>
      <c r="B741" s="244"/>
      <c r="C741" s="245"/>
      <c r="D741" s="235" t="s">
        <v>224</v>
      </c>
      <c r="E741" s="246" t="s">
        <v>19</v>
      </c>
      <c r="F741" s="247" t="s">
        <v>139</v>
      </c>
      <c r="G741" s="245"/>
      <c r="H741" s="248">
        <v>13.2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4" t="s">
        <v>224</v>
      </c>
      <c r="AU741" s="254" t="s">
        <v>83</v>
      </c>
      <c r="AV741" s="14" t="s">
        <v>83</v>
      </c>
      <c r="AW741" s="14" t="s">
        <v>35</v>
      </c>
      <c r="AX741" s="14" t="s">
        <v>74</v>
      </c>
      <c r="AY741" s="254" t="s">
        <v>209</v>
      </c>
    </row>
    <row r="742" spans="1:51" s="15" customFormat="1" ht="12">
      <c r="A742" s="15"/>
      <c r="B742" s="255"/>
      <c r="C742" s="256"/>
      <c r="D742" s="235" t="s">
        <v>224</v>
      </c>
      <c r="E742" s="257" t="s">
        <v>19</v>
      </c>
      <c r="F742" s="258" t="s">
        <v>226</v>
      </c>
      <c r="G742" s="256"/>
      <c r="H742" s="259">
        <v>13.2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5" t="s">
        <v>224</v>
      </c>
      <c r="AU742" s="265" t="s">
        <v>83</v>
      </c>
      <c r="AV742" s="15" t="s">
        <v>215</v>
      </c>
      <c r="AW742" s="15" t="s">
        <v>35</v>
      </c>
      <c r="AX742" s="15" t="s">
        <v>81</v>
      </c>
      <c r="AY742" s="265" t="s">
        <v>209</v>
      </c>
    </row>
    <row r="743" spans="1:65" s="2" customFormat="1" ht="33" customHeight="1">
      <c r="A743" s="40"/>
      <c r="B743" s="41"/>
      <c r="C743" s="215" t="s">
        <v>1129</v>
      </c>
      <c r="D743" s="215" t="s">
        <v>211</v>
      </c>
      <c r="E743" s="216" t="s">
        <v>1130</v>
      </c>
      <c r="F743" s="217" t="s">
        <v>1131</v>
      </c>
      <c r="G743" s="218" t="s">
        <v>102</v>
      </c>
      <c r="H743" s="219">
        <v>5.23</v>
      </c>
      <c r="I743" s="220"/>
      <c r="J743" s="221">
        <f>ROUND(I743*H743,2)</f>
        <v>0</v>
      </c>
      <c r="K743" s="217" t="s">
        <v>220</v>
      </c>
      <c r="L743" s="46"/>
      <c r="M743" s="222" t="s">
        <v>19</v>
      </c>
      <c r="N743" s="223" t="s">
        <v>45</v>
      </c>
      <c r="O743" s="86"/>
      <c r="P743" s="224">
        <f>O743*H743</f>
        <v>0</v>
      </c>
      <c r="Q743" s="224">
        <v>0.00495</v>
      </c>
      <c r="R743" s="224">
        <f>Q743*H743</f>
        <v>0.025888500000000005</v>
      </c>
      <c r="S743" s="224">
        <v>0</v>
      </c>
      <c r="T743" s="225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6" t="s">
        <v>310</v>
      </c>
      <c r="AT743" s="226" t="s">
        <v>211</v>
      </c>
      <c r="AU743" s="226" t="s">
        <v>83</v>
      </c>
      <c r="AY743" s="19" t="s">
        <v>209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19" t="s">
        <v>81</v>
      </c>
      <c r="BK743" s="227">
        <f>ROUND(I743*H743,2)</f>
        <v>0</v>
      </c>
      <c r="BL743" s="19" t="s">
        <v>310</v>
      </c>
      <c r="BM743" s="226" t="s">
        <v>1132</v>
      </c>
    </row>
    <row r="744" spans="1:47" s="2" customFormat="1" ht="12">
      <c r="A744" s="40"/>
      <c r="B744" s="41"/>
      <c r="C744" s="42"/>
      <c r="D744" s="228" t="s">
        <v>222</v>
      </c>
      <c r="E744" s="42"/>
      <c r="F744" s="229" t="s">
        <v>1133</v>
      </c>
      <c r="G744" s="42"/>
      <c r="H744" s="42"/>
      <c r="I744" s="230"/>
      <c r="J744" s="42"/>
      <c r="K744" s="42"/>
      <c r="L744" s="46"/>
      <c r="M744" s="231"/>
      <c r="N744" s="232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222</v>
      </c>
      <c r="AU744" s="19" t="s">
        <v>83</v>
      </c>
    </row>
    <row r="745" spans="1:51" s="13" customFormat="1" ht="12">
      <c r="A745" s="13"/>
      <c r="B745" s="233"/>
      <c r="C745" s="234"/>
      <c r="D745" s="235" t="s">
        <v>224</v>
      </c>
      <c r="E745" s="236" t="s">
        <v>19</v>
      </c>
      <c r="F745" s="237" t="s">
        <v>884</v>
      </c>
      <c r="G745" s="234"/>
      <c r="H745" s="236" t="s">
        <v>19</v>
      </c>
      <c r="I745" s="238"/>
      <c r="J745" s="234"/>
      <c r="K745" s="234"/>
      <c r="L745" s="239"/>
      <c r="M745" s="240"/>
      <c r="N745" s="241"/>
      <c r="O745" s="241"/>
      <c r="P745" s="241"/>
      <c r="Q745" s="241"/>
      <c r="R745" s="241"/>
      <c r="S745" s="241"/>
      <c r="T745" s="242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3" t="s">
        <v>224</v>
      </c>
      <c r="AU745" s="243" t="s">
        <v>83</v>
      </c>
      <c r="AV745" s="13" t="s">
        <v>81</v>
      </c>
      <c r="AW745" s="13" t="s">
        <v>35</v>
      </c>
      <c r="AX745" s="13" t="s">
        <v>74</v>
      </c>
      <c r="AY745" s="243" t="s">
        <v>209</v>
      </c>
    </row>
    <row r="746" spans="1:51" s="14" customFormat="1" ht="12">
      <c r="A746" s="14"/>
      <c r="B746" s="244"/>
      <c r="C746" s="245"/>
      <c r="D746" s="235" t="s">
        <v>224</v>
      </c>
      <c r="E746" s="246" t="s">
        <v>19</v>
      </c>
      <c r="F746" s="247" t="s">
        <v>1112</v>
      </c>
      <c r="G746" s="245"/>
      <c r="H746" s="248">
        <v>5.23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4" t="s">
        <v>224</v>
      </c>
      <c r="AU746" s="254" t="s">
        <v>83</v>
      </c>
      <c r="AV746" s="14" t="s">
        <v>83</v>
      </c>
      <c r="AW746" s="14" t="s">
        <v>35</v>
      </c>
      <c r="AX746" s="14" t="s">
        <v>74</v>
      </c>
      <c r="AY746" s="254" t="s">
        <v>209</v>
      </c>
    </row>
    <row r="747" spans="1:51" s="15" customFormat="1" ht="12">
      <c r="A747" s="15"/>
      <c r="B747" s="255"/>
      <c r="C747" s="256"/>
      <c r="D747" s="235" t="s">
        <v>224</v>
      </c>
      <c r="E747" s="257" t="s">
        <v>19</v>
      </c>
      <c r="F747" s="258" t="s">
        <v>226</v>
      </c>
      <c r="G747" s="256"/>
      <c r="H747" s="259">
        <v>5.23</v>
      </c>
      <c r="I747" s="260"/>
      <c r="J747" s="256"/>
      <c r="K747" s="256"/>
      <c r="L747" s="261"/>
      <c r="M747" s="262"/>
      <c r="N747" s="263"/>
      <c r="O747" s="263"/>
      <c r="P747" s="263"/>
      <c r="Q747" s="263"/>
      <c r="R747" s="263"/>
      <c r="S747" s="263"/>
      <c r="T747" s="264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65" t="s">
        <v>224</v>
      </c>
      <c r="AU747" s="265" t="s">
        <v>83</v>
      </c>
      <c r="AV747" s="15" t="s">
        <v>215</v>
      </c>
      <c r="AW747" s="15" t="s">
        <v>35</v>
      </c>
      <c r="AX747" s="15" t="s">
        <v>81</v>
      </c>
      <c r="AY747" s="265" t="s">
        <v>209</v>
      </c>
    </row>
    <row r="748" spans="1:65" s="2" customFormat="1" ht="24.15" customHeight="1">
      <c r="A748" s="40"/>
      <c r="B748" s="41"/>
      <c r="C748" s="215" t="s">
        <v>1134</v>
      </c>
      <c r="D748" s="215" t="s">
        <v>211</v>
      </c>
      <c r="E748" s="216" t="s">
        <v>1135</v>
      </c>
      <c r="F748" s="217" t="s">
        <v>1136</v>
      </c>
      <c r="G748" s="218" t="s">
        <v>102</v>
      </c>
      <c r="H748" s="219">
        <v>1.457</v>
      </c>
      <c r="I748" s="220"/>
      <c r="J748" s="221">
        <f>ROUND(I748*H748,2)</f>
        <v>0</v>
      </c>
      <c r="K748" s="217" t="s">
        <v>220</v>
      </c>
      <c r="L748" s="46"/>
      <c r="M748" s="222" t="s">
        <v>19</v>
      </c>
      <c r="N748" s="223" t="s">
        <v>45</v>
      </c>
      <c r="O748" s="86"/>
      <c r="P748" s="224">
        <f>O748*H748</f>
        <v>0</v>
      </c>
      <c r="Q748" s="224">
        <v>0.00432</v>
      </c>
      <c r="R748" s="224">
        <f>Q748*H748</f>
        <v>0.00629424</v>
      </c>
      <c r="S748" s="224">
        <v>0</v>
      </c>
      <c r="T748" s="225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6" t="s">
        <v>310</v>
      </c>
      <c r="AT748" s="226" t="s">
        <v>211</v>
      </c>
      <c r="AU748" s="226" t="s">
        <v>83</v>
      </c>
      <c r="AY748" s="19" t="s">
        <v>209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19" t="s">
        <v>81</v>
      </c>
      <c r="BK748" s="227">
        <f>ROUND(I748*H748,2)</f>
        <v>0</v>
      </c>
      <c r="BL748" s="19" t="s">
        <v>310</v>
      </c>
      <c r="BM748" s="226" t="s">
        <v>1137</v>
      </c>
    </row>
    <row r="749" spans="1:47" s="2" customFormat="1" ht="12">
      <c r="A749" s="40"/>
      <c r="B749" s="41"/>
      <c r="C749" s="42"/>
      <c r="D749" s="228" t="s">
        <v>222</v>
      </c>
      <c r="E749" s="42"/>
      <c r="F749" s="229" t="s">
        <v>1138</v>
      </c>
      <c r="G749" s="42"/>
      <c r="H749" s="42"/>
      <c r="I749" s="230"/>
      <c r="J749" s="42"/>
      <c r="K749" s="42"/>
      <c r="L749" s="46"/>
      <c r="M749" s="231"/>
      <c r="N749" s="232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222</v>
      </c>
      <c r="AU749" s="19" t="s">
        <v>83</v>
      </c>
    </row>
    <row r="750" spans="1:51" s="13" customFormat="1" ht="12">
      <c r="A750" s="13"/>
      <c r="B750" s="233"/>
      <c r="C750" s="234"/>
      <c r="D750" s="235" t="s">
        <v>224</v>
      </c>
      <c r="E750" s="236" t="s">
        <v>19</v>
      </c>
      <c r="F750" s="237" t="s">
        <v>886</v>
      </c>
      <c r="G750" s="234"/>
      <c r="H750" s="236" t="s">
        <v>19</v>
      </c>
      <c r="I750" s="238"/>
      <c r="J750" s="234"/>
      <c r="K750" s="234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224</v>
      </c>
      <c r="AU750" s="243" t="s">
        <v>83</v>
      </c>
      <c r="AV750" s="13" t="s">
        <v>81</v>
      </c>
      <c r="AW750" s="13" t="s">
        <v>35</v>
      </c>
      <c r="AX750" s="13" t="s">
        <v>74</v>
      </c>
      <c r="AY750" s="243" t="s">
        <v>209</v>
      </c>
    </row>
    <row r="751" spans="1:51" s="14" customFormat="1" ht="12">
      <c r="A751" s="14"/>
      <c r="B751" s="244"/>
      <c r="C751" s="245"/>
      <c r="D751" s="235" t="s">
        <v>224</v>
      </c>
      <c r="E751" s="246" t="s">
        <v>19</v>
      </c>
      <c r="F751" s="247" t="s">
        <v>1113</v>
      </c>
      <c r="G751" s="245"/>
      <c r="H751" s="248">
        <v>1.457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224</v>
      </c>
      <c r="AU751" s="254" t="s">
        <v>83</v>
      </c>
      <c r="AV751" s="14" t="s">
        <v>83</v>
      </c>
      <c r="AW751" s="14" t="s">
        <v>35</v>
      </c>
      <c r="AX751" s="14" t="s">
        <v>74</v>
      </c>
      <c r="AY751" s="254" t="s">
        <v>209</v>
      </c>
    </row>
    <row r="752" spans="1:51" s="15" customFormat="1" ht="12">
      <c r="A752" s="15"/>
      <c r="B752" s="255"/>
      <c r="C752" s="256"/>
      <c r="D752" s="235" t="s">
        <v>224</v>
      </c>
      <c r="E752" s="257" t="s">
        <v>19</v>
      </c>
      <c r="F752" s="258" t="s">
        <v>226</v>
      </c>
      <c r="G752" s="256"/>
      <c r="H752" s="259">
        <v>1.457</v>
      </c>
      <c r="I752" s="260"/>
      <c r="J752" s="256"/>
      <c r="K752" s="256"/>
      <c r="L752" s="261"/>
      <c r="M752" s="262"/>
      <c r="N752" s="263"/>
      <c r="O752" s="263"/>
      <c r="P752" s="263"/>
      <c r="Q752" s="263"/>
      <c r="R752" s="263"/>
      <c r="S752" s="263"/>
      <c r="T752" s="264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65" t="s">
        <v>224</v>
      </c>
      <c r="AU752" s="265" t="s">
        <v>83</v>
      </c>
      <c r="AV752" s="15" t="s">
        <v>215</v>
      </c>
      <c r="AW752" s="15" t="s">
        <v>35</v>
      </c>
      <c r="AX752" s="15" t="s">
        <v>81</v>
      </c>
      <c r="AY752" s="265" t="s">
        <v>209</v>
      </c>
    </row>
    <row r="753" spans="1:65" s="2" customFormat="1" ht="16.5" customHeight="1">
      <c r="A753" s="40"/>
      <c r="B753" s="41"/>
      <c r="C753" s="215" t="s">
        <v>1139</v>
      </c>
      <c r="D753" s="215" t="s">
        <v>211</v>
      </c>
      <c r="E753" s="216" t="s">
        <v>1140</v>
      </c>
      <c r="F753" s="217" t="s">
        <v>1141</v>
      </c>
      <c r="G753" s="218" t="s">
        <v>97</v>
      </c>
      <c r="H753" s="219">
        <v>9.4</v>
      </c>
      <c r="I753" s="220"/>
      <c r="J753" s="221">
        <f>ROUND(I753*H753,2)</f>
        <v>0</v>
      </c>
      <c r="K753" s="217" t="s">
        <v>220</v>
      </c>
      <c r="L753" s="46"/>
      <c r="M753" s="222" t="s">
        <v>19</v>
      </c>
      <c r="N753" s="223" t="s">
        <v>45</v>
      </c>
      <c r="O753" s="86"/>
      <c r="P753" s="224">
        <f>O753*H753</f>
        <v>0</v>
      </c>
      <c r="Q753" s="224">
        <v>0.0012</v>
      </c>
      <c r="R753" s="224">
        <f>Q753*H753</f>
        <v>0.01128</v>
      </c>
      <c r="S753" s="224">
        <v>0</v>
      </c>
      <c r="T753" s="225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6" t="s">
        <v>310</v>
      </c>
      <c r="AT753" s="226" t="s">
        <v>211</v>
      </c>
      <c r="AU753" s="226" t="s">
        <v>83</v>
      </c>
      <c r="AY753" s="19" t="s">
        <v>209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19" t="s">
        <v>81</v>
      </c>
      <c r="BK753" s="227">
        <f>ROUND(I753*H753,2)</f>
        <v>0</v>
      </c>
      <c r="BL753" s="19" t="s">
        <v>310</v>
      </c>
      <c r="BM753" s="226" t="s">
        <v>1142</v>
      </c>
    </row>
    <row r="754" spans="1:47" s="2" customFormat="1" ht="12">
      <c r="A754" s="40"/>
      <c r="B754" s="41"/>
      <c r="C754" s="42"/>
      <c r="D754" s="228" t="s">
        <v>222</v>
      </c>
      <c r="E754" s="42"/>
      <c r="F754" s="229" t="s">
        <v>1143</v>
      </c>
      <c r="G754" s="42"/>
      <c r="H754" s="42"/>
      <c r="I754" s="230"/>
      <c r="J754" s="42"/>
      <c r="K754" s="42"/>
      <c r="L754" s="46"/>
      <c r="M754" s="231"/>
      <c r="N754" s="232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222</v>
      </c>
      <c r="AU754" s="19" t="s">
        <v>83</v>
      </c>
    </row>
    <row r="755" spans="1:51" s="14" customFormat="1" ht="12">
      <c r="A755" s="14"/>
      <c r="B755" s="244"/>
      <c r="C755" s="245"/>
      <c r="D755" s="235" t="s">
        <v>224</v>
      </c>
      <c r="E755" s="246" t="s">
        <v>19</v>
      </c>
      <c r="F755" s="247" t="s">
        <v>134</v>
      </c>
      <c r="G755" s="245"/>
      <c r="H755" s="248">
        <v>9.4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4" t="s">
        <v>224</v>
      </c>
      <c r="AU755" s="254" t="s">
        <v>83</v>
      </c>
      <c r="AV755" s="14" t="s">
        <v>83</v>
      </c>
      <c r="AW755" s="14" t="s">
        <v>35</v>
      </c>
      <c r="AX755" s="14" t="s">
        <v>74</v>
      </c>
      <c r="AY755" s="254" t="s">
        <v>209</v>
      </c>
    </row>
    <row r="756" spans="1:51" s="15" customFormat="1" ht="12">
      <c r="A756" s="15"/>
      <c r="B756" s="255"/>
      <c r="C756" s="256"/>
      <c r="D756" s="235" t="s">
        <v>224</v>
      </c>
      <c r="E756" s="257" t="s">
        <v>19</v>
      </c>
      <c r="F756" s="258" t="s">
        <v>226</v>
      </c>
      <c r="G756" s="256"/>
      <c r="H756" s="259">
        <v>9.4</v>
      </c>
      <c r="I756" s="260"/>
      <c r="J756" s="256"/>
      <c r="K756" s="256"/>
      <c r="L756" s="261"/>
      <c r="M756" s="262"/>
      <c r="N756" s="263"/>
      <c r="O756" s="263"/>
      <c r="P756" s="263"/>
      <c r="Q756" s="263"/>
      <c r="R756" s="263"/>
      <c r="S756" s="263"/>
      <c r="T756" s="264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5" t="s">
        <v>224</v>
      </c>
      <c r="AU756" s="265" t="s">
        <v>83</v>
      </c>
      <c r="AV756" s="15" t="s">
        <v>215</v>
      </c>
      <c r="AW756" s="15" t="s">
        <v>35</v>
      </c>
      <c r="AX756" s="15" t="s">
        <v>81</v>
      </c>
      <c r="AY756" s="265" t="s">
        <v>209</v>
      </c>
    </row>
    <row r="757" spans="1:65" s="2" customFormat="1" ht="24.15" customHeight="1">
      <c r="A757" s="40"/>
      <c r="B757" s="41"/>
      <c r="C757" s="215" t="s">
        <v>1144</v>
      </c>
      <c r="D757" s="215" t="s">
        <v>211</v>
      </c>
      <c r="E757" s="216" t="s">
        <v>1145</v>
      </c>
      <c r="F757" s="217" t="s">
        <v>1146</v>
      </c>
      <c r="G757" s="218" t="s">
        <v>102</v>
      </c>
      <c r="H757" s="219">
        <v>40.2</v>
      </c>
      <c r="I757" s="220"/>
      <c r="J757" s="221">
        <f>ROUND(I757*H757,2)</f>
        <v>0</v>
      </c>
      <c r="K757" s="217" t="s">
        <v>220</v>
      </c>
      <c r="L757" s="46"/>
      <c r="M757" s="222" t="s">
        <v>19</v>
      </c>
      <c r="N757" s="223" t="s">
        <v>45</v>
      </c>
      <c r="O757" s="86"/>
      <c r="P757" s="224">
        <f>O757*H757</f>
        <v>0</v>
      </c>
      <c r="Q757" s="224">
        <v>0</v>
      </c>
      <c r="R757" s="224">
        <f>Q757*H757</f>
        <v>0</v>
      </c>
      <c r="S757" s="224">
        <v>0.003</v>
      </c>
      <c r="T757" s="225">
        <f>S757*H757</f>
        <v>0.12060000000000001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6" t="s">
        <v>310</v>
      </c>
      <c r="AT757" s="226" t="s">
        <v>211</v>
      </c>
      <c r="AU757" s="226" t="s">
        <v>83</v>
      </c>
      <c r="AY757" s="19" t="s">
        <v>209</v>
      </c>
      <c r="BE757" s="227">
        <f>IF(N757="základní",J757,0)</f>
        <v>0</v>
      </c>
      <c r="BF757" s="227">
        <f>IF(N757="snížená",J757,0)</f>
        <v>0</v>
      </c>
      <c r="BG757" s="227">
        <f>IF(N757="zákl. přenesená",J757,0)</f>
        <v>0</v>
      </c>
      <c r="BH757" s="227">
        <f>IF(N757="sníž. přenesená",J757,0)</f>
        <v>0</v>
      </c>
      <c r="BI757" s="227">
        <f>IF(N757="nulová",J757,0)</f>
        <v>0</v>
      </c>
      <c r="BJ757" s="19" t="s">
        <v>81</v>
      </c>
      <c r="BK757" s="227">
        <f>ROUND(I757*H757,2)</f>
        <v>0</v>
      </c>
      <c r="BL757" s="19" t="s">
        <v>310</v>
      </c>
      <c r="BM757" s="226" t="s">
        <v>1147</v>
      </c>
    </row>
    <row r="758" spans="1:47" s="2" customFormat="1" ht="12">
      <c r="A758" s="40"/>
      <c r="B758" s="41"/>
      <c r="C758" s="42"/>
      <c r="D758" s="228" t="s">
        <v>222</v>
      </c>
      <c r="E758" s="42"/>
      <c r="F758" s="229" t="s">
        <v>1148</v>
      </c>
      <c r="G758" s="42"/>
      <c r="H758" s="42"/>
      <c r="I758" s="230"/>
      <c r="J758" s="42"/>
      <c r="K758" s="42"/>
      <c r="L758" s="46"/>
      <c r="M758" s="231"/>
      <c r="N758" s="232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222</v>
      </c>
      <c r="AU758" s="19" t="s">
        <v>83</v>
      </c>
    </row>
    <row r="759" spans="1:51" s="14" customFormat="1" ht="12">
      <c r="A759" s="14"/>
      <c r="B759" s="244"/>
      <c r="C759" s="245"/>
      <c r="D759" s="235" t="s">
        <v>224</v>
      </c>
      <c r="E759" s="246" t="s">
        <v>19</v>
      </c>
      <c r="F759" s="247" t="s">
        <v>760</v>
      </c>
      <c r="G759" s="245"/>
      <c r="H759" s="248">
        <v>40.2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4" t="s">
        <v>224</v>
      </c>
      <c r="AU759" s="254" t="s">
        <v>83</v>
      </c>
      <c r="AV759" s="14" t="s">
        <v>83</v>
      </c>
      <c r="AW759" s="14" t="s">
        <v>35</v>
      </c>
      <c r="AX759" s="14" t="s">
        <v>74</v>
      </c>
      <c r="AY759" s="254" t="s">
        <v>209</v>
      </c>
    </row>
    <row r="760" spans="1:51" s="15" customFormat="1" ht="12">
      <c r="A760" s="15"/>
      <c r="B760" s="255"/>
      <c r="C760" s="256"/>
      <c r="D760" s="235" t="s">
        <v>224</v>
      </c>
      <c r="E760" s="257" t="s">
        <v>19</v>
      </c>
      <c r="F760" s="258" t="s">
        <v>226</v>
      </c>
      <c r="G760" s="256"/>
      <c r="H760" s="259">
        <v>40.2</v>
      </c>
      <c r="I760" s="260"/>
      <c r="J760" s="256"/>
      <c r="K760" s="256"/>
      <c r="L760" s="261"/>
      <c r="M760" s="262"/>
      <c r="N760" s="263"/>
      <c r="O760" s="263"/>
      <c r="P760" s="263"/>
      <c r="Q760" s="263"/>
      <c r="R760" s="263"/>
      <c r="S760" s="263"/>
      <c r="T760" s="264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65" t="s">
        <v>224</v>
      </c>
      <c r="AU760" s="265" t="s">
        <v>83</v>
      </c>
      <c r="AV760" s="15" t="s">
        <v>215</v>
      </c>
      <c r="AW760" s="15" t="s">
        <v>35</v>
      </c>
      <c r="AX760" s="15" t="s">
        <v>81</v>
      </c>
      <c r="AY760" s="265" t="s">
        <v>209</v>
      </c>
    </row>
    <row r="761" spans="1:65" s="2" customFormat="1" ht="24.15" customHeight="1">
      <c r="A761" s="40"/>
      <c r="B761" s="41"/>
      <c r="C761" s="215" t="s">
        <v>1149</v>
      </c>
      <c r="D761" s="215" t="s">
        <v>211</v>
      </c>
      <c r="E761" s="216" t="s">
        <v>1150</v>
      </c>
      <c r="F761" s="217" t="s">
        <v>1151</v>
      </c>
      <c r="G761" s="218" t="s">
        <v>102</v>
      </c>
      <c r="H761" s="219">
        <v>13.2</v>
      </c>
      <c r="I761" s="220"/>
      <c r="J761" s="221">
        <f>ROUND(I761*H761,2)</f>
        <v>0</v>
      </c>
      <c r="K761" s="217" t="s">
        <v>220</v>
      </c>
      <c r="L761" s="46"/>
      <c r="M761" s="222" t="s">
        <v>19</v>
      </c>
      <c r="N761" s="223" t="s">
        <v>45</v>
      </c>
      <c r="O761" s="86"/>
      <c r="P761" s="224">
        <f>O761*H761</f>
        <v>0</v>
      </c>
      <c r="Q761" s="224">
        <v>0.0003</v>
      </c>
      <c r="R761" s="224">
        <f>Q761*H761</f>
        <v>0.003959999999999999</v>
      </c>
      <c r="S761" s="224">
        <v>0</v>
      </c>
      <c r="T761" s="225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6" t="s">
        <v>310</v>
      </c>
      <c r="AT761" s="226" t="s">
        <v>211</v>
      </c>
      <c r="AU761" s="226" t="s">
        <v>83</v>
      </c>
      <c r="AY761" s="19" t="s">
        <v>209</v>
      </c>
      <c r="BE761" s="227">
        <f>IF(N761="základní",J761,0)</f>
        <v>0</v>
      </c>
      <c r="BF761" s="227">
        <f>IF(N761="snížená",J761,0)</f>
        <v>0</v>
      </c>
      <c r="BG761" s="227">
        <f>IF(N761="zákl. přenesená",J761,0)</f>
        <v>0</v>
      </c>
      <c r="BH761" s="227">
        <f>IF(N761="sníž. přenesená",J761,0)</f>
        <v>0</v>
      </c>
      <c r="BI761" s="227">
        <f>IF(N761="nulová",J761,0)</f>
        <v>0</v>
      </c>
      <c r="BJ761" s="19" t="s">
        <v>81</v>
      </c>
      <c r="BK761" s="227">
        <f>ROUND(I761*H761,2)</f>
        <v>0</v>
      </c>
      <c r="BL761" s="19" t="s">
        <v>310</v>
      </c>
      <c r="BM761" s="226" t="s">
        <v>1152</v>
      </c>
    </row>
    <row r="762" spans="1:47" s="2" customFormat="1" ht="12">
      <c r="A762" s="40"/>
      <c r="B762" s="41"/>
      <c r="C762" s="42"/>
      <c r="D762" s="228" t="s">
        <v>222</v>
      </c>
      <c r="E762" s="42"/>
      <c r="F762" s="229" t="s">
        <v>1153</v>
      </c>
      <c r="G762" s="42"/>
      <c r="H762" s="42"/>
      <c r="I762" s="230"/>
      <c r="J762" s="42"/>
      <c r="K762" s="42"/>
      <c r="L762" s="46"/>
      <c r="M762" s="231"/>
      <c r="N762" s="232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222</v>
      </c>
      <c r="AU762" s="19" t="s">
        <v>83</v>
      </c>
    </row>
    <row r="763" spans="1:51" s="13" customFormat="1" ht="12">
      <c r="A763" s="13"/>
      <c r="B763" s="233"/>
      <c r="C763" s="234"/>
      <c r="D763" s="235" t="s">
        <v>224</v>
      </c>
      <c r="E763" s="236" t="s">
        <v>19</v>
      </c>
      <c r="F763" s="237" t="s">
        <v>140</v>
      </c>
      <c r="G763" s="234"/>
      <c r="H763" s="236" t="s">
        <v>19</v>
      </c>
      <c r="I763" s="238"/>
      <c r="J763" s="234"/>
      <c r="K763" s="234"/>
      <c r="L763" s="239"/>
      <c r="M763" s="240"/>
      <c r="N763" s="241"/>
      <c r="O763" s="241"/>
      <c r="P763" s="241"/>
      <c r="Q763" s="241"/>
      <c r="R763" s="241"/>
      <c r="S763" s="241"/>
      <c r="T763" s="24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3" t="s">
        <v>224</v>
      </c>
      <c r="AU763" s="243" t="s">
        <v>83</v>
      </c>
      <c r="AV763" s="13" t="s">
        <v>81</v>
      </c>
      <c r="AW763" s="13" t="s">
        <v>35</v>
      </c>
      <c r="AX763" s="13" t="s">
        <v>74</v>
      </c>
      <c r="AY763" s="243" t="s">
        <v>209</v>
      </c>
    </row>
    <row r="764" spans="1:51" s="14" customFormat="1" ht="12">
      <c r="A764" s="14"/>
      <c r="B764" s="244"/>
      <c r="C764" s="245"/>
      <c r="D764" s="235" t="s">
        <v>224</v>
      </c>
      <c r="E764" s="246" t="s">
        <v>19</v>
      </c>
      <c r="F764" s="247" t="s">
        <v>1154</v>
      </c>
      <c r="G764" s="245"/>
      <c r="H764" s="248">
        <v>13.2</v>
      </c>
      <c r="I764" s="249"/>
      <c r="J764" s="245"/>
      <c r="K764" s="245"/>
      <c r="L764" s="250"/>
      <c r="M764" s="251"/>
      <c r="N764" s="252"/>
      <c r="O764" s="252"/>
      <c r="P764" s="252"/>
      <c r="Q764" s="252"/>
      <c r="R764" s="252"/>
      <c r="S764" s="252"/>
      <c r="T764" s="253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4" t="s">
        <v>224</v>
      </c>
      <c r="AU764" s="254" t="s">
        <v>83</v>
      </c>
      <c r="AV764" s="14" t="s">
        <v>83</v>
      </c>
      <c r="AW764" s="14" t="s">
        <v>35</v>
      </c>
      <c r="AX764" s="14" t="s">
        <v>74</v>
      </c>
      <c r="AY764" s="254" t="s">
        <v>209</v>
      </c>
    </row>
    <row r="765" spans="1:51" s="15" customFormat="1" ht="12">
      <c r="A765" s="15"/>
      <c r="B765" s="255"/>
      <c r="C765" s="256"/>
      <c r="D765" s="235" t="s">
        <v>224</v>
      </c>
      <c r="E765" s="257" t="s">
        <v>139</v>
      </c>
      <c r="F765" s="258" t="s">
        <v>226</v>
      </c>
      <c r="G765" s="256"/>
      <c r="H765" s="259">
        <v>13.2</v>
      </c>
      <c r="I765" s="260"/>
      <c r="J765" s="256"/>
      <c r="K765" s="256"/>
      <c r="L765" s="261"/>
      <c r="M765" s="262"/>
      <c r="N765" s="263"/>
      <c r="O765" s="263"/>
      <c r="P765" s="263"/>
      <c r="Q765" s="263"/>
      <c r="R765" s="263"/>
      <c r="S765" s="263"/>
      <c r="T765" s="264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65" t="s">
        <v>224</v>
      </c>
      <c r="AU765" s="265" t="s">
        <v>83</v>
      </c>
      <c r="AV765" s="15" t="s">
        <v>215</v>
      </c>
      <c r="AW765" s="15" t="s">
        <v>35</v>
      </c>
      <c r="AX765" s="15" t="s">
        <v>81</v>
      </c>
      <c r="AY765" s="265" t="s">
        <v>209</v>
      </c>
    </row>
    <row r="766" spans="1:65" s="2" customFormat="1" ht="55.5" customHeight="1">
      <c r="A766" s="40"/>
      <c r="B766" s="41"/>
      <c r="C766" s="266" t="s">
        <v>1155</v>
      </c>
      <c r="D766" s="266" t="s">
        <v>375</v>
      </c>
      <c r="E766" s="267" t="s">
        <v>1156</v>
      </c>
      <c r="F766" s="268" t="s">
        <v>1157</v>
      </c>
      <c r="G766" s="269" t="s">
        <v>102</v>
      </c>
      <c r="H766" s="270">
        <v>14.52</v>
      </c>
      <c r="I766" s="271"/>
      <c r="J766" s="272">
        <f>ROUND(I766*H766,2)</f>
        <v>0</v>
      </c>
      <c r="K766" s="268" t="s">
        <v>220</v>
      </c>
      <c r="L766" s="273"/>
      <c r="M766" s="274" t="s">
        <v>19</v>
      </c>
      <c r="N766" s="275" t="s">
        <v>45</v>
      </c>
      <c r="O766" s="86"/>
      <c r="P766" s="224">
        <f>O766*H766</f>
        <v>0</v>
      </c>
      <c r="Q766" s="224">
        <v>0.0032</v>
      </c>
      <c r="R766" s="224">
        <f>Q766*H766</f>
        <v>0.046464</v>
      </c>
      <c r="S766" s="224">
        <v>0</v>
      </c>
      <c r="T766" s="225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6" t="s">
        <v>378</v>
      </c>
      <c r="AT766" s="226" t="s">
        <v>375</v>
      </c>
      <c r="AU766" s="226" t="s">
        <v>83</v>
      </c>
      <c r="AY766" s="19" t="s">
        <v>209</v>
      </c>
      <c r="BE766" s="227">
        <f>IF(N766="základní",J766,0)</f>
        <v>0</v>
      </c>
      <c r="BF766" s="227">
        <f>IF(N766="snížená",J766,0)</f>
        <v>0</v>
      </c>
      <c r="BG766" s="227">
        <f>IF(N766="zákl. přenesená",J766,0)</f>
        <v>0</v>
      </c>
      <c r="BH766" s="227">
        <f>IF(N766="sníž. přenesená",J766,0)</f>
        <v>0</v>
      </c>
      <c r="BI766" s="227">
        <f>IF(N766="nulová",J766,0)</f>
        <v>0</v>
      </c>
      <c r="BJ766" s="19" t="s">
        <v>81</v>
      </c>
      <c r="BK766" s="227">
        <f>ROUND(I766*H766,2)</f>
        <v>0</v>
      </c>
      <c r="BL766" s="19" t="s">
        <v>310</v>
      </c>
      <c r="BM766" s="226" t="s">
        <v>1158</v>
      </c>
    </row>
    <row r="767" spans="1:51" s="14" customFormat="1" ht="12">
      <c r="A767" s="14"/>
      <c r="B767" s="244"/>
      <c r="C767" s="245"/>
      <c r="D767" s="235" t="s">
        <v>224</v>
      </c>
      <c r="E767" s="245"/>
      <c r="F767" s="247" t="s">
        <v>1159</v>
      </c>
      <c r="G767" s="245"/>
      <c r="H767" s="248">
        <v>14.52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4" t="s">
        <v>224</v>
      </c>
      <c r="AU767" s="254" t="s">
        <v>83</v>
      </c>
      <c r="AV767" s="14" t="s">
        <v>83</v>
      </c>
      <c r="AW767" s="14" t="s">
        <v>4</v>
      </c>
      <c r="AX767" s="14" t="s">
        <v>81</v>
      </c>
      <c r="AY767" s="254" t="s">
        <v>209</v>
      </c>
    </row>
    <row r="768" spans="1:65" s="2" customFormat="1" ht="24.15" customHeight="1">
      <c r="A768" s="40"/>
      <c r="B768" s="41"/>
      <c r="C768" s="215" t="s">
        <v>1160</v>
      </c>
      <c r="D768" s="215" t="s">
        <v>211</v>
      </c>
      <c r="E768" s="216" t="s">
        <v>1161</v>
      </c>
      <c r="F768" s="217" t="s">
        <v>1162</v>
      </c>
      <c r="G768" s="218" t="s">
        <v>97</v>
      </c>
      <c r="H768" s="219">
        <v>3.15</v>
      </c>
      <c r="I768" s="220"/>
      <c r="J768" s="221">
        <f>ROUND(I768*H768,2)</f>
        <v>0</v>
      </c>
      <c r="K768" s="217" t="s">
        <v>220</v>
      </c>
      <c r="L768" s="46"/>
      <c r="M768" s="222" t="s">
        <v>19</v>
      </c>
      <c r="N768" s="223" t="s">
        <v>45</v>
      </c>
      <c r="O768" s="86"/>
      <c r="P768" s="224">
        <f>O768*H768</f>
        <v>0</v>
      </c>
      <c r="Q768" s="224">
        <v>0</v>
      </c>
      <c r="R768" s="224">
        <f>Q768*H768</f>
        <v>0</v>
      </c>
      <c r="S768" s="224">
        <v>0</v>
      </c>
      <c r="T768" s="225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6" t="s">
        <v>310</v>
      </c>
      <c r="AT768" s="226" t="s">
        <v>211</v>
      </c>
      <c r="AU768" s="226" t="s">
        <v>83</v>
      </c>
      <c r="AY768" s="19" t="s">
        <v>209</v>
      </c>
      <c r="BE768" s="227">
        <f>IF(N768="základní",J768,0)</f>
        <v>0</v>
      </c>
      <c r="BF768" s="227">
        <f>IF(N768="snížená",J768,0)</f>
        <v>0</v>
      </c>
      <c r="BG768" s="227">
        <f>IF(N768="zákl. přenesená",J768,0)</f>
        <v>0</v>
      </c>
      <c r="BH768" s="227">
        <f>IF(N768="sníž. přenesená",J768,0)</f>
        <v>0</v>
      </c>
      <c r="BI768" s="227">
        <f>IF(N768="nulová",J768,0)</f>
        <v>0</v>
      </c>
      <c r="BJ768" s="19" t="s">
        <v>81</v>
      </c>
      <c r="BK768" s="227">
        <f>ROUND(I768*H768,2)</f>
        <v>0</v>
      </c>
      <c r="BL768" s="19" t="s">
        <v>310</v>
      </c>
      <c r="BM768" s="226" t="s">
        <v>1163</v>
      </c>
    </row>
    <row r="769" spans="1:47" s="2" customFormat="1" ht="12">
      <c r="A769" s="40"/>
      <c r="B769" s="41"/>
      <c r="C769" s="42"/>
      <c r="D769" s="228" t="s">
        <v>222</v>
      </c>
      <c r="E769" s="42"/>
      <c r="F769" s="229" t="s">
        <v>1164</v>
      </c>
      <c r="G769" s="42"/>
      <c r="H769" s="42"/>
      <c r="I769" s="230"/>
      <c r="J769" s="42"/>
      <c r="K769" s="42"/>
      <c r="L769" s="46"/>
      <c r="M769" s="231"/>
      <c r="N769" s="232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222</v>
      </c>
      <c r="AU769" s="19" t="s">
        <v>83</v>
      </c>
    </row>
    <row r="770" spans="1:51" s="14" customFormat="1" ht="12">
      <c r="A770" s="14"/>
      <c r="B770" s="244"/>
      <c r="C770" s="245"/>
      <c r="D770" s="235" t="s">
        <v>224</v>
      </c>
      <c r="E770" s="246" t="s">
        <v>19</v>
      </c>
      <c r="F770" s="247" t="s">
        <v>1165</v>
      </c>
      <c r="G770" s="245"/>
      <c r="H770" s="248">
        <v>3.15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4" t="s">
        <v>224</v>
      </c>
      <c r="AU770" s="254" t="s">
        <v>83</v>
      </c>
      <c r="AV770" s="14" t="s">
        <v>83</v>
      </c>
      <c r="AW770" s="14" t="s">
        <v>35</v>
      </c>
      <c r="AX770" s="14" t="s">
        <v>74</v>
      </c>
      <c r="AY770" s="254" t="s">
        <v>209</v>
      </c>
    </row>
    <row r="771" spans="1:51" s="15" customFormat="1" ht="12">
      <c r="A771" s="15"/>
      <c r="B771" s="255"/>
      <c r="C771" s="256"/>
      <c r="D771" s="235" t="s">
        <v>224</v>
      </c>
      <c r="E771" s="257" t="s">
        <v>19</v>
      </c>
      <c r="F771" s="258" t="s">
        <v>226</v>
      </c>
      <c r="G771" s="256"/>
      <c r="H771" s="259">
        <v>3.15</v>
      </c>
      <c r="I771" s="260"/>
      <c r="J771" s="256"/>
      <c r="K771" s="256"/>
      <c r="L771" s="261"/>
      <c r="M771" s="262"/>
      <c r="N771" s="263"/>
      <c r="O771" s="263"/>
      <c r="P771" s="263"/>
      <c r="Q771" s="263"/>
      <c r="R771" s="263"/>
      <c r="S771" s="263"/>
      <c r="T771" s="264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65" t="s">
        <v>224</v>
      </c>
      <c r="AU771" s="265" t="s">
        <v>83</v>
      </c>
      <c r="AV771" s="15" t="s">
        <v>215</v>
      </c>
      <c r="AW771" s="15" t="s">
        <v>35</v>
      </c>
      <c r="AX771" s="15" t="s">
        <v>81</v>
      </c>
      <c r="AY771" s="265" t="s">
        <v>209</v>
      </c>
    </row>
    <row r="772" spans="1:65" s="2" customFormat="1" ht="24.15" customHeight="1">
      <c r="A772" s="40"/>
      <c r="B772" s="41"/>
      <c r="C772" s="215" t="s">
        <v>1166</v>
      </c>
      <c r="D772" s="215" t="s">
        <v>211</v>
      </c>
      <c r="E772" s="216" t="s">
        <v>1167</v>
      </c>
      <c r="F772" s="217" t="s">
        <v>1168</v>
      </c>
      <c r="G772" s="218" t="s">
        <v>97</v>
      </c>
      <c r="H772" s="219">
        <v>6</v>
      </c>
      <c r="I772" s="220"/>
      <c r="J772" s="221">
        <f>ROUND(I772*H772,2)</f>
        <v>0</v>
      </c>
      <c r="K772" s="217" t="s">
        <v>220</v>
      </c>
      <c r="L772" s="46"/>
      <c r="M772" s="222" t="s">
        <v>19</v>
      </c>
      <c r="N772" s="223" t="s">
        <v>45</v>
      </c>
      <c r="O772" s="86"/>
      <c r="P772" s="224">
        <f>O772*H772</f>
        <v>0</v>
      </c>
      <c r="Q772" s="224">
        <v>0.00012</v>
      </c>
      <c r="R772" s="224">
        <f>Q772*H772</f>
        <v>0.00072</v>
      </c>
      <c r="S772" s="224">
        <v>0</v>
      </c>
      <c r="T772" s="225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6" t="s">
        <v>310</v>
      </c>
      <c r="AT772" s="226" t="s">
        <v>211</v>
      </c>
      <c r="AU772" s="226" t="s">
        <v>83</v>
      </c>
      <c r="AY772" s="19" t="s">
        <v>209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19" t="s">
        <v>81</v>
      </c>
      <c r="BK772" s="227">
        <f>ROUND(I772*H772,2)</f>
        <v>0</v>
      </c>
      <c r="BL772" s="19" t="s">
        <v>310</v>
      </c>
      <c r="BM772" s="226" t="s">
        <v>1169</v>
      </c>
    </row>
    <row r="773" spans="1:47" s="2" customFormat="1" ht="12">
      <c r="A773" s="40"/>
      <c r="B773" s="41"/>
      <c r="C773" s="42"/>
      <c r="D773" s="228" t="s">
        <v>222</v>
      </c>
      <c r="E773" s="42"/>
      <c r="F773" s="229" t="s">
        <v>1170</v>
      </c>
      <c r="G773" s="42"/>
      <c r="H773" s="42"/>
      <c r="I773" s="230"/>
      <c r="J773" s="42"/>
      <c r="K773" s="42"/>
      <c r="L773" s="46"/>
      <c r="M773" s="231"/>
      <c r="N773" s="232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9" t="s">
        <v>222</v>
      </c>
      <c r="AU773" s="19" t="s">
        <v>83</v>
      </c>
    </row>
    <row r="774" spans="1:51" s="14" customFormat="1" ht="12">
      <c r="A774" s="14"/>
      <c r="B774" s="244"/>
      <c r="C774" s="245"/>
      <c r="D774" s="235" t="s">
        <v>224</v>
      </c>
      <c r="E774" s="246" t="s">
        <v>19</v>
      </c>
      <c r="F774" s="247" t="s">
        <v>232</v>
      </c>
      <c r="G774" s="245"/>
      <c r="H774" s="248">
        <v>6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4" t="s">
        <v>224</v>
      </c>
      <c r="AU774" s="254" t="s">
        <v>83</v>
      </c>
      <c r="AV774" s="14" t="s">
        <v>83</v>
      </c>
      <c r="AW774" s="14" t="s">
        <v>35</v>
      </c>
      <c r="AX774" s="14" t="s">
        <v>74</v>
      </c>
      <c r="AY774" s="254" t="s">
        <v>209</v>
      </c>
    </row>
    <row r="775" spans="1:51" s="15" customFormat="1" ht="12">
      <c r="A775" s="15"/>
      <c r="B775" s="255"/>
      <c r="C775" s="256"/>
      <c r="D775" s="235" t="s">
        <v>224</v>
      </c>
      <c r="E775" s="257" t="s">
        <v>19</v>
      </c>
      <c r="F775" s="258" t="s">
        <v>226</v>
      </c>
      <c r="G775" s="256"/>
      <c r="H775" s="259">
        <v>6</v>
      </c>
      <c r="I775" s="260"/>
      <c r="J775" s="256"/>
      <c r="K775" s="256"/>
      <c r="L775" s="261"/>
      <c r="M775" s="262"/>
      <c r="N775" s="263"/>
      <c r="O775" s="263"/>
      <c r="P775" s="263"/>
      <c r="Q775" s="263"/>
      <c r="R775" s="263"/>
      <c r="S775" s="263"/>
      <c r="T775" s="264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5" t="s">
        <v>224</v>
      </c>
      <c r="AU775" s="265" t="s">
        <v>83</v>
      </c>
      <c r="AV775" s="15" t="s">
        <v>215</v>
      </c>
      <c r="AW775" s="15" t="s">
        <v>35</v>
      </c>
      <c r="AX775" s="15" t="s">
        <v>81</v>
      </c>
      <c r="AY775" s="265" t="s">
        <v>209</v>
      </c>
    </row>
    <row r="776" spans="1:65" s="2" customFormat="1" ht="55.5" customHeight="1">
      <c r="A776" s="40"/>
      <c r="B776" s="41"/>
      <c r="C776" s="266" t="s">
        <v>1171</v>
      </c>
      <c r="D776" s="266" t="s">
        <v>375</v>
      </c>
      <c r="E776" s="267" t="s">
        <v>1156</v>
      </c>
      <c r="F776" s="268" t="s">
        <v>1157</v>
      </c>
      <c r="G776" s="269" t="s">
        <v>102</v>
      </c>
      <c r="H776" s="270">
        <v>1.98</v>
      </c>
      <c r="I776" s="271"/>
      <c r="J776" s="272">
        <f>ROUND(I776*H776,2)</f>
        <v>0</v>
      </c>
      <c r="K776" s="268" t="s">
        <v>220</v>
      </c>
      <c r="L776" s="273"/>
      <c r="M776" s="274" t="s">
        <v>19</v>
      </c>
      <c r="N776" s="275" t="s">
        <v>45</v>
      </c>
      <c r="O776" s="86"/>
      <c r="P776" s="224">
        <f>O776*H776</f>
        <v>0</v>
      </c>
      <c r="Q776" s="224">
        <v>0.0032</v>
      </c>
      <c r="R776" s="224">
        <f>Q776*H776</f>
        <v>0.0063360000000000005</v>
      </c>
      <c r="S776" s="224">
        <v>0</v>
      </c>
      <c r="T776" s="225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6" t="s">
        <v>378</v>
      </c>
      <c r="AT776" s="226" t="s">
        <v>375</v>
      </c>
      <c r="AU776" s="226" t="s">
        <v>83</v>
      </c>
      <c r="AY776" s="19" t="s">
        <v>209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19" t="s">
        <v>81</v>
      </c>
      <c r="BK776" s="227">
        <f>ROUND(I776*H776,2)</f>
        <v>0</v>
      </c>
      <c r="BL776" s="19" t="s">
        <v>310</v>
      </c>
      <c r="BM776" s="226" t="s">
        <v>1172</v>
      </c>
    </row>
    <row r="777" spans="1:51" s="14" customFormat="1" ht="12">
      <c r="A777" s="14"/>
      <c r="B777" s="244"/>
      <c r="C777" s="245"/>
      <c r="D777" s="235" t="s">
        <v>224</v>
      </c>
      <c r="E777" s="245"/>
      <c r="F777" s="247" t="s">
        <v>1173</v>
      </c>
      <c r="G777" s="245"/>
      <c r="H777" s="248">
        <v>1.98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4" t="s">
        <v>224</v>
      </c>
      <c r="AU777" s="254" t="s">
        <v>83</v>
      </c>
      <c r="AV777" s="14" t="s">
        <v>83</v>
      </c>
      <c r="AW777" s="14" t="s">
        <v>4</v>
      </c>
      <c r="AX777" s="14" t="s">
        <v>81</v>
      </c>
      <c r="AY777" s="254" t="s">
        <v>209</v>
      </c>
    </row>
    <row r="778" spans="1:65" s="2" customFormat="1" ht="24.15" customHeight="1">
      <c r="A778" s="40"/>
      <c r="B778" s="41"/>
      <c r="C778" s="215" t="s">
        <v>1174</v>
      </c>
      <c r="D778" s="215" t="s">
        <v>211</v>
      </c>
      <c r="E778" s="216" t="s">
        <v>1175</v>
      </c>
      <c r="F778" s="217" t="s">
        <v>1176</v>
      </c>
      <c r="G778" s="218" t="s">
        <v>97</v>
      </c>
      <c r="H778" s="219">
        <v>5</v>
      </c>
      <c r="I778" s="220"/>
      <c r="J778" s="221">
        <f>ROUND(I778*H778,2)</f>
        <v>0</v>
      </c>
      <c r="K778" s="217" t="s">
        <v>220</v>
      </c>
      <c r="L778" s="46"/>
      <c r="M778" s="222" t="s">
        <v>19</v>
      </c>
      <c r="N778" s="223" t="s">
        <v>45</v>
      </c>
      <c r="O778" s="86"/>
      <c r="P778" s="224">
        <f>O778*H778</f>
        <v>0</v>
      </c>
      <c r="Q778" s="224">
        <v>0.00016</v>
      </c>
      <c r="R778" s="224">
        <f>Q778*H778</f>
        <v>0.0008</v>
      </c>
      <c r="S778" s="224">
        <v>0</v>
      </c>
      <c r="T778" s="225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6" t="s">
        <v>310</v>
      </c>
      <c r="AT778" s="226" t="s">
        <v>211</v>
      </c>
      <c r="AU778" s="226" t="s">
        <v>83</v>
      </c>
      <c r="AY778" s="19" t="s">
        <v>209</v>
      </c>
      <c r="BE778" s="227">
        <f>IF(N778="základní",J778,0)</f>
        <v>0</v>
      </c>
      <c r="BF778" s="227">
        <f>IF(N778="snížená",J778,0)</f>
        <v>0</v>
      </c>
      <c r="BG778" s="227">
        <f>IF(N778="zákl. přenesená",J778,0)</f>
        <v>0</v>
      </c>
      <c r="BH778" s="227">
        <f>IF(N778="sníž. přenesená",J778,0)</f>
        <v>0</v>
      </c>
      <c r="BI778" s="227">
        <f>IF(N778="nulová",J778,0)</f>
        <v>0</v>
      </c>
      <c r="BJ778" s="19" t="s">
        <v>81</v>
      </c>
      <c r="BK778" s="227">
        <f>ROUND(I778*H778,2)</f>
        <v>0</v>
      </c>
      <c r="BL778" s="19" t="s">
        <v>310</v>
      </c>
      <c r="BM778" s="226" t="s">
        <v>1177</v>
      </c>
    </row>
    <row r="779" spans="1:47" s="2" customFormat="1" ht="12">
      <c r="A779" s="40"/>
      <c r="B779" s="41"/>
      <c r="C779" s="42"/>
      <c r="D779" s="228" t="s">
        <v>222</v>
      </c>
      <c r="E779" s="42"/>
      <c r="F779" s="229" t="s">
        <v>1178</v>
      </c>
      <c r="G779" s="42"/>
      <c r="H779" s="42"/>
      <c r="I779" s="230"/>
      <c r="J779" s="42"/>
      <c r="K779" s="42"/>
      <c r="L779" s="46"/>
      <c r="M779" s="231"/>
      <c r="N779" s="232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222</v>
      </c>
      <c r="AU779" s="19" t="s">
        <v>83</v>
      </c>
    </row>
    <row r="780" spans="1:51" s="14" customFormat="1" ht="12">
      <c r="A780" s="14"/>
      <c r="B780" s="244"/>
      <c r="C780" s="245"/>
      <c r="D780" s="235" t="s">
        <v>224</v>
      </c>
      <c r="E780" s="246" t="s">
        <v>19</v>
      </c>
      <c r="F780" s="247" t="s">
        <v>123</v>
      </c>
      <c r="G780" s="245"/>
      <c r="H780" s="248">
        <v>5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4" t="s">
        <v>224</v>
      </c>
      <c r="AU780" s="254" t="s">
        <v>83</v>
      </c>
      <c r="AV780" s="14" t="s">
        <v>83</v>
      </c>
      <c r="AW780" s="14" t="s">
        <v>35</v>
      </c>
      <c r="AX780" s="14" t="s">
        <v>74</v>
      </c>
      <c r="AY780" s="254" t="s">
        <v>209</v>
      </c>
    </row>
    <row r="781" spans="1:51" s="15" customFormat="1" ht="12">
      <c r="A781" s="15"/>
      <c r="B781" s="255"/>
      <c r="C781" s="256"/>
      <c r="D781" s="235" t="s">
        <v>224</v>
      </c>
      <c r="E781" s="257" t="s">
        <v>19</v>
      </c>
      <c r="F781" s="258" t="s">
        <v>226</v>
      </c>
      <c r="G781" s="256"/>
      <c r="H781" s="259">
        <v>5</v>
      </c>
      <c r="I781" s="260"/>
      <c r="J781" s="256"/>
      <c r="K781" s="256"/>
      <c r="L781" s="261"/>
      <c r="M781" s="262"/>
      <c r="N781" s="263"/>
      <c r="O781" s="263"/>
      <c r="P781" s="263"/>
      <c r="Q781" s="263"/>
      <c r="R781" s="263"/>
      <c r="S781" s="263"/>
      <c r="T781" s="264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65" t="s">
        <v>224</v>
      </c>
      <c r="AU781" s="265" t="s">
        <v>83</v>
      </c>
      <c r="AV781" s="15" t="s">
        <v>215</v>
      </c>
      <c r="AW781" s="15" t="s">
        <v>35</v>
      </c>
      <c r="AX781" s="15" t="s">
        <v>81</v>
      </c>
      <c r="AY781" s="265" t="s">
        <v>209</v>
      </c>
    </row>
    <row r="782" spans="1:65" s="2" customFormat="1" ht="55.5" customHeight="1">
      <c r="A782" s="40"/>
      <c r="B782" s="41"/>
      <c r="C782" s="266" t="s">
        <v>1179</v>
      </c>
      <c r="D782" s="266" t="s">
        <v>375</v>
      </c>
      <c r="E782" s="267" t="s">
        <v>1156</v>
      </c>
      <c r="F782" s="268" t="s">
        <v>1157</v>
      </c>
      <c r="G782" s="269" t="s">
        <v>102</v>
      </c>
      <c r="H782" s="270">
        <v>3.75</v>
      </c>
      <c r="I782" s="271"/>
      <c r="J782" s="272">
        <f>ROUND(I782*H782,2)</f>
        <v>0</v>
      </c>
      <c r="K782" s="268" t="s">
        <v>220</v>
      </c>
      <c r="L782" s="273"/>
      <c r="M782" s="274" t="s">
        <v>19</v>
      </c>
      <c r="N782" s="275" t="s">
        <v>45</v>
      </c>
      <c r="O782" s="86"/>
      <c r="P782" s="224">
        <f>O782*H782</f>
        <v>0</v>
      </c>
      <c r="Q782" s="224">
        <v>0.0032</v>
      </c>
      <c r="R782" s="224">
        <f>Q782*H782</f>
        <v>0.012</v>
      </c>
      <c r="S782" s="224">
        <v>0</v>
      </c>
      <c r="T782" s="225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6" t="s">
        <v>378</v>
      </c>
      <c r="AT782" s="226" t="s">
        <v>375</v>
      </c>
      <c r="AU782" s="226" t="s">
        <v>83</v>
      </c>
      <c r="AY782" s="19" t="s">
        <v>209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19" t="s">
        <v>81</v>
      </c>
      <c r="BK782" s="227">
        <f>ROUND(I782*H782,2)</f>
        <v>0</v>
      </c>
      <c r="BL782" s="19" t="s">
        <v>310</v>
      </c>
      <c r="BM782" s="226" t="s">
        <v>1180</v>
      </c>
    </row>
    <row r="783" spans="1:51" s="14" customFormat="1" ht="12">
      <c r="A783" s="14"/>
      <c r="B783" s="244"/>
      <c r="C783" s="245"/>
      <c r="D783" s="235" t="s">
        <v>224</v>
      </c>
      <c r="E783" s="245"/>
      <c r="F783" s="247" t="s">
        <v>1181</v>
      </c>
      <c r="G783" s="245"/>
      <c r="H783" s="248">
        <v>3.75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4" t="s">
        <v>224</v>
      </c>
      <c r="AU783" s="254" t="s">
        <v>83</v>
      </c>
      <c r="AV783" s="14" t="s">
        <v>83</v>
      </c>
      <c r="AW783" s="14" t="s">
        <v>4</v>
      </c>
      <c r="AX783" s="14" t="s">
        <v>81</v>
      </c>
      <c r="AY783" s="254" t="s">
        <v>209</v>
      </c>
    </row>
    <row r="784" spans="1:65" s="2" customFormat="1" ht="24.15" customHeight="1">
      <c r="A784" s="40"/>
      <c r="B784" s="41"/>
      <c r="C784" s="215" t="s">
        <v>1182</v>
      </c>
      <c r="D784" s="215" t="s">
        <v>211</v>
      </c>
      <c r="E784" s="216" t="s">
        <v>1183</v>
      </c>
      <c r="F784" s="217" t="s">
        <v>1184</v>
      </c>
      <c r="G784" s="218" t="s">
        <v>97</v>
      </c>
      <c r="H784" s="219">
        <v>9.4</v>
      </c>
      <c r="I784" s="220"/>
      <c r="J784" s="221">
        <f>ROUND(I784*H784,2)</f>
        <v>0</v>
      </c>
      <c r="K784" s="217" t="s">
        <v>220</v>
      </c>
      <c r="L784" s="46"/>
      <c r="M784" s="222" t="s">
        <v>19</v>
      </c>
      <c r="N784" s="223" t="s">
        <v>45</v>
      </c>
      <c r="O784" s="86"/>
      <c r="P784" s="224">
        <f>O784*H784</f>
        <v>0</v>
      </c>
      <c r="Q784" s="224">
        <v>8E-05</v>
      </c>
      <c r="R784" s="224">
        <f>Q784*H784</f>
        <v>0.0007520000000000001</v>
      </c>
      <c r="S784" s="224">
        <v>0</v>
      </c>
      <c r="T784" s="225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6" t="s">
        <v>310</v>
      </c>
      <c r="AT784" s="226" t="s">
        <v>211</v>
      </c>
      <c r="AU784" s="226" t="s">
        <v>83</v>
      </c>
      <c r="AY784" s="19" t="s">
        <v>209</v>
      </c>
      <c r="BE784" s="227">
        <f>IF(N784="základní",J784,0)</f>
        <v>0</v>
      </c>
      <c r="BF784" s="227">
        <f>IF(N784="snížená",J784,0)</f>
        <v>0</v>
      </c>
      <c r="BG784" s="227">
        <f>IF(N784="zákl. přenesená",J784,0)</f>
        <v>0</v>
      </c>
      <c r="BH784" s="227">
        <f>IF(N784="sníž. přenesená",J784,0)</f>
        <v>0</v>
      </c>
      <c r="BI784" s="227">
        <f>IF(N784="nulová",J784,0)</f>
        <v>0</v>
      </c>
      <c r="BJ784" s="19" t="s">
        <v>81</v>
      </c>
      <c r="BK784" s="227">
        <f>ROUND(I784*H784,2)</f>
        <v>0</v>
      </c>
      <c r="BL784" s="19" t="s">
        <v>310</v>
      </c>
      <c r="BM784" s="226" t="s">
        <v>1185</v>
      </c>
    </row>
    <row r="785" spans="1:47" s="2" customFormat="1" ht="12">
      <c r="A785" s="40"/>
      <c r="B785" s="41"/>
      <c r="C785" s="42"/>
      <c r="D785" s="228" t="s">
        <v>222</v>
      </c>
      <c r="E785" s="42"/>
      <c r="F785" s="229" t="s">
        <v>1186</v>
      </c>
      <c r="G785" s="42"/>
      <c r="H785" s="42"/>
      <c r="I785" s="230"/>
      <c r="J785" s="42"/>
      <c r="K785" s="42"/>
      <c r="L785" s="46"/>
      <c r="M785" s="231"/>
      <c r="N785" s="232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222</v>
      </c>
      <c r="AU785" s="19" t="s">
        <v>83</v>
      </c>
    </row>
    <row r="786" spans="1:51" s="14" customFormat="1" ht="12">
      <c r="A786" s="14"/>
      <c r="B786" s="244"/>
      <c r="C786" s="245"/>
      <c r="D786" s="235" t="s">
        <v>224</v>
      </c>
      <c r="E786" s="246" t="s">
        <v>19</v>
      </c>
      <c r="F786" s="247" t="s">
        <v>134</v>
      </c>
      <c r="G786" s="245"/>
      <c r="H786" s="248">
        <v>9.4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4" t="s">
        <v>224</v>
      </c>
      <c r="AU786" s="254" t="s">
        <v>83</v>
      </c>
      <c r="AV786" s="14" t="s">
        <v>83</v>
      </c>
      <c r="AW786" s="14" t="s">
        <v>35</v>
      </c>
      <c r="AX786" s="14" t="s">
        <v>74</v>
      </c>
      <c r="AY786" s="254" t="s">
        <v>209</v>
      </c>
    </row>
    <row r="787" spans="1:51" s="15" customFormat="1" ht="12">
      <c r="A787" s="15"/>
      <c r="B787" s="255"/>
      <c r="C787" s="256"/>
      <c r="D787" s="235" t="s">
        <v>224</v>
      </c>
      <c r="E787" s="257" t="s">
        <v>19</v>
      </c>
      <c r="F787" s="258" t="s">
        <v>226</v>
      </c>
      <c r="G787" s="256"/>
      <c r="H787" s="259">
        <v>9.4</v>
      </c>
      <c r="I787" s="260"/>
      <c r="J787" s="256"/>
      <c r="K787" s="256"/>
      <c r="L787" s="261"/>
      <c r="M787" s="262"/>
      <c r="N787" s="263"/>
      <c r="O787" s="263"/>
      <c r="P787" s="263"/>
      <c r="Q787" s="263"/>
      <c r="R787" s="263"/>
      <c r="S787" s="263"/>
      <c r="T787" s="264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65" t="s">
        <v>224</v>
      </c>
      <c r="AU787" s="265" t="s">
        <v>83</v>
      </c>
      <c r="AV787" s="15" t="s">
        <v>215</v>
      </c>
      <c r="AW787" s="15" t="s">
        <v>35</v>
      </c>
      <c r="AX787" s="15" t="s">
        <v>81</v>
      </c>
      <c r="AY787" s="265" t="s">
        <v>209</v>
      </c>
    </row>
    <row r="788" spans="1:65" s="2" customFormat="1" ht="55.5" customHeight="1">
      <c r="A788" s="40"/>
      <c r="B788" s="41"/>
      <c r="C788" s="266" t="s">
        <v>1187</v>
      </c>
      <c r="D788" s="266" t="s">
        <v>375</v>
      </c>
      <c r="E788" s="267" t="s">
        <v>1156</v>
      </c>
      <c r="F788" s="268" t="s">
        <v>1157</v>
      </c>
      <c r="G788" s="269" t="s">
        <v>102</v>
      </c>
      <c r="H788" s="270">
        <v>2.068</v>
      </c>
      <c r="I788" s="271"/>
      <c r="J788" s="272">
        <f>ROUND(I788*H788,2)</f>
        <v>0</v>
      </c>
      <c r="K788" s="268" t="s">
        <v>220</v>
      </c>
      <c r="L788" s="273"/>
      <c r="M788" s="274" t="s">
        <v>19</v>
      </c>
      <c r="N788" s="275" t="s">
        <v>45</v>
      </c>
      <c r="O788" s="86"/>
      <c r="P788" s="224">
        <f>O788*H788</f>
        <v>0</v>
      </c>
      <c r="Q788" s="224">
        <v>0.0032</v>
      </c>
      <c r="R788" s="224">
        <f>Q788*H788</f>
        <v>0.0066176</v>
      </c>
      <c r="S788" s="224">
        <v>0</v>
      </c>
      <c r="T788" s="225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26" t="s">
        <v>378</v>
      </c>
      <c r="AT788" s="226" t="s">
        <v>375</v>
      </c>
      <c r="AU788" s="226" t="s">
        <v>83</v>
      </c>
      <c r="AY788" s="19" t="s">
        <v>209</v>
      </c>
      <c r="BE788" s="227">
        <f>IF(N788="základní",J788,0)</f>
        <v>0</v>
      </c>
      <c r="BF788" s="227">
        <f>IF(N788="snížená",J788,0)</f>
        <v>0</v>
      </c>
      <c r="BG788" s="227">
        <f>IF(N788="zákl. přenesená",J788,0)</f>
        <v>0</v>
      </c>
      <c r="BH788" s="227">
        <f>IF(N788="sníž. přenesená",J788,0)</f>
        <v>0</v>
      </c>
      <c r="BI788" s="227">
        <f>IF(N788="nulová",J788,0)</f>
        <v>0</v>
      </c>
      <c r="BJ788" s="19" t="s">
        <v>81</v>
      </c>
      <c r="BK788" s="227">
        <f>ROUND(I788*H788,2)</f>
        <v>0</v>
      </c>
      <c r="BL788" s="19" t="s">
        <v>310</v>
      </c>
      <c r="BM788" s="226" t="s">
        <v>1188</v>
      </c>
    </row>
    <row r="789" spans="1:51" s="14" customFormat="1" ht="12">
      <c r="A789" s="14"/>
      <c r="B789" s="244"/>
      <c r="C789" s="245"/>
      <c r="D789" s="235" t="s">
        <v>224</v>
      </c>
      <c r="E789" s="245"/>
      <c r="F789" s="247" t="s">
        <v>1189</v>
      </c>
      <c r="G789" s="245"/>
      <c r="H789" s="248">
        <v>2.068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4" t="s">
        <v>224</v>
      </c>
      <c r="AU789" s="254" t="s">
        <v>83</v>
      </c>
      <c r="AV789" s="14" t="s">
        <v>83</v>
      </c>
      <c r="AW789" s="14" t="s">
        <v>4</v>
      </c>
      <c r="AX789" s="14" t="s">
        <v>81</v>
      </c>
      <c r="AY789" s="254" t="s">
        <v>209</v>
      </c>
    </row>
    <row r="790" spans="1:65" s="2" customFormat="1" ht="21.75" customHeight="1">
      <c r="A790" s="40"/>
      <c r="B790" s="41"/>
      <c r="C790" s="215" t="s">
        <v>1190</v>
      </c>
      <c r="D790" s="215" t="s">
        <v>211</v>
      </c>
      <c r="E790" s="216" t="s">
        <v>1191</v>
      </c>
      <c r="F790" s="217" t="s">
        <v>1192</v>
      </c>
      <c r="G790" s="218" t="s">
        <v>97</v>
      </c>
      <c r="H790" s="219">
        <v>29.2</v>
      </c>
      <c r="I790" s="220"/>
      <c r="J790" s="221">
        <f>ROUND(I790*H790,2)</f>
        <v>0</v>
      </c>
      <c r="K790" s="217" t="s">
        <v>220</v>
      </c>
      <c r="L790" s="46"/>
      <c r="M790" s="222" t="s">
        <v>19</v>
      </c>
      <c r="N790" s="223" t="s">
        <v>45</v>
      </c>
      <c r="O790" s="86"/>
      <c r="P790" s="224">
        <f>O790*H790</f>
        <v>0</v>
      </c>
      <c r="Q790" s="224">
        <v>0</v>
      </c>
      <c r="R790" s="224">
        <f>Q790*H790</f>
        <v>0</v>
      </c>
      <c r="S790" s="224">
        <v>0.0003</v>
      </c>
      <c r="T790" s="225">
        <f>S790*H790</f>
        <v>0.008759999999999999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6" t="s">
        <v>310</v>
      </c>
      <c r="AT790" s="226" t="s">
        <v>211</v>
      </c>
      <c r="AU790" s="226" t="s">
        <v>83</v>
      </c>
      <c r="AY790" s="19" t="s">
        <v>209</v>
      </c>
      <c r="BE790" s="227">
        <f>IF(N790="základní",J790,0)</f>
        <v>0</v>
      </c>
      <c r="BF790" s="227">
        <f>IF(N790="snížená",J790,0)</f>
        <v>0</v>
      </c>
      <c r="BG790" s="227">
        <f>IF(N790="zákl. přenesená",J790,0)</f>
        <v>0</v>
      </c>
      <c r="BH790" s="227">
        <f>IF(N790="sníž. přenesená",J790,0)</f>
        <v>0</v>
      </c>
      <c r="BI790" s="227">
        <f>IF(N790="nulová",J790,0)</f>
        <v>0</v>
      </c>
      <c r="BJ790" s="19" t="s">
        <v>81</v>
      </c>
      <c r="BK790" s="227">
        <f>ROUND(I790*H790,2)</f>
        <v>0</v>
      </c>
      <c r="BL790" s="19" t="s">
        <v>310</v>
      </c>
      <c r="BM790" s="226" t="s">
        <v>1193</v>
      </c>
    </row>
    <row r="791" spans="1:47" s="2" customFormat="1" ht="12">
      <c r="A791" s="40"/>
      <c r="B791" s="41"/>
      <c r="C791" s="42"/>
      <c r="D791" s="228" t="s">
        <v>222</v>
      </c>
      <c r="E791" s="42"/>
      <c r="F791" s="229" t="s">
        <v>1194</v>
      </c>
      <c r="G791" s="42"/>
      <c r="H791" s="42"/>
      <c r="I791" s="230"/>
      <c r="J791" s="42"/>
      <c r="K791" s="42"/>
      <c r="L791" s="46"/>
      <c r="M791" s="231"/>
      <c r="N791" s="232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222</v>
      </c>
      <c r="AU791" s="19" t="s">
        <v>83</v>
      </c>
    </row>
    <row r="792" spans="1:51" s="14" customFormat="1" ht="12">
      <c r="A792" s="14"/>
      <c r="B792" s="244"/>
      <c r="C792" s="245"/>
      <c r="D792" s="235" t="s">
        <v>224</v>
      </c>
      <c r="E792" s="246" t="s">
        <v>19</v>
      </c>
      <c r="F792" s="247" t="s">
        <v>1195</v>
      </c>
      <c r="G792" s="245"/>
      <c r="H792" s="248">
        <v>29.2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4" t="s">
        <v>224</v>
      </c>
      <c r="AU792" s="254" t="s">
        <v>83</v>
      </c>
      <c r="AV792" s="14" t="s">
        <v>83</v>
      </c>
      <c r="AW792" s="14" t="s">
        <v>35</v>
      </c>
      <c r="AX792" s="14" t="s">
        <v>74</v>
      </c>
      <c r="AY792" s="254" t="s">
        <v>209</v>
      </c>
    </row>
    <row r="793" spans="1:51" s="15" customFormat="1" ht="12">
      <c r="A793" s="15"/>
      <c r="B793" s="255"/>
      <c r="C793" s="256"/>
      <c r="D793" s="235" t="s">
        <v>224</v>
      </c>
      <c r="E793" s="257" t="s">
        <v>19</v>
      </c>
      <c r="F793" s="258" t="s">
        <v>226</v>
      </c>
      <c r="G793" s="256"/>
      <c r="H793" s="259">
        <v>29.2</v>
      </c>
      <c r="I793" s="260"/>
      <c r="J793" s="256"/>
      <c r="K793" s="256"/>
      <c r="L793" s="261"/>
      <c r="M793" s="262"/>
      <c r="N793" s="263"/>
      <c r="O793" s="263"/>
      <c r="P793" s="263"/>
      <c r="Q793" s="263"/>
      <c r="R793" s="263"/>
      <c r="S793" s="263"/>
      <c r="T793" s="264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5" t="s">
        <v>224</v>
      </c>
      <c r="AU793" s="265" t="s">
        <v>83</v>
      </c>
      <c r="AV793" s="15" t="s">
        <v>215</v>
      </c>
      <c r="AW793" s="15" t="s">
        <v>35</v>
      </c>
      <c r="AX793" s="15" t="s">
        <v>81</v>
      </c>
      <c r="AY793" s="265" t="s">
        <v>209</v>
      </c>
    </row>
    <row r="794" spans="1:65" s="2" customFormat="1" ht="16.5" customHeight="1">
      <c r="A794" s="40"/>
      <c r="B794" s="41"/>
      <c r="C794" s="215" t="s">
        <v>1196</v>
      </c>
      <c r="D794" s="215" t="s">
        <v>211</v>
      </c>
      <c r="E794" s="216" t="s">
        <v>1197</v>
      </c>
      <c r="F794" s="217" t="s">
        <v>1198</v>
      </c>
      <c r="G794" s="218" t="s">
        <v>97</v>
      </c>
      <c r="H794" s="219">
        <v>26.5</v>
      </c>
      <c r="I794" s="220"/>
      <c r="J794" s="221">
        <f>ROUND(I794*H794,2)</f>
        <v>0</v>
      </c>
      <c r="K794" s="217" t="s">
        <v>220</v>
      </c>
      <c r="L794" s="46"/>
      <c r="M794" s="222" t="s">
        <v>19</v>
      </c>
      <c r="N794" s="223" t="s">
        <v>45</v>
      </c>
      <c r="O794" s="86"/>
      <c r="P794" s="224">
        <f>O794*H794</f>
        <v>0</v>
      </c>
      <c r="Q794" s="224">
        <v>1E-05</v>
      </c>
      <c r="R794" s="224">
        <f>Q794*H794</f>
        <v>0.00026500000000000004</v>
      </c>
      <c r="S794" s="224">
        <v>0</v>
      </c>
      <c r="T794" s="225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6" t="s">
        <v>310</v>
      </c>
      <c r="AT794" s="226" t="s">
        <v>211</v>
      </c>
      <c r="AU794" s="226" t="s">
        <v>83</v>
      </c>
      <c r="AY794" s="19" t="s">
        <v>209</v>
      </c>
      <c r="BE794" s="227">
        <f>IF(N794="základní",J794,0)</f>
        <v>0</v>
      </c>
      <c r="BF794" s="227">
        <f>IF(N794="snížená",J794,0)</f>
        <v>0</v>
      </c>
      <c r="BG794" s="227">
        <f>IF(N794="zákl. přenesená",J794,0)</f>
        <v>0</v>
      </c>
      <c r="BH794" s="227">
        <f>IF(N794="sníž. přenesená",J794,0)</f>
        <v>0</v>
      </c>
      <c r="BI794" s="227">
        <f>IF(N794="nulová",J794,0)</f>
        <v>0</v>
      </c>
      <c r="BJ794" s="19" t="s">
        <v>81</v>
      </c>
      <c r="BK794" s="227">
        <f>ROUND(I794*H794,2)</f>
        <v>0</v>
      </c>
      <c r="BL794" s="19" t="s">
        <v>310</v>
      </c>
      <c r="BM794" s="226" t="s">
        <v>1199</v>
      </c>
    </row>
    <row r="795" spans="1:47" s="2" customFormat="1" ht="12">
      <c r="A795" s="40"/>
      <c r="B795" s="41"/>
      <c r="C795" s="42"/>
      <c r="D795" s="228" t="s">
        <v>222</v>
      </c>
      <c r="E795" s="42"/>
      <c r="F795" s="229" t="s">
        <v>1200</v>
      </c>
      <c r="G795" s="42"/>
      <c r="H795" s="42"/>
      <c r="I795" s="230"/>
      <c r="J795" s="42"/>
      <c r="K795" s="42"/>
      <c r="L795" s="46"/>
      <c r="M795" s="231"/>
      <c r="N795" s="232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222</v>
      </c>
      <c r="AU795" s="19" t="s">
        <v>83</v>
      </c>
    </row>
    <row r="796" spans="1:51" s="13" customFormat="1" ht="12">
      <c r="A796" s="13"/>
      <c r="B796" s="233"/>
      <c r="C796" s="234"/>
      <c r="D796" s="235" t="s">
        <v>224</v>
      </c>
      <c r="E796" s="236" t="s">
        <v>19</v>
      </c>
      <c r="F796" s="237" t="s">
        <v>1201</v>
      </c>
      <c r="G796" s="234"/>
      <c r="H796" s="236" t="s">
        <v>19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224</v>
      </c>
      <c r="AU796" s="243" t="s">
        <v>83</v>
      </c>
      <c r="AV796" s="13" t="s">
        <v>81</v>
      </c>
      <c r="AW796" s="13" t="s">
        <v>35</v>
      </c>
      <c r="AX796" s="13" t="s">
        <v>74</v>
      </c>
      <c r="AY796" s="243" t="s">
        <v>209</v>
      </c>
    </row>
    <row r="797" spans="1:51" s="14" customFormat="1" ht="12">
      <c r="A797" s="14"/>
      <c r="B797" s="244"/>
      <c r="C797" s="245"/>
      <c r="D797" s="235" t="s">
        <v>224</v>
      </c>
      <c r="E797" s="246" t="s">
        <v>19</v>
      </c>
      <c r="F797" s="247" t="s">
        <v>310</v>
      </c>
      <c r="G797" s="245"/>
      <c r="H797" s="248">
        <v>16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4" t="s">
        <v>224</v>
      </c>
      <c r="AU797" s="254" t="s">
        <v>83</v>
      </c>
      <c r="AV797" s="14" t="s">
        <v>83</v>
      </c>
      <c r="AW797" s="14" t="s">
        <v>35</v>
      </c>
      <c r="AX797" s="14" t="s">
        <v>74</v>
      </c>
      <c r="AY797" s="254" t="s">
        <v>209</v>
      </c>
    </row>
    <row r="798" spans="1:51" s="13" customFormat="1" ht="12">
      <c r="A798" s="13"/>
      <c r="B798" s="233"/>
      <c r="C798" s="234"/>
      <c r="D798" s="235" t="s">
        <v>224</v>
      </c>
      <c r="E798" s="236" t="s">
        <v>19</v>
      </c>
      <c r="F798" s="237" t="s">
        <v>1202</v>
      </c>
      <c r="G798" s="234"/>
      <c r="H798" s="236" t="s">
        <v>19</v>
      </c>
      <c r="I798" s="238"/>
      <c r="J798" s="234"/>
      <c r="K798" s="234"/>
      <c r="L798" s="239"/>
      <c r="M798" s="240"/>
      <c r="N798" s="241"/>
      <c r="O798" s="241"/>
      <c r="P798" s="241"/>
      <c r="Q798" s="241"/>
      <c r="R798" s="241"/>
      <c r="S798" s="241"/>
      <c r="T798" s="24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3" t="s">
        <v>224</v>
      </c>
      <c r="AU798" s="243" t="s">
        <v>83</v>
      </c>
      <c r="AV798" s="13" t="s">
        <v>81</v>
      </c>
      <c r="AW798" s="13" t="s">
        <v>35</v>
      </c>
      <c r="AX798" s="13" t="s">
        <v>74</v>
      </c>
      <c r="AY798" s="243" t="s">
        <v>209</v>
      </c>
    </row>
    <row r="799" spans="1:51" s="14" customFormat="1" ht="12">
      <c r="A799" s="14"/>
      <c r="B799" s="244"/>
      <c r="C799" s="245"/>
      <c r="D799" s="235" t="s">
        <v>224</v>
      </c>
      <c r="E799" s="246" t="s">
        <v>19</v>
      </c>
      <c r="F799" s="247" t="s">
        <v>1203</v>
      </c>
      <c r="G799" s="245"/>
      <c r="H799" s="248">
        <v>10.5</v>
      </c>
      <c r="I799" s="249"/>
      <c r="J799" s="245"/>
      <c r="K799" s="245"/>
      <c r="L799" s="250"/>
      <c r="M799" s="251"/>
      <c r="N799" s="252"/>
      <c r="O799" s="252"/>
      <c r="P799" s="252"/>
      <c r="Q799" s="252"/>
      <c r="R799" s="252"/>
      <c r="S799" s="252"/>
      <c r="T799" s="253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4" t="s">
        <v>224</v>
      </c>
      <c r="AU799" s="254" t="s">
        <v>83</v>
      </c>
      <c r="AV799" s="14" t="s">
        <v>83</v>
      </c>
      <c r="AW799" s="14" t="s">
        <v>35</v>
      </c>
      <c r="AX799" s="14" t="s">
        <v>74</v>
      </c>
      <c r="AY799" s="254" t="s">
        <v>209</v>
      </c>
    </row>
    <row r="800" spans="1:51" s="16" customFormat="1" ht="12">
      <c r="A800" s="16"/>
      <c r="B800" s="276"/>
      <c r="C800" s="277"/>
      <c r="D800" s="235" t="s">
        <v>224</v>
      </c>
      <c r="E800" s="278" t="s">
        <v>19</v>
      </c>
      <c r="F800" s="279" t="s">
        <v>445</v>
      </c>
      <c r="G800" s="277"/>
      <c r="H800" s="280">
        <v>26.5</v>
      </c>
      <c r="I800" s="281"/>
      <c r="J800" s="277"/>
      <c r="K800" s="277"/>
      <c r="L800" s="282"/>
      <c r="M800" s="283"/>
      <c r="N800" s="284"/>
      <c r="O800" s="284"/>
      <c r="P800" s="284"/>
      <c r="Q800" s="284"/>
      <c r="R800" s="284"/>
      <c r="S800" s="284"/>
      <c r="T800" s="285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T800" s="286" t="s">
        <v>224</v>
      </c>
      <c r="AU800" s="286" t="s">
        <v>83</v>
      </c>
      <c r="AV800" s="16" t="s">
        <v>116</v>
      </c>
      <c r="AW800" s="16" t="s">
        <v>35</v>
      </c>
      <c r="AX800" s="16" t="s">
        <v>74</v>
      </c>
      <c r="AY800" s="286" t="s">
        <v>209</v>
      </c>
    </row>
    <row r="801" spans="1:51" s="15" customFormat="1" ht="12">
      <c r="A801" s="15"/>
      <c r="B801" s="255"/>
      <c r="C801" s="256"/>
      <c r="D801" s="235" t="s">
        <v>224</v>
      </c>
      <c r="E801" s="257" t="s">
        <v>19</v>
      </c>
      <c r="F801" s="258" t="s">
        <v>226</v>
      </c>
      <c r="G801" s="256"/>
      <c r="H801" s="259">
        <v>26.5</v>
      </c>
      <c r="I801" s="260"/>
      <c r="J801" s="256"/>
      <c r="K801" s="256"/>
      <c r="L801" s="261"/>
      <c r="M801" s="262"/>
      <c r="N801" s="263"/>
      <c r="O801" s="263"/>
      <c r="P801" s="263"/>
      <c r="Q801" s="263"/>
      <c r="R801" s="263"/>
      <c r="S801" s="263"/>
      <c r="T801" s="264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5" t="s">
        <v>224</v>
      </c>
      <c r="AU801" s="265" t="s">
        <v>83</v>
      </c>
      <c r="AV801" s="15" t="s">
        <v>215</v>
      </c>
      <c r="AW801" s="15" t="s">
        <v>35</v>
      </c>
      <c r="AX801" s="15" t="s">
        <v>81</v>
      </c>
      <c r="AY801" s="265" t="s">
        <v>209</v>
      </c>
    </row>
    <row r="802" spans="1:65" s="2" customFormat="1" ht="16.5" customHeight="1">
      <c r="A802" s="40"/>
      <c r="B802" s="41"/>
      <c r="C802" s="266" t="s">
        <v>1204</v>
      </c>
      <c r="D802" s="266" t="s">
        <v>375</v>
      </c>
      <c r="E802" s="267" t="s">
        <v>1205</v>
      </c>
      <c r="F802" s="268" t="s">
        <v>1206</v>
      </c>
      <c r="G802" s="269" t="s">
        <v>97</v>
      </c>
      <c r="H802" s="270">
        <v>27.03</v>
      </c>
      <c r="I802" s="271"/>
      <c r="J802" s="272">
        <f>ROUND(I802*H802,2)</f>
        <v>0</v>
      </c>
      <c r="K802" s="268" t="s">
        <v>220</v>
      </c>
      <c r="L802" s="273"/>
      <c r="M802" s="274" t="s">
        <v>19</v>
      </c>
      <c r="N802" s="275" t="s">
        <v>45</v>
      </c>
      <c r="O802" s="86"/>
      <c r="P802" s="224">
        <f>O802*H802</f>
        <v>0</v>
      </c>
      <c r="Q802" s="224">
        <v>0.00028</v>
      </c>
      <c r="R802" s="224">
        <f>Q802*H802</f>
        <v>0.007568399999999999</v>
      </c>
      <c r="S802" s="224">
        <v>0</v>
      </c>
      <c r="T802" s="225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6" t="s">
        <v>378</v>
      </c>
      <c r="AT802" s="226" t="s">
        <v>375</v>
      </c>
      <c r="AU802" s="226" t="s">
        <v>83</v>
      </c>
      <c r="AY802" s="19" t="s">
        <v>209</v>
      </c>
      <c r="BE802" s="227">
        <f>IF(N802="základní",J802,0)</f>
        <v>0</v>
      </c>
      <c r="BF802" s="227">
        <f>IF(N802="snížená",J802,0)</f>
        <v>0</v>
      </c>
      <c r="BG802" s="227">
        <f>IF(N802="zákl. přenesená",J802,0)</f>
        <v>0</v>
      </c>
      <c r="BH802" s="227">
        <f>IF(N802="sníž. přenesená",J802,0)</f>
        <v>0</v>
      </c>
      <c r="BI802" s="227">
        <f>IF(N802="nulová",J802,0)</f>
        <v>0</v>
      </c>
      <c r="BJ802" s="19" t="s">
        <v>81</v>
      </c>
      <c r="BK802" s="227">
        <f>ROUND(I802*H802,2)</f>
        <v>0</v>
      </c>
      <c r="BL802" s="19" t="s">
        <v>310</v>
      </c>
      <c r="BM802" s="226" t="s">
        <v>1207</v>
      </c>
    </row>
    <row r="803" spans="1:51" s="14" customFormat="1" ht="12">
      <c r="A803" s="14"/>
      <c r="B803" s="244"/>
      <c r="C803" s="245"/>
      <c r="D803" s="235" t="s">
        <v>224</v>
      </c>
      <c r="E803" s="245"/>
      <c r="F803" s="247" t="s">
        <v>1208</v>
      </c>
      <c r="G803" s="245"/>
      <c r="H803" s="248">
        <v>27.03</v>
      </c>
      <c r="I803" s="249"/>
      <c r="J803" s="245"/>
      <c r="K803" s="245"/>
      <c r="L803" s="250"/>
      <c r="M803" s="251"/>
      <c r="N803" s="252"/>
      <c r="O803" s="252"/>
      <c r="P803" s="252"/>
      <c r="Q803" s="252"/>
      <c r="R803" s="252"/>
      <c r="S803" s="252"/>
      <c r="T803" s="253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4" t="s">
        <v>224</v>
      </c>
      <c r="AU803" s="254" t="s">
        <v>83</v>
      </c>
      <c r="AV803" s="14" t="s">
        <v>83</v>
      </c>
      <c r="AW803" s="14" t="s">
        <v>4</v>
      </c>
      <c r="AX803" s="14" t="s">
        <v>81</v>
      </c>
      <c r="AY803" s="254" t="s">
        <v>209</v>
      </c>
    </row>
    <row r="804" spans="1:65" s="2" customFormat="1" ht="24.15" customHeight="1">
      <c r="A804" s="40"/>
      <c r="B804" s="41"/>
      <c r="C804" s="215" t="s">
        <v>1209</v>
      </c>
      <c r="D804" s="215" t="s">
        <v>211</v>
      </c>
      <c r="E804" s="216" t="s">
        <v>1210</v>
      </c>
      <c r="F804" s="217" t="s">
        <v>1211</v>
      </c>
      <c r="G804" s="218" t="s">
        <v>97</v>
      </c>
      <c r="H804" s="219">
        <v>9.4</v>
      </c>
      <c r="I804" s="220"/>
      <c r="J804" s="221">
        <f>ROUND(I804*H804,2)</f>
        <v>0</v>
      </c>
      <c r="K804" s="217" t="s">
        <v>220</v>
      </c>
      <c r="L804" s="46"/>
      <c r="M804" s="222" t="s">
        <v>19</v>
      </c>
      <c r="N804" s="223" t="s">
        <v>45</v>
      </c>
      <c r="O804" s="86"/>
      <c r="P804" s="224">
        <f>O804*H804</f>
        <v>0</v>
      </c>
      <c r="Q804" s="224">
        <v>0</v>
      </c>
      <c r="R804" s="224">
        <f>Q804*H804</f>
        <v>0</v>
      </c>
      <c r="S804" s="224">
        <v>0</v>
      </c>
      <c r="T804" s="225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6" t="s">
        <v>310</v>
      </c>
      <c r="AT804" s="226" t="s">
        <v>211</v>
      </c>
      <c r="AU804" s="226" t="s">
        <v>83</v>
      </c>
      <c r="AY804" s="19" t="s">
        <v>209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19" t="s">
        <v>81</v>
      </c>
      <c r="BK804" s="227">
        <f>ROUND(I804*H804,2)</f>
        <v>0</v>
      </c>
      <c r="BL804" s="19" t="s">
        <v>310</v>
      </c>
      <c r="BM804" s="226" t="s">
        <v>1212</v>
      </c>
    </row>
    <row r="805" spans="1:47" s="2" customFormat="1" ht="12">
      <c r="A805" s="40"/>
      <c r="B805" s="41"/>
      <c r="C805" s="42"/>
      <c r="D805" s="228" t="s">
        <v>222</v>
      </c>
      <c r="E805" s="42"/>
      <c r="F805" s="229" t="s">
        <v>1213</v>
      </c>
      <c r="G805" s="42"/>
      <c r="H805" s="42"/>
      <c r="I805" s="230"/>
      <c r="J805" s="42"/>
      <c r="K805" s="42"/>
      <c r="L805" s="46"/>
      <c r="M805" s="231"/>
      <c r="N805" s="232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222</v>
      </c>
      <c r="AU805" s="19" t="s">
        <v>83</v>
      </c>
    </row>
    <row r="806" spans="1:51" s="14" customFormat="1" ht="12">
      <c r="A806" s="14"/>
      <c r="B806" s="244"/>
      <c r="C806" s="245"/>
      <c r="D806" s="235" t="s">
        <v>224</v>
      </c>
      <c r="E806" s="246" t="s">
        <v>19</v>
      </c>
      <c r="F806" s="247" t="s">
        <v>134</v>
      </c>
      <c r="G806" s="245"/>
      <c r="H806" s="248">
        <v>9.4</v>
      </c>
      <c r="I806" s="249"/>
      <c r="J806" s="245"/>
      <c r="K806" s="245"/>
      <c r="L806" s="250"/>
      <c r="M806" s="251"/>
      <c r="N806" s="252"/>
      <c r="O806" s="252"/>
      <c r="P806" s="252"/>
      <c r="Q806" s="252"/>
      <c r="R806" s="252"/>
      <c r="S806" s="252"/>
      <c r="T806" s="25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4" t="s">
        <v>224</v>
      </c>
      <c r="AU806" s="254" t="s">
        <v>83</v>
      </c>
      <c r="AV806" s="14" t="s">
        <v>83</v>
      </c>
      <c r="AW806" s="14" t="s">
        <v>35</v>
      </c>
      <c r="AX806" s="14" t="s">
        <v>74</v>
      </c>
      <c r="AY806" s="254" t="s">
        <v>209</v>
      </c>
    </row>
    <row r="807" spans="1:51" s="15" customFormat="1" ht="12">
      <c r="A807" s="15"/>
      <c r="B807" s="255"/>
      <c r="C807" s="256"/>
      <c r="D807" s="235" t="s">
        <v>224</v>
      </c>
      <c r="E807" s="257" t="s">
        <v>19</v>
      </c>
      <c r="F807" s="258" t="s">
        <v>226</v>
      </c>
      <c r="G807" s="256"/>
      <c r="H807" s="259">
        <v>9.4</v>
      </c>
      <c r="I807" s="260"/>
      <c r="J807" s="256"/>
      <c r="K807" s="256"/>
      <c r="L807" s="261"/>
      <c r="M807" s="262"/>
      <c r="N807" s="263"/>
      <c r="O807" s="263"/>
      <c r="P807" s="263"/>
      <c r="Q807" s="263"/>
      <c r="R807" s="263"/>
      <c r="S807" s="263"/>
      <c r="T807" s="264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5" t="s">
        <v>224</v>
      </c>
      <c r="AU807" s="265" t="s">
        <v>83</v>
      </c>
      <c r="AV807" s="15" t="s">
        <v>215</v>
      </c>
      <c r="AW807" s="15" t="s">
        <v>35</v>
      </c>
      <c r="AX807" s="15" t="s">
        <v>81</v>
      </c>
      <c r="AY807" s="265" t="s">
        <v>209</v>
      </c>
    </row>
    <row r="808" spans="1:65" s="2" customFormat="1" ht="21.75" customHeight="1">
      <c r="A808" s="40"/>
      <c r="B808" s="41"/>
      <c r="C808" s="266" t="s">
        <v>1214</v>
      </c>
      <c r="D808" s="266" t="s">
        <v>375</v>
      </c>
      <c r="E808" s="267" t="s">
        <v>1215</v>
      </c>
      <c r="F808" s="268" t="s">
        <v>1216</v>
      </c>
      <c r="G808" s="269" t="s">
        <v>97</v>
      </c>
      <c r="H808" s="270">
        <v>9.588</v>
      </c>
      <c r="I808" s="271"/>
      <c r="J808" s="272">
        <f>ROUND(I808*H808,2)</f>
        <v>0</v>
      </c>
      <c r="K808" s="268" t="s">
        <v>220</v>
      </c>
      <c r="L808" s="273"/>
      <c r="M808" s="274" t="s">
        <v>19</v>
      </c>
      <c r="N808" s="275" t="s">
        <v>45</v>
      </c>
      <c r="O808" s="86"/>
      <c r="P808" s="224">
        <f>O808*H808</f>
        <v>0</v>
      </c>
      <c r="Q808" s="224">
        <v>0.00035</v>
      </c>
      <c r="R808" s="224">
        <f>Q808*H808</f>
        <v>0.0033557999999999995</v>
      </c>
      <c r="S808" s="224">
        <v>0</v>
      </c>
      <c r="T808" s="225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26" t="s">
        <v>378</v>
      </c>
      <c r="AT808" s="226" t="s">
        <v>375</v>
      </c>
      <c r="AU808" s="226" t="s">
        <v>83</v>
      </c>
      <c r="AY808" s="19" t="s">
        <v>209</v>
      </c>
      <c r="BE808" s="227">
        <f>IF(N808="základní",J808,0)</f>
        <v>0</v>
      </c>
      <c r="BF808" s="227">
        <f>IF(N808="snížená",J808,0)</f>
        <v>0</v>
      </c>
      <c r="BG808" s="227">
        <f>IF(N808="zákl. přenesená",J808,0)</f>
        <v>0</v>
      </c>
      <c r="BH808" s="227">
        <f>IF(N808="sníž. přenesená",J808,0)</f>
        <v>0</v>
      </c>
      <c r="BI808" s="227">
        <f>IF(N808="nulová",J808,0)</f>
        <v>0</v>
      </c>
      <c r="BJ808" s="19" t="s">
        <v>81</v>
      </c>
      <c r="BK808" s="227">
        <f>ROUND(I808*H808,2)</f>
        <v>0</v>
      </c>
      <c r="BL808" s="19" t="s">
        <v>310</v>
      </c>
      <c r="BM808" s="226" t="s">
        <v>1217</v>
      </c>
    </row>
    <row r="809" spans="1:51" s="14" customFormat="1" ht="12">
      <c r="A809" s="14"/>
      <c r="B809" s="244"/>
      <c r="C809" s="245"/>
      <c r="D809" s="235" t="s">
        <v>224</v>
      </c>
      <c r="E809" s="245"/>
      <c r="F809" s="247" t="s">
        <v>1218</v>
      </c>
      <c r="G809" s="245"/>
      <c r="H809" s="248">
        <v>9.588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4" t="s">
        <v>224</v>
      </c>
      <c r="AU809" s="254" t="s">
        <v>83</v>
      </c>
      <c r="AV809" s="14" t="s">
        <v>83</v>
      </c>
      <c r="AW809" s="14" t="s">
        <v>4</v>
      </c>
      <c r="AX809" s="14" t="s">
        <v>81</v>
      </c>
      <c r="AY809" s="254" t="s">
        <v>209</v>
      </c>
    </row>
    <row r="810" spans="1:65" s="2" customFormat="1" ht="24.15" customHeight="1">
      <c r="A810" s="40"/>
      <c r="B810" s="41"/>
      <c r="C810" s="215" t="s">
        <v>1219</v>
      </c>
      <c r="D810" s="215" t="s">
        <v>211</v>
      </c>
      <c r="E810" s="216" t="s">
        <v>1220</v>
      </c>
      <c r="F810" s="217" t="s">
        <v>1221</v>
      </c>
      <c r="G810" s="218" t="s">
        <v>102</v>
      </c>
      <c r="H810" s="219">
        <v>19.887</v>
      </c>
      <c r="I810" s="220"/>
      <c r="J810" s="221">
        <f>ROUND(I810*H810,2)</f>
        <v>0</v>
      </c>
      <c r="K810" s="217" t="s">
        <v>220</v>
      </c>
      <c r="L810" s="46"/>
      <c r="M810" s="222" t="s">
        <v>19</v>
      </c>
      <c r="N810" s="223" t="s">
        <v>45</v>
      </c>
      <c r="O810" s="86"/>
      <c r="P810" s="224">
        <f>O810*H810</f>
        <v>0</v>
      </c>
      <c r="Q810" s="224">
        <v>0</v>
      </c>
      <c r="R810" s="224">
        <f>Q810*H810</f>
        <v>0</v>
      </c>
      <c r="S810" s="224">
        <v>0</v>
      </c>
      <c r="T810" s="225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6" t="s">
        <v>310</v>
      </c>
      <c r="AT810" s="226" t="s">
        <v>211</v>
      </c>
      <c r="AU810" s="226" t="s">
        <v>83</v>
      </c>
      <c r="AY810" s="19" t="s">
        <v>209</v>
      </c>
      <c r="BE810" s="227">
        <f>IF(N810="základní",J810,0)</f>
        <v>0</v>
      </c>
      <c r="BF810" s="227">
        <f>IF(N810="snížená",J810,0)</f>
        <v>0</v>
      </c>
      <c r="BG810" s="227">
        <f>IF(N810="zákl. přenesená",J810,0)</f>
        <v>0</v>
      </c>
      <c r="BH810" s="227">
        <f>IF(N810="sníž. přenesená",J810,0)</f>
        <v>0</v>
      </c>
      <c r="BI810" s="227">
        <f>IF(N810="nulová",J810,0)</f>
        <v>0</v>
      </c>
      <c r="BJ810" s="19" t="s">
        <v>81</v>
      </c>
      <c r="BK810" s="227">
        <f>ROUND(I810*H810,2)</f>
        <v>0</v>
      </c>
      <c r="BL810" s="19" t="s">
        <v>310</v>
      </c>
      <c r="BM810" s="226" t="s">
        <v>1222</v>
      </c>
    </row>
    <row r="811" spans="1:47" s="2" customFormat="1" ht="12">
      <c r="A811" s="40"/>
      <c r="B811" s="41"/>
      <c r="C811" s="42"/>
      <c r="D811" s="228" t="s">
        <v>222</v>
      </c>
      <c r="E811" s="42"/>
      <c r="F811" s="229" t="s">
        <v>1223</v>
      </c>
      <c r="G811" s="42"/>
      <c r="H811" s="42"/>
      <c r="I811" s="230"/>
      <c r="J811" s="42"/>
      <c r="K811" s="42"/>
      <c r="L811" s="46"/>
      <c r="M811" s="231"/>
      <c r="N811" s="232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222</v>
      </c>
      <c r="AU811" s="19" t="s">
        <v>83</v>
      </c>
    </row>
    <row r="812" spans="1:51" s="14" customFormat="1" ht="12">
      <c r="A812" s="14"/>
      <c r="B812" s="244"/>
      <c r="C812" s="245"/>
      <c r="D812" s="235" t="s">
        <v>224</v>
      </c>
      <c r="E812" s="246" t="s">
        <v>19</v>
      </c>
      <c r="F812" s="247" t="s">
        <v>142</v>
      </c>
      <c r="G812" s="245"/>
      <c r="H812" s="248">
        <v>6.687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4" t="s">
        <v>224</v>
      </c>
      <c r="AU812" s="254" t="s">
        <v>83</v>
      </c>
      <c r="AV812" s="14" t="s">
        <v>83</v>
      </c>
      <c r="AW812" s="14" t="s">
        <v>35</v>
      </c>
      <c r="AX812" s="14" t="s">
        <v>74</v>
      </c>
      <c r="AY812" s="254" t="s">
        <v>209</v>
      </c>
    </row>
    <row r="813" spans="1:51" s="14" customFormat="1" ht="12">
      <c r="A813" s="14"/>
      <c r="B813" s="244"/>
      <c r="C813" s="245"/>
      <c r="D813" s="235" t="s">
        <v>224</v>
      </c>
      <c r="E813" s="246" t="s">
        <v>19</v>
      </c>
      <c r="F813" s="247" t="s">
        <v>139</v>
      </c>
      <c r="G813" s="245"/>
      <c r="H813" s="248">
        <v>13.2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4" t="s">
        <v>224</v>
      </c>
      <c r="AU813" s="254" t="s">
        <v>83</v>
      </c>
      <c r="AV813" s="14" t="s">
        <v>83</v>
      </c>
      <c r="AW813" s="14" t="s">
        <v>35</v>
      </c>
      <c r="AX813" s="14" t="s">
        <v>74</v>
      </c>
      <c r="AY813" s="254" t="s">
        <v>209</v>
      </c>
    </row>
    <row r="814" spans="1:51" s="15" customFormat="1" ht="12">
      <c r="A814" s="15"/>
      <c r="B814" s="255"/>
      <c r="C814" s="256"/>
      <c r="D814" s="235" t="s">
        <v>224</v>
      </c>
      <c r="E814" s="257" t="s">
        <v>19</v>
      </c>
      <c r="F814" s="258" t="s">
        <v>226</v>
      </c>
      <c r="G814" s="256"/>
      <c r="H814" s="259">
        <v>19.887</v>
      </c>
      <c r="I814" s="260"/>
      <c r="J814" s="256"/>
      <c r="K814" s="256"/>
      <c r="L814" s="261"/>
      <c r="M814" s="262"/>
      <c r="N814" s="263"/>
      <c r="O814" s="263"/>
      <c r="P814" s="263"/>
      <c r="Q814" s="263"/>
      <c r="R814" s="263"/>
      <c r="S814" s="263"/>
      <c r="T814" s="264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5" t="s">
        <v>224</v>
      </c>
      <c r="AU814" s="265" t="s">
        <v>83</v>
      </c>
      <c r="AV814" s="15" t="s">
        <v>215</v>
      </c>
      <c r="AW814" s="15" t="s">
        <v>35</v>
      </c>
      <c r="AX814" s="15" t="s">
        <v>81</v>
      </c>
      <c r="AY814" s="265" t="s">
        <v>209</v>
      </c>
    </row>
    <row r="815" spans="1:65" s="2" customFormat="1" ht="44.25" customHeight="1">
      <c r="A815" s="40"/>
      <c r="B815" s="41"/>
      <c r="C815" s="215" t="s">
        <v>1224</v>
      </c>
      <c r="D815" s="215" t="s">
        <v>211</v>
      </c>
      <c r="E815" s="216" t="s">
        <v>1225</v>
      </c>
      <c r="F815" s="217" t="s">
        <v>1226</v>
      </c>
      <c r="G815" s="218" t="s">
        <v>343</v>
      </c>
      <c r="H815" s="219">
        <v>0.203</v>
      </c>
      <c r="I815" s="220"/>
      <c r="J815" s="221">
        <f>ROUND(I815*H815,2)</f>
        <v>0</v>
      </c>
      <c r="K815" s="217" t="s">
        <v>220</v>
      </c>
      <c r="L815" s="46"/>
      <c r="M815" s="222" t="s">
        <v>19</v>
      </c>
      <c r="N815" s="223" t="s">
        <v>45</v>
      </c>
      <c r="O815" s="86"/>
      <c r="P815" s="224">
        <f>O815*H815</f>
        <v>0</v>
      </c>
      <c r="Q815" s="224">
        <v>0</v>
      </c>
      <c r="R815" s="224">
        <f>Q815*H815</f>
        <v>0</v>
      </c>
      <c r="S815" s="224">
        <v>0</v>
      </c>
      <c r="T815" s="225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6" t="s">
        <v>310</v>
      </c>
      <c r="AT815" s="226" t="s">
        <v>211</v>
      </c>
      <c r="AU815" s="226" t="s">
        <v>83</v>
      </c>
      <c r="AY815" s="19" t="s">
        <v>209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19" t="s">
        <v>81</v>
      </c>
      <c r="BK815" s="227">
        <f>ROUND(I815*H815,2)</f>
        <v>0</v>
      </c>
      <c r="BL815" s="19" t="s">
        <v>310</v>
      </c>
      <c r="BM815" s="226" t="s">
        <v>1227</v>
      </c>
    </row>
    <row r="816" spans="1:47" s="2" customFormat="1" ht="12">
      <c r="A816" s="40"/>
      <c r="B816" s="41"/>
      <c r="C816" s="42"/>
      <c r="D816" s="228" t="s">
        <v>222</v>
      </c>
      <c r="E816" s="42"/>
      <c r="F816" s="229" t="s">
        <v>1228</v>
      </c>
      <c r="G816" s="42"/>
      <c r="H816" s="42"/>
      <c r="I816" s="230"/>
      <c r="J816" s="42"/>
      <c r="K816" s="42"/>
      <c r="L816" s="46"/>
      <c r="M816" s="231"/>
      <c r="N816" s="232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222</v>
      </c>
      <c r="AU816" s="19" t="s">
        <v>83</v>
      </c>
    </row>
    <row r="817" spans="1:63" s="12" customFormat="1" ht="22.8" customHeight="1">
      <c r="A817" s="12"/>
      <c r="B817" s="199"/>
      <c r="C817" s="200"/>
      <c r="D817" s="201" t="s">
        <v>73</v>
      </c>
      <c r="E817" s="213" t="s">
        <v>1229</v>
      </c>
      <c r="F817" s="213" t="s">
        <v>1230</v>
      </c>
      <c r="G817" s="200"/>
      <c r="H817" s="200"/>
      <c r="I817" s="203"/>
      <c r="J817" s="214">
        <f>BK817</f>
        <v>0</v>
      </c>
      <c r="K817" s="200"/>
      <c r="L817" s="205"/>
      <c r="M817" s="206"/>
      <c r="N817" s="207"/>
      <c r="O817" s="207"/>
      <c r="P817" s="208">
        <f>SUM(P818:P856)</f>
        <v>0</v>
      </c>
      <c r="Q817" s="207"/>
      <c r="R817" s="208">
        <f>SUM(R818:R856)</f>
        <v>0.09841172</v>
      </c>
      <c r="S817" s="207"/>
      <c r="T817" s="209">
        <f>SUM(T818:T856)</f>
        <v>0</v>
      </c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R817" s="210" t="s">
        <v>83</v>
      </c>
      <c r="AT817" s="211" t="s">
        <v>73</v>
      </c>
      <c r="AU817" s="211" t="s">
        <v>81</v>
      </c>
      <c r="AY817" s="210" t="s">
        <v>209</v>
      </c>
      <c r="BK817" s="212">
        <f>SUM(BK818:BK856)</f>
        <v>0</v>
      </c>
    </row>
    <row r="818" spans="1:65" s="2" customFormat="1" ht="24.15" customHeight="1">
      <c r="A818" s="40"/>
      <c r="B818" s="41"/>
      <c r="C818" s="215" t="s">
        <v>1231</v>
      </c>
      <c r="D818" s="215" t="s">
        <v>211</v>
      </c>
      <c r="E818" s="216" t="s">
        <v>1232</v>
      </c>
      <c r="F818" s="217" t="s">
        <v>1233</v>
      </c>
      <c r="G818" s="218" t="s">
        <v>102</v>
      </c>
      <c r="H818" s="219">
        <v>2.828</v>
      </c>
      <c r="I818" s="220"/>
      <c r="J818" s="221">
        <f>ROUND(I818*H818,2)</f>
        <v>0</v>
      </c>
      <c r="K818" s="217" t="s">
        <v>220</v>
      </c>
      <c r="L818" s="46"/>
      <c r="M818" s="222" t="s">
        <v>19</v>
      </c>
      <c r="N818" s="223" t="s">
        <v>45</v>
      </c>
      <c r="O818" s="86"/>
      <c r="P818" s="224">
        <f>O818*H818</f>
        <v>0</v>
      </c>
      <c r="Q818" s="224">
        <v>0</v>
      </c>
      <c r="R818" s="224">
        <f>Q818*H818</f>
        <v>0</v>
      </c>
      <c r="S818" s="224">
        <v>0</v>
      </c>
      <c r="T818" s="225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6" t="s">
        <v>310</v>
      </c>
      <c r="AT818" s="226" t="s">
        <v>211</v>
      </c>
      <c r="AU818" s="226" t="s">
        <v>83</v>
      </c>
      <c r="AY818" s="19" t="s">
        <v>209</v>
      </c>
      <c r="BE818" s="227">
        <f>IF(N818="základní",J818,0)</f>
        <v>0</v>
      </c>
      <c r="BF818" s="227">
        <f>IF(N818="snížená",J818,0)</f>
        <v>0</v>
      </c>
      <c r="BG818" s="227">
        <f>IF(N818="zákl. přenesená",J818,0)</f>
        <v>0</v>
      </c>
      <c r="BH818" s="227">
        <f>IF(N818="sníž. přenesená",J818,0)</f>
        <v>0</v>
      </c>
      <c r="BI818" s="227">
        <f>IF(N818="nulová",J818,0)</f>
        <v>0</v>
      </c>
      <c r="BJ818" s="19" t="s">
        <v>81</v>
      </c>
      <c r="BK818" s="227">
        <f>ROUND(I818*H818,2)</f>
        <v>0</v>
      </c>
      <c r="BL818" s="19" t="s">
        <v>310</v>
      </c>
      <c r="BM818" s="226" t="s">
        <v>1234</v>
      </c>
    </row>
    <row r="819" spans="1:47" s="2" customFormat="1" ht="12">
      <c r="A819" s="40"/>
      <c r="B819" s="41"/>
      <c r="C819" s="42"/>
      <c r="D819" s="228" t="s">
        <v>222</v>
      </c>
      <c r="E819" s="42"/>
      <c r="F819" s="229" t="s">
        <v>1235</v>
      </c>
      <c r="G819" s="42"/>
      <c r="H819" s="42"/>
      <c r="I819" s="230"/>
      <c r="J819" s="42"/>
      <c r="K819" s="42"/>
      <c r="L819" s="46"/>
      <c r="M819" s="231"/>
      <c r="N819" s="232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222</v>
      </c>
      <c r="AU819" s="19" t="s">
        <v>83</v>
      </c>
    </row>
    <row r="820" spans="1:51" s="14" customFormat="1" ht="12">
      <c r="A820" s="14"/>
      <c r="B820" s="244"/>
      <c r="C820" s="245"/>
      <c r="D820" s="235" t="s">
        <v>224</v>
      </c>
      <c r="E820" s="246" t="s">
        <v>19</v>
      </c>
      <c r="F820" s="247" t="s">
        <v>145</v>
      </c>
      <c r="G820" s="245"/>
      <c r="H820" s="248">
        <v>2.828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4" t="s">
        <v>224</v>
      </c>
      <c r="AU820" s="254" t="s">
        <v>83</v>
      </c>
      <c r="AV820" s="14" t="s">
        <v>83</v>
      </c>
      <c r="AW820" s="14" t="s">
        <v>35</v>
      </c>
      <c r="AX820" s="14" t="s">
        <v>74</v>
      </c>
      <c r="AY820" s="254" t="s">
        <v>209</v>
      </c>
    </row>
    <row r="821" spans="1:51" s="15" customFormat="1" ht="12">
      <c r="A821" s="15"/>
      <c r="B821" s="255"/>
      <c r="C821" s="256"/>
      <c r="D821" s="235" t="s">
        <v>224</v>
      </c>
      <c r="E821" s="257" t="s">
        <v>19</v>
      </c>
      <c r="F821" s="258" t="s">
        <v>226</v>
      </c>
      <c r="G821" s="256"/>
      <c r="H821" s="259">
        <v>2.828</v>
      </c>
      <c r="I821" s="260"/>
      <c r="J821" s="256"/>
      <c r="K821" s="256"/>
      <c r="L821" s="261"/>
      <c r="M821" s="262"/>
      <c r="N821" s="263"/>
      <c r="O821" s="263"/>
      <c r="P821" s="263"/>
      <c r="Q821" s="263"/>
      <c r="R821" s="263"/>
      <c r="S821" s="263"/>
      <c r="T821" s="264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65" t="s">
        <v>224</v>
      </c>
      <c r="AU821" s="265" t="s">
        <v>83</v>
      </c>
      <c r="AV821" s="15" t="s">
        <v>215</v>
      </c>
      <c r="AW821" s="15" t="s">
        <v>35</v>
      </c>
      <c r="AX821" s="15" t="s">
        <v>81</v>
      </c>
      <c r="AY821" s="265" t="s">
        <v>209</v>
      </c>
    </row>
    <row r="822" spans="1:65" s="2" customFormat="1" ht="24.15" customHeight="1">
      <c r="A822" s="40"/>
      <c r="B822" s="41"/>
      <c r="C822" s="215" t="s">
        <v>1236</v>
      </c>
      <c r="D822" s="215" t="s">
        <v>211</v>
      </c>
      <c r="E822" s="216" t="s">
        <v>1237</v>
      </c>
      <c r="F822" s="217" t="s">
        <v>1238</v>
      </c>
      <c r="G822" s="218" t="s">
        <v>102</v>
      </c>
      <c r="H822" s="219">
        <v>2.828</v>
      </c>
      <c r="I822" s="220"/>
      <c r="J822" s="221">
        <f>ROUND(I822*H822,2)</f>
        <v>0</v>
      </c>
      <c r="K822" s="217" t="s">
        <v>220</v>
      </c>
      <c r="L822" s="46"/>
      <c r="M822" s="222" t="s">
        <v>19</v>
      </c>
      <c r="N822" s="223" t="s">
        <v>45</v>
      </c>
      <c r="O822" s="86"/>
      <c r="P822" s="224">
        <f>O822*H822</f>
        <v>0</v>
      </c>
      <c r="Q822" s="224">
        <v>0.0003</v>
      </c>
      <c r="R822" s="224">
        <f>Q822*H822</f>
        <v>0.0008483999999999999</v>
      </c>
      <c r="S822" s="224">
        <v>0</v>
      </c>
      <c r="T822" s="225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6" t="s">
        <v>310</v>
      </c>
      <c r="AT822" s="226" t="s">
        <v>211</v>
      </c>
      <c r="AU822" s="226" t="s">
        <v>83</v>
      </c>
      <c r="AY822" s="19" t="s">
        <v>209</v>
      </c>
      <c r="BE822" s="227">
        <f>IF(N822="základní",J822,0)</f>
        <v>0</v>
      </c>
      <c r="BF822" s="227">
        <f>IF(N822="snížená",J822,0)</f>
        <v>0</v>
      </c>
      <c r="BG822" s="227">
        <f>IF(N822="zákl. přenesená",J822,0)</f>
        <v>0</v>
      </c>
      <c r="BH822" s="227">
        <f>IF(N822="sníž. přenesená",J822,0)</f>
        <v>0</v>
      </c>
      <c r="BI822" s="227">
        <f>IF(N822="nulová",J822,0)</f>
        <v>0</v>
      </c>
      <c r="BJ822" s="19" t="s">
        <v>81</v>
      </c>
      <c r="BK822" s="227">
        <f>ROUND(I822*H822,2)</f>
        <v>0</v>
      </c>
      <c r="BL822" s="19" t="s">
        <v>310</v>
      </c>
      <c r="BM822" s="226" t="s">
        <v>1239</v>
      </c>
    </row>
    <row r="823" spans="1:47" s="2" customFormat="1" ht="12">
      <c r="A823" s="40"/>
      <c r="B823" s="41"/>
      <c r="C823" s="42"/>
      <c r="D823" s="228" t="s">
        <v>222</v>
      </c>
      <c r="E823" s="42"/>
      <c r="F823" s="229" t="s">
        <v>1240</v>
      </c>
      <c r="G823" s="42"/>
      <c r="H823" s="42"/>
      <c r="I823" s="230"/>
      <c r="J823" s="42"/>
      <c r="K823" s="42"/>
      <c r="L823" s="46"/>
      <c r="M823" s="231"/>
      <c r="N823" s="232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222</v>
      </c>
      <c r="AU823" s="19" t="s">
        <v>83</v>
      </c>
    </row>
    <row r="824" spans="1:51" s="14" customFormat="1" ht="12">
      <c r="A824" s="14"/>
      <c r="B824" s="244"/>
      <c r="C824" s="245"/>
      <c r="D824" s="235" t="s">
        <v>224</v>
      </c>
      <c r="E824" s="246" t="s">
        <v>19</v>
      </c>
      <c r="F824" s="247" t="s">
        <v>145</v>
      </c>
      <c r="G824" s="245"/>
      <c r="H824" s="248">
        <v>2.828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4" t="s">
        <v>224</v>
      </c>
      <c r="AU824" s="254" t="s">
        <v>83</v>
      </c>
      <c r="AV824" s="14" t="s">
        <v>83</v>
      </c>
      <c r="AW824" s="14" t="s">
        <v>35</v>
      </c>
      <c r="AX824" s="14" t="s">
        <v>74</v>
      </c>
      <c r="AY824" s="254" t="s">
        <v>209</v>
      </c>
    </row>
    <row r="825" spans="1:51" s="15" customFormat="1" ht="12">
      <c r="A825" s="15"/>
      <c r="B825" s="255"/>
      <c r="C825" s="256"/>
      <c r="D825" s="235" t="s">
        <v>224</v>
      </c>
      <c r="E825" s="257" t="s">
        <v>19</v>
      </c>
      <c r="F825" s="258" t="s">
        <v>226</v>
      </c>
      <c r="G825" s="256"/>
      <c r="H825" s="259">
        <v>2.828</v>
      </c>
      <c r="I825" s="260"/>
      <c r="J825" s="256"/>
      <c r="K825" s="256"/>
      <c r="L825" s="261"/>
      <c r="M825" s="262"/>
      <c r="N825" s="263"/>
      <c r="O825" s="263"/>
      <c r="P825" s="263"/>
      <c r="Q825" s="263"/>
      <c r="R825" s="263"/>
      <c r="S825" s="263"/>
      <c r="T825" s="264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5" t="s">
        <v>224</v>
      </c>
      <c r="AU825" s="265" t="s">
        <v>83</v>
      </c>
      <c r="AV825" s="15" t="s">
        <v>215</v>
      </c>
      <c r="AW825" s="15" t="s">
        <v>35</v>
      </c>
      <c r="AX825" s="15" t="s">
        <v>81</v>
      </c>
      <c r="AY825" s="265" t="s">
        <v>209</v>
      </c>
    </row>
    <row r="826" spans="1:65" s="2" customFormat="1" ht="37.8" customHeight="1">
      <c r="A826" s="40"/>
      <c r="B826" s="41"/>
      <c r="C826" s="215" t="s">
        <v>1241</v>
      </c>
      <c r="D826" s="215" t="s">
        <v>211</v>
      </c>
      <c r="E826" s="216" t="s">
        <v>1242</v>
      </c>
      <c r="F826" s="217" t="s">
        <v>1243</v>
      </c>
      <c r="G826" s="218" t="s">
        <v>102</v>
      </c>
      <c r="H826" s="219">
        <v>2.828</v>
      </c>
      <c r="I826" s="220"/>
      <c r="J826" s="221">
        <f>ROUND(I826*H826,2)</f>
        <v>0</v>
      </c>
      <c r="K826" s="217" t="s">
        <v>220</v>
      </c>
      <c r="L826" s="46"/>
      <c r="M826" s="222" t="s">
        <v>19</v>
      </c>
      <c r="N826" s="223" t="s">
        <v>45</v>
      </c>
      <c r="O826" s="86"/>
      <c r="P826" s="224">
        <f>O826*H826</f>
        <v>0</v>
      </c>
      <c r="Q826" s="224">
        <v>0.0053</v>
      </c>
      <c r="R826" s="224">
        <f>Q826*H826</f>
        <v>0.014988399999999999</v>
      </c>
      <c r="S826" s="224">
        <v>0</v>
      </c>
      <c r="T826" s="225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6" t="s">
        <v>310</v>
      </c>
      <c r="AT826" s="226" t="s">
        <v>211</v>
      </c>
      <c r="AU826" s="226" t="s">
        <v>83</v>
      </c>
      <c r="AY826" s="19" t="s">
        <v>209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19" t="s">
        <v>81</v>
      </c>
      <c r="BK826" s="227">
        <f>ROUND(I826*H826,2)</f>
        <v>0</v>
      </c>
      <c r="BL826" s="19" t="s">
        <v>310</v>
      </c>
      <c r="BM826" s="226" t="s">
        <v>1244</v>
      </c>
    </row>
    <row r="827" spans="1:47" s="2" customFormat="1" ht="12">
      <c r="A827" s="40"/>
      <c r="B827" s="41"/>
      <c r="C827" s="42"/>
      <c r="D827" s="228" t="s">
        <v>222</v>
      </c>
      <c r="E827" s="42"/>
      <c r="F827" s="229" t="s">
        <v>1245</v>
      </c>
      <c r="G827" s="42"/>
      <c r="H827" s="42"/>
      <c r="I827" s="230"/>
      <c r="J827" s="42"/>
      <c r="K827" s="42"/>
      <c r="L827" s="46"/>
      <c r="M827" s="231"/>
      <c r="N827" s="232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222</v>
      </c>
      <c r="AU827" s="19" t="s">
        <v>83</v>
      </c>
    </row>
    <row r="828" spans="1:51" s="14" customFormat="1" ht="12">
      <c r="A828" s="14"/>
      <c r="B828" s="244"/>
      <c r="C828" s="245"/>
      <c r="D828" s="235" t="s">
        <v>224</v>
      </c>
      <c r="E828" s="246" t="s">
        <v>19</v>
      </c>
      <c r="F828" s="247" t="s">
        <v>1246</v>
      </c>
      <c r="G828" s="245"/>
      <c r="H828" s="248">
        <v>2.828</v>
      </c>
      <c r="I828" s="249"/>
      <c r="J828" s="245"/>
      <c r="K828" s="245"/>
      <c r="L828" s="250"/>
      <c r="M828" s="251"/>
      <c r="N828" s="252"/>
      <c r="O828" s="252"/>
      <c r="P828" s="252"/>
      <c r="Q828" s="252"/>
      <c r="R828" s="252"/>
      <c r="S828" s="252"/>
      <c r="T828" s="25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4" t="s">
        <v>224</v>
      </c>
      <c r="AU828" s="254" t="s">
        <v>83</v>
      </c>
      <c r="AV828" s="14" t="s">
        <v>83</v>
      </c>
      <c r="AW828" s="14" t="s">
        <v>35</v>
      </c>
      <c r="AX828" s="14" t="s">
        <v>74</v>
      </c>
      <c r="AY828" s="254" t="s">
        <v>209</v>
      </c>
    </row>
    <row r="829" spans="1:51" s="15" customFormat="1" ht="12">
      <c r="A829" s="15"/>
      <c r="B829" s="255"/>
      <c r="C829" s="256"/>
      <c r="D829" s="235" t="s">
        <v>224</v>
      </c>
      <c r="E829" s="257" t="s">
        <v>145</v>
      </c>
      <c r="F829" s="258" t="s">
        <v>226</v>
      </c>
      <c r="G829" s="256"/>
      <c r="H829" s="259">
        <v>2.828</v>
      </c>
      <c r="I829" s="260"/>
      <c r="J829" s="256"/>
      <c r="K829" s="256"/>
      <c r="L829" s="261"/>
      <c r="M829" s="262"/>
      <c r="N829" s="263"/>
      <c r="O829" s="263"/>
      <c r="P829" s="263"/>
      <c r="Q829" s="263"/>
      <c r="R829" s="263"/>
      <c r="S829" s="263"/>
      <c r="T829" s="264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65" t="s">
        <v>224</v>
      </c>
      <c r="AU829" s="265" t="s">
        <v>83</v>
      </c>
      <c r="AV829" s="15" t="s">
        <v>215</v>
      </c>
      <c r="AW829" s="15" t="s">
        <v>35</v>
      </c>
      <c r="AX829" s="15" t="s">
        <v>81</v>
      </c>
      <c r="AY829" s="265" t="s">
        <v>209</v>
      </c>
    </row>
    <row r="830" spans="1:65" s="2" customFormat="1" ht="24.15" customHeight="1">
      <c r="A830" s="40"/>
      <c r="B830" s="41"/>
      <c r="C830" s="266" t="s">
        <v>1247</v>
      </c>
      <c r="D830" s="266" t="s">
        <v>375</v>
      </c>
      <c r="E830" s="267" t="s">
        <v>1248</v>
      </c>
      <c r="F830" s="268" t="s">
        <v>1249</v>
      </c>
      <c r="G830" s="269" t="s">
        <v>102</v>
      </c>
      <c r="H830" s="270">
        <v>3.111</v>
      </c>
      <c r="I830" s="271"/>
      <c r="J830" s="272">
        <f>ROUND(I830*H830,2)</f>
        <v>0</v>
      </c>
      <c r="K830" s="268" t="s">
        <v>220</v>
      </c>
      <c r="L830" s="273"/>
      <c r="M830" s="274" t="s">
        <v>19</v>
      </c>
      <c r="N830" s="275" t="s">
        <v>45</v>
      </c>
      <c r="O830" s="86"/>
      <c r="P830" s="224">
        <f>O830*H830</f>
        <v>0</v>
      </c>
      <c r="Q830" s="224">
        <v>0.01232</v>
      </c>
      <c r="R830" s="224">
        <f>Q830*H830</f>
        <v>0.038327520000000004</v>
      </c>
      <c r="S830" s="224">
        <v>0</v>
      </c>
      <c r="T830" s="225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6" t="s">
        <v>378</v>
      </c>
      <c r="AT830" s="226" t="s">
        <v>375</v>
      </c>
      <c r="AU830" s="226" t="s">
        <v>83</v>
      </c>
      <c r="AY830" s="19" t="s">
        <v>209</v>
      </c>
      <c r="BE830" s="227">
        <f>IF(N830="základní",J830,0)</f>
        <v>0</v>
      </c>
      <c r="BF830" s="227">
        <f>IF(N830="snížená",J830,0)</f>
        <v>0</v>
      </c>
      <c r="BG830" s="227">
        <f>IF(N830="zákl. přenesená",J830,0)</f>
        <v>0</v>
      </c>
      <c r="BH830" s="227">
        <f>IF(N830="sníž. přenesená",J830,0)</f>
        <v>0</v>
      </c>
      <c r="BI830" s="227">
        <f>IF(N830="nulová",J830,0)</f>
        <v>0</v>
      </c>
      <c r="BJ830" s="19" t="s">
        <v>81</v>
      </c>
      <c r="BK830" s="227">
        <f>ROUND(I830*H830,2)</f>
        <v>0</v>
      </c>
      <c r="BL830" s="19" t="s">
        <v>310</v>
      </c>
      <c r="BM830" s="226" t="s">
        <v>1250</v>
      </c>
    </row>
    <row r="831" spans="1:51" s="14" customFormat="1" ht="12">
      <c r="A831" s="14"/>
      <c r="B831" s="244"/>
      <c r="C831" s="245"/>
      <c r="D831" s="235" t="s">
        <v>224</v>
      </c>
      <c r="E831" s="245"/>
      <c r="F831" s="247" t="s">
        <v>1251</v>
      </c>
      <c r="G831" s="245"/>
      <c r="H831" s="248">
        <v>3.111</v>
      </c>
      <c r="I831" s="249"/>
      <c r="J831" s="245"/>
      <c r="K831" s="245"/>
      <c r="L831" s="250"/>
      <c r="M831" s="251"/>
      <c r="N831" s="252"/>
      <c r="O831" s="252"/>
      <c r="P831" s="252"/>
      <c r="Q831" s="252"/>
      <c r="R831" s="252"/>
      <c r="S831" s="252"/>
      <c r="T831" s="25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4" t="s">
        <v>224</v>
      </c>
      <c r="AU831" s="254" t="s">
        <v>83</v>
      </c>
      <c r="AV831" s="14" t="s">
        <v>83</v>
      </c>
      <c r="AW831" s="14" t="s">
        <v>4</v>
      </c>
      <c r="AX831" s="14" t="s">
        <v>81</v>
      </c>
      <c r="AY831" s="254" t="s">
        <v>209</v>
      </c>
    </row>
    <row r="832" spans="1:65" s="2" customFormat="1" ht="37.8" customHeight="1">
      <c r="A832" s="40"/>
      <c r="B832" s="41"/>
      <c r="C832" s="215" t="s">
        <v>1252</v>
      </c>
      <c r="D832" s="215" t="s">
        <v>211</v>
      </c>
      <c r="E832" s="216" t="s">
        <v>1253</v>
      </c>
      <c r="F832" s="217" t="s">
        <v>1254</v>
      </c>
      <c r="G832" s="218" t="s">
        <v>102</v>
      </c>
      <c r="H832" s="219">
        <v>2.828</v>
      </c>
      <c r="I832" s="220"/>
      <c r="J832" s="221">
        <f>ROUND(I832*H832,2)</f>
        <v>0</v>
      </c>
      <c r="K832" s="217" t="s">
        <v>220</v>
      </c>
      <c r="L832" s="46"/>
      <c r="M832" s="222" t="s">
        <v>19</v>
      </c>
      <c r="N832" s="223" t="s">
        <v>45</v>
      </c>
      <c r="O832" s="86"/>
      <c r="P832" s="224">
        <f>O832*H832</f>
        <v>0</v>
      </c>
      <c r="Q832" s="224">
        <v>0</v>
      </c>
      <c r="R832" s="224">
        <f>Q832*H832</f>
        <v>0</v>
      </c>
      <c r="S832" s="224">
        <v>0</v>
      </c>
      <c r="T832" s="225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6" t="s">
        <v>310</v>
      </c>
      <c r="AT832" s="226" t="s">
        <v>211</v>
      </c>
      <c r="AU832" s="226" t="s">
        <v>83</v>
      </c>
      <c r="AY832" s="19" t="s">
        <v>209</v>
      </c>
      <c r="BE832" s="227">
        <f>IF(N832="základní",J832,0)</f>
        <v>0</v>
      </c>
      <c r="BF832" s="227">
        <f>IF(N832="snížená",J832,0)</f>
        <v>0</v>
      </c>
      <c r="BG832" s="227">
        <f>IF(N832="zákl. přenesená",J832,0)</f>
        <v>0</v>
      </c>
      <c r="BH832" s="227">
        <f>IF(N832="sníž. přenesená",J832,0)</f>
        <v>0</v>
      </c>
      <c r="BI832" s="227">
        <f>IF(N832="nulová",J832,0)</f>
        <v>0</v>
      </c>
      <c r="BJ832" s="19" t="s">
        <v>81</v>
      </c>
      <c r="BK832" s="227">
        <f>ROUND(I832*H832,2)</f>
        <v>0</v>
      </c>
      <c r="BL832" s="19" t="s">
        <v>310</v>
      </c>
      <c r="BM832" s="226" t="s">
        <v>1255</v>
      </c>
    </row>
    <row r="833" spans="1:47" s="2" customFormat="1" ht="12">
      <c r="A833" s="40"/>
      <c r="B833" s="41"/>
      <c r="C833" s="42"/>
      <c r="D833" s="228" t="s">
        <v>222</v>
      </c>
      <c r="E833" s="42"/>
      <c r="F833" s="229" t="s">
        <v>1256</v>
      </c>
      <c r="G833" s="42"/>
      <c r="H833" s="42"/>
      <c r="I833" s="230"/>
      <c r="J833" s="42"/>
      <c r="K833" s="42"/>
      <c r="L833" s="46"/>
      <c r="M833" s="231"/>
      <c r="N833" s="232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222</v>
      </c>
      <c r="AU833" s="19" t="s">
        <v>83</v>
      </c>
    </row>
    <row r="834" spans="1:51" s="14" customFormat="1" ht="12">
      <c r="A834" s="14"/>
      <c r="B834" s="244"/>
      <c r="C834" s="245"/>
      <c r="D834" s="235" t="s">
        <v>224</v>
      </c>
      <c r="E834" s="246" t="s">
        <v>19</v>
      </c>
      <c r="F834" s="247" t="s">
        <v>145</v>
      </c>
      <c r="G834" s="245"/>
      <c r="H834" s="248">
        <v>2.828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4" t="s">
        <v>224</v>
      </c>
      <c r="AU834" s="254" t="s">
        <v>83</v>
      </c>
      <c r="AV834" s="14" t="s">
        <v>83</v>
      </c>
      <c r="AW834" s="14" t="s">
        <v>35</v>
      </c>
      <c r="AX834" s="14" t="s">
        <v>74</v>
      </c>
      <c r="AY834" s="254" t="s">
        <v>209</v>
      </c>
    </row>
    <row r="835" spans="1:51" s="15" customFormat="1" ht="12">
      <c r="A835" s="15"/>
      <c r="B835" s="255"/>
      <c r="C835" s="256"/>
      <c r="D835" s="235" t="s">
        <v>224</v>
      </c>
      <c r="E835" s="257" t="s">
        <v>19</v>
      </c>
      <c r="F835" s="258" t="s">
        <v>226</v>
      </c>
      <c r="G835" s="256"/>
      <c r="H835" s="259">
        <v>2.828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65" t="s">
        <v>224</v>
      </c>
      <c r="AU835" s="265" t="s">
        <v>83</v>
      </c>
      <c r="AV835" s="15" t="s">
        <v>215</v>
      </c>
      <c r="AW835" s="15" t="s">
        <v>35</v>
      </c>
      <c r="AX835" s="15" t="s">
        <v>81</v>
      </c>
      <c r="AY835" s="265" t="s">
        <v>209</v>
      </c>
    </row>
    <row r="836" spans="1:65" s="2" customFormat="1" ht="37.8" customHeight="1">
      <c r="A836" s="40"/>
      <c r="B836" s="41"/>
      <c r="C836" s="215" t="s">
        <v>1257</v>
      </c>
      <c r="D836" s="215" t="s">
        <v>211</v>
      </c>
      <c r="E836" s="216" t="s">
        <v>1258</v>
      </c>
      <c r="F836" s="217" t="s">
        <v>1259</v>
      </c>
      <c r="G836" s="218" t="s">
        <v>97</v>
      </c>
      <c r="H836" s="219">
        <v>8.7</v>
      </c>
      <c r="I836" s="220"/>
      <c r="J836" s="221">
        <f>ROUND(I836*H836,2)</f>
        <v>0</v>
      </c>
      <c r="K836" s="217" t="s">
        <v>220</v>
      </c>
      <c r="L836" s="46"/>
      <c r="M836" s="222" t="s">
        <v>19</v>
      </c>
      <c r="N836" s="223" t="s">
        <v>45</v>
      </c>
      <c r="O836" s="86"/>
      <c r="P836" s="224">
        <f>O836*H836</f>
        <v>0</v>
      </c>
      <c r="Q836" s="224">
        <v>0.00151</v>
      </c>
      <c r="R836" s="224">
        <f>Q836*H836</f>
        <v>0.013137</v>
      </c>
      <c r="S836" s="224">
        <v>0</v>
      </c>
      <c r="T836" s="225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6" t="s">
        <v>310</v>
      </c>
      <c r="AT836" s="226" t="s">
        <v>211</v>
      </c>
      <c r="AU836" s="226" t="s">
        <v>83</v>
      </c>
      <c r="AY836" s="19" t="s">
        <v>209</v>
      </c>
      <c r="BE836" s="227">
        <f>IF(N836="základní",J836,0)</f>
        <v>0</v>
      </c>
      <c r="BF836" s="227">
        <f>IF(N836="snížená",J836,0)</f>
        <v>0</v>
      </c>
      <c r="BG836" s="227">
        <f>IF(N836="zákl. přenesená",J836,0)</f>
        <v>0</v>
      </c>
      <c r="BH836" s="227">
        <f>IF(N836="sníž. přenesená",J836,0)</f>
        <v>0</v>
      </c>
      <c r="BI836" s="227">
        <f>IF(N836="nulová",J836,0)</f>
        <v>0</v>
      </c>
      <c r="BJ836" s="19" t="s">
        <v>81</v>
      </c>
      <c r="BK836" s="227">
        <f>ROUND(I836*H836,2)</f>
        <v>0</v>
      </c>
      <c r="BL836" s="19" t="s">
        <v>310</v>
      </c>
      <c r="BM836" s="226" t="s">
        <v>1260</v>
      </c>
    </row>
    <row r="837" spans="1:47" s="2" customFormat="1" ht="12">
      <c r="A837" s="40"/>
      <c r="B837" s="41"/>
      <c r="C837" s="42"/>
      <c r="D837" s="228" t="s">
        <v>222</v>
      </c>
      <c r="E837" s="42"/>
      <c r="F837" s="229" t="s">
        <v>1261</v>
      </c>
      <c r="G837" s="42"/>
      <c r="H837" s="42"/>
      <c r="I837" s="230"/>
      <c r="J837" s="42"/>
      <c r="K837" s="42"/>
      <c r="L837" s="46"/>
      <c r="M837" s="231"/>
      <c r="N837" s="232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222</v>
      </c>
      <c r="AU837" s="19" t="s">
        <v>83</v>
      </c>
    </row>
    <row r="838" spans="1:51" s="14" customFormat="1" ht="12">
      <c r="A838" s="14"/>
      <c r="B838" s="244"/>
      <c r="C838" s="245"/>
      <c r="D838" s="235" t="s">
        <v>224</v>
      </c>
      <c r="E838" s="246" t="s">
        <v>19</v>
      </c>
      <c r="F838" s="247" t="s">
        <v>1262</v>
      </c>
      <c r="G838" s="245"/>
      <c r="H838" s="248">
        <v>8.7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4" t="s">
        <v>224</v>
      </c>
      <c r="AU838" s="254" t="s">
        <v>83</v>
      </c>
      <c r="AV838" s="14" t="s">
        <v>83</v>
      </c>
      <c r="AW838" s="14" t="s">
        <v>35</v>
      </c>
      <c r="AX838" s="14" t="s">
        <v>74</v>
      </c>
      <c r="AY838" s="254" t="s">
        <v>209</v>
      </c>
    </row>
    <row r="839" spans="1:51" s="15" customFormat="1" ht="12">
      <c r="A839" s="15"/>
      <c r="B839" s="255"/>
      <c r="C839" s="256"/>
      <c r="D839" s="235" t="s">
        <v>224</v>
      </c>
      <c r="E839" s="257" t="s">
        <v>19</v>
      </c>
      <c r="F839" s="258" t="s">
        <v>226</v>
      </c>
      <c r="G839" s="256"/>
      <c r="H839" s="259">
        <v>8.7</v>
      </c>
      <c r="I839" s="260"/>
      <c r="J839" s="256"/>
      <c r="K839" s="256"/>
      <c r="L839" s="261"/>
      <c r="M839" s="262"/>
      <c r="N839" s="263"/>
      <c r="O839" s="263"/>
      <c r="P839" s="263"/>
      <c r="Q839" s="263"/>
      <c r="R839" s="263"/>
      <c r="S839" s="263"/>
      <c r="T839" s="264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65" t="s">
        <v>224</v>
      </c>
      <c r="AU839" s="265" t="s">
        <v>83</v>
      </c>
      <c r="AV839" s="15" t="s">
        <v>215</v>
      </c>
      <c r="AW839" s="15" t="s">
        <v>35</v>
      </c>
      <c r="AX839" s="15" t="s">
        <v>81</v>
      </c>
      <c r="AY839" s="265" t="s">
        <v>209</v>
      </c>
    </row>
    <row r="840" spans="1:65" s="2" customFormat="1" ht="37.8" customHeight="1">
      <c r="A840" s="40"/>
      <c r="B840" s="41"/>
      <c r="C840" s="266" t="s">
        <v>1263</v>
      </c>
      <c r="D840" s="266" t="s">
        <v>375</v>
      </c>
      <c r="E840" s="267" t="s">
        <v>1264</v>
      </c>
      <c r="F840" s="268" t="s">
        <v>1265</v>
      </c>
      <c r="G840" s="269" t="s">
        <v>102</v>
      </c>
      <c r="H840" s="270">
        <v>1.305</v>
      </c>
      <c r="I840" s="271"/>
      <c r="J840" s="272">
        <f>ROUND(I840*H840,2)</f>
        <v>0</v>
      </c>
      <c r="K840" s="268" t="s">
        <v>220</v>
      </c>
      <c r="L840" s="273"/>
      <c r="M840" s="274" t="s">
        <v>19</v>
      </c>
      <c r="N840" s="275" t="s">
        <v>45</v>
      </c>
      <c r="O840" s="86"/>
      <c r="P840" s="224">
        <f>O840*H840</f>
        <v>0</v>
      </c>
      <c r="Q840" s="224">
        <v>0.022</v>
      </c>
      <c r="R840" s="224">
        <f>Q840*H840</f>
        <v>0.028709999999999996</v>
      </c>
      <c r="S840" s="224">
        <v>0</v>
      </c>
      <c r="T840" s="225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6" t="s">
        <v>378</v>
      </c>
      <c r="AT840" s="226" t="s">
        <v>375</v>
      </c>
      <c r="AU840" s="226" t="s">
        <v>83</v>
      </c>
      <c r="AY840" s="19" t="s">
        <v>209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19" t="s">
        <v>81</v>
      </c>
      <c r="BK840" s="227">
        <f>ROUND(I840*H840,2)</f>
        <v>0</v>
      </c>
      <c r="BL840" s="19" t="s">
        <v>310</v>
      </c>
      <c r="BM840" s="226" t="s">
        <v>1266</v>
      </c>
    </row>
    <row r="841" spans="1:51" s="14" customFormat="1" ht="12">
      <c r="A841" s="14"/>
      <c r="B841" s="244"/>
      <c r="C841" s="245"/>
      <c r="D841" s="235" t="s">
        <v>224</v>
      </c>
      <c r="E841" s="245"/>
      <c r="F841" s="247" t="s">
        <v>1267</v>
      </c>
      <c r="G841" s="245"/>
      <c r="H841" s="248">
        <v>1.305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4" t="s">
        <v>224</v>
      </c>
      <c r="AU841" s="254" t="s">
        <v>83</v>
      </c>
      <c r="AV841" s="14" t="s">
        <v>83</v>
      </c>
      <c r="AW841" s="14" t="s">
        <v>4</v>
      </c>
      <c r="AX841" s="14" t="s">
        <v>81</v>
      </c>
      <c r="AY841" s="254" t="s">
        <v>209</v>
      </c>
    </row>
    <row r="842" spans="1:65" s="2" customFormat="1" ht="33" customHeight="1">
      <c r="A842" s="40"/>
      <c r="B842" s="41"/>
      <c r="C842" s="215" t="s">
        <v>1268</v>
      </c>
      <c r="D842" s="215" t="s">
        <v>211</v>
      </c>
      <c r="E842" s="216" t="s">
        <v>1269</v>
      </c>
      <c r="F842" s="217" t="s">
        <v>1270</v>
      </c>
      <c r="G842" s="218" t="s">
        <v>97</v>
      </c>
      <c r="H842" s="219">
        <v>11.1</v>
      </c>
      <c r="I842" s="220"/>
      <c r="J842" s="221">
        <f>ROUND(I842*H842,2)</f>
        <v>0</v>
      </c>
      <c r="K842" s="217" t="s">
        <v>220</v>
      </c>
      <c r="L842" s="46"/>
      <c r="M842" s="222" t="s">
        <v>19</v>
      </c>
      <c r="N842" s="223" t="s">
        <v>45</v>
      </c>
      <c r="O842" s="86"/>
      <c r="P842" s="224">
        <f>O842*H842</f>
        <v>0</v>
      </c>
      <c r="Q842" s="224">
        <v>0.0002</v>
      </c>
      <c r="R842" s="224">
        <f>Q842*H842</f>
        <v>0.00222</v>
      </c>
      <c r="S842" s="224">
        <v>0</v>
      </c>
      <c r="T842" s="225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6" t="s">
        <v>310</v>
      </c>
      <c r="AT842" s="226" t="s">
        <v>211</v>
      </c>
      <c r="AU842" s="226" t="s">
        <v>83</v>
      </c>
      <c r="AY842" s="19" t="s">
        <v>209</v>
      </c>
      <c r="BE842" s="227">
        <f>IF(N842="základní",J842,0)</f>
        <v>0</v>
      </c>
      <c r="BF842" s="227">
        <f>IF(N842="snížená",J842,0)</f>
        <v>0</v>
      </c>
      <c r="BG842" s="227">
        <f>IF(N842="zákl. přenesená",J842,0)</f>
        <v>0</v>
      </c>
      <c r="BH842" s="227">
        <f>IF(N842="sníž. přenesená",J842,0)</f>
        <v>0</v>
      </c>
      <c r="BI842" s="227">
        <f>IF(N842="nulová",J842,0)</f>
        <v>0</v>
      </c>
      <c r="BJ842" s="19" t="s">
        <v>81</v>
      </c>
      <c r="BK842" s="227">
        <f>ROUND(I842*H842,2)</f>
        <v>0</v>
      </c>
      <c r="BL842" s="19" t="s">
        <v>310</v>
      </c>
      <c r="BM842" s="226" t="s">
        <v>1271</v>
      </c>
    </row>
    <row r="843" spans="1:47" s="2" customFormat="1" ht="12">
      <c r="A843" s="40"/>
      <c r="B843" s="41"/>
      <c r="C843" s="42"/>
      <c r="D843" s="228" t="s">
        <v>222</v>
      </c>
      <c r="E843" s="42"/>
      <c r="F843" s="229" t="s">
        <v>1272</v>
      </c>
      <c r="G843" s="42"/>
      <c r="H843" s="42"/>
      <c r="I843" s="230"/>
      <c r="J843" s="42"/>
      <c r="K843" s="42"/>
      <c r="L843" s="46"/>
      <c r="M843" s="231"/>
      <c r="N843" s="232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222</v>
      </c>
      <c r="AU843" s="19" t="s">
        <v>83</v>
      </c>
    </row>
    <row r="844" spans="1:51" s="14" customFormat="1" ht="12">
      <c r="A844" s="14"/>
      <c r="B844" s="244"/>
      <c r="C844" s="245"/>
      <c r="D844" s="235" t="s">
        <v>224</v>
      </c>
      <c r="E844" s="246" t="s">
        <v>19</v>
      </c>
      <c r="F844" s="247" t="s">
        <v>1273</v>
      </c>
      <c r="G844" s="245"/>
      <c r="H844" s="248">
        <v>11.1</v>
      </c>
      <c r="I844" s="249"/>
      <c r="J844" s="245"/>
      <c r="K844" s="245"/>
      <c r="L844" s="250"/>
      <c r="M844" s="251"/>
      <c r="N844" s="252"/>
      <c r="O844" s="252"/>
      <c r="P844" s="252"/>
      <c r="Q844" s="252"/>
      <c r="R844" s="252"/>
      <c r="S844" s="252"/>
      <c r="T844" s="25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4" t="s">
        <v>224</v>
      </c>
      <c r="AU844" s="254" t="s">
        <v>83</v>
      </c>
      <c r="AV844" s="14" t="s">
        <v>83</v>
      </c>
      <c r="AW844" s="14" t="s">
        <v>35</v>
      </c>
      <c r="AX844" s="14" t="s">
        <v>74</v>
      </c>
      <c r="AY844" s="254" t="s">
        <v>209</v>
      </c>
    </row>
    <row r="845" spans="1:51" s="16" customFormat="1" ht="12">
      <c r="A845" s="16"/>
      <c r="B845" s="276"/>
      <c r="C845" s="277"/>
      <c r="D845" s="235" t="s">
        <v>224</v>
      </c>
      <c r="E845" s="278" t="s">
        <v>19</v>
      </c>
      <c r="F845" s="279" t="s">
        <v>445</v>
      </c>
      <c r="G845" s="277"/>
      <c r="H845" s="280">
        <v>11.1</v>
      </c>
      <c r="I845" s="281"/>
      <c r="J845" s="277"/>
      <c r="K845" s="277"/>
      <c r="L845" s="282"/>
      <c r="M845" s="283"/>
      <c r="N845" s="284"/>
      <c r="O845" s="284"/>
      <c r="P845" s="284"/>
      <c r="Q845" s="284"/>
      <c r="R845" s="284"/>
      <c r="S845" s="284"/>
      <c r="T845" s="285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86" t="s">
        <v>224</v>
      </c>
      <c r="AU845" s="286" t="s">
        <v>83</v>
      </c>
      <c r="AV845" s="16" t="s">
        <v>116</v>
      </c>
      <c r="AW845" s="16" t="s">
        <v>35</v>
      </c>
      <c r="AX845" s="16" t="s">
        <v>74</v>
      </c>
      <c r="AY845" s="286" t="s">
        <v>209</v>
      </c>
    </row>
    <row r="846" spans="1:51" s="15" customFormat="1" ht="12">
      <c r="A846" s="15"/>
      <c r="B846" s="255"/>
      <c r="C846" s="256"/>
      <c r="D846" s="235" t="s">
        <v>224</v>
      </c>
      <c r="E846" s="257" t="s">
        <v>19</v>
      </c>
      <c r="F846" s="258" t="s">
        <v>226</v>
      </c>
      <c r="G846" s="256"/>
      <c r="H846" s="259">
        <v>11.1</v>
      </c>
      <c r="I846" s="260"/>
      <c r="J846" s="256"/>
      <c r="K846" s="256"/>
      <c r="L846" s="261"/>
      <c r="M846" s="262"/>
      <c r="N846" s="263"/>
      <c r="O846" s="263"/>
      <c r="P846" s="263"/>
      <c r="Q846" s="263"/>
      <c r="R846" s="263"/>
      <c r="S846" s="263"/>
      <c r="T846" s="264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65" t="s">
        <v>224</v>
      </c>
      <c r="AU846" s="265" t="s">
        <v>83</v>
      </c>
      <c r="AV846" s="15" t="s">
        <v>215</v>
      </c>
      <c r="AW846" s="15" t="s">
        <v>35</v>
      </c>
      <c r="AX846" s="15" t="s">
        <v>81</v>
      </c>
      <c r="AY846" s="265" t="s">
        <v>209</v>
      </c>
    </row>
    <row r="847" spans="1:65" s="2" customFormat="1" ht="24.15" customHeight="1">
      <c r="A847" s="40"/>
      <c r="B847" s="41"/>
      <c r="C847" s="215" t="s">
        <v>1274</v>
      </c>
      <c r="D847" s="215" t="s">
        <v>211</v>
      </c>
      <c r="E847" s="216" t="s">
        <v>1275</v>
      </c>
      <c r="F847" s="217" t="s">
        <v>1276</v>
      </c>
      <c r="G847" s="218" t="s">
        <v>97</v>
      </c>
      <c r="H847" s="219">
        <v>1.3</v>
      </c>
      <c r="I847" s="220"/>
      <c r="J847" s="221">
        <f>ROUND(I847*H847,2)</f>
        <v>0</v>
      </c>
      <c r="K847" s="217" t="s">
        <v>220</v>
      </c>
      <c r="L847" s="46"/>
      <c r="M847" s="222" t="s">
        <v>19</v>
      </c>
      <c r="N847" s="223" t="s">
        <v>45</v>
      </c>
      <c r="O847" s="86"/>
      <c r="P847" s="224">
        <f>O847*H847</f>
        <v>0</v>
      </c>
      <c r="Q847" s="224">
        <v>3E-05</v>
      </c>
      <c r="R847" s="224">
        <f>Q847*H847</f>
        <v>3.9E-05</v>
      </c>
      <c r="S847" s="224">
        <v>0</v>
      </c>
      <c r="T847" s="225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6" t="s">
        <v>310</v>
      </c>
      <c r="AT847" s="226" t="s">
        <v>211</v>
      </c>
      <c r="AU847" s="226" t="s">
        <v>83</v>
      </c>
      <c r="AY847" s="19" t="s">
        <v>209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19" t="s">
        <v>81</v>
      </c>
      <c r="BK847" s="227">
        <f>ROUND(I847*H847,2)</f>
        <v>0</v>
      </c>
      <c r="BL847" s="19" t="s">
        <v>310</v>
      </c>
      <c r="BM847" s="226" t="s">
        <v>1277</v>
      </c>
    </row>
    <row r="848" spans="1:47" s="2" customFormat="1" ht="12">
      <c r="A848" s="40"/>
      <c r="B848" s="41"/>
      <c r="C848" s="42"/>
      <c r="D848" s="228" t="s">
        <v>222</v>
      </c>
      <c r="E848" s="42"/>
      <c r="F848" s="229" t="s">
        <v>1278</v>
      </c>
      <c r="G848" s="42"/>
      <c r="H848" s="42"/>
      <c r="I848" s="230"/>
      <c r="J848" s="42"/>
      <c r="K848" s="42"/>
      <c r="L848" s="46"/>
      <c r="M848" s="231"/>
      <c r="N848" s="232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222</v>
      </c>
      <c r="AU848" s="19" t="s">
        <v>83</v>
      </c>
    </row>
    <row r="849" spans="1:51" s="14" customFormat="1" ht="12">
      <c r="A849" s="14"/>
      <c r="B849" s="244"/>
      <c r="C849" s="245"/>
      <c r="D849" s="235" t="s">
        <v>224</v>
      </c>
      <c r="E849" s="246" t="s">
        <v>19</v>
      </c>
      <c r="F849" s="247" t="s">
        <v>1279</v>
      </c>
      <c r="G849" s="245"/>
      <c r="H849" s="248">
        <v>1.3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224</v>
      </c>
      <c r="AU849" s="254" t="s">
        <v>83</v>
      </c>
      <c r="AV849" s="14" t="s">
        <v>83</v>
      </c>
      <c r="AW849" s="14" t="s">
        <v>35</v>
      </c>
      <c r="AX849" s="14" t="s">
        <v>74</v>
      </c>
      <c r="AY849" s="254" t="s">
        <v>209</v>
      </c>
    </row>
    <row r="850" spans="1:51" s="15" customFormat="1" ht="12">
      <c r="A850" s="15"/>
      <c r="B850" s="255"/>
      <c r="C850" s="256"/>
      <c r="D850" s="235" t="s">
        <v>224</v>
      </c>
      <c r="E850" s="257" t="s">
        <v>19</v>
      </c>
      <c r="F850" s="258" t="s">
        <v>226</v>
      </c>
      <c r="G850" s="256"/>
      <c r="H850" s="259">
        <v>1.3</v>
      </c>
      <c r="I850" s="260"/>
      <c r="J850" s="256"/>
      <c r="K850" s="256"/>
      <c r="L850" s="261"/>
      <c r="M850" s="262"/>
      <c r="N850" s="263"/>
      <c r="O850" s="263"/>
      <c r="P850" s="263"/>
      <c r="Q850" s="263"/>
      <c r="R850" s="263"/>
      <c r="S850" s="263"/>
      <c r="T850" s="264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65" t="s">
        <v>224</v>
      </c>
      <c r="AU850" s="265" t="s">
        <v>83</v>
      </c>
      <c r="AV850" s="15" t="s">
        <v>215</v>
      </c>
      <c r="AW850" s="15" t="s">
        <v>35</v>
      </c>
      <c r="AX850" s="15" t="s">
        <v>81</v>
      </c>
      <c r="AY850" s="265" t="s">
        <v>209</v>
      </c>
    </row>
    <row r="851" spans="1:65" s="2" customFormat="1" ht="24.15" customHeight="1">
      <c r="A851" s="40"/>
      <c r="B851" s="41"/>
      <c r="C851" s="215" t="s">
        <v>1280</v>
      </c>
      <c r="D851" s="215" t="s">
        <v>211</v>
      </c>
      <c r="E851" s="216" t="s">
        <v>1281</v>
      </c>
      <c r="F851" s="217" t="s">
        <v>1282</v>
      </c>
      <c r="G851" s="218" t="s">
        <v>102</v>
      </c>
      <c r="H851" s="219">
        <v>2.828</v>
      </c>
      <c r="I851" s="220"/>
      <c r="J851" s="221">
        <f>ROUND(I851*H851,2)</f>
        <v>0</v>
      </c>
      <c r="K851" s="217" t="s">
        <v>220</v>
      </c>
      <c r="L851" s="46"/>
      <c r="M851" s="222" t="s">
        <v>19</v>
      </c>
      <c r="N851" s="223" t="s">
        <v>45</v>
      </c>
      <c r="O851" s="86"/>
      <c r="P851" s="224">
        <f>O851*H851</f>
        <v>0</v>
      </c>
      <c r="Q851" s="224">
        <v>5E-05</v>
      </c>
      <c r="R851" s="224">
        <f>Q851*H851</f>
        <v>0.0001414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310</v>
      </c>
      <c r="AT851" s="226" t="s">
        <v>211</v>
      </c>
      <c r="AU851" s="226" t="s">
        <v>83</v>
      </c>
      <c r="AY851" s="19" t="s">
        <v>209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81</v>
      </c>
      <c r="BK851" s="227">
        <f>ROUND(I851*H851,2)</f>
        <v>0</v>
      </c>
      <c r="BL851" s="19" t="s">
        <v>310</v>
      </c>
      <c r="BM851" s="226" t="s">
        <v>1283</v>
      </c>
    </row>
    <row r="852" spans="1:47" s="2" customFormat="1" ht="12">
      <c r="A852" s="40"/>
      <c r="B852" s="41"/>
      <c r="C852" s="42"/>
      <c r="D852" s="228" t="s">
        <v>222</v>
      </c>
      <c r="E852" s="42"/>
      <c r="F852" s="229" t="s">
        <v>1284</v>
      </c>
      <c r="G852" s="42"/>
      <c r="H852" s="42"/>
      <c r="I852" s="230"/>
      <c r="J852" s="42"/>
      <c r="K852" s="42"/>
      <c r="L852" s="46"/>
      <c r="M852" s="231"/>
      <c r="N852" s="232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222</v>
      </c>
      <c r="AU852" s="19" t="s">
        <v>83</v>
      </c>
    </row>
    <row r="853" spans="1:51" s="14" customFormat="1" ht="12">
      <c r="A853" s="14"/>
      <c r="B853" s="244"/>
      <c r="C853" s="245"/>
      <c r="D853" s="235" t="s">
        <v>224</v>
      </c>
      <c r="E853" s="246" t="s">
        <v>19</v>
      </c>
      <c r="F853" s="247" t="s">
        <v>145</v>
      </c>
      <c r="G853" s="245"/>
      <c r="H853" s="248">
        <v>2.828</v>
      </c>
      <c r="I853" s="249"/>
      <c r="J853" s="245"/>
      <c r="K853" s="245"/>
      <c r="L853" s="250"/>
      <c r="M853" s="251"/>
      <c r="N853" s="252"/>
      <c r="O853" s="252"/>
      <c r="P853" s="252"/>
      <c r="Q853" s="252"/>
      <c r="R853" s="252"/>
      <c r="S853" s="252"/>
      <c r="T853" s="25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4" t="s">
        <v>224</v>
      </c>
      <c r="AU853" s="254" t="s">
        <v>83</v>
      </c>
      <c r="AV853" s="14" t="s">
        <v>83</v>
      </c>
      <c r="AW853" s="14" t="s">
        <v>35</v>
      </c>
      <c r="AX853" s="14" t="s">
        <v>74</v>
      </c>
      <c r="AY853" s="254" t="s">
        <v>209</v>
      </c>
    </row>
    <row r="854" spans="1:51" s="15" customFormat="1" ht="12">
      <c r="A854" s="15"/>
      <c r="B854" s="255"/>
      <c r="C854" s="256"/>
      <c r="D854" s="235" t="s">
        <v>224</v>
      </c>
      <c r="E854" s="257" t="s">
        <v>19</v>
      </c>
      <c r="F854" s="258" t="s">
        <v>226</v>
      </c>
      <c r="G854" s="256"/>
      <c r="H854" s="259">
        <v>2.828</v>
      </c>
      <c r="I854" s="260"/>
      <c r="J854" s="256"/>
      <c r="K854" s="256"/>
      <c r="L854" s="261"/>
      <c r="M854" s="262"/>
      <c r="N854" s="263"/>
      <c r="O854" s="263"/>
      <c r="P854" s="263"/>
      <c r="Q854" s="263"/>
      <c r="R854" s="263"/>
      <c r="S854" s="263"/>
      <c r="T854" s="264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65" t="s">
        <v>224</v>
      </c>
      <c r="AU854" s="265" t="s">
        <v>83</v>
      </c>
      <c r="AV854" s="15" t="s">
        <v>215</v>
      </c>
      <c r="AW854" s="15" t="s">
        <v>35</v>
      </c>
      <c r="AX854" s="15" t="s">
        <v>81</v>
      </c>
      <c r="AY854" s="265" t="s">
        <v>209</v>
      </c>
    </row>
    <row r="855" spans="1:65" s="2" customFormat="1" ht="44.25" customHeight="1">
      <c r="A855" s="40"/>
      <c r="B855" s="41"/>
      <c r="C855" s="215" t="s">
        <v>1285</v>
      </c>
      <c r="D855" s="215" t="s">
        <v>211</v>
      </c>
      <c r="E855" s="216" t="s">
        <v>1286</v>
      </c>
      <c r="F855" s="217" t="s">
        <v>1287</v>
      </c>
      <c r="G855" s="218" t="s">
        <v>343</v>
      </c>
      <c r="H855" s="219">
        <v>0.098</v>
      </c>
      <c r="I855" s="220"/>
      <c r="J855" s="221">
        <f>ROUND(I855*H855,2)</f>
        <v>0</v>
      </c>
      <c r="K855" s="217" t="s">
        <v>220</v>
      </c>
      <c r="L855" s="46"/>
      <c r="M855" s="222" t="s">
        <v>19</v>
      </c>
      <c r="N855" s="223" t="s">
        <v>45</v>
      </c>
      <c r="O855" s="86"/>
      <c r="P855" s="224">
        <f>O855*H855</f>
        <v>0</v>
      </c>
      <c r="Q855" s="224">
        <v>0</v>
      </c>
      <c r="R855" s="224">
        <f>Q855*H855</f>
        <v>0</v>
      </c>
      <c r="S855" s="224">
        <v>0</v>
      </c>
      <c r="T855" s="225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6" t="s">
        <v>310</v>
      </c>
      <c r="AT855" s="226" t="s">
        <v>211</v>
      </c>
      <c r="AU855" s="226" t="s">
        <v>83</v>
      </c>
      <c r="AY855" s="19" t="s">
        <v>209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19" t="s">
        <v>81</v>
      </c>
      <c r="BK855" s="227">
        <f>ROUND(I855*H855,2)</f>
        <v>0</v>
      </c>
      <c r="BL855" s="19" t="s">
        <v>310</v>
      </c>
      <c r="BM855" s="226" t="s">
        <v>1288</v>
      </c>
    </row>
    <row r="856" spans="1:47" s="2" customFormat="1" ht="12">
      <c r="A856" s="40"/>
      <c r="B856" s="41"/>
      <c r="C856" s="42"/>
      <c r="D856" s="228" t="s">
        <v>222</v>
      </c>
      <c r="E856" s="42"/>
      <c r="F856" s="229" t="s">
        <v>1289</v>
      </c>
      <c r="G856" s="42"/>
      <c r="H856" s="42"/>
      <c r="I856" s="230"/>
      <c r="J856" s="42"/>
      <c r="K856" s="42"/>
      <c r="L856" s="46"/>
      <c r="M856" s="231"/>
      <c r="N856" s="232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222</v>
      </c>
      <c r="AU856" s="19" t="s">
        <v>83</v>
      </c>
    </row>
    <row r="857" spans="1:63" s="12" customFormat="1" ht="22.8" customHeight="1">
      <c r="A857" s="12"/>
      <c r="B857" s="199"/>
      <c r="C857" s="200"/>
      <c r="D857" s="201" t="s">
        <v>73</v>
      </c>
      <c r="E857" s="213" t="s">
        <v>1290</v>
      </c>
      <c r="F857" s="213" t="s">
        <v>1291</v>
      </c>
      <c r="G857" s="200"/>
      <c r="H857" s="200"/>
      <c r="I857" s="203"/>
      <c r="J857" s="214">
        <f>BK857</f>
        <v>0</v>
      </c>
      <c r="K857" s="200"/>
      <c r="L857" s="205"/>
      <c r="M857" s="206"/>
      <c r="N857" s="207"/>
      <c r="O857" s="207"/>
      <c r="P857" s="208">
        <f>SUM(P858:P909)</f>
        <v>0</v>
      </c>
      <c r="Q857" s="207"/>
      <c r="R857" s="208">
        <f>SUM(R858:R909)</f>
        <v>0.01019576</v>
      </c>
      <c r="S857" s="207"/>
      <c r="T857" s="209">
        <f>SUM(T858:T909)</f>
        <v>0</v>
      </c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R857" s="210" t="s">
        <v>83</v>
      </c>
      <c r="AT857" s="211" t="s">
        <v>73</v>
      </c>
      <c r="AU857" s="211" t="s">
        <v>81</v>
      </c>
      <c r="AY857" s="210" t="s">
        <v>209</v>
      </c>
      <c r="BK857" s="212">
        <f>SUM(BK858:BK909)</f>
        <v>0</v>
      </c>
    </row>
    <row r="858" spans="1:65" s="2" customFormat="1" ht="24.15" customHeight="1">
      <c r="A858" s="40"/>
      <c r="B858" s="41"/>
      <c r="C858" s="215" t="s">
        <v>1292</v>
      </c>
      <c r="D858" s="215" t="s">
        <v>211</v>
      </c>
      <c r="E858" s="216" t="s">
        <v>1293</v>
      </c>
      <c r="F858" s="217" t="s">
        <v>1294</v>
      </c>
      <c r="G858" s="218" t="s">
        <v>102</v>
      </c>
      <c r="H858" s="219">
        <v>7</v>
      </c>
      <c r="I858" s="220"/>
      <c r="J858" s="221">
        <f>ROUND(I858*H858,2)</f>
        <v>0</v>
      </c>
      <c r="K858" s="217" t="s">
        <v>220</v>
      </c>
      <c r="L858" s="46"/>
      <c r="M858" s="222" t="s">
        <v>19</v>
      </c>
      <c r="N858" s="223" t="s">
        <v>45</v>
      </c>
      <c r="O858" s="86"/>
      <c r="P858" s="224">
        <f>O858*H858</f>
        <v>0</v>
      </c>
      <c r="Q858" s="224">
        <v>0</v>
      </c>
      <c r="R858" s="224">
        <f>Q858*H858</f>
        <v>0</v>
      </c>
      <c r="S858" s="224">
        <v>0</v>
      </c>
      <c r="T858" s="225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6" t="s">
        <v>310</v>
      </c>
      <c r="AT858" s="226" t="s">
        <v>211</v>
      </c>
      <c r="AU858" s="226" t="s">
        <v>83</v>
      </c>
      <c r="AY858" s="19" t="s">
        <v>209</v>
      </c>
      <c r="BE858" s="227">
        <f>IF(N858="základní",J858,0)</f>
        <v>0</v>
      </c>
      <c r="BF858" s="227">
        <f>IF(N858="snížená",J858,0)</f>
        <v>0</v>
      </c>
      <c r="BG858" s="227">
        <f>IF(N858="zákl. přenesená",J858,0)</f>
        <v>0</v>
      </c>
      <c r="BH858" s="227">
        <f>IF(N858="sníž. přenesená",J858,0)</f>
        <v>0</v>
      </c>
      <c r="BI858" s="227">
        <f>IF(N858="nulová",J858,0)</f>
        <v>0</v>
      </c>
      <c r="BJ858" s="19" t="s">
        <v>81</v>
      </c>
      <c r="BK858" s="227">
        <f>ROUND(I858*H858,2)</f>
        <v>0</v>
      </c>
      <c r="BL858" s="19" t="s">
        <v>310</v>
      </c>
      <c r="BM858" s="226" t="s">
        <v>1295</v>
      </c>
    </row>
    <row r="859" spans="1:47" s="2" customFormat="1" ht="12">
      <c r="A859" s="40"/>
      <c r="B859" s="41"/>
      <c r="C859" s="42"/>
      <c r="D859" s="228" t="s">
        <v>222</v>
      </c>
      <c r="E859" s="42"/>
      <c r="F859" s="229" t="s">
        <v>1296</v>
      </c>
      <c r="G859" s="42"/>
      <c r="H859" s="42"/>
      <c r="I859" s="230"/>
      <c r="J859" s="42"/>
      <c r="K859" s="42"/>
      <c r="L859" s="46"/>
      <c r="M859" s="231"/>
      <c r="N859" s="232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222</v>
      </c>
      <c r="AU859" s="19" t="s">
        <v>83</v>
      </c>
    </row>
    <row r="860" spans="1:51" s="14" customFormat="1" ht="12">
      <c r="A860" s="14"/>
      <c r="B860" s="244"/>
      <c r="C860" s="245"/>
      <c r="D860" s="235" t="s">
        <v>224</v>
      </c>
      <c r="E860" s="246" t="s">
        <v>19</v>
      </c>
      <c r="F860" s="247" t="s">
        <v>252</v>
      </c>
      <c r="G860" s="245"/>
      <c r="H860" s="248">
        <v>7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4" t="s">
        <v>224</v>
      </c>
      <c r="AU860" s="254" t="s">
        <v>83</v>
      </c>
      <c r="AV860" s="14" t="s">
        <v>83</v>
      </c>
      <c r="AW860" s="14" t="s">
        <v>35</v>
      </c>
      <c r="AX860" s="14" t="s">
        <v>81</v>
      </c>
      <c r="AY860" s="254" t="s">
        <v>209</v>
      </c>
    </row>
    <row r="861" spans="1:65" s="2" customFormat="1" ht="16.5" customHeight="1">
      <c r="A861" s="40"/>
      <c r="B861" s="41"/>
      <c r="C861" s="266" t="s">
        <v>1297</v>
      </c>
      <c r="D861" s="266" t="s">
        <v>375</v>
      </c>
      <c r="E861" s="267" t="s">
        <v>1298</v>
      </c>
      <c r="F861" s="268" t="s">
        <v>1299</v>
      </c>
      <c r="G861" s="269" t="s">
        <v>102</v>
      </c>
      <c r="H861" s="270">
        <v>7.35</v>
      </c>
      <c r="I861" s="271"/>
      <c r="J861" s="272">
        <f>ROUND(I861*H861,2)</f>
        <v>0</v>
      </c>
      <c r="K861" s="268" t="s">
        <v>220</v>
      </c>
      <c r="L861" s="273"/>
      <c r="M861" s="274" t="s">
        <v>19</v>
      </c>
      <c r="N861" s="275" t="s">
        <v>45</v>
      </c>
      <c r="O861" s="86"/>
      <c r="P861" s="224">
        <f>O861*H861</f>
        <v>0</v>
      </c>
      <c r="Q861" s="224">
        <v>0</v>
      </c>
      <c r="R861" s="224">
        <f>Q861*H861</f>
        <v>0</v>
      </c>
      <c r="S861" s="224">
        <v>0</v>
      </c>
      <c r="T861" s="225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26" t="s">
        <v>378</v>
      </c>
      <c r="AT861" s="226" t="s">
        <v>375</v>
      </c>
      <c r="AU861" s="226" t="s">
        <v>83</v>
      </c>
      <c r="AY861" s="19" t="s">
        <v>209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19" t="s">
        <v>81</v>
      </c>
      <c r="BK861" s="227">
        <f>ROUND(I861*H861,2)</f>
        <v>0</v>
      </c>
      <c r="BL861" s="19" t="s">
        <v>310</v>
      </c>
      <c r="BM861" s="226" t="s">
        <v>1300</v>
      </c>
    </row>
    <row r="862" spans="1:51" s="14" customFormat="1" ht="12">
      <c r="A862" s="14"/>
      <c r="B862" s="244"/>
      <c r="C862" s="245"/>
      <c r="D862" s="235" t="s">
        <v>224</v>
      </c>
      <c r="E862" s="245"/>
      <c r="F862" s="247" t="s">
        <v>1301</v>
      </c>
      <c r="G862" s="245"/>
      <c r="H862" s="248">
        <v>7.35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4" t="s">
        <v>224</v>
      </c>
      <c r="AU862" s="254" t="s">
        <v>83</v>
      </c>
      <c r="AV862" s="14" t="s">
        <v>83</v>
      </c>
      <c r="AW862" s="14" t="s">
        <v>4</v>
      </c>
      <c r="AX862" s="14" t="s">
        <v>81</v>
      </c>
      <c r="AY862" s="254" t="s">
        <v>209</v>
      </c>
    </row>
    <row r="863" spans="1:65" s="2" customFormat="1" ht="37.8" customHeight="1">
      <c r="A863" s="40"/>
      <c r="B863" s="41"/>
      <c r="C863" s="215" t="s">
        <v>1302</v>
      </c>
      <c r="D863" s="215" t="s">
        <v>211</v>
      </c>
      <c r="E863" s="216" t="s">
        <v>1303</v>
      </c>
      <c r="F863" s="217" t="s">
        <v>1304</v>
      </c>
      <c r="G863" s="218" t="s">
        <v>102</v>
      </c>
      <c r="H863" s="219">
        <v>8.92</v>
      </c>
      <c r="I863" s="220"/>
      <c r="J863" s="221">
        <f>ROUND(I863*H863,2)</f>
        <v>0</v>
      </c>
      <c r="K863" s="217" t="s">
        <v>220</v>
      </c>
      <c r="L863" s="46"/>
      <c r="M863" s="222" t="s">
        <v>19</v>
      </c>
      <c r="N863" s="223" t="s">
        <v>45</v>
      </c>
      <c r="O863" s="86"/>
      <c r="P863" s="224">
        <f>O863*H863</f>
        <v>0</v>
      </c>
      <c r="Q863" s="224">
        <v>2E-05</v>
      </c>
      <c r="R863" s="224">
        <f>Q863*H863</f>
        <v>0.00017840000000000003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310</v>
      </c>
      <c r="AT863" s="226" t="s">
        <v>211</v>
      </c>
      <c r="AU863" s="226" t="s">
        <v>83</v>
      </c>
      <c r="AY863" s="19" t="s">
        <v>209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81</v>
      </c>
      <c r="BK863" s="227">
        <f>ROUND(I863*H863,2)</f>
        <v>0</v>
      </c>
      <c r="BL863" s="19" t="s">
        <v>310</v>
      </c>
      <c r="BM863" s="226" t="s">
        <v>1305</v>
      </c>
    </row>
    <row r="864" spans="1:47" s="2" customFormat="1" ht="12">
      <c r="A864" s="40"/>
      <c r="B864" s="41"/>
      <c r="C864" s="42"/>
      <c r="D864" s="228" t="s">
        <v>222</v>
      </c>
      <c r="E864" s="42"/>
      <c r="F864" s="229" t="s">
        <v>1306</v>
      </c>
      <c r="G864" s="42"/>
      <c r="H864" s="42"/>
      <c r="I864" s="230"/>
      <c r="J864" s="42"/>
      <c r="K864" s="42"/>
      <c r="L864" s="46"/>
      <c r="M864" s="231"/>
      <c r="N864" s="232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222</v>
      </c>
      <c r="AU864" s="19" t="s">
        <v>83</v>
      </c>
    </row>
    <row r="865" spans="1:51" s="14" customFormat="1" ht="12">
      <c r="A865" s="14"/>
      <c r="B865" s="244"/>
      <c r="C865" s="245"/>
      <c r="D865" s="235" t="s">
        <v>224</v>
      </c>
      <c r="E865" s="246" t="s">
        <v>19</v>
      </c>
      <c r="F865" s="247" t="s">
        <v>1307</v>
      </c>
      <c r="G865" s="245"/>
      <c r="H865" s="248">
        <v>8.92</v>
      </c>
      <c r="I865" s="249"/>
      <c r="J865" s="245"/>
      <c r="K865" s="245"/>
      <c r="L865" s="250"/>
      <c r="M865" s="251"/>
      <c r="N865" s="252"/>
      <c r="O865" s="252"/>
      <c r="P865" s="252"/>
      <c r="Q865" s="252"/>
      <c r="R865" s="252"/>
      <c r="S865" s="252"/>
      <c r="T865" s="25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4" t="s">
        <v>224</v>
      </c>
      <c r="AU865" s="254" t="s">
        <v>83</v>
      </c>
      <c r="AV865" s="14" t="s">
        <v>83</v>
      </c>
      <c r="AW865" s="14" t="s">
        <v>35</v>
      </c>
      <c r="AX865" s="14" t="s">
        <v>74</v>
      </c>
      <c r="AY865" s="254" t="s">
        <v>209</v>
      </c>
    </row>
    <row r="866" spans="1:51" s="15" customFormat="1" ht="12">
      <c r="A866" s="15"/>
      <c r="B866" s="255"/>
      <c r="C866" s="256"/>
      <c r="D866" s="235" t="s">
        <v>224</v>
      </c>
      <c r="E866" s="257" t="s">
        <v>19</v>
      </c>
      <c r="F866" s="258" t="s">
        <v>226</v>
      </c>
      <c r="G866" s="256"/>
      <c r="H866" s="259">
        <v>8.92</v>
      </c>
      <c r="I866" s="260"/>
      <c r="J866" s="256"/>
      <c r="K866" s="256"/>
      <c r="L866" s="261"/>
      <c r="M866" s="262"/>
      <c r="N866" s="263"/>
      <c r="O866" s="263"/>
      <c r="P866" s="263"/>
      <c r="Q866" s="263"/>
      <c r="R866" s="263"/>
      <c r="S866" s="263"/>
      <c r="T866" s="264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65" t="s">
        <v>224</v>
      </c>
      <c r="AU866" s="265" t="s">
        <v>83</v>
      </c>
      <c r="AV866" s="15" t="s">
        <v>215</v>
      </c>
      <c r="AW866" s="15" t="s">
        <v>35</v>
      </c>
      <c r="AX866" s="15" t="s">
        <v>81</v>
      </c>
      <c r="AY866" s="265" t="s">
        <v>209</v>
      </c>
    </row>
    <row r="867" spans="1:65" s="2" customFormat="1" ht="37.8" customHeight="1">
      <c r="A867" s="40"/>
      <c r="B867" s="41"/>
      <c r="C867" s="215" t="s">
        <v>1308</v>
      </c>
      <c r="D867" s="215" t="s">
        <v>211</v>
      </c>
      <c r="E867" s="216" t="s">
        <v>1309</v>
      </c>
      <c r="F867" s="217" t="s">
        <v>1310</v>
      </c>
      <c r="G867" s="218" t="s">
        <v>102</v>
      </c>
      <c r="H867" s="219">
        <v>8.92</v>
      </c>
      <c r="I867" s="220"/>
      <c r="J867" s="221">
        <f>ROUND(I867*H867,2)</f>
        <v>0</v>
      </c>
      <c r="K867" s="217" t="s">
        <v>220</v>
      </c>
      <c r="L867" s="46"/>
      <c r="M867" s="222" t="s">
        <v>19</v>
      </c>
      <c r="N867" s="223" t="s">
        <v>45</v>
      </c>
      <c r="O867" s="86"/>
      <c r="P867" s="224">
        <f>O867*H867</f>
        <v>0</v>
      </c>
      <c r="Q867" s="224">
        <v>0.00032</v>
      </c>
      <c r="R867" s="224">
        <f>Q867*H867</f>
        <v>0.0028544000000000004</v>
      </c>
      <c r="S867" s="224">
        <v>0</v>
      </c>
      <c r="T867" s="22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6" t="s">
        <v>310</v>
      </c>
      <c r="AT867" s="226" t="s">
        <v>211</v>
      </c>
      <c r="AU867" s="226" t="s">
        <v>83</v>
      </c>
      <c r="AY867" s="19" t="s">
        <v>209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9" t="s">
        <v>81</v>
      </c>
      <c r="BK867" s="227">
        <f>ROUND(I867*H867,2)</f>
        <v>0</v>
      </c>
      <c r="BL867" s="19" t="s">
        <v>310</v>
      </c>
      <c r="BM867" s="226" t="s">
        <v>1311</v>
      </c>
    </row>
    <row r="868" spans="1:47" s="2" customFormat="1" ht="12">
      <c r="A868" s="40"/>
      <c r="B868" s="41"/>
      <c r="C868" s="42"/>
      <c r="D868" s="228" t="s">
        <v>222</v>
      </c>
      <c r="E868" s="42"/>
      <c r="F868" s="229" t="s">
        <v>1312</v>
      </c>
      <c r="G868" s="42"/>
      <c r="H868" s="42"/>
      <c r="I868" s="230"/>
      <c r="J868" s="42"/>
      <c r="K868" s="42"/>
      <c r="L868" s="46"/>
      <c r="M868" s="231"/>
      <c r="N868" s="232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222</v>
      </c>
      <c r="AU868" s="19" t="s">
        <v>83</v>
      </c>
    </row>
    <row r="869" spans="1:51" s="14" customFormat="1" ht="12">
      <c r="A869" s="14"/>
      <c r="B869" s="244"/>
      <c r="C869" s="245"/>
      <c r="D869" s="235" t="s">
        <v>224</v>
      </c>
      <c r="E869" s="246" t="s">
        <v>19</v>
      </c>
      <c r="F869" s="247" t="s">
        <v>1307</v>
      </c>
      <c r="G869" s="245"/>
      <c r="H869" s="248">
        <v>8.92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4" t="s">
        <v>224</v>
      </c>
      <c r="AU869" s="254" t="s">
        <v>83</v>
      </c>
      <c r="AV869" s="14" t="s">
        <v>83</v>
      </c>
      <c r="AW869" s="14" t="s">
        <v>35</v>
      </c>
      <c r="AX869" s="14" t="s">
        <v>74</v>
      </c>
      <c r="AY869" s="254" t="s">
        <v>209</v>
      </c>
    </row>
    <row r="870" spans="1:51" s="15" customFormat="1" ht="12">
      <c r="A870" s="15"/>
      <c r="B870" s="255"/>
      <c r="C870" s="256"/>
      <c r="D870" s="235" t="s">
        <v>224</v>
      </c>
      <c r="E870" s="257" t="s">
        <v>19</v>
      </c>
      <c r="F870" s="258" t="s">
        <v>226</v>
      </c>
      <c r="G870" s="256"/>
      <c r="H870" s="259">
        <v>8.92</v>
      </c>
      <c r="I870" s="260"/>
      <c r="J870" s="256"/>
      <c r="K870" s="256"/>
      <c r="L870" s="261"/>
      <c r="M870" s="262"/>
      <c r="N870" s="263"/>
      <c r="O870" s="263"/>
      <c r="P870" s="263"/>
      <c r="Q870" s="263"/>
      <c r="R870" s="263"/>
      <c r="S870" s="263"/>
      <c r="T870" s="264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5" t="s">
        <v>224</v>
      </c>
      <c r="AU870" s="265" t="s">
        <v>83</v>
      </c>
      <c r="AV870" s="15" t="s">
        <v>215</v>
      </c>
      <c r="AW870" s="15" t="s">
        <v>35</v>
      </c>
      <c r="AX870" s="15" t="s">
        <v>81</v>
      </c>
      <c r="AY870" s="265" t="s">
        <v>209</v>
      </c>
    </row>
    <row r="871" spans="1:65" s="2" customFormat="1" ht="24.15" customHeight="1">
      <c r="A871" s="40"/>
      <c r="B871" s="41"/>
      <c r="C871" s="215" t="s">
        <v>1313</v>
      </c>
      <c r="D871" s="215" t="s">
        <v>211</v>
      </c>
      <c r="E871" s="216" t="s">
        <v>1314</v>
      </c>
      <c r="F871" s="217" t="s">
        <v>1315</v>
      </c>
      <c r="G871" s="218" t="s">
        <v>102</v>
      </c>
      <c r="H871" s="219">
        <v>8.92</v>
      </c>
      <c r="I871" s="220"/>
      <c r="J871" s="221">
        <f>ROUND(I871*H871,2)</f>
        <v>0</v>
      </c>
      <c r="K871" s="217" t="s">
        <v>220</v>
      </c>
      <c r="L871" s="46"/>
      <c r="M871" s="222" t="s">
        <v>19</v>
      </c>
      <c r="N871" s="223" t="s">
        <v>45</v>
      </c>
      <c r="O871" s="86"/>
      <c r="P871" s="224">
        <f>O871*H871</f>
        <v>0</v>
      </c>
      <c r="Q871" s="224">
        <v>0.00037</v>
      </c>
      <c r="R871" s="224">
        <f>Q871*H871</f>
        <v>0.0033003999999999998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310</v>
      </c>
      <c r="AT871" s="226" t="s">
        <v>211</v>
      </c>
      <c r="AU871" s="226" t="s">
        <v>83</v>
      </c>
      <c r="AY871" s="19" t="s">
        <v>209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81</v>
      </c>
      <c r="BK871" s="227">
        <f>ROUND(I871*H871,2)</f>
        <v>0</v>
      </c>
      <c r="BL871" s="19" t="s">
        <v>310</v>
      </c>
      <c r="BM871" s="226" t="s">
        <v>1316</v>
      </c>
    </row>
    <row r="872" spans="1:47" s="2" customFormat="1" ht="12">
      <c r="A872" s="40"/>
      <c r="B872" s="41"/>
      <c r="C872" s="42"/>
      <c r="D872" s="228" t="s">
        <v>222</v>
      </c>
      <c r="E872" s="42"/>
      <c r="F872" s="229" t="s">
        <v>1317</v>
      </c>
      <c r="G872" s="42"/>
      <c r="H872" s="42"/>
      <c r="I872" s="230"/>
      <c r="J872" s="42"/>
      <c r="K872" s="42"/>
      <c r="L872" s="46"/>
      <c r="M872" s="231"/>
      <c r="N872" s="232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222</v>
      </c>
      <c r="AU872" s="19" t="s">
        <v>83</v>
      </c>
    </row>
    <row r="873" spans="1:51" s="13" customFormat="1" ht="12">
      <c r="A873" s="13"/>
      <c r="B873" s="233"/>
      <c r="C873" s="234"/>
      <c r="D873" s="235" t="s">
        <v>224</v>
      </c>
      <c r="E873" s="236" t="s">
        <v>19</v>
      </c>
      <c r="F873" s="237" t="s">
        <v>1318</v>
      </c>
      <c r="G873" s="234"/>
      <c r="H873" s="236" t="s">
        <v>19</v>
      </c>
      <c r="I873" s="238"/>
      <c r="J873" s="234"/>
      <c r="K873" s="234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224</v>
      </c>
      <c r="AU873" s="243" t="s">
        <v>83</v>
      </c>
      <c r="AV873" s="13" t="s">
        <v>81</v>
      </c>
      <c r="AW873" s="13" t="s">
        <v>35</v>
      </c>
      <c r="AX873" s="13" t="s">
        <v>74</v>
      </c>
      <c r="AY873" s="243" t="s">
        <v>209</v>
      </c>
    </row>
    <row r="874" spans="1:51" s="14" customFormat="1" ht="12">
      <c r="A874" s="14"/>
      <c r="B874" s="244"/>
      <c r="C874" s="245"/>
      <c r="D874" s="235" t="s">
        <v>224</v>
      </c>
      <c r="E874" s="246" t="s">
        <v>19</v>
      </c>
      <c r="F874" s="247" t="s">
        <v>1319</v>
      </c>
      <c r="G874" s="245"/>
      <c r="H874" s="248">
        <v>3.64</v>
      </c>
      <c r="I874" s="249"/>
      <c r="J874" s="245"/>
      <c r="K874" s="245"/>
      <c r="L874" s="250"/>
      <c r="M874" s="251"/>
      <c r="N874" s="252"/>
      <c r="O874" s="252"/>
      <c r="P874" s="252"/>
      <c r="Q874" s="252"/>
      <c r="R874" s="252"/>
      <c r="S874" s="252"/>
      <c r="T874" s="25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4" t="s">
        <v>224</v>
      </c>
      <c r="AU874" s="254" t="s">
        <v>83</v>
      </c>
      <c r="AV874" s="14" t="s">
        <v>83</v>
      </c>
      <c r="AW874" s="14" t="s">
        <v>35</v>
      </c>
      <c r="AX874" s="14" t="s">
        <v>74</v>
      </c>
      <c r="AY874" s="254" t="s">
        <v>209</v>
      </c>
    </row>
    <row r="875" spans="1:51" s="16" customFormat="1" ht="12">
      <c r="A875" s="16"/>
      <c r="B875" s="276"/>
      <c r="C875" s="277"/>
      <c r="D875" s="235" t="s">
        <v>224</v>
      </c>
      <c r="E875" s="278" t="s">
        <v>153</v>
      </c>
      <c r="F875" s="279" t="s">
        <v>445</v>
      </c>
      <c r="G875" s="277"/>
      <c r="H875" s="280">
        <v>3.64</v>
      </c>
      <c r="I875" s="281"/>
      <c r="J875" s="277"/>
      <c r="K875" s="277"/>
      <c r="L875" s="282"/>
      <c r="M875" s="283"/>
      <c r="N875" s="284"/>
      <c r="O875" s="284"/>
      <c r="P875" s="284"/>
      <c r="Q875" s="284"/>
      <c r="R875" s="284"/>
      <c r="S875" s="284"/>
      <c r="T875" s="285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T875" s="286" t="s">
        <v>224</v>
      </c>
      <c r="AU875" s="286" t="s">
        <v>83</v>
      </c>
      <c r="AV875" s="16" t="s">
        <v>116</v>
      </c>
      <c r="AW875" s="16" t="s">
        <v>35</v>
      </c>
      <c r="AX875" s="16" t="s">
        <v>74</v>
      </c>
      <c r="AY875" s="286" t="s">
        <v>209</v>
      </c>
    </row>
    <row r="876" spans="1:51" s="13" customFormat="1" ht="12">
      <c r="A876" s="13"/>
      <c r="B876" s="233"/>
      <c r="C876" s="234"/>
      <c r="D876" s="235" t="s">
        <v>224</v>
      </c>
      <c r="E876" s="236" t="s">
        <v>19</v>
      </c>
      <c r="F876" s="237" t="s">
        <v>1320</v>
      </c>
      <c r="G876" s="234"/>
      <c r="H876" s="236" t="s">
        <v>19</v>
      </c>
      <c r="I876" s="238"/>
      <c r="J876" s="234"/>
      <c r="K876" s="234"/>
      <c r="L876" s="239"/>
      <c r="M876" s="240"/>
      <c r="N876" s="241"/>
      <c r="O876" s="241"/>
      <c r="P876" s="241"/>
      <c r="Q876" s="241"/>
      <c r="R876" s="241"/>
      <c r="S876" s="241"/>
      <c r="T876" s="24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3" t="s">
        <v>224</v>
      </c>
      <c r="AU876" s="243" t="s">
        <v>83</v>
      </c>
      <c r="AV876" s="13" t="s">
        <v>81</v>
      </c>
      <c r="AW876" s="13" t="s">
        <v>35</v>
      </c>
      <c r="AX876" s="13" t="s">
        <v>74</v>
      </c>
      <c r="AY876" s="243" t="s">
        <v>209</v>
      </c>
    </row>
    <row r="877" spans="1:51" s="14" customFormat="1" ht="12">
      <c r="A877" s="14"/>
      <c r="B877" s="244"/>
      <c r="C877" s="245"/>
      <c r="D877" s="235" t="s">
        <v>224</v>
      </c>
      <c r="E877" s="246" t="s">
        <v>19</v>
      </c>
      <c r="F877" s="247" t="s">
        <v>1321</v>
      </c>
      <c r="G877" s="245"/>
      <c r="H877" s="248">
        <v>5.28</v>
      </c>
      <c r="I877" s="249"/>
      <c r="J877" s="245"/>
      <c r="K877" s="245"/>
      <c r="L877" s="250"/>
      <c r="M877" s="251"/>
      <c r="N877" s="252"/>
      <c r="O877" s="252"/>
      <c r="P877" s="252"/>
      <c r="Q877" s="252"/>
      <c r="R877" s="252"/>
      <c r="S877" s="252"/>
      <c r="T877" s="25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4" t="s">
        <v>224</v>
      </c>
      <c r="AU877" s="254" t="s">
        <v>83</v>
      </c>
      <c r="AV877" s="14" t="s">
        <v>83</v>
      </c>
      <c r="AW877" s="14" t="s">
        <v>35</v>
      </c>
      <c r="AX877" s="14" t="s">
        <v>74</v>
      </c>
      <c r="AY877" s="254" t="s">
        <v>209</v>
      </c>
    </row>
    <row r="878" spans="1:51" s="16" customFormat="1" ht="12">
      <c r="A878" s="16"/>
      <c r="B878" s="276"/>
      <c r="C878" s="277"/>
      <c r="D878" s="235" t="s">
        <v>224</v>
      </c>
      <c r="E878" s="278" t="s">
        <v>155</v>
      </c>
      <c r="F878" s="279" t="s">
        <v>445</v>
      </c>
      <c r="G878" s="277"/>
      <c r="H878" s="280">
        <v>5.28</v>
      </c>
      <c r="I878" s="281"/>
      <c r="J878" s="277"/>
      <c r="K878" s="277"/>
      <c r="L878" s="282"/>
      <c r="M878" s="283"/>
      <c r="N878" s="284"/>
      <c r="O878" s="284"/>
      <c r="P878" s="284"/>
      <c r="Q878" s="284"/>
      <c r="R878" s="284"/>
      <c r="S878" s="284"/>
      <c r="T878" s="285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T878" s="286" t="s">
        <v>224</v>
      </c>
      <c r="AU878" s="286" t="s">
        <v>83</v>
      </c>
      <c r="AV878" s="16" t="s">
        <v>116</v>
      </c>
      <c r="AW878" s="16" t="s">
        <v>35</v>
      </c>
      <c r="AX878" s="16" t="s">
        <v>74</v>
      </c>
      <c r="AY878" s="286" t="s">
        <v>209</v>
      </c>
    </row>
    <row r="879" spans="1:51" s="15" customFormat="1" ht="12">
      <c r="A879" s="15"/>
      <c r="B879" s="255"/>
      <c r="C879" s="256"/>
      <c r="D879" s="235" t="s">
        <v>224</v>
      </c>
      <c r="E879" s="257" t="s">
        <v>19</v>
      </c>
      <c r="F879" s="258" t="s">
        <v>226</v>
      </c>
      <c r="G879" s="256"/>
      <c r="H879" s="259">
        <v>8.92</v>
      </c>
      <c r="I879" s="260"/>
      <c r="J879" s="256"/>
      <c r="K879" s="256"/>
      <c r="L879" s="261"/>
      <c r="M879" s="262"/>
      <c r="N879" s="263"/>
      <c r="O879" s="263"/>
      <c r="P879" s="263"/>
      <c r="Q879" s="263"/>
      <c r="R879" s="263"/>
      <c r="S879" s="263"/>
      <c r="T879" s="264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65" t="s">
        <v>224</v>
      </c>
      <c r="AU879" s="265" t="s">
        <v>83</v>
      </c>
      <c r="AV879" s="15" t="s">
        <v>215</v>
      </c>
      <c r="AW879" s="15" t="s">
        <v>35</v>
      </c>
      <c r="AX879" s="15" t="s">
        <v>81</v>
      </c>
      <c r="AY879" s="265" t="s">
        <v>209</v>
      </c>
    </row>
    <row r="880" spans="1:65" s="2" customFormat="1" ht="37.8" customHeight="1">
      <c r="A880" s="40"/>
      <c r="B880" s="41"/>
      <c r="C880" s="215" t="s">
        <v>1322</v>
      </c>
      <c r="D880" s="215" t="s">
        <v>211</v>
      </c>
      <c r="E880" s="216" t="s">
        <v>1323</v>
      </c>
      <c r="F880" s="217" t="s">
        <v>1324</v>
      </c>
      <c r="G880" s="218" t="s">
        <v>102</v>
      </c>
      <c r="H880" s="219">
        <v>22.8</v>
      </c>
      <c r="I880" s="220"/>
      <c r="J880" s="221">
        <f>ROUND(I880*H880,2)</f>
        <v>0</v>
      </c>
      <c r="K880" s="217" t="s">
        <v>220</v>
      </c>
      <c r="L880" s="46"/>
      <c r="M880" s="222" t="s">
        <v>19</v>
      </c>
      <c r="N880" s="223" t="s">
        <v>45</v>
      </c>
      <c r="O880" s="86"/>
      <c r="P880" s="224">
        <f>O880*H880</f>
        <v>0</v>
      </c>
      <c r="Q880" s="224">
        <v>7E-05</v>
      </c>
      <c r="R880" s="224">
        <f>Q880*H880</f>
        <v>0.001596</v>
      </c>
      <c r="S880" s="224">
        <v>0</v>
      </c>
      <c r="T880" s="225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26" t="s">
        <v>310</v>
      </c>
      <c r="AT880" s="226" t="s">
        <v>211</v>
      </c>
      <c r="AU880" s="226" t="s">
        <v>83</v>
      </c>
      <c r="AY880" s="19" t="s">
        <v>209</v>
      </c>
      <c r="BE880" s="227">
        <f>IF(N880="základní",J880,0)</f>
        <v>0</v>
      </c>
      <c r="BF880" s="227">
        <f>IF(N880="snížená",J880,0)</f>
        <v>0</v>
      </c>
      <c r="BG880" s="227">
        <f>IF(N880="zákl. přenesená",J880,0)</f>
        <v>0</v>
      </c>
      <c r="BH880" s="227">
        <f>IF(N880="sníž. přenesená",J880,0)</f>
        <v>0</v>
      </c>
      <c r="BI880" s="227">
        <f>IF(N880="nulová",J880,0)</f>
        <v>0</v>
      </c>
      <c r="BJ880" s="19" t="s">
        <v>81</v>
      </c>
      <c r="BK880" s="227">
        <f>ROUND(I880*H880,2)</f>
        <v>0</v>
      </c>
      <c r="BL880" s="19" t="s">
        <v>310</v>
      </c>
      <c r="BM880" s="226" t="s">
        <v>1325</v>
      </c>
    </row>
    <row r="881" spans="1:47" s="2" customFormat="1" ht="12">
      <c r="A881" s="40"/>
      <c r="B881" s="41"/>
      <c r="C881" s="42"/>
      <c r="D881" s="228" t="s">
        <v>222</v>
      </c>
      <c r="E881" s="42"/>
      <c r="F881" s="229" t="s">
        <v>1326</v>
      </c>
      <c r="G881" s="42"/>
      <c r="H881" s="42"/>
      <c r="I881" s="230"/>
      <c r="J881" s="42"/>
      <c r="K881" s="42"/>
      <c r="L881" s="46"/>
      <c r="M881" s="231"/>
      <c r="N881" s="232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222</v>
      </c>
      <c r="AU881" s="19" t="s">
        <v>83</v>
      </c>
    </row>
    <row r="882" spans="1:51" s="13" customFormat="1" ht="12">
      <c r="A882" s="13"/>
      <c r="B882" s="233"/>
      <c r="C882" s="234"/>
      <c r="D882" s="235" t="s">
        <v>224</v>
      </c>
      <c r="E882" s="236" t="s">
        <v>19</v>
      </c>
      <c r="F882" s="237" t="s">
        <v>1327</v>
      </c>
      <c r="G882" s="234"/>
      <c r="H882" s="236" t="s">
        <v>19</v>
      </c>
      <c r="I882" s="238"/>
      <c r="J882" s="234"/>
      <c r="K882" s="234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224</v>
      </c>
      <c r="AU882" s="243" t="s">
        <v>83</v>
      </c>
      <c r="AV882" s="13" t="s">
        <v>81</v>
      </c>
      <c r="AW882" s="13" t="s">
        <v>35</v>
      </c>
      <c r="AX882" s="13" t="s">
        <v>74</v>
      </c>
      <c r="AY882" s="243" t="s">
        <v>209</v>
      </c>
    </row>
    <row r="883" spans="1:51" s="14" customFormat="1" ht="12">
      <c r="A883" s="14"/>
      <c r="B883" s="244"/>
      <c r="C883" s="245"/>
      <c r="D883" s="235" t="s">
        <v>224</v>
      </c>
      <c r="E883" s="246" t="s">
        <v>19</v>
      </c>
      <c r="F883" s="247" t="s">
        <v>1328</v>
      </c>
      <c r="G883" s="245"/>
      <c r="H883" s="248">
        <v>22.8</v>
      </c>
      <c r="I883" s="249"/>
      <c r="J883" s="245"/>
      <c r="K883" s="245"/>
      <c r="L883" s="250"/>
      <c r="M883" s="251"/>
      <c r="N883" s="252"/>
      <c r="O883" s="252"/>
      <c r="P883" s="252"/>
      <c r="Q883" s="252"/>
      <c r="R883" s="252"/>
      <c r="S883" s="252"/>
      <c r="T883" s="253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4" t="s">
        <v>224</v>
      </c>
      <c r="AU883" s="254" t="s">
        <v>83</v>
      </c>
      <c r="AV883" s="14" t="s">
        <v>83</v>
      </c>
      <c r="AW883" s="14" t="s">
        <v>35</v>
      </c>
      <c r="AX883" s="14" t="s">
        <v>74</v>
      </c>
      <c r="AY883" s="254" t="s">
        <v>209</v>
      </c>
    </row>
    <row r="884" spans="1:51" s="16" customFormat="1" ht="12">
      <c r="A884" s="16"/>
      <c r="B884" s="276"/>
      <c r="C884" s="277"/>
      <c r="D884" s="235" t="s">
        <v>224</v>
      </c>
      <c r="E884" s="278" t="s">
        <v>148</v>
      </c>
      <c r="F884" s="279" t="s">
        <v>445</v>
      </c>
      <c r="G884" s="277"/>
      <c r="H884" s="280">
        <v>22.8</v>
      </c>
      <c r="I884" s="281"/>
      <c r="J884" s="277"/>
      <c r="K884" s="277"/>
      <c r="L884" s="282"/>
      <c r="M884" s="283"/>
      <c r="N884" s="284"/>
      <c r="O884" s="284"/>
      <c r="P884" s="284"/>
      <c r="Q884" s="284"/>
      <c r="R884" s="284"/>
      <c r="S884" s="284"/>
      <c r="T884" s="285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86" t="s">
        <v>224</v>
      </c>
      <c r="AU884" s="286" t="s">
        <v>83</v>
      </c>
      <c r="AV884" s="16" t="s">
        <v>116</v>
      </c>
      <c r="AW884" s="16" t="s">
        <v>35</v>
      </c>
      <c r="AX884" s="16" t="s">
        <v>74</v>
      </c>
      <c r="AY884" s="286" t="s">
        <v>209</v>
      </c>
    </row>
    <row r="885" spans="1:51" s="15" customFormat="1" ht="12">
      <c r="A885" s="15"/>
      <c r="B885" s="255"/>
      <c r="C885" s="256"/>
      <c r="D885" s="235" t="s">
        <v>224</v>
      </c>
      <c r="E885" s="257" t="s">
        <v>19</v>
      </c>
      <c r="F885" s="258" t="s">
        <v>226</v>
      </c>
      <c r="G885" s="256"/>
      <c r="H885" s="259">
        <v>22.8</v>
      </c>
      <c r="I885" s="260"/>
      <c r="J885" s="256"/>
      <c r="K885" s="256"/>
      <c r="L885" s="261"/>
      <c r="M885" s="262"/>
      <c r="N885" s="263"/>
      <c r="O885" s="263"/>
      <c r="P885" s="263"/>
      <c r="Q885" s="263"/>
      <c r="R885" s="263"/>
      <c r="S885" s="263"/>
      <c r="T885" s="26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5" t="s">
        <v>224</v>
      </c>
      <c r="AU885" s="265" t="s">
        <v>83</v>
      </c>
      <c r="AV885" s="15" t="s">
        <v>215</v>
      </c>
      <c r="AW885" s="15" t="s">
        <v>35</v>
      </c>
      <c r="AX885" s="15" t="s">
        <v>81</v>
      </c>
      <c r="AY885" s="265" t="s">
        <v>209</v>
      </c>
    </row>
    <row r="886" spans="1:65" s="2" customFormat="1" ht="24.15" customHeight="1">
      <c r="A886" s="40"/>
      <c r="B886" s="41"/>
      <c r="C886" s="215" t="s">
        <v>1329</v>
      </c>
      <c r="D886" s="215" t="s">
        <v>211</v>
      </c>
      <c r="E886" s="216" t="s">
        <v>1330</v>
      </c>
      <c r="F886" s="217" t="s">
        <v>1331</v>
      </c>
      <c r="G886" s="218" t="s">
        <v>97</v>
      </c>
      <c r="H886" s="219">
        <v>22.8</v>
      </c>
      <c r="I886" s="220"/>
      <c r="J886" s="221">
        <f>ROUND(I886*H886,2)</f>
        <v>0</v>
      </c>
      <c r="K886" s="217" t="s">
        <v>220</v>
      </c>
      <c r="L886" s="46"/>
      <c r="M886" s="222" t="s">
        <v>19</v>
      </c>
      <c r="N886" s="223" t="s">
        <v>45</v>
      </c>
      <c r="O886" s="86"/>
      <c r="P886" s="224">
        <f>O886*H886</f>
        <v>0</v>
      </c>
      <c r="Q886" s="224">
        <v>4E-05</v>
      </c>
      <c r="R886" s="224">
        <f>Q886*H886</f>
        <v>0.000912</v>
      </c>
      <c r="S886" s="224">
        <v>0</v>
      </c>
      <c r="T886" s="225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26" t="s">
        <v>310</v>
      </c>
      <c r="AT886" s="226" t="s">
        <v>211</v>
      </c>
      <c r="AU886" s="226" t="s">
        <v>83</v>
      </c>
      <c r="AY886" s="19" t="s">
        <v>209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19" t="s">
        <v>81</v>
      </c>
      <c r="BK886" s="227">
        <f>ROUND(I886*H886,2)</f>
        <v>0</v>
      </c>
      <c r="BL886" s="19" t="s">
        <v>310</v>
      </c>
      <c r="BM886" s="226" t="s">
        <v>1332</v>
      </c>
    </row>
    <row r="887" spans="1:47" s="2" customFormat="1" ht="12">
      <c r="A887" s="40"/>
      <c r="B887" s="41"/>
      <c r="C887" s="42"/>
      <c r="D887" s="228" t="s">
        <v>222</v>
      </c>
      <c r="E887" s="42"/>
      <c r="F887" s="229" t="s">
        <v>1333</v>
      </c>
      <c r="G887" s="42"/>
      <c r="H887" s="42"/>
      <c r="I887" s="230"/>
      <c r="J887" s="42"/>
      <c r="K887" s="42"/>
      <c r="L887" s="46"/>
      <c r="M887" s="231"/>
      <c r="N887" s="232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222</v>
      </c>
      <c r="AU887" s="19" t="s">
        <v>83</v>
      </c>
    </row>
    <row r="888" spans="1:51" s="14" customFormat="1" ht="12">
      <c r="A888" s="14"/>
      <c r="B888" s="244"/>
      <c r="C888" s="245"/>
      <c r="D888" s="235" t="s">
        <v>224</v>
      </c>
      <c r="E888" s="246" t="s">
        <v>19</v>
      </c>
      <c r="F888" s="247" t="s">
        <v>148</v>
      </c>
      <c r="G888" s="245"/>
      <c r="H888" s="248">
        <v>22.8</v>
      </c>
      <c r="I888" s="249"/>
      <c r="J888" s="245"/>
      <c r="K888" s="245"/>
      <c r="L888" s="250"/>
      <c r="M888" s="251"/>
      <c r="N888" s="252"/>
      <c r="O888" s="252"/>
      <c r="P888" s="252"/>
      <c r="Q888" s="252"/>
      <c r="R888" s="252"/>
      <c r="S888" s="252"/>
      <c r="T888" s="25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4" t="s">
        <v>224</v>
      </c>
      <c r="AU888" s="254" t="s">
        <v>83</v>
      </c>
      <c r="AV888" s="14" t="s">
        <v>83</v>
      </c>
      <c r="AW888" s="14" t="s">
        <v>35</v>
      </c>
      <c r="AX888" s="14" t="s">
        <v>74</v>
      </c>
      <c r="AY888" s="254" t="s">
        <v>209</v>
      </c>
    </row>
    <row r="889" spans="1:51" s="15" customFormat="1" ht="12">
      <c r="A889" s="15"/>
      <c r="B889" s="255"/>
      <c r="C889" s="256"/>
      <c r="D889" s="235" t="s">
        <v>224</v>
      </c>
      <c r="E889" s="257" t="s">
        <v>19</v>
      </c>
      <c r="F889" s="258" t="s">
        <v>226</v>
      </c>
      <c r="G889" s="256"/>
      <c r="H889" s="259">
        <v>22.8</v>
      </c>
      <c r="I889" s="260"/>
      <c r="J889" s="256"/>
      <c r="K889" s="256"/>
      <c r="L889" s="261"/>
      <c r="M889" s="262"/>
      <c r="N889" s="263"/>
      <c r="O889" s="263"/>
      <c r="P889" s="263"/>
      <c r="Q889" s="263"/>
      <c r="R889" s="263"/>
      <c r="S889" s="263"/>
      <c r="T889" s="264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5" t="s">
        <v>224</v>
      </c>
      <c r="AU889" s="265" t="s">
        <v>83</v>
      </c>
      <c r="AV889" s="15" t="s">
        <v>215</v>
      </c>
      <c r="AW889" s="15" t="s">
        <v>35</v>
      </c>
      <c r="AX889" s="15" t="s">
        <v>81</v>
      </c>
      <c r="AY889" s="265" t="s">
        <v>209</v>
      </c>
    </row>
    <row r="890" spans="1:65" s="2" customFormat="1" ht="37.8" customHeight="1">
      <c r="A890" s="40"/>
      <c r="B890" s="41"/>
      <c r="C890" s="215" t="s">
        <v>1334</v>
      </c>
      <c r="D890" s="215" t="s">
        <v>211</v>
      </c>
      <c r="E890" s="216" t="s">
        <v>1335</v>
      </c>
      <c r="F890" s="217" t="s">
        <v>1336</v>
      </c>
      <c r="G890" s="218" t="s">
        <v>102</v>
      </c>
      <c r="H890" s="219">
        <v>3.984</v>
      </c>
      <c r="I890" s="220"/>
      <c r="J890" s="221">
        <f>ROUND(I890*H890,2)</f>
        <v>0</v>
      </c>
      <c r="K890" s="217" t="s">
        <v>1337</v>
      </c>
      <c r="L890" s="46"/>
      <c r="M890" s="222" t="s">
        <v>19</v>
      </c>
      <c r="N890" s="223" t="s">
        <v>45</v>
      </c>
      <c r="O890" s="86"/>
      <c r="P890" s="224">
        <f>O890*H890</f>
        <v>0</v>
      </c>
      <c r="Q890" s="224">
        <v>7E-05</v>
      </c>
      <c r="R890" s="224">
        <f>Q890*H890</f>
        <v>0.00027887999999999996</v>
      </c>
      <c r="S890" s="224">
        <v>0</v>
      </c>
      <c r="T890" s="225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6" t="s">
        <v>310</v>
      </c>
      <c r="AT890" s="226" t="s">
        <v>211</v>
      </c>
      <c r="AU890" s="226" t="s">
        <v>83</v>
      </c>
      <c r="AY890" s="19" t="s">
        <v>209</v>
      </c>
      <c r="BE890" s="227">
        <f>IF(N890="základní",J890,0)</f>
        <v>0</v>
      </c>
      <c r="BF890" s="227">
        <f>IF(N890="snížená",J890,0)</f>
        <v>0</v>
      </c>
      <c r="BG890" s="227">
        <f>IF(N890="zákl. přenesená",J890,0)</f>
        <v>0</v>
      </c>
      <c r="BH890" s="227">
        <f>IF(N890="sníž. přenesená",J890,0)</f>
        <v>0</v>
      </c>
      <c r="BI890" s="227">
        <f>IF(N890="nulová",J890,0)</f>
        <v>0</v>
      </c>
      <c r="BJ890" s="19" t="s">
        <v>81</v>
      </c>
      <c r="BK890" s="227">
        <f>ROUND(I890*H890,2)</f>
        <v>0</v>
      </c>
      <c r="BL890" s="19" t="s">
        <v>310</v>
      </c>
      <c r="BM890" s="226" t="s">
        <v>1338</v>
      </c>
    </row>
    <row r="891" spans="1:47" s="2" customFormat="1" ht="12">
      <c r="A891" s="40"/>
      <c r="B891" s="41"/>
      <c r="C891" s="42"/>
      <c r="D891" s="228" t="s">
        <v>222</v>
      </c>
      <c r="E891" s="42"/>
      <c r="F891" s="229" t="s">
        <v>1339</v>
      </c>
      <c r="G891" s="42"/>
      <c r="H891" s="42"/>
      <c r="I891" s="230"/>
      <c r="J891" s="42"/>
      <c r="K891" s="42"/>
      <c r="L891" s="46"/>
      <c r="M891" s="231"/>
      <c r="N891" s="232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222</v>
      </c>
      <c r="AU891" s="19" t="s">
        <v>83</v>
      </c>
    </row>
    <row r="892" spans="1:51" s="14" customFormat="1" ht="12">
      <c r="A892" s="14"/>
      <c r="B892" s="244"/>
      <c r="C892" s="245"/>
      <c r="D892" s="235" t="s">
        <v>224</v>
      </c>
      <c r="E892" s="246" t="s">
        <v>19</v>
      </c>
      <c r="F892" s="247" t="s">
        <v>158</v>
      </c>
      <c r="G892" s="245"/>
      <c r="H892" s="248">
        <v>3.984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4" t="s">
        <v>224</v>
      </c>
      <c r="AU892" s="254" t="s">
        <v>83</v>
      </c>
      <c r="AV892" s="14" t="s">
        <v>83</v>
      </c>
      <c r="AW892" s="14" t="s">
        <v>35</v>
      </c>
      <c r="AX892" s="14" t="s">
        <v>74</v>
      </c>
      <c r="AY892" s="254" t="s">
        <v>209</v>
      </c>
    </row>
    <row r="893" spans="1:51" s="15" customFormat="1" ht="12">
      <c r="A893" s="15"/>
      <c r="B893" s="255"/>
      <c r="C893" s="256"/>
      <c r="D893" s="235" t="s">
        <v>224</v>
      </c>
      <c r="E893" s="257" t="s">
        <v>19</v>
      </c>
      <c r="F893" s="258" t="s">
        <v>226</v>
      </c>
      <c r="G893" s="256"/>
      <c r="H893" s="259">
        <v>3.984</v>
      </c>
      <c r="I893" s="260"/>
      <c r="J893" s="256"/>
      <c r="K893" s="256"/>
      <c r="L893" s="261"/>
      <c r="M893" s="262"/>
      <c r="N893" s="263"/>
      <c r="O893" s="263"/>
      <c r="P893" s="263"/>
      <c r="Q893" s="263"/>
      <c r="R893" s="263"/>
      <c r="S893" s="263"/>
      <c r="T893" s="264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5" t="s">
        <v>224</v>
      </c>
      <c r="AU893" s="265" t="s">
        <v>83</v>
      </c>
      <c r="AV893" s="15" t="s">
        <v>215</v>
      </c>
      <c r="AW893" s="15" t="s">
        <v>35</v>
      </c>
      <c r="AX893" s="15" t="s">
        <v>81</v>
      </c>
      <c r="AY893" s="265" t="s">
        <v>209</v>
      </c>
    </row>
    <row r="894" spans="1:65" s="2" customFormat="1" ht="44.25" customHeight="1">
      <c r="A894" s="40"/>
      <c r="B894" s="41"/>
      <c r="C894" s="215" t="s">
        <v>1340</v>
      </c>
      <c r="D894" s="215" t="s">
        <v>211</v>
      </c>
      <c r="E894" s="216" t="s">
        <v>1341</v>
      </c>
      <c r="F894" s="217" t="s">
        <v>1342</v>
      </c>
      <c r="G894" s="218" t="s">
        <v>102</v>
      </c>
      <c r="H894" s="219">
        <v>3.984</v>
      </c>
      <c r="I894" s="220"/>
      <c r="J894" s="221">
        <f>ROUND(I894*H894,2)</f>
        <v>0</v>
      </c>
      <c r="K894" s="217" t="s">
        <v>1337</v>
      </c>
      <c r="L894" s="46"/>
      <c r="M894" s="222" t="s">
        <v>19</v>
      </c>
      <c r="N894" s="223" t="s">
        <v>45</v>
      </c>
      <c r="O894" s="86"/>
      <c r="P894" s="224">
        <f>O894*H894</f>
        <v>0</v>
      </c>
      <c r="Q894" s="224">
        <v>0</v>
      </c>
      <c r="R894" s="224">
        <f>Q894*H894</f>
        <v>0</v>
      </c>
      <c r="S894" s="224">
        <v>0</v>
      </c>
      <c r="T894" s="225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6" t="s">
        <v>310</v>
      </c>
      <c r="AT894" s="226" t="s">
        <v>211</v>
      </c>
      <c r="AU894" s="226" t="s">
        <v>83</v>
      </c>
      <c r="AY894" s="19" t="s">
        <v>209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19" t="s">
        <v>81</v>
      </c>
      <c r="BK894" s="227">
        <f>ROUND(I894*H894,2)</f>
        <v>0</v>
      </c>
      <c r="BL894" s="19" t="s">
        <v>310</v>
      </c>
      <c r="BM894" s="226" t="s">
        <v>1343</v>
      </c>
    </row>
    <row r="895" spans="1:47" s="2" customFormat="1" ht="12">
      <c r="A895" s="40"/>
      <c r="B895" s="41"/>
      <c r="C895" s="42"/>
      <c r="D895" s="228" t="s">
        <v>222</v>
      </c>
      <c r="E895" s="42"/>
      <c r="F895" s="229" t="s">
        <v>1344</v>
      </c>
      <c r="G895" s="42"/>
      <c r="H895" s="42"/>
      <c r="I895" s="230"/>
      <c r="J895" s="42"/>
      <c r="K895" s="42"/>
      <c r="L895" s="46"/>
      <c r="M895" s="231"/>
      <c r="N895" s="232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222</v>
      </c>
      <c r="AU895" s="19" t="s">
        <v>83</v>
      </c>
    </row>
    <row r="896" spans="1:51" s="14" customFormat="1" ht="12">
      <c r="A896" s="14"/>
      <c r="B896" s="244"/>
      <c r="C896" s="245"/>
      <c r="D896" s="235" t="s">
        <v>224</v>
      </c>
      <c r="E896" s="246" t="s">
        <v>19</v>
      </c>
      <c r="F896" s="247" t="s">
        <v>158</v>
      </c>
      <c r="G896" s="245"/>
      <c r="H896" s="248">
        <v>3.984</v>
      </c>
      <c r="I896" s="249"/>
      <c r="J896" s="245"/>
      <c r="K896" s="245"/>
      <c r="L896" s="250"/>
      <c r="M896" s="251"/>
      <c r="N896" s="252"/>
      <c r="O896" s="252"/>
      <c r="P896" s="252"/>
      <c r="Q896" s="252"/>
      <c r="R896" s="252"/>
      <c r="S896" s="252"/>
      <c r="T896" s="25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4" t="s">
        <v>224</v>
      </c>
      <c r="AU896" s="254" t="s">
        <v>83</v>
      </c>
      <c r="AV896" s="14" t="s">
        <v>83</v>
      </c>
      <c r="AW896" s="14" t="s">
        <v>35</v>
      </c>
      <c r="AX896" s="14" t="s">
        <v>74</v>
      </c>
      <c r="AY896" s="254" t="s">
        <v>209</v>
      </c>
    </row>
    <row r="897" spans="1:51" s="15" customFormat="1" ht="12">
      <c r="A897" s="15"/>
      <c r="B897" s="255"/>
      <c r="C897" s="256"/>
      <c r="D897" s="235" t="s">
        <v>224</v>
      </c>
      <c r="E897" s="257" t="s">
        <v>19</v>
      </c>
      <c r="F897" s="258" t="s">
        <v>226</v>
      </c>
      <c r="G897" s="256"/>
      <c r="H897" s="259">
        <v>3.984</v>
      </c>
      <c r="I897" s="260"/>
      <c r="J897" s="256"/>
      <c r="K897" s="256"/>
      <c r="L897" s="261"/>
      <c r="M897" s="262"/>
      <c r="N897" s="263"/>
      <c r="O897" s="263"/>
      <c r="P897" s="263"/>
      <c r="Q897" s="263"/>
      <c r="R897" s="263"/>
      <c r="S897" s="263"/>
      <c r="T897" s="264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65" t="s">
        <v>224</v>
      </c>
      <c r="AU897" s="265" t="s">
        <v>83</v>
      </c>
      <c r="AV897" s="15" t="s">
        <v>215</v>
      </c>
      <c r="AW897" s="15" t="s">
        <v>35</v>
      </c>
      <c r="AX897" s="15" t="s">
        <v>81</v>
      </c>
      <c r="AY897" s="265" t="s">
        <v>209</v>
      </c>
    </row>
    <row r="898" spans="1:65" s="2" customFormat="1" ht="24.15" customHeight="1">
      <c r="A898" s="40"/>
      <c r="B898" s="41"/>
      <c r="C898" s="215" t="s">
        <v>1345</v>
      </c>
      <c r="D898" s="215" t="s">
        <v>211</v>
      </c>
      <c r="E898" s="216" t="s">
        <v>1346</v>
      </c>
      <c r="F898" s="217" t="s">
        <v>1347</v>
      </c>
      <c r="G898" s="218" t="s">
        <v>102</v>
      </c>
      <c r="H898" s="219">
        <v>3.984</v>
      </c>
      <c r="I898" s="220"/>
      <c r="J898" s="221">
        <f>ROUND(I898*H898,2)</f>
        <v>0</v>
      </c>
      <c r="K898" s="217" t="s">
        <v>1337</v>
      </c>
      <c r="L898" s="46"/>
      <c r="M898" s="222" t="s">
        <v>19</v>
      </c>
      <c r="N898" s="223" t="s">
        <v>45</v>
      </c>
      <c r="O898" s="86"/>
      <c r="P898" s="224">
        <f>O898*H898</f>
        <v>0</v>
      </c>
      <c r="Q898" s="224">
        <v>0.00014</v>
      </c>
      <c r="R898" s="224">
        <f>Q898*H898</f>
        <v>0.0005577599999999999</v>
      </c>
      <c r="S898" s="224">
        <v>0</v>
      </c>
      <c r="T898" s="225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6" t="s">
        <v>310</v>
      </c>
      <c r="AT898" s="226" t="s">
        <v>211</v>
      </c>
      <c r="AU898" s="226" t="s">
        <v>83</v>
      </c>
      <c r="AY898" s="19" t="s">
        <v>209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19" t="s">
        <v>81</v>
      </c>
      <c r="BK898" s="227">
        <f>ROUND(I898*H898,2)</f>
        <v>0</v>
      </c>
      <c r="BL898" s="19" t="s">
        <v>310</v>
      </c>
      <c r="BM898" s="226" t="s">
        <v>1348</v>
      </c>
    </row>
    <row r="899" spans="1:47" s="2" customFormat="1" ht="12">
      <c r="A899" s="40"/>
      <c r="B899" s="41"/>
      <c r="C899" s="42"/>
      <c r="D899" s="228" t="s">
        <v>222</v>
      </c>
      <c r="E899" s="42"/>
      <c r="F899" s="229" t="s">
        <v>1349</v>
      </c>
      <c r="G899" s="42"/>
      <c r="H899" s="42"/>
      <c r="I899" s="230"/>
      <c r="J899" s="42"/>
      <c r="K899" s="42"/>
      <c r="L899" s="46"/>
      <c r="M899" s="231"/>
      <c r="N899" s="232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222</v>
      </c>
      <c r="AU899" s="19" t="s">
        <v>83</v>
      </c>
    </row>
    <row r="900" spans="1:51" s="14" customFormat="1" ht="12">
      <c r="A900" s="14"/>
      <c r="B900" s="244"/>
      <c r="C900" s="245"/>
      <c r="D900" s="235" t="s">
        <v>224</v>
      </c>
      <c r="E900" s="246" t="s">
        <v>19</v>
      </c>
      <c r="F900" s="247" t="s">
        <v>158</v>
      </c>
      <c r="G900" s="245"/>
      <c r="H900" s="248">
        <v>3.984</v>
      </c>
      <c r="I900" s="249"/>
      <c r="J900" s="245"/>
      <c r="K900" s="245"/>
      <c r="L900" s="250"/>
      <c r="M900" s="251"/>
      <c r="N900" s="252"/>
      <c r="O900" s="252"/>
      <c r="P900" s="252"/>
      <c r="Q900" s="252"/>
      <c r="R900" s="252"/>
      <c r="S900" s="252"/>
      <c r="T900" s="25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4" t="s">
        <v>224</v>
      </c>
      <c r="AU900" s="254" t="s">
        <v>83</v>
      </c>
      <c r="AV900" s="14" t="s">
        <v>83</v>
      </c>
      <c r="AW900" s="14" t="s">
        <v>35</v>
      </c>
      <c r="AX900" s="14" t="s">
        <v>74</v>
      </c>
      <c r="AY900" s="254" t="s">
        <v>209</v>
      </c>
    </row>
    <row r="901" spans="1:51" s="15" customFormat="1" ht="12">
      <c r="A901" s="15"/>
      <c r="B901" s="255"/>
      <c r="C901" s="256"/>
      <c r="D901" s="235" t="s">
        <v>224</v>
      </c>
      <c r="E901" s="257" t="s">
        <v>19</v>
      </c>
      <c r="F901" s="258" t="s">
        <v>226</v>
      </c>
      <c r="G901" s="256"/>
      <c r="H901" s="259">
        <v>3.984</v>
      </c>
      <c r="I901" s="260"/>
      <c r="J901" s="256"/>
      <c r="K901" s="256"/>
      <c r="L901" s="261"/>
      <c r="M901" s="262"/>
      <c r="N901" s="263"/>
      <c r="O901" s="263"/>
      <c r="P901" s="263"/>
      <c r="Q901" s="263"/>
      <c r="R901" s="263"/>
      <c r="S901" s="263"/>
      <c r="T901" s="264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5" t="s">
        <v>224</v>
      </c>
      <c r="AU901" s="265" t="s">
        <v>83</v>
      </c>
      <c r="AV901" s="15" t="s">
        <v>215</v>
      </c>
      <c r="AW901" s="15" t="s">
        <v>35</v>
      </c>
      <c r="AX901" s="15" t="s">
        <v>81</v>
      </c>
      <c r="AY901" s="265" t="s">
        <v>209</v>
      </c>
    </row>
    <row r="902" spans="1:65" s="2" customFormat="1" ht="24.15" customHeight="1">
      <c r="A902" s="40"/>
      <c r="B902" s="41"/>
      <c r="C902" s="215" t="s">
        <v>1350</v>
      </c>
      <c r="D902" s="215" t="s">
        <v>211</v>
      </c>
      <c r="E902" s="216" t="s">
        <v>1351</v>
      </c>
      <c r="F902" s="217" t="s">
        <v>1352</v>
      </c>
      <c r="G902" s="218" t="s">
        <v>102</v>
      </c>
      <c r="H902" s="219">
        <v>3.984</v>
      </c>
      <c r="I902" s="220"/>
      <c r="J902" s="221">
        <f>ROUND(I902*H902,2)</f>
        <v>0</v>
      </c>
      <c r="K902" s="217" t="s">
        <v>1337</v>
      </c>
      <c r="L902" s="46"/>
      <c r="M902" s="222" t="s">
        <v>19</v>
      </c>
      <c r="N902" s="223" t="s">
        <v>45</v>
      </c>
      <c r="O902" s="86"/>
      <c r="P902" s="224">
        <f>O902*H902</f>
        <v>0</v>
      </c>
      <c r="Q902" s="224">
        <v>0.00013</v>
      </c>
      <c r="R902" s="224">
        <f>Q902*H902</f>
        <v>0.00051792</v>
      </c>
      <c r="S902" s="224">
        <v>0</v>
      </c>
      <c r="T902" s="225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6" t="s">
        <v>310</v>
      </c>
      <c r="AT902" s="226" t="s">
        <v>211</v>
      </c>
      <c r="AU902" s="226" t="s">
        <v>83</v>
      </c>
      <c r="AY902" s="19" t="s">
        <v>209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19" t="s">
        <v>81</v>
      </c>
      <c r="BK902" s="227">
        <f>ROUND(I902*H902,2)</f>
        <v>0</v>
      </c>
      <c r="BL902" s="19" t="s">
        <v>310</v>
      </c>
      <c r="BM902" s="226" t="s">
        <v>1353</v>
      </c>
    </row>
    <row r="903" spans="1:47" s="2" customFormat="1" ht="12">
      <c r="A903" s="40"/>
      <c r="B903" s="41"/>
      <c r="C903" s="42"/>
      <c r="D903" s="228" t="s">
        <v>222</v>
      </c>
      <c r="E903" s="42"/>
      <c r="F903" s="229" t="s">
        <v>1354</v>
      </c>
      <c r="G903" s="42"/>
      <c r="H903" s="42"/>
      <c r="I903" s="230"/>
      <c r="J903" s="42"/>
      <c r="K903" s="42"/>
      <c r="L903" s="46"/>
      <c r="M903" s="231"/>
      <c r="N903" s="232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222</v>
      </c>
      <c r="AU903" s="19" t="s">
        <v>83</v>
      </c>
    </row>
    <row r="904" spans="1:51" s="13" customFormat="1" ht="12">
      <c r="A904" s="13"/>
      <c r="B904" s="233"/>
      <c r="C904" s="234"/>
      <c r="D904" s="235" t="s">
        <v>224</v>
      </c>
      <c r="E904" s="236" t="s">
        <v>19</v>
      </c>
      <c r="F904" s="237" t="s">
        <v>1355</v>
      </c>
      <c r="G904" s="234"/>
      <c r="H904" s="236" t="s">
        <v>19</v>
      </c>
      <c r="I904" s="238"/>
      <c r="J904" s="234"/>
      <c r="K904" s="234"/>
      <c r="L904" s="239"/>
      <c r="M904" s="240"/>
      <c r="N904" s="241"/>
      <c r="O904" s="241"/>
      <c r="P904" s="241"/>
      <c r="Q904" s="241"/>
      <c r="R904" s="241"/>
      <c r="S904" s="241"/>
      <c r="T904" s="24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3" t="s">
        <v>224</v>
      </c>
      <c r="AU904" s="243" t="s">
        <v>83</v>
      </c>
      <c r="AV904" s="13" t="s">
        <v>81</v>
      </c>
      <c r="AW904" s="13" t="s">
        <v>35</v>
      </c>
      <c r="AX904" s="13" t="s">
        <v>74</v>
      </c>
      <c r="AY904" s="243" t="s">
        <v>209</v>
      </c>
    </row>
    <row r="905" spans="1:51" s="14" customFormat="1" ht="12">
      <c r="A905" s="14"/>
      <c r="B905" s="244"/>
      <c r="C905" s="245"/>
      <c r="D905" s="235" t="s">
        <v>224</v>
      </c>
      <c r="E905" s="246" t="s">
        <v>19</v>
      </c>
      <c r="F905" s="247" t="s">
        <v>1356</v>
      </c>
      <c r="G905" s="245"/>
      <c r="H905" s="248">
        <v>3.54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4" t="s">
        <v>224</v>
      </c>
      <c r="AU905" s="254" t="s">
        <v>83</v>
      </c>
      <c r="AV905" s="14" t="s">
        <v>83</v>
      </c>
      <c r="AW905" s="14" t="s">
        <v>35</v>
      </c>
      <c r="AX905" s="14" t="s">
        <v>74</v>
      </c>
      <c r="AY905" s="254" t="s">
        <v>209</v>
      </c>
    </row>
    <row r="906" spans="1:51" s="13" customFormat="1" ht="12">
      <c r="A906" s="13"/>
      <c r="B906" s="233"/>
      <c r="C906" s="234"/>
      <c r="D906" s="235" t="s">
        <v>224</v>
      </c>
      <c r="E906" s="236" t="s">
        <v>19</v>
      </c>
      <c r="F906" s="237" t="s">
        <v>1357</v>
      </c>
      <c r="G906" s="234"/>
      <c r="H906" s="236" t="s">
        <v>19</v>
      </c>
      <c r="I906" s="238"/>
      <c r="J906" s="234"/>
      <c r="K906" s="234"/>
      <c r="L906" s="239"/>
      <c r="M906" s="240"/>
      <c r="N906" s="241"/>
      <c r="O906" s="241"/>
      <c r="P906" s="241"/>
      <c r="Q906" s="241"/>
      <c r="R906" s="241"/>
      <c r="S906" s="241"/>
      <c r="T906" s="24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3" t="s">
        <v>224</v>
      </c>
      <c r="AU906" s="243" t="s">
        <v>83</v>
      </c>
      <c r="AV906" s="13" t="s">
        <v>81</v>
      </c>
      <c r="AW906" s="13" t="s">
        <v>35</v>
      </c>
      <c r="AX906" s="13" t="s">
        <v>74</v>
      </c>
      <c r="AY906" s="243" t="s">
        <v>209</v>
      </c>
    </row>
    <row r="907" spans="1:51" s="14" customFormat="1" ht="12">
      <c r="A907" s="14"/>
      <c r="B907" s="244"/>
      <c r="C907" s="245"/>
      <c r="D907" s="235" t="s">
        <v>224</v>
      </c>
      <c r="E907" s="246" t="s">
        <v>19</v>
      </c>
      <c r="F907" s="247" t="s">
        <v>1358</v>
      </c>
      <c r="G907" s="245"/>
      <c r="H907" s="248">
        <v>0.444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4" t="s">
        <v>224</v>
      </c>
      <c r="AU907" s="254" t="s">
        <v>83</v>
      </c>
      <c r="AV907" s="14" t="s">
        <v>83</v>
      </c>
      <c r="AW907" s="14" t="s">
        <v>35</v>
      </c>
      <c r="AX907" s="14" t="s">
        <v>74</v>
      </c>
      <c r="AY907" s="254" t="s">
        <v>209</v>
      </c>
    </row>
    <row r="908" spans="1:51" s="16" customFormat="1" ht="12">
      <c r="A908" s="16"/>
      <c r="B908" s="276"/>
      <c r="C908" s="277"/>
      <c r="D908" s="235" t="s">
        <v>224</v>
      </c>
      <c r="E908" s="278" t="s">
        <v>158</v>
      </c>
      <c r="F908" s="279" t="s">
        <v>445</v>
      </c>
      <c r="G908" s="277"/>
      <c r="H908" s="280">
        <v>3.984</v>
      </c>
      <c r="I908" s="281"/>
      <c r="J908" s="277"/>
      <c r="K908" s="277"/>
      <c r="L908" s="282"/>
      <c r="M908" s="283"/>
      <c r="N908" s="284"/>
      <c r="O908" s="284"/>
      <c r="P908" s="284"/>
      <c r="Q908" s="284"/>
      <c r="R908" s="284"/>
      <c r="S908" s="284"/>
      <c r="T908" s="285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T908" s="286" t="s">
        <v>224</v>
      </c>
      <c r="AU908" s="286" t="s">
        <v>83</v>
      </c>
      <c r="AV908" s="16" t="s">
        <v>116</v>
      </c>
      <c r="AW908" s="16" t="s">
        <v>35</v>
      </c>
      <c r="AX908" s="16" t="s">
        <v>74</v>
      </c>
      <c r="AY908" s="286" t="s">
        <v>209</v>
      </c>
    </row>
    <row r="909" spans="1:51" s="15" customFormat="1" ht="12">
      <c r="A909" s="15"/>
      <c r="B909" s="255"/>
      <c r="C909" s="256"/>
      <c r="D909" s="235" t="s">
        <v>224</v>
      </c>
      <c r="E909" s="257" t="s">
        <v>19</v>
      </c>
      <c r="F909" s="258" t="s">
        <v>226</v>
      </c>
      <c r="G909" s="256"/>
      <c r="H909" s="259">
        <v>3.984</v>
      </c>
      <c r="I909" s="260"/>
      <c r="J909" s="256"/>
      <c r="K909" s="256"/>
      <c r="L909" s="261"/>
      <c r="M909" s="262"/>
      <c r="N909" s="263"/>
      <c r="O909" s="263"/>
      <c r="P909" s="263"/>
      <c r="Q909" s="263"/>
      <c r="R909" s="263"/>
      <c r="S909" s="263"/>
      <c r="T909" s="264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65" t="s">
        <v>224</v>
      </c>
      <c r="AU909" s="265" t="s">
        <v>83</v>
      </c>
      <c r="AV909" s="15" t="s">
        <v>215</v>
      </c>
      <c r="AW909" s="15" t="s">
        <v>35</v>
      </c>
      <c r="AX909" s="15" t="s">
        <v>81</v>
      </c>
      <c r="AY909" s="265" t="s">
        <v>209</v>
      </c>
    </row>
    <row r="910" spans="1:63" s="12" customFormat="1" ht="22.8" customHeight="1">
      <c r="A910" s="12"/>
      <c r="B910" s="199"/>
      <c r="C910" s="200"/>
      <c r="D910" s="201" t="s">
        <v>73</v>
      </c>
      <c r="E910" s="213" t="s">
        <v>1359</v>
      </c>
      <c r="F910" s="213" t="s">
        <v>1360</v>
      </c>
      <c r="G910" s="200"/>
      <c r="H910" s="200"/>
      <c r="I910" s="203"/>
      <c r="J910" s="214">
        <f>BK910</f>
        <v>0</v>
      </c>
      <c r="K910" s="200"/>
      <c r="L910" s="205"/>
      <c r="M910" s="206"/>
      <c r="N910" s="207"/>
      <c r="O910" s="207"/>
      <c r="P910" s="208">
        <f>SUM(P911:P931)</f>
        <v>0</v>
      </c>
      <c r="Q910" s="207"/>
      <c r="R910" s="208">
        <f>SUM(R911:R931)</f>
        <v>0.08597859999999999</v>
      </c>
      <c r="S910" s="207"/>
      <c r="T910" s="209">
        <f>SUM(T911:T931)</f>
        <v>0.028036499999999995</v>
      </c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R910" s="210" t="s">
        <v>83</v>
      </c>
      <c r="AT910" s="211" t="s">
        <v>73</v>
      </c>
      <c r="AU910" s="211" t="s">
        <v>81</v>
      </c>
      <c r="AY910" s="210" t="s">
        <v>209</v>
      </c>
      <c r="BK910" s="212">
        <f>SUM(BK911:BK931)</f>
        <v>0</v>
      </c>
    </row>
    <row r="911" spans="1:65" s="2" customFormat="1" ht="24.15" customHeight="1">
      <c r="A911" s="40"/>
      <c r="B911" s="41"/>
      <c r="C911" s="215" t="s">
        <v>1361</v>
      </c>
      <c r="D911" s="215" t="s">
        <v>211</v>
      </c>
      <c r="E911" s="216" t="s">
        <v>1362</v>
      </c>
      <c r="F911" s="217" t="s">
        <v>1363</v>
      </c>
      <c r="G911" s="218" t="s">
        <v>102</v>
      </c>
      <c r="H911" s="219">
        <v>186.91</v>
      </c>
      <c r="I911" s="220"/>
      <c r="J911" s="221">
        <f>ROUND(I911*H911,2)</f>
        <v>0</v>
      </c>
      <c r="K911" s="217" t="s">
        <v>220</v>
      </c>
      <c r="L911" s="46"/>
      <c r="M911" s="222" t="s">
        <v>19</v>
      </c>
      <c r="N911" s="223" t="s">
        <v>45</v>
      </c>
      <c r="O911" s="86"/>
      <c r="P911" s="224">
        <f>O911*H911</f>
        <v>0</v>
      </c>
      <c r="Q911" s="224">
        <v>0</v>
      </c>
      <c r="R911" s="224">
        <f>Q911*H911</f>
        <v>0</v>
      </c>
      <c r="S911" s="224">
        <v>0</v>
      </c>
      <c r="T911" s="225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6" t="s">
        <v>310</v>
      </c>
      <c r="AT911" s="226" t="s">
        <v>211</v>
      </c>
      <c r="AU911" s="226" t="s">
        <v>83</v>
      </c>
      <c r="AY911" s="19" t="s">
        <v>209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19" t="s">
        <v>81</v>
      </c>
      <c r="BK911" s="227">
        <f>ROUND(I911*H911,2)</f>
        <v>0</v>
      </c>
      <c r="BL911" s="19" t="s">
        <v>310</v>
      </c>
      <c r="BM911" s="226" t="s">
        <v>1364</v>
      </c>
    </row>
    <row r="912" spans="1:47" s="2" customFormat="1" ht="12">
      <c r="A912" s="40"/>
      <c r="B912" s="41"/>
      <c r="C912" s="42"/>
      <c r="D912" s="228" t="s">
        <v>222</v>
      </c>
      <c r="E912" s="42"/>
      <c r="F912" s="229" t="s">
        <v>1365</v>
      </c>
      <c r="G912" s="42"/>
      <c r="H912" s="42"/>
      <c r="I912" s="230"/>
      <c r="J912" s="42"/>
      <c r="K912" s="42"/>
      <c r="L912" s="46"/>
      <c r="M912" s="231"/>
      <c r="N912" s="232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222</v>
      </c>
      <c r="AU912" s="19" t="s">
        <v>83</v>
      </c>
    </row>
    <row r="913" spans="1:51" s="14" customFormat="1" ht="12">
      <c r="A913" s="14"/>
      <c r="B913" s="244"/>
      <c r="C913" s="245"/>
      <c r="D913" s="235" t="s">
        <v>224</v>
      </c>
      <c r="E913" s="246" t="s">
        <v>19</v>
      </c>
      <c r="F913" s="247" t="s">
        <v>133</v>
      </c>
      <c r="G913" s="245"/>
      <c r="H913" s="248">
        <v>13.578</v>
      </c>
      <c r="I913" s="249"/>
      <c r="J913" s="245"/>
      <c r="K913" s="245"/>
      <c r="L913" s="250"/>
      <c r="M913" s="251"/>
      <c r="N913" s="252"/>
      <c r="O913" s="252"/>
      <c r="P913" s="252"/>
      <c r="Q913" s="252"/>
      <c r="R913" s="252"/>
      <c r="S913" s="252"/>
      <c r="T913" s="25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4" t="s">
        <v>224</v>
      </c>
      <c r="AU913" s="254" t="s">
        <v>83</v>
      </c>
      <c r="AV913" s="14" t="s">
        <v>83</v>
      </c>
      <c r="AW913" s="14" t="s">
        <v>35</v>
      </c>
      <c r="AX913" s="14" t="s">
        <v>74</v>
      </c>
      <c r="AY913" s="254" t="s">
        <v>209</v>
      </c>
    </row>
    <row r="914" spans="1:51" s="14" customFormat="1" ht="12">
      <c r="A914" s="14"/>
      <c r="B914" s="244"/>
      <c r="C914" s="245"/>
      <c r="D914" s="235" t="s">
        <v>224</v>
      </c>
      <c r="E914" s="246" t="s">
        <v>19</v>
      </c>
      <c r="F914" s="247" t="s">
        <v>131</v>
      </c>
      <c r="G914" s="245"/>
      <c r="H914" s="248">
        <v>13.508</v>
      </c>
      <c r="I914" s="249"/>
      <c r="J914" s="245"/>
      <c r="K914" s="245"/>
      <c r="L914" s="250"/>
      <c r="M914" s="251"/>
      <c r="N914" s="252"/>
      <c r="O914" s="252"/>
      <c r="P914" s="252"/>
      <c r="Q914" s="252"/>
      <c r="R914" s="252"/>
      <c r="S914" s="252"/>
      <c r="T914" s="25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4" t="s">
        <v>224</v>
      </c>
      <c r="AU914" s="254" t="s">
        <v>83</v>
      </c>
      <c r="AV914" s="14" t="s">
        <v>83</v>
      </c>
      <c r="AW914" s="14" t="s">
        <v>35</v>
      </c>
      <c r="AX914" s="14" t="s">
        <v>74</v>
      </c>
      <c r="AY914" s="254" t="s">
        <v>209</v>
      </c>
    </row>
    <row r="915" spans="1:51" s="14" customFormat="1" ht="12">
      <c r="A915" s="14"/>
      <c r="B915" s="244"/>
      <c r="C915" s="245"/>
      <c r="D915" s="235" t="s">
        <v>224</v>
      </c>
      <c r="E915" s="246" t="s">
        <v>19</v>
      </c>
      <c r="F915" s="247" t="s">
        <v>100</v>
      </c>
      <c r="G915" s="245"/>
      <c r="H915" s="248">
        <v>40.2</v>
      </c>
      <c r="I915" s="249"/>
      <c r="J915" s="245"/>
      <c r="K915" s="245"/>
      <c r="L915" s="250"/>
      <c r="M915" s="251"/>
      <c r="N915" s="252"/>
      <c r="O915" s="252"/>
      <c r="P915" s="252"/>
      <c r="Q915" s="252"/>
      <c r="R915" s="252"/>
      <c r="S915" s="252"/>
      <c r="T915" s="25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4" t="s">
        <v>224</v>
      </c>
      <c r="AU915" s="254" t="s">
        <v>83</v>
      </c>
      <c r="AV915" s="14" t="s">
        <v>83</v>
      </c>
      <c r="AW915" s="14" t="s">
        <v>35</v>
      </c>
      <c r="AX915" s="14" t="s">
        <v>74</v>
      </c>
      <c r="AY915" s="254" t="s">
        <v>209</v>
      </c>
    </row>
    <row r="916" spans="1:51" s="14" customFormat="1" ht="12">
      <c r="A916" s="14"/>
      <c r="B916" s="244"/>
      <c r="C916" s="245"/>
      <c r="D916" s="235" t="s">
        <v>224</v>
      </c>
      <c r="E916" s="246" t="s">
        <v>19</v>
      </c>
      <c r="F916" s="247" t="s">
        <v>104</v>
      </c>
      <c r="G916" s="245"/>
      <c r="H916" s="248">
        <v>141.007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4" t="s">
        <v>224</v>
      </c>
      <c r="AU916" s="254" t="s">
        <v>83</v>
      </c>
      <c r="AV916" s="14" t="s">
        <v>83</v>
      </c>
      <c r="AW916" s="14" t="s">
        <v>35</v>
      </c>
      <c r="AX916" s="14" t="s">
        <v>74</v>
      </c>
      <c r="AY916" s="254" t="s">
        <v>209</v>
      </c>
    </row>
    <row r="917" spans="1:51" s="14" customFormat="1" ht="12">
      <c r="A917" s="14"/>
      <c r="B917" s="244"/>
      <c r="C917" s="245"/>
      <c r="D917" s="235" t="s">
        <v>224</v>
      </c>
      <c r="E917" s="246" t="s">
        <v>19</v>
      </c>
      <c r="F917" s="247" t="s">
        <v>107</v>
      </c>
      <c r="G917" s="245"/>
      <c r="H917" s="248">
        <v>-32.941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4" t="s">
        <v>224</v>
      </c>
      <c r="AU917" s="254" t="s">
        <v>83</v>
      </c>
      <c r="AV917" s="14" t="s">
        <v>83</v>
      </c>
      <c r="AW917" s="14" t="s">
        <v>35</v>
      </c>
      <c r="AX917" s="14" t="s">
        <v>74</v>
      </c>
      <c r="AY917" s="254" t="s">
        <v>209</v>
      </c>
    </row>
    <row r="918" spans="1:51" s="14" customFormat="1" ht="12">
      <c r="A918" s="14"/>
      <c r="B918" s="244"/>
      <c r="C918" s="245"/>
      <c r="D918" s="235" t="s">
        <v>224</v>
      </c>
      <c r="E918" s="246" t="s">
        <v>19</v>
      </c>
      <c r="F918" s="247" t="s">
        <v>110</v>
      </c>
      <c r="G918" s="245"/>
      <c r="H918" s="248">
        <v>11.558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4" t="s">
        <v>224</v>
      </c>
      <c r="AU918" s="254" t="s">
        <v>83</v>
      </c>
      <c r="AV918" s="14" t="s">
        <v>83</v>
      </c>
      <c r="AW918" s="14" t="s">
        <v>35</v>
      </c>
      <c r="AX918" s="14" t="s">
        <v>74</v>
      </c>
      <c r="AY918" s="254" t="s">
        <v>209</v>
      </c>
    </row>
    <row r="919" spans="1:51" s="15" customFormat="1" ht="12">
      <c r="A919" s="15"/>
      <c r="B919" s="255"/>
      <c r="C919" s="256"/>
      <c r="D919" s="235" t="s">
        <v>224</v>
      </c>
      <c r="E919" s="257" t="s">
        <v>150</v>
      </c>
      <c r="F919" s="258" t="s">
        <v>226</v>
      </c>
      <c r="G919" s="256"/>
      <c r="H919" s="259">
        <v>186.91</v>
      </c>
      <c r="I919" s="260"/>
      <c r="J919" s="256"/>
      <c r="K919" s="256"/>
      <c r="L919" s="261"/>
      <c r="M919" s="262"/>
      <c r="N919" s="263"/>
      <c r="O919" s="263"/>
      <c r="P919" s="263"/>
      <c r="Q919" s="263"/>
      <c r="R919" s="263"/>
      <c r="S919" s="263"/>
      <c r="T919" s="264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65" t="s">
        <v>224</v>
      </c>
      <c r="AU919" s="265" t="s">
        <v>83</v>
      </c>
      <c r="AV919" s="15" t="s">
        <v>215</v>
      </c>
      <c r="AW919" s="15" t="s">
        <v>35</v>
      </c>
      <c r="AX919" s="15" t="s">
        <v>81</v>
      </c>
      <c r="AY919" s="265" t="s">
        <v>209</v>
      </c>
    </row>
    <row r="920" spans="1:65" s="2" customFormat="1" ht="24.15" customHeight="1">
      <c r="A920" s="40"/>
      <c r="B920" s="41"/>
      <c r="C920" s="215" t="s">
        <v>1366</v>
      </c>
      <c r="D920" s="215" t="s">
        <v>211</v>
      </c>
      <c r="E920" s="216" t="s">
        <v>1367</v>
      </c>
      <c r="F920" s="217" t="s">
        <v>1368</v>
      </c>
      <c r="G920" s="218" t="s">
        <v>102</v>
      </c>
      <c r="H920" s="219">
        <v>186.91</v>
      </c>
      <c r="I920" s="220"/>
      <c r="J920" s="221">
        <f>ROUND(I920*H920,2)</f>
        <v>0</v>
      </c>
      <c r="K920" s="217" t="s">
        <v>220</v>
      </c>
      <c r="L920" s="46"/>
      <c r="M920" s="222" t="s">
        <v>19</v>
      </c>
      <c r="N920" s="223" t="s">
        <v>45</v>
      </c>
      <c r="O920" s="86"/>
      <c r="P920" s="224">
        <f>O920*H920</f>
        <v>0</v>
      </c>
      <c r="Q920" s="224">
        <v>0</v>
      </c>
      <c r="R920" s="224">
        <f>Q920*H920</f>
        <v>0</v>
      </c>
      <c r="S920" s="224">
        <v>0.00015</v>
      </c>
      <c r="T920" s="225">
        <f>S920*H920</f>
        <v>0.028036499999999995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6" t="s">
        <v>310</v>
      </c>
      <c r="AT920" s="226" t="s">
        <v>211</v>
      </c>
      <c r="AU920" s="226" t="s">
        <v>83</v>
      </c>
      <c r="AY920" s="19" t="s">
        <v>209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19" t="s">
        <v>81</v>
      </c>
      <c r="BK920" s="227">
        <f>ROUND(I920*H920,2)</f>
        <v>0</v>
      </c>
      <c r="BL920" s="19" t="s">
        <v>310</v>
      </c>
      <c r="BM920" s="226" t="s">
        <v>1369</v>
      </c>
    </row>
    <row r="921" spans="1:47" s="2" customFormat="1" ht="12">
      <c r="A921" s="40"/>
      <c r="B921" s="41"/>
      <c r="C921" s="42"/>
      <c r="D921" s="228" t="s">
        <v>222</v>
      </c>
      <c r="E921" s="42"/>
      <c r="F921" s="229" t="s">
        <v>1370</v>
      </c>
      <c r="G921" s="42"/>
      <c r="H921" s="42"/>
      <c r="I921" s="230"/>
      <c r="J921" s="42"/>
      <c r="K921" s="42"/>
      <c r="L921" s="46"/>
      <c r="M921" s="231"/>
      <c r="N921" s="232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222</v>
      </c>
      <c r="AU921" s="19" t="s">
        <v>83</v>
      </c>
    </row>
    <row r="922" spans="1:51" s="14" customFormat="1" ht="12">
      <c r="A922" s="14"/>
      <c r="B922" s="244"/>
      <c r="C922" s="245"/>
      <c r="D922" s="235" t="s">
        <v>224</v>
      </c>
      <c r="E922" s="246" t="s">
        <v>19</v>
      </c>
      <c r="F922" s="247" t="s">
        <v>150</v>
      </c>
      <c r="G922" s="245"/>
      <c r="H922" s="248">
        <v>186.91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4" t="s">
        <v>224</v>
      </c>
      <c r="AU922" s="254" t="s">
        <v>83</v>
      </c>
      <c r="AV922" s="14" t="s">
        <v>83</v>
      </c>
      <c r="AW922" s="14" t="s">
        <v>35</v>
      </c>
      <c r="AX922" s="14" t="s">
        <v>74</v>
      </c>
      <c r="AY922" s="254" t="s">
        <v>209</v>
      </c>
    </row>
    <row r="923" spans="1:51" s="15" customFormat="1" ht="12">
      <c r="A923" s="15"/>
      <c r="B923" s="255"/>
      <c r="C923" s="256"/>
      <c r="D923" s="235" t="s">
        <v>224</v>
      </c>
      <c r="E923" s="257" t="s">
        <v>19</v>
      </c>
      <c r="F923" s="258" t="s">
        <v>226</v>
      </c>
      <c r="G923" s="256"/>
      <c r="H923" s="259">
        <v>186.91</v>
      </c>
      <c r="I923" s="260"/>
      <c r="J923" s="256"/>
      <c r="K923" s="256"/>
      <c r="L923" s="261"/>
      <c r="M923" s="262"/>
      <c r="N923" s="263"/>
      <c r="O923" s="263"/>
      <c r="P923" s="263"/>
      <c r="Q923" s="263"/>
      <c r="R923" s="263"/>
      <c r="S923" s="263"/>
      <c r="T923" s="264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5" t="s">
        <v>224</v>
      </c>
      <c r="AU923" s="265" t="s">
        <v>83</v>
      </c>
      <c r="AV923" s="15" t="s">
        <v>215</v>
      </c>
      <c r="AW923" s="15" t="s">
        <v>35</v>
      </c>
      <c r="AX923" s="15" t="s">
        <v>81</v>
      </c>
      <c r="AY923" s="265" t="s">
        <v>209</v>
      </c>
    </row>
    <row r="924" spans="1:65" s="2" customFormat="1" ht="33" customHeight="1">
      <c r="A924" s="40"/>
      <c r="B924" s="41"/>
      <c r="C924" s="215" t="s">
        <v>1371</v>
      </c>
      <c r="D924" s="215" t="s">
        <v>211</v>
      </c>
      <c r="E924" s="216" t="s">
        <v>1372</v>
      </c>
      <c r="F924" s="217" t="s">
        <v>1373</v>
      </c>
      <c r="G924" s="218" t="s">
        <v>102</v>
      </c>
      <c r="H924" s="219">
        <v>186.91</v>
      </c>
      <c r="I924" s="220"/>
      <c r="J924" s="221">
        <f>ROUND(I924*H924,2)</f>
        <v>0</v>
      </c>
      <c r="K924" s="217" t="s">
        <v>220</v>
      </c>
      <c r="L924" s="46"/>
      <c r="M924" s="222" t="s">
        <v>19</v>
      </c>
      <c r="N924" s="223" t="s">
        <v>45</v>
      </c>
      <c r="O924" s="86"/>
      <c r="P924" s="224">
        <f>O924*H924</f>
        <v>0</v>
      </c>
      <c r="Q924" s="224">
        <v>0.0002</v>
      </c>
      <c r="R924" s="224">
        <f>Q924*H924</f>
        <v>0.037382</v>
      </c>
      <c r="S924" s="224">
        <v>0</v>
      </c>
      <c r="T924" s="225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6" t="s">
        <v>310</v>
      </c>
      <c r="AT924" s="226" t="s">
        <v>211</v>
      </c>
      <c r="AU924" s="226" t="s">
        <v>83</v>
      </c>
      <c r="AY924" s="19" t="s">
        <v>209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19" t="s">
        <v>81</v>
      </c>
      <c r="BK924" s="227">
        <f>ROUND(I924*H924,2)</f>
        <v>0</v>
      </c>
      <c r="BL924" s="19" t="s">
        <v>310</v>
      </c>
      <c r="BM924" s="226" t="s">
        <v>1374</v>
      </c>
    </row>
    <row r="925" spans="1:47" s="2" customFormat="1" ht="12">
      <c r="A925" s="40"/>
      <c r="B925" s="41"/>
      <c r="C925" s="42"/>
      <c r="D925" s="228" t="s">
        <v>222</v>
      </c>
      <c r="E925" s="42"/>
      <c r="F925" s="229" t="s">
        <v>1375</v>
      </c>
      <c r="G925" s="42"/>
      <c r="H925" s="42"/>
      <c r="I925" s="230"/>
      <c r="J925" s="42"/>
      <c r="K925" s="42"/>
      <c r="L925" s="46"/>
      <c r="M925" s="231"/>
      <c r="N925" s="232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222</v>
      </c>
      <c r="AU925" s="19" t="s">
        <v>83</v>
      </c>
    </row>
    <row r="926" spans="1:51" s="14" customFormat="1" ht="12">
      <c r="A926" s="14"/>
      <c r="B926" s="244"/>
      <c r="C926" s="245"/>
      <c r="D926" s="235" t="s">
        <v>224</v>
      </c>
      <c r="E926" s="246" t="s">
        <v>19</v>
      </c>
      <c r="F926" s="247" t="s">
        <v>150</v>
      </c>
      <c r="G926" s="245"/>
      <c r="H926" s="248">
        <v>186.91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4" t="s">
        <v>224</v>
      </c>
      <c r="AU926" s="254" t="s">
        <v>83</v>
      </c>
      <c r="AV926" s="14" t="s">
        <v>83</v>
      </c>
      <c r="AW926" s="14" t="s">
        <v>35</v>
      </c>
      <c r="AX926" s="14" t="s">
        <v>74</v>
      </c>
      <c r="AY926" s="254" t="s">
        <v>209</v>
      </c>
    </row>
    <row r="927" spans="1:51" s="15" customFormat="1" ht="12">
      <c r="A927" s="15"/>
      <c r="B927" s="255"/>
      <c r="C927" s="256"/>
      <c r="D927" s="235" t="s">
        <v>224</v>
      </c>
      <c r="E927" s="257" t="s">
        <v>19</v>
      </c>
      <c r="F927" s="258" t="s">
        <v>226</v>
      </c>
      <c r="G927" s="256"/>
      <c r="H927" s="259">
        <v>186.91</v>
      </c>
      <c r="I927" s="260"/>
      <c r="J927" s="256"/>
      <c r="K927" s="256"/>
      <c r="L927" s="261"/>
      <c r="M927" s="262"/>
      <c r="N927" s="263"/>
      <c r="O927" s="263"/>
      <c r="P927" s="263"/>
      <c r="Q927" s="263"/>
      <c r="R927" s="263"/>
      <c r="S927" s="263"/>
      <c r="T927" s="264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5" t="s">
        <v>224</v>
      </c>
      <c r="AU927" s="265" t="s">
        <v>83</v>
      </c>
      <c r="AV927" s="15" t="s">
        <v>215</v>
      </c>
      <c r="AW927" s="15" t="s">
        <v>35</v>
      </c>
      <c r="AX927" s="15" t="s">
        <v>81</v>
      </c>
      <c r="AY927" s="265" t="s">
        <v>209</v>
      </c>
    </row>
    <row r="928" spans="1:65" s="2" customFormat="1" ht="44.25" customHeight="1">
      <c r="A928" s="40"/>
      <c r="B928" s="41"/>
      <c r="C928" s="215" t="s">
        <v>1376</v>
      </c>
      <c r="D928" s="215" t="s">
        <v>211</v>
      </c>
      <c r="E928" s="216" t="s">
        <v>1377</v>
      </c>
      <c r="F928" s="217" t="s">
        <v>1378</v>
      </c>
      <c r="G928" s="218" t="s">
        <v>102</v>
      </c>
      <c r="H928" s="219">
        <v>186.91</v>
      </c>
      <c r="I928" s="220"/>
      <c r="J928" s="221">
        <f>ROUND(I928*H928,2)</f>
        <v>0</v>
      </c>
      <c r="K928" s="217" t="s">
        <v>220</v>
      </c>
      <c r="L928" s="46"/>
      <c r="M928" s="222" t="s">
        <v>19</v>
      </c>
      <c r="N928" s="223" t="s">
        <v>45</v>
      </c>
      <c r="O928" s="86"/>
      <c r="P928" s="224">
        <f>O928*H928</f>
        <v>0</v>
      </c>
      <c r="Q928" s="224">
        <v>0.00026</v>
      </c>
      <c r="R928" s="224">
        <f>Q928*H928</f>
        <v>0.0485966</v>
      </c>
      <c r="S928" s="224">
        <v>0</v>
      </c>
      <c r="T928" s="225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6" t="s">
        <v>310</v>
      </c>
      <c r="AT928" s="226" t="s">
        <v>211</v>
      </c>
      <c r="AU928" s="226" t="s">
        <v>83</v>
      </c>
      <c r="AY928" s="19" t="s">
        <v>209</v>
      </c>
      <c r="BE928" s="227">
        <f>IF(N928="základní",J928,0)</f>
        <v>0</v>
      </c>
      <c r="BF928" s="227">
        <f>IF(N928="snížená",J928,0)</f>
        <v>0</v>
      </c>
      <c r="BG928" s="227">
        <f>IF(N928="zákl. přenesená",J928,0)</f>
        <v>0</v>
      </c>
      <c r="BH928" s="227">
        <f>IF(N928="sníž. přenesená",J928,0)</f>
        <v>0</v>
      </c>
      <c r="BI928" s="227">
        <f>IF(N928="nulová",J928,0)</f>
        <v>0</v>
      </c>
      <c r="BJ928" s="19" t="s">
        <v>81</v>
      </c>
      <c r="BK928" s="227">
        <f>ROUND(I928*H928,2)</f>
        <v>0</v>
      </c>
      <c r="BL928" s="19" t="s">
        <v>310</v>
      </c>
      <c r="BM928" s="226" t="s">
        <v>1379</v>
      </c>
    </row>
    <row r="929" spans="1:47" s="2" customFormat="1" ht="12">
      <c r="A929" s="40"/>
      <c r="B929" s="41"/>
      <c r="C929" s="42"/>
      <c r="D929" s="228" t="s">
        <v>222</v>
      </c>
      <c r="E929" s="42"/>
      <c r="F929" s="229" t="s">
        <v>1380</v>
      </c>
      <c r="G929" s="42"/>
      <c r="H929" s="42"/>
      <c r="I929" s="230"/>
      <c r="J929" s="42"/>
      <c r="K929" s="42"/>
      <c r="L929" s="46"/>
      <c r="M929" s="231"/>
      <c r="N929" s="232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222</v>
      </c>
      <c r="AU929" s="19" t="s">
        <v>83</v>
      </c>
    </row>
    <row r="930" spans="1:51" s="14" customFormat="1" ht="12">
      <c r="A930" s="14"/>
      <c r="B930" s="244"/>
      <c r="C930" s="245"/>
      <c r="D930" s="235" t="s">
        <v>224</v>
      </c>
      <c r="E930" s="246" t="s">
        <v>19</v>
      </c>
      <c r="F930" s="247" t="s">
        <v>150</v>
      </c>
      <c r="G930" s="245"/>
      <c r="H930" s="248">
        <v>186.91</v>
      </c>
      <c r="I930" s="249"/>
      <c r="J930" s="245"/>
      <c r="K930" s="245"/>
      <c r="L930" s="250"/>
      <c r="M930" s="251"/>
      <c r="N930" s="252"/>
      <c r="O930" s="252"/>
      <c r="P930" s="252"/>
      <c r="Q930" s="252"/>
      <c r="R930" s="252"/>
      <c r="S930" s="252"/>
      <c r="T930" s="253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4" t="s">
        <v>224</v>
      </c>
      <c r="AU930" s="254" t="s">
        <v>83</v>
      </c>
      <c r="AV930" s="14" t="s">
        <v>83</v>
      </c>
      <c r="AW930" s="14" t="s">
        <v>35</v>
      </c>
      <c r="AX930" s="14" t="s">
        <v>74</v>
      </c>
      <c r="AY930" s="254" t="s">
        <v>209</v>
      </c>
    </row>
    <row r="931" spans="1:51" s="15" customFormat="1" ht="12">
      <c r="A931" s="15"/>
      <c r="B931" s="255"/>
      <c r="C931" s="256"/>
      <c r="D931" s="235" t="s">
        <v>224</v>
      </c>
      <c r="E931" s="257" t="s">
        <v>19</v>
      </c>
      <c r="F931" s="258" t="s">
        <v>226</v>
      </c>
      <c r="G931" s="256"/>
      <c r="H931" s="259">
        <v>186.91</v>
      </c>
      <c r="I931" s="260"/>
      <c r="J931" s="256"/>
      <c r="K931" s="256"/>
      <c r="L931" s="261"/>
      <c r="M931" s="262"/>
      <c r="N931" s="263"/>
      <c r="O931" s="263"/>
      <c r="P931" s="263"/>
      <c r="Q931" s="263"/>
      <c r="R931" s="263"/>
      <c r="S931" s="263"/>
      <c r="T931" s="264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65" t="s">
        <v>224</v>
      </c>
      <c r="AU931" s="265" t="s">
        <v>83</v>
      </c>
      <c r="AV931" s="15" t="s">
        <v>215</v>
      </c>
      <c r="AW931" s="15" t="s">
        <v>35</v>
      </c>
      <c r="AX931" s="15" t="s">
        <v>81</v>
      </c>
      <c r="AY931" s="265" t="s">
        <v>209</v>
      </c>
    </row>
    <row r="932" spans="1:63" s="12" customFormat="1" ht="22.8" customHeight="1">
      <c r="A932" s="12"/>
      <c r="B932" s="199"/>
      <c r="C932" s="200"/>
      <c r="D932" s="201" t="s">
        <v>73</v>
      </c>
      <c r="E932" s="213" t="s">
        <v>1381</v>
      </c>
      <c r="F932" s="213" t="s">
        <v>1382</v>
      </c>
      <c r="G932" s="200"/>
      <c r="H932" s="200"/>
      <c r="I932" s="203"/>
      <c r="J932" s="214">
        <f>BK932</f>
        <v>0</v>
      </c>
      <c r="K932" s="200"/>
      <c r="L932" s="205"/>
      <c r="M932" s="206"/>
      <c r="N932" s="207"/>
      <c r="O932" s="207"/>
      <c r="P932" s="208">
        <f>SUM(P933:P938)</f>
        <v>0</v>
      </c>
      <c r="Q932" s="207"/>
      <c r="R932" s="208">
        <f>SUM(R933:R938)</f>
        <v>0.0031799999999999997</v>
      </c>
      <c r="S932" s="207"/>
      <c r="T932" s="209">
        <f>SUM(T933:T938)</f>
        <v>0</v>
      </c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R932" s="210" t="s">
        <v>83</v>
      </c>
      <c r="AT932" s="211" t="s">
        <v>73</v>
      </c>
      <c r="AU932" s="211" t="s">
        <v>81</v>
      </c>
      <c r="AY932" s="210" t="s">
        <v>209</v>
      </c>
      <c r="BK932" s="212">
        <f>SUM(BK933:BK938)</f>
        <v>0</v>
      </c>
    </row>
    <row r="933" spans="1:65" s="2" customFormat="1" ht="24.15" customHeight="1">
      <c r="A933" s="40"/>
      <c r="B933" s="41"/>
      <c r="C933" s="215" t="s">
        <v>1383</v>
      </c>
      <c r="D933" s="215" t="s">
        <v>211</v>
      </c>
      <c r="E933" s="216" t="s">
        <v>1384</v>
      </c>
      <c r="F933" s="217" t="s">
        <v>1385</v>
      </c>
      <c r="G933" s="218" t="s">
        <v>214</v>
      </c>
      <c r="H933" s="219">
        <v>3</v>
      </c>
      <c r="I933" s="220"/>
      <c r="J933" s="221">
        <f>ROUND(I933*H933,2)</f>
        <v>0</v>
      </c>
      <c r="K933" s="217" t="s">
        <v>220</v>
      </c>
      <c r="L933" s="46"/>
      <c r="M933" s="222" t="s">
        <v>19</v>
      </c>
      <c r="N933" s="223" t="s">
        <v>45</v>
      </c>
      <c r="O933" s="86"/>
      <c r="P933" s="224">
        <f>O933*H933</f>
        <v>0</v>
      </c>
      <c r="Q933" s="224">
        <v>0</v>
      </c>
      <c r="R933" s="224">
        <f>Q933*H933</f>
        <v>0</v>
      </c>
      <c r="S933" s="224">
        <v>0</v>
      </c>
      <c r="T933" s="225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26" t="s">
        <v>310</v>
      </c>
      <c r="AT933" s="226" t="s">
        <v>211</v>
      </c>
      <c r="AU933" s="226" t="s">
        <v>83</v>
      </c>
      <c r="AY933" s="19" t="s">
        <v>209</v>
      </c>
      <c r="BE933" s="227">
        <f>IF(N933="základní",J933,0)</f>
        <v>0</v>
      </c>
      <c r="BF933" s="227">
        <f>IF(N933="snížená",J933,0)</f>
        <v>0</v>
      </c>
      <c r="BG933" s="227">
        <f>IF(N933="zákl. přenesená",J933,0)</f>
        <v>0</v>
      </c>
      <c r="BH933" s="227">
        <f>IF(N933="sníž. přenesená",J933,0)</f>
        <v>0</v>
      </c>
      <c r="BI933" s="227">
        <f>IF(N933="nulová",J933,0)</f>
        <v>0</v>
      </c>
      <c r="BJ933" s="19" t="s">
        <v>81</v>
      </c>
      <c r="BK933" s="227">
        <f>ROUND(I933*H933,2)</f>
        <v>0</v>
      </c>
      <c r="BL933" s="19" t="s">
        <v>310</v>
      </c>
      <c r="BM933" s="226" t="s">
        <v>1386</v>
      </c>
    </row>
    <row r="934" spans="1:47" s="2" customFormat="1" ht="12">
      <c r="A934" s="40"/>
      <c r="B934" s="41"/>
      <c r="C934" s="42"/>
      <c r="D934" s="228" t="s">
        <v>222</v>
      </c>
      <c r="E934" s="42"/>
      <c r="F934" s="229" t="s">
        <v>1387</v>
      </c>
      <c r="G934" s="42"/>
      <c r="H934" s="42"/>
      <c r="I934" s="230"/>
      <c r="J934" s="42"/>
      <c r="K934" s="42"/>
      <c r="L934" s="46"/>
      <c r="M934" s="231"/>
      <c r="N934" s="232"/>
      <c r="O934" s="86"/>
      <c r="P934" s="86"/>
      <c r="Q934" s="86"/>
      <c r="R934" s="86"/>
      <c r="S934" s="86"/>
      <c r="T934" s="87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9" t="s">
        <v>222</v>
      </c>
      <c r="AU934" s="19" t="s">
        <v>83</v>
      </c>
    </row>
    <row r="935" spans="1:51" s="14" customFormat="1" ht="12">
      <c r="A935" s="14"/>
      <c r="B935" s="244"/>
      <c r="C935" s="245"/>
      <c r="D935" s="235" t="s">
        <v>224</v>
      </c>
      <c r="E935" s="246" t="s">
        <v>19</v>
      </c>
      <c r="F935" s="247" t="s">
        <v>116</v>
      </c>
      <c r="G935" s="245"/>
      <c r="H935" s="248">
        <v>3</v>
      </c>
      <c r="I935" s="249"/>
      <c r="J935" s="245"/>
      <c r="K935" s="245"/>
      <c r="L935" s="250"/>
      <c r="M935" s="251"/>
      <c r="N935" s="252"/>
      <c r="O935" s="252"/>
      <c r="P935" s="252"/>
      <c r="Q935" s="252"/>
      <c r="R935" s="252"/>
      <c r="S935" s="252"/>
      <c r="T935" s="253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4" t="s">
        <v>224</v>
      </c>
      <c r="AU935" s="254" t="s">
        <v>83</v>
      </c>
      <c r="AV935" s="14" t="s">
        <v>83</v>
      </c>
      <c r="AW935" s="14" t="s">
        <v>35</v>
      </c>
      <c r="AX935" s="14" t="s">
        <v>74</v>
      </c>
      <c r="AY935" s="254" t="s">
        <v>209</v>
      </c>
    </row>
    <row r="936" spans="1:51" s="16" customFormat="1" ht="12">
      <c r="A936" s="16"/>
      <c r="B936" s="276"/>
      <c r="C936" s="277"/>
      <c r="D936" s="235" t="s">
        <v>224</v>
      </c>
      <c r="E936" s="278" t="s">
        <v>19</v>
      </c>
      <c r="F936" s="279" t="s">
        <v>445</v>
      </c>
      <c r="G936" s="277"/>
      <c r="H936" s="280">
        <v>3</v>
      </c>
      <c r="I936" s="281"/>
      <c r="J936" s="277"/>
      <c r="K936" s="277"/>
      <c r="L936" s="282"/>
      <c r="M936" s="283"/>
      <c r="N936" s="284"/>
      <c r="O936" s="284"/>
      <c r="P936" s="284"/>
      <c r="Q936" s="284"/>
      <c r="R936" s="284"/>
      <c r="S936" s="284"/>
      <c r="T936" s="285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T936" s="286" t="s">
        <v>224</v>
      </c>
      <c r="AU936" s="286" t="s">
        <v>83</v>
      </c>
      <c r="AV936" s="16" t="s">
        <v>116</v>
      </c>
      <c r="AW936" s="16" t="s">
        <v>35</v>
      </c>
      <c r="AX936" s="16" t="s">
        <v>74</v>
      </c>
      <c r="AY936" s="286" t="s">
        <v>209</v>
      </c>
    </row>
    <row r="937" spans="1:51" s="15" customFormat="1" ht="12">
      <c r="A937" s="15"/>
      <c r="B937" s="255"/>
      <c r="C937" s="256"/>
      <c r="D937" s="235" t="s">
        <v>224</v>
      </c>
      <c r="E937" s="257" t="s">
        <v>19</v>
      </c>
      <c r="F937" s="258" t="s">
        <v>226</v>
      </c>
      <c r="G937" s="256"/>
      <c r="H937" s="259">
        <v>3</v>
      </c>
      <c r="I937" s="260"/>
      <c r="J937" s="256"/>
      <c r="K937" s="256"/>
      <c r="L937" s="261"/>
      <c r="M937" s="262"/>
      <c r="N937" s="263"/>
      <c r="O937" s="263"/>
      <c r="P937" s="263"/>
      <c r="Q937" s="263"/>
      <c r="R937" s="263"/>
      <c r="S937" s="263"/>
      <c r="T937" s="264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65" t="s">
        <v>224</v>
      </c>
      <c r="AU937" s="265" t="s">
        <v>83</v>
      </c>
      <c r="AV937" s="15" t="s">
        <v>215</v>
      </c>
      <c r="AW937" s="15" t="s">
        <v>35</v>
      </c>
      <c r="AX937" s="15" t="s">
        <v>81</v>
      </c>
      <c r="AY937" s="265" t="s">
        <v>209</v>
      </c>
    </row>
    <row r="938" spans="1:65" s="2" customFormat="1" ht="24.15" customHeight="1">
      <c r="A938" s="40"/>
      <c r="B938" s="41"/>
      <c r="C938" s="266" t="s">
        <v>1388</v>
      </c>
      <c r="D938" s="266" t="s">
        <v>375</v>
      </c>
      <c r="E938" s="267" t="s">
        <v>1389</v>
      </c>
      <c r="F938" s="268" t="s">
        <v>1390</v>
      </c>
      <c r="G938" s="269" t="s">
        <v>214</v>
      </c>
      <c r="H938" s="270">
        <v>3</v>
      </c>
      <c r="I938" s="271"/>
      <c r="J938" s="272">
        <f>ROUND(I938*H938,2)</f>
        <v>0</v>
      </c>
      <c r="K938" s="268" t="s">
        <v>19</v>
      </c>
      <c r="L938" s="273"/>
      <c r="M938" s="287" t="s">
        <v>19</v>
      </c>
      <c r="N938" s="288" t="s">
        <v>45</v>
      </c>
      <c r="O938" s="289"/>
      <c r="P938" s="290">
        <f>O938*H938</f>
        <v>0</v>
      </c>
      <c r="Q938" s="290">
        <v>0.00106</v>
      </c>
      <c r="R938" s="290">
        <f>Q938*H938</f>
        <v>0.0031799999999999997</v>
      </c>
      <c r="S938" s="290">
        <v>0</v>
      </c>
      <c r="T938" s="291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6" t="s">
        <v>378</v>
      </c>
      <c r="AT938" s="226" t="s">
        <v>375</v>
      </c>
      <c r="AU938" s="226" t="s">
        <v>83</v>
      </c>
      <c r="AY938" s="19" t="s">
        <v>209</v>
      </c>
      <c r="BE938" s="227">
        <f>IF(N938="základní",J938,0)</f>
        <v>0</v>
      </c>
      <c r="BF938" s="227">
        <f>IF(N938="snížená",J938,0)</f>
        <v>0</v>
      </c>
      <c r="BG938" s="227">
        <f>IF(N938="zákl. přenesená",J938,0)</f>
        <v>0</v>
      </c>
      <c r="BH938" s="227">
        <f>IF(N938="sníž. přenesená",J938,0)</f>
        <v>0</v>
      </c>
      <c r="BI938" s="227">
        <f>IF(N938="nulová",J938,0)</f>
        <v>0</v>
      </c>
      <c r="BJ938" s="19" t="s">
        <v>81</v>
      </c>
      <c r="BK938" s="227">
        <f>ROUND(I938*H938,2)</f>
        <v>0</v>
      </c>
      <c r="BL938" s="19" t="s">
        <v>310</v>
      </c>
      <c r="BM938" s="226" t="s">
        <v>1391</v>
      </c>
    </row>
    <row r="939" spans="1:31" s="2" customFormat="1" ht="6.95" customHeight="1">
      <c r="A939" s="40"/>
      <c r="B939" s="61"/>
      <c r="C939" s="62"/>
      <c r="D939" s="62"/>
      <c r="E939" s="62"/>
      <c r="F939" s="62"/>
      <c r="G939" s="62"/>
      <c r="H939" s="62"/>
      <c r="I939" s="62"/>
      <c r="J939" s="62"/>
      <c r="K939" s="62"/>
      <c r="L939" s="46"/>
      <c r="M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</row>
  </sheetData>
  <sheetProtection password="EEA3" sheet="1" objects="1" scenarios="1" formatColumns="0" formatRows="0" autoFilter="0"/>
  <autoFilter ref="C104:K938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hyperlinks>
    <hyperlink ref="F111" r:id="rId1" display="https://podminky.urs.cz/item/CS_URS_2024_01/41323.r"/>
    <hyperlink ref="F116" r:id="rId2" display="https://podminky.urs.cz/item/CS_URS_2024_01/413231211"/>
    <hyperlink ref="F126" r:id="rId3" display="https://podminky.urs.cz/item/CS_URS_2024_01/611131101"/>
    <hyperlink ref="F130" r:id="rId4" display="https://podminky.urs.cz/item/CS_URS_2024_01/611315221"/>
    <hyperlink ref="F132" r:id="rId5" display="https://podminky.urs.cz/item/CS_URS_2024_01/611321141"/>
    <hyperlink ref="F136" r:id="rId6" display="https://podminky.urs.cz/item/CS_URS_2024_01/611321191"/>
    <hyperlink ref="F140" r:id="rId7" display="https://podminky.urs.cz/item/CS_URS_2024_01/612131101"/>
    <hyperlink ref="F145" r:id="rId8" display="https://podminky.urs.cz/item/CS_URS_2024_01/612135101"/>
    <hyperlink ref="F149" r:id="rId9" display="https://podminky.urs.cz/item/CS_URS_2024_01/612315121"/>
    <hyperlink ref="F153" r:id="rId10" display="https://podminky.urs.cz/item/CS_URS_2024_01/612315221"/>
    <hyperlink ref="F155" r:id="rId11" display="https://podminky.urs.cz/item/CS_URS_2024_01/612321141"/>
    <hyperlink ref="F160" r:id="rId12" display="https://podminky.urs.cz/item/CS_URS_2024_01/612321191"/>
    <hyperlink ref="F165" r:id="rId13" display="https://podminky.urs.cz/item/CS_URS_2024_01/612325302"/>
    <hyperlink ref="F169" r:id="rId14" display="https://podminky.urs.cz/item/CS_URS_2024_01/619991011"/>
    <hyperlink ref="F181" r:id="rId15" display="https://podminky.urs.cz/item/CS_URS_2024_01/619995001"/>
    <hyperlink ref="F190" r:id="rId16" display="https://podminky.urs.cz/item/CS_URS_2024_01/629991011"/>
    <hyperlink ref="F197" r:id="rId17" display="https://podminky.urs.cz/item/CS_URS_2024_01/631311114"/>
    <hyperlink ref="F202" r:id="rId18" display="https://podminky.urs.cz/item/CS_URS_2024_01/631319011"/>
    <hyperlink ref="F207" r:id="rId19" display="https://podminky.urs.cz/item/CS_URS_2024_01/631362021"/>
    <hyperlink ref="F212" r:id="rId20" display="https://podminky.urs.cz/item/CS_URS_2024_01/632451101"/>
    <hyperlink ref="F215" r:id="rId21" display="https://podminky.urs.cz/item/CS_URS_2024_01/632481213"/>
    <hyperlink ref="F219" r:id="rId22" display="https://podminky.urs.cz/item/CS_URS_2024_01/634112123"/>
    <hyperlink ref="F225" r:id="rId23" display="https://podminky.urs.cz/item/CS_URS_2024_01/952901111"/>
    <hyperlink ref="F227" r:id="rId24" display="https://podminky.urs.cz/item/CS_URS_2024_01/953943212"/>
    <hyperlink ref="F233" r:id="rId25" display="https://podminky.urs.cz/item/CS_URS_2024_01/965049111"/>
    <hyperlink ref="F237" r:id="rId26" display="https://podminky.urs.cz/item/CS_URS_2024_01/965042131"/>
    <hyperlink ref="F241" r:id="rId27" display="https://podminky.urs.cz/item/CS_URS_2024_01/965082933"/>
    <hyperlink ref="F245" r:id="rId28" display="https://podminky.urs.cz/item/CS_URS_2024_01/967031132"/>
    <hyperlink ref="F252" r:id="rId29" display="https://podminky.urs.cz/item/CS_URS_2024_01/971033171"/>
    <hyperlink ref="F254" r:id="rId30" display="https://podminky.urs.cz/item/CS_URS_2024_01/972012211"/>
    <hyperlink ref="F256" r:id="rId31" display="https://podminky.urs.cz/item/CS_URS_2024_01/972033171"/>
    <hyperlink ref="F258" r:id="rId32" display="https://podminky.urs.cz/item/CS_URS_2024_01/973031151"/>
    <hyperlink ref="F263" r:id="rId33" display="https://podminky.urs.cz/item/CS_URS_2024_01/973031335"/>
    <hyperlink ref="F268" r:id="rId34" display="https://podminky.urs.cz/item/CS_URS_2024_01/973032614"/>
    <hyperlink ref="F272" r:id="rId35" display="https://podminky.urs.cz/item/CS_URS_2024_01/974031142"/>
    <hyperlink ref="F279" r:id="rId36" display="https://podminky.urs.cz/item/CS_URS_2024_01/977332111"/>
    <hyperlink ref="F284" r:id="rId37" display="https://podminky.urs.cz/item/CS_URS_2024_01/977332122"/>
    <hyperlink ref="F289" r:id="rId38" display="https://podminky.urs.cz/item/CS_URS_2024_01/977333121"/>
    <hyperlink ref="F300" r:id="rId39" display="https://podminky.urs.cz/item/CS_URS_2024_01/978011191"/>
    <hyperlink ref="F305" r:id="rId40" display="https://podminky.urs.cz/item/CS_URS_2024_01/978013191"/>
    <hyperlink ref="F322" r:id="rId41" display="https://podminky.urs.cz/item/CS_URS_2024_01/978059541"/>
    <hyperlink ref="F333" r:id="rId42" display="https://podminky.urs.cz/item/CS_URS_2024_01/949111113"/>
    <hyperlink ref="F335" r:id="rId43" display="https://podminky.urs.cz/item/CS_URS_2024_01/949111213"/>
    <hyperlink ref="F338" r:id="rId44" display="https://podminky.urs.cz/item/CS_URS_2024_01/949111813"/>
    <hyperlink ref="F341" r:id="rId45" display="https://podminky.urs.cz/item/CS_URS_2024_01/997013211"/>
    <hyperlink ref="F343" r:id="rId46" display="https://podminky.urs.cz/item/CS_URS_2024_01/997013501"/>
    <hyperlink ref="F345" r:id="rId47" display="https://podminky.urs.cz/item/CS_URS_2024_01/997013509"/>
    <hyperlink ref="F348" r:id="rId48" display="https://podminky.urs.cz/item/CS_URS_2024_01/997013603"/>
    <hyperlink ref="F350" r:id="rId49" display="https://podminky.urs.cz/item/CS_URS_2024_01/997013811"/>
    <hyperlink ref="F352" r:id="rId50" display="https://podminky.urs.cz/item/CS_URS_2024_01/997013813"/>
    <hyperlink ref="F355" r:id="rId51" display="https://podminky.urs.cz/item/CS_URS_2024_01/998011001"/>
    <hyperlink ref="F359" r:id="rId52" display="https://podminky.urs.cz/item/CS_URS_2024_01/711111001"/>
    <hyperlink ref="F366" r:id="rId53" display="https://podminky.urs.cz/item/CS_URS_2024_01/711112001"/>
    <hyperlink ref="F373" r:id="rId54" display="https://podminky.urs.cz/item/CS_URS_2024_01/711141559"/>
    <hyperlink ref="F379" r:id="rId55" display="https://podminky.urs.cz/item/CS_URS_2024_01/711142559"/>
    <hyperlink ref="F385" r:id="rId56" display="https://podminky.urs.cz/item/CS_URS_2024_01/998711101"/>
    <hyperlink ref="F388" r:id="rId57" display="https://podminky.urs.cz/item/CS_URS_2024_01/713121111"/>
    <hyperlink ref="F395" r:id="rId58" display="https://podminky.urs.cz/item/CS_URS_2024_01/998713101"/>
    <hyperlink ref="F398" r:id="rId59" display="https://podminky.urs.cz/item/CS_URS_2024_01/722175001"/>
    <hyperlink ref="F402" r:id="rId60" display="https://podminky.urs.cz/item/CS_URS_2024_01/722181241"/>
    <hyperlink ref="F406" r:id="rId61" display="https://podminky.urs.cz/item/CS_URS_2024_01/722190401"/>
    <hyperlink ref="F410" r:id="rId62" display="https://podminky.urs.cz/item/CS_URS_2024_01/722220231"/>
    <hyperlink ref="F414" r:id="rId63" display="https://podminky.urs.cz/item/CS_URS_2024_01/722290215"/>
    <hyperlink ref="F418" r:id="rId64" display="https://podminky.urs.cz/item/CS_URS_2024_01/722290234"/>
    <hyperlink ref="F422" r:id="rId65" display="https://podminky.urs.cz/item/CS_URS_2024_01/998722101"/>
    <hyperlink ref="F425" r:id="rId66" display="https://podminky.urs.cz/item/CS_URS_2024_01/725319111"/>
    <hyperlink ref="F431" r:id="rId67" display="https://podminky.urs.cz/item/CS_URS_2024_01/725320821"/>
    <hyperlink ref="F435" r:id="rId68" display="https://podminky.urs.cz/item/CS_URS_2024_01/725530823"/>
    <hyperlink ref="F439" r:id="rId69" display="https://podminky.urs.cz/item/CS_URS_2024_01/725539203"/>
    <hyperlink ref="F443" r:id="rId70" display="https://podminky.urs.cz/item/CS_URS_2024_01/725820801"/>
    <hyperlink ref="F447" r:id="rId71" display="https://podminky.urs.cz/item/CS_URS_2024_01/725821315"/>
    <hyperlink ref="F451" r:id="rId72" display="https://podminky.urs.cz/item/CS_URS_2024_01/725860811"/>
    <hyperlink ref="F458" r:id="rId73" display="https://podminky.urs.cz/item/CS_URS_2024_01/725862103"/>
    <hyperlink ref="F462" r:id="rId74" display="https://podminky.urs.cz/item/CS_URS_2024_01/998725101"/>
    <hyperlink ref="F465" r:id="rId75" display="https://podminky.urs.cz/item/CS_URS_2024_01/762511232"/>
    <hyperlink ref="F469" r:id="rId76" display="https://podminky.urs.cz/item/CS_URS_2024_01/762511234"/>
    <hyperlink ref="F476" r:id="rId77" display="https://podminky.urs.cz/item/CS_URS_2024_01/762511897"/>
    <hyperlink ref="F480" r:id="rId78" display="https://podminky.urs.cz/item/CS_URS_2024_01/762512245"/>
    <hyperlink ref="F484" r:id="rId79" display="https://podminky.urs.cz/item/CS_URS_2024_01/762595001"/>
    <hyperlink ref="F488" r:id="rId80" display="https://podminky.urs.cz/item/CS_URS_2024_01/998762101"/>
    <hyperlink ref="F491" r:id="rId81" display="https://podminky.urs.cz/item/CS_URS_2024_01/763121431"/>
    <hyperlink ref="F497" r:id="rId82" display="https://podminky.urs.cz/item/CS_URS_2024_01/763121621"/>
    <hyperlink ref="F503" r:id="rId83" display="https://podminky.urs.cz/item/CS_URS_2024_01/763121714"/>
    <hyperlink ref="F507" r:id="rId84" display="https://podminky.urs.cz/item/CS_URS_2024_01/763121751"/>
    <hyperlink ref="F511" r:id="rId85" display="https://podminky.urs.cz/item/CS_URS_2024_01/763121752"/>
    <hyperlink ref="F514" r:id="rId86" display="https://podminky.urs.cz/item/CS_URS_2024_01/763121761"/>
    <hyperlink ref="F518" r:id="rId87" display="https://podminky.urs.cz/item/CS_URS_2024_01/763131533"/>
    <hyperlink ref="F526" r:id="rId88" display="https://podminky.urs.cz/item/CS_URS_2024_01/763131714"/>
    <hyperlink ref="F530" r:id="rId89" display="https://podminky.urs.cz/item/CS_URS_2024_01/763131715"/>
    <hyperlink ref="F535" r:id="rId90" display="https://podminky.urs.cz/item/CS_URS_2024_01/763131771"/>
    <hyperlink ref="F542" r:id="rId91" display="https://podminky.urs.cz/item/CS_URS_2024_01/998763100"/>
    <hyperlink ref="F545" r:id="rId92" display="https://podminky.urs.cz/item/CS_URS_2024_01/764002851"/>
    <hyperlink ref="F549" r:id="rId93" display="https://podminky.urs.cz/item/CS_URS_2024_01/764216403"/>
    <hyperlink ref="F554" r:id="rId94" display="https://podminky.urs.cz/item/CS_URS_2024_01/764216465"/>
    <hyperlink ref="F558" r:id="rId95" display="https://podminky.urs.cz/item/CS_URS_2024_01/998764101"/>
    <hyperlink ref="F576" r:id="rId96" display="https://podminky.urs.cz/item/CS_URS_2024_01/766691811"/>
    <hyperlink ref="F580" r:id="rId97" display="https://podminky.urs.cz/item/CS_URS_2024_01/766691812"/>
    <hyperlink ref="F584" r:id="rId98" display="https://podminky.urs.cz/item/CS_URS_2024_01/766621436"/>
    <hyperlink ref="F597" r:id="rId99" display="https://podminky.urs.cz/item/CS_URS_2024_01/766622813"/>
    <hyperlink ref="F603" r:id="rId100" display="https://podminky.urs.cz/item/CS_URS_2024_01/766622861"/>
    <hyperlink ref="F610" r:id="rId101" display="https://podminky.urs.cz/item/CS_URS_2024_01/766629213"/>
    <hyperlink ref="F626" r:id="rId102" display="https://podminky.urs.cz/item/CS_URS_2024_01/766662812"/>
    <hyperlink ref="F630" r:id="rId103" display="https://podminky.urs.cz/item/CS_URS_2024_01/766681812"/>
    <hyperlink ref="F634" r:id="rId104" display="https://podminky.urs.cz/item/CS_URS_2024_01/766691915"/>
    <hyperlink ref="F638" r:id="rId105" display="https://podminky.urs.cz/item/CS_URS_2024_01/766694126"/>
    <hyperlink ref="F656" r:id="rId106" display="https://podminky.urs.cz/item/CS_URS_2024_01/998766101"/>
    <hyperlink ref="F659" r:id="rId107" display="https://podminky.urs.cz/item/CS_URS_2024_01/767161229"/>
    <hyperlink ref="F667" r:id="rId108" display="https://podminky.urs.cz/item/CS_URS_2024_01/767220220"/>
    <hyperlink ref="F679" r:id="rId109" display="https://podminky.urs.cz/item/CS_URS_2024_01/998767101"/>
    <hyperlink ref="F682" r:id="rId110" display="https://podminky.urs.cz/item/CS_URS_2024_01/771111011"/>
    <hyperlink ref="F687" r:id="rId111" display="https://podminky.urs.cz/item/CS_URS_2024_01/771121011"/>
    <hyperlink ref="F692" r:id="rId112" display="https://podminky.urs.cz/item/CS_URS_2024_01/771151021"/>
    <hyperlink ref="F696" r:id="rId113" display="https://podminky.urs.cz/item/CS_URS_2024_01/771474112"/>
    <hyperlink ref="F702" r:id="rId114" display="https://podminky.urs.cz/item/CS_URS_2024_01/771574417"/>
    <hyperlink ref="F708" r:id="rId115" display="https://podminky.urs.cz/item/CS_URS_2024_01/771591115"/>
    <hyperlink ref="F712" r:id="rId116" display="https://podminky.urs.cz/item/CS_URS_2024_01/771592011"/>
    <hyperlink ref="F717" r:id="rId117" display="https://podminky.urs.cz/item/CS_URS_2024_01/998771101"/>
    <hyperlink ref="F720" r:id="rId118" display="https://podminky.urs.cz/item/CS_URS_2024_01/776111311"/>
    <hyperlink ref="F724" r:id="rId119" display="https://podminky.urs.cz/item/CS_URS_2024_01/776111323"/>
    <hyperlink ref="F732" r:id="rId120" display="https://podminky.urs.cz/item/CS_URS_2024_01/776121411"/>
    <hyperlink ref="F736" r:id="rId121" display="https://podminky.urs.cz/item/CS_URS_2024_01/776121412"/>
    <hyperlink ref="F740" r:id="rId122" display="https://podminky.urs.cz/item/CS_URS_2024_01/776141121"/>
    <hyperlink ref="F744" r:id="rId123" display="https://podminky.urs.cz/item/CS_URS_2024_01/776141221"/>
    <hyperlink ref="F749" r:id="rId124" display="https://podminky.urs.cz/item/CS_URS_2024_01/776143131"/>
    <hyperlink ref="F754" r:id="rId125" display="https://podminky.urs.cz/item/CS_URS_2024_01/776144111"/>
    <hyperlink ref="F758" r:id="rId126" display="https://podminky.urs.cz/item/CS_URS_2024_01/776201812"/>
    <hyperlink ref="F762" r:id="rId127" display="https://podminky.urs.cz/item/CS_URS_2024_01/776221111"/>
    <hyperlink ref="F769" r:id="rId128" display="https://podminky.urs.cz/item/CS_URS_2024_01/776223112"/>
    <hyperlink ref="F773" r:id="rId129" display="https://podminky.urs.cz/item/CS_URS_2024_01/776321111"/>
    <hyperlink ref="F779" r:id="rId130" display="https://podminky.urs.cz/item/CS_URS_2024_01/776321112"/>
    <hyperlink ref="F785" r:id="rId131" display="https://podminky.urs.cz/item/CS_URS_2024_01/776321211"/>
    <hyperlink ref="F791" r:id="rId132" display="https://podminky.urs.cz/item/CS_URS_2024_01/776410811"/>
    <hyperlink ref="F795" r:id="rId133" display="https://podminky.urs.cz/item/CS_URS_2024_01/776421111"/>
    <hyperlink ref="F805" r:id="rId134" display="https://podminky.urs.cz/item/CS_URS_2024_01/776431111"/>
    <hyperlink ref="F811" r:id="rId135" display="https://podminky.urs.cz/item/CS_URS_2024_01/776991121"/>
    <hyperlink ref="F816" r:id="rId136" display="https://podminky.urs.cz/item/CS_URS_2024_01/998776101"/>
    <hyperlink ref="F819" r:id="rId137" display="https://podminky.urs.cz/item/CS_URS_2024_01/781111011"/>
    <hyperlink ref="F823" r:id="rId138" display="https://podminky.urs.cz/item/CS_URS_2024_01/781121011"/>
    <hyperlink ref="F827" r:id="rId139" display="https://podminky.urs.cz/item/CS_URS_2024_01/781472217"/>
    <hyperlink ref="F833" r:id="rId140" display="https://podminky.urs.cz/item/CS_URS_2024_01/781472291"/>
    <hyperlink ref="F837" r:id="rId141" display="https://podminky.urs.cz/item/CS_URS_2024_01/781472352"/>
    <hyperlink ref="F843" r:id="rId142" display="https://podminky.urs.cz/item/CS_URS_2024_01/781492211"/>
    <hyperlink ref="F848" r:id="rId143" display="https://podminky.urs.cz/item/CS_URS_2024_01/781495115"/>
    <hyperlink ref="F852" r:id="rId144" display="https://podminky.urs.cz/item/CS_URS_2024_01/781495211"/>
    <hyperlink ref="F856" r:id="rId145" display="https://podminky.urs.cz/item/CS_URS_2024_01/998781101"/>
    <hyperlink ref="F859" r:id="rId146" display="https://podminky.urs.cz/item/CS_URS_2024_01/783000103"/>
    <hyperlink ref="F864" r:id="rId147" display="https://podminky.urs.cz/item/CS_URS_2024_01/783101203"/>
    <hyperlink ref="F868" r:id="rId148" display="https://podminky.urs.cz/item/CS_URS_2024_01/783122131"/>
    <hyperlink ref="F872" r:id="rId149" display="https://podminky.urs.cz/item/CS_URS_2024_01/783168211"/>
    <hyperlink ref="F881" r:id="rId150" display="https://podminky.urs.cz/item/CS_URS_2024_01/783301313"/>
    <hyperlink ref="F887" r:id="rId151" display="https://podminky.urs.cz/item/CS_URS_2024_01/783637601"/>
    <hyperlink ref="F891" r:id="rId152" display="https://podminky.urs.cz/item/CS_URS_2022_02/783401313"/>
    <hyperlink ref="F895" r:id="rId153" display="https://podminky.urs.cz/item/CS_URS_2022_02/783409020"/>
    <hyperlink ref="F899" r:id="rId154" display="https://podminky.urs.cz/item/CS_URS_2022_02/783414101"/>
    <hyperlink ref="F903" r:id="rId155" display="https://podminky.urs.cz/item/CS_URS_2022_02/783417101"/>
    <hyperlink ref="F912" r:id="rId156" display="https://podminky.urs.cz/item/CS_URS_2024_01/784111003"/>
    <hyperlink ref="F921" r:id="rId157" display="https://podminky.urs.cz/item/CS_URS_2024_01/784111013"/>
    <hyperlink ref="F925" r:id="rId158" display="https://podminky.urs.cz/item/CS_URS_2024_01/784181103"/>
    <hyperlink ref="F929" r:id="rId159" display="https://podminky.urs.cz/item/CS_URS_2024_01/784211103"/>
    <hyperlink ref="F934" r:id="rId160" display="https://podminky.urs.cz/item/CS_URS_2024_01/7866122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Středisko volného času, Žlutá ponorka Turnov</v>
      </c>
      <c r="F7" s="145"/>
      <c r="G7" s="145"/>
      <c r="H7" s="145"/>
      <c r="L7" s="22"/>
    </row>
    <row r="8" spans="2:12" s="1" customFormat="1" ht="12" customHeight="1">
      <c r="B8" s="22"/>
      <c r="D8" s="145" t="s">
        <v>113</v>
      </c>
      <c r="L8" s="22"/>
    </row>
    <row r="9" spans="1:31" s="2" customFormat="1" ht="16.5" customHeight="1">
      <c r="A9" s="40"/>
      <c r="B9" s="46"/>
      <c r="C9" s="40"/>
      <c r="D9" s="40"/>
      <c r="E9" s="146" t="s">
        <v>117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1392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1393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125</v>
      </c>
      <c r="G14" s="40"/>
      <c r="H14" s="40"/>
      <c r="I14" s="145" t="s">
        <v>23</v>
      </c>
      <c r="J14" s="149" t="str">
        <f>'Rekapitulace stavby'!AN8</f>
        <v>20. 4. 2023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33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ROUND(J85,2)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ROUND((SUM(BE85:BE110)),2)</f>
        <v>0</v>
      </c>
      <c r="G35" s="40"/>
      <c r="H35" s="40"/>
      <c r="I35" s="160">
        <v>0.21</v>
      </c>
      <c r="J35" s="159">
        <f>ROUND(((SUM(BE85:BE110))*I35),2)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ROUND((SUM(BF85:BF110)),2)</f>
        <v>0</v>
      </c>
      <c r="G36" s="40"/>
      <c r="H36" s="40"/>
      <c r="I36" s="160">
        <v>0.15</v>
      </c>
      <c r="J36" s="159">
        <f>ROUND(((SUM(BF85:BF110))*I36),2)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ROUND((SUM(BG85:BG110)),2)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ROUND((SUM(BH85:BH110)),2)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ROUND((SUM(BI85:BI110)),2)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164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Středisko volného času, Žlutá ponorka Turnov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117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1392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 - Elektroinstalace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Turnov</v>
      </c>
      <c r="G56" s="42"/>
      <c r="H56" s="42"/>
      <c r="I56" s="34" t="s">
        <v>23</v>
      </c>
      <c r="J56" s="74" t="str">
        <f>IF(J14="","",J14)</f>
        <v>20. 4. 2023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Turnov</v>
      </c>
      <c r="G58" s="42"/>
      <c r="H58" s="42"/>
      <c r="I58" s="34" t="s">
        <v>32</v>
      </c>
      <c r="J58" s="38" t="str">
        <f>E23</f>
        <v>ACTIV Projekce, s.r.o.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165</v>
      </c>
      <c r="D61" s="174"/>
      <c r="E61" s="174"/>
      <c r="F61" s="174"/>
      <c r="G61" s="174"/>
      <c r="H61" s="174"/>
      <c r="I61" s="174"/>
      <c r="J61" s="175" t="s">
        <v>166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J85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167</v>
      </c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194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Středisko volného času, Žlutá ponorka Turnov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12" s="1" customFormat="1" ht="12" customHeight="1">
      <c r="B74" s="23"/>
      <c r="C74" s="34" t="s">
        <v>113</v>
      </c>
      <c r="D74" s="24"/>
      <c r="E74" s="24"/>
      <c r="F74" s="24"/>
      <c r="G74" s="24"/>
      <c r="H74" s="24"/>
      <c r="I74" s="24"/>
      <c r="J74" s="24"/>
      <c r="K74" s="24"/>
      <c r="L74" s="22"/>
    </row>
    <row r="75" spans="1:31" s="2" customFormat="1" ht="16.5" customHeight="1">
      <c r="A75" s="40"/>
      <c r="B75" s="41"/>
      <c r="C75" s="42"/>
      <c r="D75" s="42"/>
      <c r="E75" s="172" t="s">
        <v>117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1392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E11</f>
        <v>E - Elektroinstalace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F14</f>
        <v>Turnov</v>
      </c>
      <c r="G79" s="42"/>
      <c r="H79" s="42"/>
      <c r="I79" s="34" t="s">
        <v>23</v>
      </c>
      <c r="J79" s="74" t="str">
        <f>IF(J14="","",J14)</f>
        <v>20. 4. 2023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E17</f>
        <v>Město Turnov</v>
      </c>
      <c r="G81" s="42"/>
      <c r="H81" s="42"/>
      <c r="I81" s="34" t="s">
        <v>32</v>
      </c>
      <c r="J81" s="38" t="str">
        <f>E23</f>
        <v>ACTIV Projekce, s.r.o.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IF(E20="","",E20)</f>
        <v>Vyplň údaj</v>
      </c>
      <c r="G82" s="42"/>
      <c r="H82" s="42"/>
      <c r="I82" s="34" t="s">
        <v>36</v>
      </c>
      <c r="J82" s="38" t="str">
        <f>E26</f>
        <v xml:space="preserve"> 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8"/>
      <c r="B84" s="189"/>
      <c r="C84" s="190" t="s">
        <v>195</v>
      </c>
      <c r="D84" s="191" t="s">
        <v>59</v>
      </c>
      <c r="E84" s="191" t="s">
        <v>55</v>
      </c>
      <c r="F84" s="191" t="s">
        <v>56</v>
      </c>
      <c r="G84" s="191" t="s">
        <v>196</v>
      </c>
      <c r="H84" s="191" t="s">
        <v>197</v>
      </c>
      <c r="I84" s="191" t="s">
        <v>198</v>
      </c>
      <c r="J84" s="191" t="s">
        <v>166</v>
      </c>
      <c r="K84" s="192" t="s">
        <v>199</v>
      </c>
      <c r="L84" s="193"/>
      <c r="M84" s="94" t="s">
        <v>19</v>
      </c>
      <c r="N84" s="95" t="s">
        <v>44</v>
      </c>
      <c r="O84" s="95" t="s">
        <v>200</v>
      </c>
      <c r="P84" s="95" t="s">
        <v>201</v>
      </c>
      <c r="Q84" s="95" t="s">
        <v>202</v>
      </c>
      <c r="R84" s="95" t="s">
        <v>203</v>
      </c>
      <c r="S84" s="95" t="s">
        <v>204</v>
      </c>
      <c r="T84" s="96" t="s">
        <v>205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0"/>
      <c r="B85" s="41"/>
      <c r="C85" s="101" t="s">
        <v>206</v>
      </c>
      <c r="D85" s="42"/>
      <c r="E85" s="42"/>
      <c r="F85" s="42"/>
      <c r="G85" s="42"/>
      <c r="H85" s="42"/>
      <c r="I85" s="42"/>
      <c r="J85" s="194">
        <f>BK85</f>
        <v>0</v>
      </c>
      <c r="K85" s="42"/>
      <c r="L85" s="46"/>
      <c r="M85" s="97"/>
      <c r="N85" s="195"/>
      <c r="O85" s="98"/>
      <c r="P85" s="196">
        <f>SUM(P86:P110)</f>
        <v>0</v>
      </c>
      <c r="Q85" s="98"/>
      <c r="R85" s="196">
        <f>SUM(R86:R110)</f>
        <v>0</v>
      </c>
      <c r="S85" s="98"/>
      <c r="T85" s="197">
        <f>SUM(T86:T110)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167</v>
      </c>
      <c r="BK85" s="198">
        <f>SUM(BK86:BK110)</f>
        <v>0</v>
      </c>
    </row>
    <row r="86" spans="1:65" s="2" customFormat="1" ht="16.5" customHeight="1">
      <c r="A86" s="40"/>
      <c r="B86" s="41"/>
      <c r="C86" s="215" t="s">
        <v>81</v>
      </c>
      <c r="D86" s="215" t="s">
        <v>211</v>
      </c>
      <c r="E86" s="216" t="s">
        <v>1394</v>
      </c>
      <c r="F86" s="217" t="s">
        <v>1395</v>
      </c>
      <c r="G86" s="218" t="s">
        <v>920</v>
      </c>
      <c r="H86" s="219">
        <v>10</v>
      </c>
      <c r="I86" s="220"/>
      <c r="J86" s="221">
        <f>ROUND(I86*H86,2)</f>
        <v>0</v>
      </c>
      <c r="K86" s="217" t="s">
        <v>19</v>
      </c>
      <c r="L86" s="46"/>
      <c r="M86" s="222" t="s">
        <v>19</v>
      </c>
      <c r="N86" s="223" t="s">
        <v>45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310</v>
      </c>
      <c r="AT86" s="226" t="s">
        <v>211</v>
      </c>
      <c r="AU86" s="226" t="s">
        <v>74</v>
      </c>
      <c r="AY86" s="19" t="s">
        <v>209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81</v>
      </c>
      <c r="BK86" s="227">
        <f>ROUND(I86*H86,2)</f>
        <v>0</v>
      </c>
      <c r="BL86" s="19" t="s">
        <v>310</v>
      </c>
      <c r="BM86" s="226" t="s">
        <v>1396</v>
      </c>
    </row>
    <row r="87" spans="1:65" s="2" customFormat="1" ht="16.5" customHeight="1">
      <c r="A87" s="40"/>
      <c r="B87" s="41"/>
      <c r="C87" s="215" t="s">
        <v>83</v>
      </c>
      <c r="D87" s="215" t="s">
        <v>211</v>
      </c>
      <c r="E87" s="216" t="s">
        <v>1397</v>
      </c>
      <c r="F87" s="217" t="s">
        <v>1398</v>
      </c>
      <c r="G87" s="218" t="s">
        <v>920</v>
      </c>
      <c r="H87" s="219">
        <v>3</v>
      </c>
      <c r="I87" s="220"/>
      <c r="J87" s="221">
        <f>ROUND(I87*H87,2)</f>
        <v>0</v>
      </c>
      <c r="K87" s="217" t="s">
        <v>19</v>
      </c>
      <c r="L87" s="46"/>
      <c r="M87" s="222" t="s">
        <v>19</v>
      </c>
      <c r="N87" s="223" t="s">
        <v>45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310</v>
      </c>
      <c r="AT87" s="226" t="s">
        <v>211</v>
      </c>
      <c r="AU87" s="226" t="s">
        <v>74</v>
      </c>
      <c r="AY87" s="19" t="s">
        <v>209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81</v>
      </c>
      <c r="BK87" s="227">
        <f>ROUND(I87*H87,2)</f>
        <v>0</v>
      </c>
      <c r="BL87" s="19" t="s">
        <v>310</v>
      </c>
      <c r="BM87" s="226" t="s">
        <v>1399</v>
      </c>
    </row>
    <row r="88" spans="1:65" s="2" customFormat="1" ht="16.5" customHeight="1">
      <c r="A88" s="40"/>
      <c r="B88" s="41"/>
      <c r="C88" s="215" t="s">
        <v>116</v>
      </c>
      <c r="D88" s="215" t="s">
        <v>211</v>
      </c>
      <c r="E88" s="216" t="s">
        <v>1400</v>
      </c>
      <c r="F88" s="217" t="s">
        <v>1401</v>
      </c>
      <c r="G88" s="218" t="s">
        <v>920</v>
      </c>
      <c r="H88" s="219">
        <v>4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45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310</v>
      </c>
      <c r="AT88" s="226" t="s">
        <v>211</v>
      </c>
      <c r="AU88" s="226" t="s">
        <v>74</v>
      </c>
      <c r="AY88" s="19" t="s">
        <v>209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81</v>
      </c>
      <c r="BK88" s="227">
        <f>ROUND(I88*H88,2)</f>
        <v>0</v>
      </c>
      <c r="BL88" s="19" t="s">
        <v>310</v>
      </c>
      <c r="BM88" s="226" t="s">
        <v>1402</v>
      </c>
    </row>
    <row r="89" spans="1:65" s="2" customFormat="1" ht="16.5" customHeight="1">
      <c r="A89" s="40"/>
      <c r="B89" s="41"/>
      <c r="C89" s="215" t="s">
        <v>215</v>
      </c>
      <c r="D89" s="215" t="s">
        <v>211</v>
      </c>
      <c r="E89" s="216" t="s">
        <v>280</v>
      </c>
      <c r="F89" s="217" t="s">
        <v>1403</v>
      </c>
      <c r="G89" s="218" t="s">
        <v>920</v>
      </c>
      <c r="H89" s="219">
        <v>12</v>
      </c>
      <c r="I89" s="220"/>
      <c r="J89" s="221">
        <f>ROUND(I89*H89,2)</f>
        <v>0</v>
      </c>
      <c r="K89" s="217" t="s">
        <v>19</v>
      </c>
      <c r="L89" s="46"/>
      <c r="M89" s="222" t="s">
        <v>19</v>
      </c>
      <c r="N89" s="223" t="s">
        <v>45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310</v>
      </c>
      <c r="AT89" s="226" t="s">
        <v>211</v>
      </c>
      <c r="AU89" s="226" t="s">
        <v>74</v>
      </c>
      <c r="AY89" s="19" t="s">
        <v>209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81</v>
      </c>
      <c r="BK89" s="227">
        <f>ROUND(I89*H89,2)</f>
        <v>0</v>
      </c>
      <c r="BL89" s="19" t="s">
        <v>310</v>
      </c>
      <c r="BM89" s="226" t="s">
        <v>1404</v>
      </c>
    </row>
    <row r="90" spans="1:65" s="2" customFormat="1" ht="21.75" customHeight="1">
      <c r="A90" s="40"/>
      <c r="B90" s="41"/>
      <c r="C90" s="215" t="s">
        <v>123</v>
      </c>
      <c r="D90" s="215" t="s">
        <v>211</v>
      </c>
      <c r="E90" s="216" t="s">
        <v>1405</v>
      </c>
      <c r="F90" s="217" t="s">
        <v>1406</v>
      </c>
      <c r="G90" s="218" t="s">
        <v>920</v>
      </c>
      <c r="H90" s="219">
        <v>2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45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310</v>
      </c>
      <c r="AT90" s="226" t="s">
        <v>211</v>
      </c>
      <c r="AU90" s="226" t="s">
        <v>74</v>
      </c>
      <c r="AY90" s="19" t="s">
        <v>209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81</v>
      </c>
      <c r="BK90" s="227">
        <f>ROUND(I90*H90,2)</f>
        <v>0</v>
      </c>
      <c r="BL90" s="19" t="s">
        <v>310</v>
      </c>
      <c r="BM90" s="226" t="s">
        <v>1407</v>
      </c>
    </row>
    <row r="91" spans="1:65" s="2" customFormat="1" ht="21.75" customHeight="1">
      <c r="A91" s="40"/>
      <c r="B91" s="41"/>
      <c r="C91" s="215" t="s">
        <v>232</v>
      </c>
      <c r="D91" s="215" t="s">
        <v>211</v>
      </c>
      <c r="E91" s="216" t="s">
        <v>1408</v>
      </c>
      <c r="F91" s="217" t="s">
        <v>1409</v>
      </c>
      <c r="G91" s="218" t="s">
        <v>920</v>
      </c>
      <c r="H91" s="219">
        <v>1</v>
      </c>
      <c r="I91" s="220"/>
      <c r="J91" s="221">
        <f>ROUND(I91*H91,2)</f>
        <v>0</v>
      </c>
      <c r="K91" s="217" t="s">
        <v>19</v>
      </c>
      <c r="L91" s="46"/>
      <c r="M91" s="222" t="s">
        <v>19</v>
      </c>
      <c r="N91" s="223" t="s">
        <v>45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310</v>
      </c>
      <c r="AT91" s="226" t="s">
        <v>211</v>
      </c>
      <c r="AU91" s="226" t="s">
        <v>74</v>
      </c>
      <c r="AY91" s="19" t="s">
        <v>209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81</v>
      </c>
      <c r="BK91" s="227">
        <f>ROUND(I91*H91,2)</f>
        <v>0</v>
      </c>
      <c r="BL91" s="19" t="s">
        <v>310</v>
      </c>
      <c r="BM91" s="226" t="s">
        <v>1410</v>
      </c>
    </row>
    <row r="92" spans="1:65" s="2" customFormat="1" ht="16.5" customHeight="1">
      <c r="A92" s="40"/>
      <c r="B92" s="41"/>
      <c r="C92" s="215" t="s">
        <v>252</v>
      </c>
      <c r="D92" s="215" t="s">
        <v>211</v>
      </c>
      <c r="E92" s="216" t="s">
        <v>1411</v>
      </c>
      <c r="F92" s="217" t="s">
        <v>1412</v>
      </c>
      <c r="G92" s="218" t="s">
        <v>920</v>
      </c>
      <c r="H92" s="219">
        <v>1</v>
      </c>
      <c r="I92" s="220"/>
      <c r="J92" s="221">
        <f>ROUND(I92*H92,2)</f>
        <v>0</v>
      </c>
      <c r="K92" s="217" t="s">
        <v>19</v>
      </c>
      <c r="L92" s="46"/>
      <c r="M92" s="222" t="s">
        <v>19</v>
      </c>
      <c r="N92" s="223" t="s">
        <v>45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310</v>
      </c>
      <c r="AT92" s="226" t="s">
        <v>211</v>
      </c>
      <c r="AU92" s="226" t="s">
        <v>74</v>
      </c>
      <c r="AY92" s="19" t="s">
        <v>209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81</v>
      </c>
      <c r="BK92" s="227">
        <f>ROUND(I92*H92,2)</f>
        <v>0</v>
      </c>
      <c r="BL92" s="19" t="s">
        <v>310</v>
      </c>
      <c r="BM92" s="226" t="s">
        <v>1413</v>
      </c>
    </row>
    <row r="93" spans="1:65" s="2" customFormat="1" ht="16.5" customHeight="1">
      <c r="A93" s="40"/>
      <c r="B93" s="41"/>
      <c r="C93" s="215" t="s">
        <v>258</v>
      </c>
      <c r="D93" s="215" t="s">
        <v>211</v>
      </c>
      <c r="E93" s="216" t="s">
        <v>1414</v>
      </c>
      <c r="F93" s="217" t="s">
        <v>1415</v>
      </c>
      <c r="G93" s="218" t="s">
        <v>920</v>
      </c>
      <c r="H93" s="219">
        <v>14</v>
      </c>
      <c r="I93" s="220"/>
      <c r="J93" s="221">
        <f>ROUND(I93*H93,2)</f>
        <v>0</v>
      </c>
      <c r="K93" s="217" t="s">
        <v>19</v>
      </c>
      <c r="L93" s="46"/>
      <c r="M93" s="222" t="s">
        <v>19</v>
      </c>
      <c r="N93" s="223" t="s">
        <v>45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310</v>
      </c>
      <c r="AT93" s="226" t="s">
        <v>211</v>
      </c>
      <c r="AU93" s="226" t="s">
        <v>74</v>
      </c>
      <c r="AY93" s="19" t="s">
        <v>209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81</v>
      </c>
      <c r="BK93" s="227">
        <f>ROUND(I93*H93,2)</f>
        <v>0</v>
      </c>
      <c r="BL93" s="19" t="s">
        <v>310</v>
      </c>
      <c r="BM93" s="226" t="s">
        <v>1416</v>
      </c>
    </row>
    <row r="94" spans="1:65" s="2" customFormat="1" ht="16.5" customHeight="1">
      <c r="A94" s="40"/>
      <c r="B94" s="41"/>
      <c r="C94" s="215" t="s">
        <v>263</v>
      </c>
      <c r="D94" s="215" t="s">
        <v>211</v>
      </c>
      <c r="E94" s="216" t="s">
        <v>1417</v>
      </c>
      <c r="F94" s="217" t="s">
        <v>1418</v>
      </c>
      <c r="G94" s="218" t="s">
        <v>920</v>
      </c>
      <c r="H94" s="219">
        <v>17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45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310</v>
      </c>
      <c r="AT94" s="226" t="s">
        <v>211</v>
      </c>
      <c r="AU94" s="226" t="s">
        <v>74</v>
      </c>
      <c r="AY94" s="19" t="s">
        <v>209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81</v>
      </c>
      <c r="BK94" s="227">
        <f>ROUND(I94*H94,2)</f>
        <v>0</v>
      </c>
      <c r="BL94" s="19" t="s">
        <v>310</v>
      </c>
      <c r="BM94" s="226" t="s">
        <v>1419</v>
      </c>
    </row>
    <row r="95" spans="1:65" s="2" customFormat="1" ht="16.5" customHeight="1">
      <c r="A95" s="40"/>
      <c r="B95" s="41"/>
      <c r="C95" s="215" t="s">
        <v>269</v>
      </c>
      <c r="D95" s="215" t="s">
        <v>211</v>
      </c>
      <c r="E95" s="216" t="s">
        <v>1420</v>
      </c>
      <c r="F95" s="217" t="s">
        <v>1421</v>
      </c>
      <c r="G95" s="218" t="s">
        <v>97</v>
      </c>
      <c r="H95" s="219">
        <v>20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45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310</v>
      </c>
      <c r="AT95" s="226" t="s">
        <v>211</v>
      </c>
      <c r="AU95" s="226" t="s">
        <v>74</v>
      </c>
      <c r="AY95" s="19" t="s">
        <v>209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81</v>
      </c>
      <c r="BK95" s="227">
        <f>ROUND(I95*H95,2)</f>
        <v>0</v>
      </c>
      <c r="BL95" s="19" t="s">
        <v>310</v>
      </c>
      <c r="BM95" s="226" t="s">
        <v>1422</v>
      </c>
    </row>
    <row r="96" spans="1:65" s="2" customFormat="1" ht="16.5" customHeight="1">
      <c r="A96" s="40"/>
      <c r="B96" s="41"/>
      <c r="C96" s="215" t="s">
        <v>275</v>
      </c>
      <c r="D96" s="215" t="s">
        <v>211</v>
      </c>
      <c r="E96" s="216" t="s">
        <v>1423</v>
      </c>
      <c r="F96" s="217" t="s">
        <v>1424</v>
      </c>
      <c r="G96" s="218" t="s">
        <v>97</v>
      </c>
      <c r="H96" s="219">
        <v>25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45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310</v>
      </c>
      <c r="AT96" s="226" t="s">
        <v>211</v>
      </c>
      <c r="AU96" s="226" t="s">
        <v>74</v>
      </c>
      <c r="AY96" s="19" t="s">
        <v>209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81</v>
      </c>
      <c r="BK96" s="227">
        <f>ROUND(I96*H96,2)</f>
        <v>0</v>
      </c>
      <c r="BL96" s="19" t="s">
        <v>310</v>
      </c>
      <c r="BM96" s="226" t="s">
        <v>1425</v>
      </c>
    </row>
    <row r="97" spans="1:65" s="2" customFormat="1" ht="16.5" customHeight="1">
      <c r="A97" s="40"/>
      <c r="B97" s="41"/>
      <c r="C97" s="215" t="s">
        <v>280</v>
      </c>
      <c r="D97" s="215" t="s">
        <v>211</v>
      </c>
      <c r="E97" s="216" t="s">
        <v>1426</v>
      </c>
      <c r="F97" s="217" t="s">
        <v>1427</v>
      </c>
      <c r="G97" s="218" t="s">
        <v>97</v>
      </c>
      <c r="H97" s="219">
        <v>90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45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310</v>
      </c>
      <c r="AT97" s="226" t="s">
        <v>211</v>
      </c>
      <c r="AU97" s="226" t="s">
        <v>74</v>
      </c>
      <c r="AY97" s="19" t="s">
        <v>209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81</v>
      </c>
      <c r="BK97" s="227">
        <f>ROUND(I97*H97,2)</f>
        <v>0</v>
      </c>
      <c r="BL97" s="19" t="s">
        <v>310</v>
      </c>
      <c r="BM97" s="226" t="s">
        <v>1428</v>
      </c>
    </row>
    <row r="98" spans="1:65" s="2" customFormat="1" ht="16.5" customHeight="1">
      <c r="A98" s="40"/>
      <c r="B98" s="41"/>
      <c r="C98" s="215" t="s">
        <v>285</v>
      </c>
      <c r="D98" s="215" t="s">
        <v>211</v>
      </c>
      <c r="E98" s="216" t="s">
        <v>1429</v>
      </c>
      <c r="F98" s="217" t="s">
        <v>1430</v>
      </c>
      <c r="G98" s="218" t="s">
        <v>97</v>
      </c>
      <c r="H98" s="219">
        <v>105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45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310</v>
      </c>
      <c r="AT98" s="226" t="s">
        <v>211</v>
      </c>
      <c r="AU98" s="226" t="s">
        <v>74</v>
      </c>
      <c r="AY98" s="19" t="s">
        <v>209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310</v>
      </c>
      <c r="BM98" s="226" t="s">
        <v>1431</v>
      </c>
    </row>
    <row r="99" spans="1:65" s="2" customFormat="1" ht="16.5" customHeight="1">
      <c r="A99" s="40"/>
      <c r="B99" s="41"/>
      <c r="C99" s="215" t="s">
        <v>292</v>
      </c>
      <c r="D99" s="215" t="s">
        <v>211</v>
      </c>
      <c r="E99" s="216" t="s">
        <v>1432</v>
      </c>
      <c r="F99" s="217" t="s">
        <v>1433</v>
      </c>
      <c r="G99" s="218" t="s">
        <v>97</v>
      </c>
      <c r="H99" s="219">
        <v>20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45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310</v>
      </c>
      <c r="AT99" s="226" t="s">
        <v>211</v>
      </c>
      <c r="AU99" s="226" t="s">
        <v>74</v>
      </c>
      <c r="AY99" s="19" t="s">
        <v>209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81</v>
      </c>
      <c r="BK99" s="227">
        <f>ROUND(I99*H99,2)</f>
        <v>0</v>
      </c>
      <c r="BL99" s="19" t="s">
        <v>310</v>
      </c>
      <c r="BM99" s="226" t="s">
        <v>1434</v>
      </c>
    </row>
    <row r="100" spans="1:65" s="2" customFormat="1" ht="16.5" customHeight="1">
      <c r="A100" s="40"/>
      <c r="B100" s="41"/>
      <c r="C100" s="215" t="s">
        <v>8</v>
      </c>
      <c r="D100" s="215" t="s">
        <v>211</v>
      </c>
      <c r="E100" s="216" t="s">
        <v>1435</v>
      </c>
      <c r="F100" s="217" t="s">
        <v>1436</v>
      </c>
      <c r="G100" s="218" t="s">
        <v>97</v>
      </c>
      <c r="H100" s="219">
        <v>10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45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310</v>
      </c>
      <c r="AT100" s="226" t="s">
        <v>211</v>
      </c>
      <c r="AU100" s="226" t="s">
        <v>74</v>
      </c>
      <c r="AY100" s="19" t="s">
        <v>209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81</v>
      </c>
      <c r="BK100" s="227">
        <f>ROUND(I100*H100,2)</f>
        <v>0</v>
      </c>
      <c r="BL100" s="19" t="s">
        <v>310</v>
      </c>
      <c r="BM100" s="226" t="s">
        <v>1437</v>
      </c>
    </row>
    <row r="101" spans="1:65" s="2" customFormat="1" ht="16.5" customHeight="1">
      <c r="A101" s="40"/>
      <c r="B101" s="41"/>
      <c r="C101" s="215" t="s">
        <v>310</v>
      </c>
      <c r="D101" s="215" t="s">
        <v>211</v>
      </c>
      <c r="E101" s="216" t="s">
        <v>1438</v>
      </c>
      <c r="F101" s="217" t="s">
        <v>1439</v>
      </c>
      <c r="G101" s="218" t="s">
        <v>1440</v>
      </c>
      <c r="H101" s="219">
        <v>1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310</v>
      </c>
      <c r="AT101" s="226" t="s">
        <v>211</v>
      </c>
      <c r="AU101" s="226" t="s">
        <v>74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310</v>
      </c>
      <c r="BM101" s="226" t="s">
        <v>1441</v>
      </c>
    </row>
    <row r="102" spans="1:65" s="2" customFormat="1" ht="16.5" customHeight="1">
      <c r="A102" s="40"/>
      <c r="B102" s="41"/>
      <c r="C102" s="215" t="s">
        <v>321</v>
      </c>
      <c r="D102" s="215" t="s">
        <v>211</v>
      </c>
      <c r="E102" s="216" t="s">
        <v>1442</v>
      </c>
      <c r="F102" s="217" t="s">
        <v>1443</v>
      </c>
      <c r="G102" s="218" t="s">
        <v>920</v>
      </c>
      <c r="H102" s="219">
        <v>20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45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310</v>
      </c>
      <c r="AT102" s="226" t="s">
        <v>211</v>
      </c>
      <c r="AU102" s="226" t="s">
        <v>74</v>
      </c>
      <c r="AY102" s="19" t="s">
        <v>209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310</v>
      </c>
      <c r="BM102" s="226" t="s">
        <v>1444</v>
      </c>
    </row>
    <row r="103" spans="1:65" s="2" customFormat="1" ht="16.5" customHeight="1">
      <c r="A103" s="40"/>
      <c r="B103" s="41"/>
      <c r="C103" s="215" t="s">
        <v>328</v>
      </c>
      <c r="D103" s="215" t="s">
        <v>211</v>
      </c>
      <c r="E103" s="216" t="s">
        <v>1445</v>
      </c>
      <c r="F103" s="217" t="s">
        <v>1446</v>
      </c>
      <c r="G103" s="218" t="s">
        <v>920</v>
      </c>
      <c r="H103" s="219">
        <v>8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45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310</v>
      </c>
      <c r="AT103" s="226" t="s">
        <v>211</v>
      </c>
      <c r="AU103" s="226" t="s">
        <v>74</v>
      </c>
      <c r="AY103" s="19" t="s">
        <v>209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81</v>
      </c>
      <c r="BK103" s="227">
        <f>ROUND(I103*H103,2)</f>
        <v>0</v>
      </c>
      <c r="BL103" s="19" t="s">
        <v>310</v>
      </c>
      <c r="BM103" s="226" t="s">
        <v>1447</v>
      </c>
    </row>
    <row r="104" spans="1:65" s="2" customFormat="1" ht="16.5" customHeight="1">
      <c r="A104" s="40"/>
      <c r="B104" s="41"/>
      <c r="C104" s="215" t="s">
        <v>336</v>
      </c>
      <c r="D104" s="215" t="s">
        <v>211</v>
      </c>
      <c r="E104" s="216" t="s">
        <v>1448</v>
      </c>
      <c r="F104" s="217" t="s">
        <v>1449</v>
      </c>
      <c r="G104" s="218" t="s">
        <v>920</v>
      </c>
      <c r="H104" s="219">
        <v>1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310</v>
      </c>
      <c r="AT104" s="226" t="s">
        <v>211</v>
      </c>
      <c r="AU104" s="226" t="s">
        <v>74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310</v>
      </c>
      <c r="BM104" s="226" t="s">
        <v>1450</v>
      </c>
    </row>
    <row r="105" spans="1:65" s="2" customFormat="1" ht="16.5" customHeight="1">
      <c r="A105" s="40"/>
      <c r="B105" s="41"/>
      <c r="C105" s="215" t="s">
        <v>98</v>
      </c>
      <c r="D105" s="215" t="s">
        <v>211</v>
      </c>
      <c r="E105" s="216" t="s">
        <v>1451</v>
      </c>
      <c r="F105" s="217" t="s">
        <v>1452</v>
      </c>
      <c r="G105" s="218" t="s">
        <v>920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45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310</v>
      </c>
      <c r="AT105" s="226" t="s">
        <v>211</v>
      </c>
      <c r="AU105" s="226" t="s">
        <v>74</v>
      </c>
      <c r="AY105" s="19" t="s">
        <v>209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310</v>
      </c>
      <c r="BM105" s="226" t="s">
        <v>1453</v>
      </c>
    </row>
    <row r="106" spans="1:65" s="2" customFormat="1" ht="16.5" customHeight="1">
      <c r="A106" s="40"/>
      <c r="B106" s="41"/>
      <c r="C106" s="215" t="s">
        <v>368</v>
      </c>
      <c r="D106" s="215" t="s">
        <v>211</v>
      </c>
      <c r="E106" s="216" t="s">
        <v>1454</v>
      </c>
      <c r="F106" s="217" t="s">
        <v>1455</v>
      </c>
      <c r="G106" s="218" t="s">
        <v>920</v>
      </c>
      <c r="H106" s="219">
        <v>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45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310</v>
      </c>
      <c r="AT106" s="226" t="s">
        <v>211</v>
      </c>
      <c r="AU106" s="226" t="s">
        <v>74</v>
      </c>
      <c r="AY106" s="19" t="s">
        <v>209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310</v>
      </c>
      <c r="BM106" s="226" t="s">
        <v>1456</v>
      </c>
    </row>
    <row r="107" spans="1:65" s="2" customFormat="1" ht="21.75" customHeight="1">
      <c r="A107" s="40"/>
      <c r="B107" s="41"/>
      <c r="C107" s="215" t="s">
        <v>374</v>
      </c>
      <c r="D107" s="215" t="s">
        <v>211</v>
      </c>
      <c r="E107" s="216" t="s">
        <v>1457</v>
      </c>
      <c r="F107" s="217" t="s">
        <v>1458</v>
      </c>
      <c r="G107" s="218" t="s">
        <v>920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45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310</v>
      </c>
      <c r="AT107" s="226" t="s">
        <v>211</v>
      </c>
      <c r="AU107" s="226" t="s">
        <v>74</v>
      </c>
      <c r="AY107" s="19" t="s">
        <v>209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310</v>
      </c>
      <c r="BM107" s="226" t="s">
        <v>1459</v>
      </c>
    </row>
    <row r="108" spans="1:65" s="2" customFormat="1" ht="16.5" customHeight="1">
      <c r="A108" s="40"/>
      <c r="B108" s="41"/>
      <c r="C108" s="215" t="s">
        <v>380</v>
      </c>
      <c r="D108" s="215" t="s">
        <v>211</v>
      </c>
      <c r="E108" s="216" t="s">
        <v>1460</v>
      </c>
      <c r="F108" s="217" t="s">
        <v>1461</v>
      </c>
      <c r="G108" s="218" t="s">
        <v>920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45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310</v>
      </c>
      <c r="AT108" s="226" t="s">
        <v>211</v>
      </c>
      <c r="AU108" s="226" t="s">
        <v>74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310</v>
      </c>
      <c r="BM108" s="226" t="s">
        <v>1462</v>
      </c>
    </row>
    <row r="109" spans="1:65" s="2" customFormat="1" ht="16.5" customHeight="1">
      <c r="A109" s="40"/>
      <c r="B109" s="41"/>
      <c r="C109" s="215" t="s">
        <v>386</v>
      </c>
      <c r="D109" s="215" t="s">
        <v>211</v>
      </c>
      <c r="E109" s="216" t="s">
        <v>1463</v>
      </c>
      <c r="F109" s="217" t="s">
        <v>1464</v>
      </c>
      <c r="G109" s="218" t="s">
        <v>920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45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310</v>
      </c>
      <c r="AT109" s="226" t="s">
        <v>211</v>
      </c>
      <c r="AU109" s="226" t="s">
        <v>74</v>
      </c>
      <c r="AY109" s="19" t="s">
        <v>209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81</v>
      </c>
      <c r="BK109" s="227">
        <f>ROUND(I109*H109,2)</f>
        <v>0</v>
      </c>
      <c r="BL109" s="19" t="s">
        <v>310</v>
      </c>
      <c r="BM109" s="226" t="s">
        <v>1465</v>
      </c>
    </row>
    <row r="110" spans="1:65" s="2" customFormat="1" ht="16.5" customHeight="1">
      <c r="A110" s="40"/>
      <c r="B110" s="41"/>
      <c r="C110" s="215" t="s">
        <v>391</v>
      </c>
      <c r="D110" s="215" t="s">
        <v>211</v>
      </c>
      <c r="E110" s="216" t="s">
        <v>1466</v>
      </c>
      <c r="F110" s="217" t="s">
        <v>1467</v>
      </c>
      <c r="G110" s="218" t="s">
        <v>920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92" t="s">
        <v>19</v>
      </c>
      <c r="N110" s="293" t="s">
        <v>45</v>
      </c>
      <c r="O110" s="289"/>
      <c r="P110" s="290">
        <f>O110*H110</f>
        <v>0</v>
      </c>
      <c r="Q110" s="290">
        <v>0</v>
      </c>
      <c r="R110" s="290">
        <f>Q110*H110</f>
        <v>0</v>
      </c>
      <c r="S110" s="290">
        <v>0</v>
      </c>
      <c r="T110" s="291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310</v>
      </c>
      <c r="AT110" s="226" t="s">
        <v>211</v>
      </c>
      <c r="AU110" s="226" t="s">
        <v>74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310</v>
      </c>
      <c r="BM110" s="226" t="s">
        <v>1468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EEA3" sheet="1" objects="1" scenarios="1" formatColumns="0" formatRows="0" autoFilter="0"/>
  <autoFilter ref="C84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99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Středisko volného času, Žlutá ponorka Turnov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113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1469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1470</v>
      </c>
      <c r="G12" s="40"/>
      <c r="H12" s="40"/>
      <c r="I12" s="145" t="s">
        <v>23</v>
      </c>
      <c r="J12" s="149" t="str">
        <f>'Rekapitulace stavby'!AN8</f>
        <v>20. 4. 2023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27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33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26</v>
      </c>
      <c r="J23" s="135" t="s">
        <v>33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5" t="s">
        <v>29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38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40</v>
      </c>
      <c r="E30" s="40"/>
      <c r="F30" s="40"/>
      <c r="G30" s="40"/>
      <c r="H30" s="40"/>
      <c r="I30" s="40"/>
      <c r="J30" s="156">
        <f>ROUND(J86,2)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42</v>
      </c>
      <c r="G32" s="40"/>
      <c r="H32" s="40"/>
      <c r="I32" s="157" t="s">
        <v>41</v>
      </c>
      <c r="J32" s="157" t="s">
        <v>43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44</v>
      </c>
      <c r="E33" s="145" t="s">
        <v>45</v>
      </c>
      <c r="F33" s="159">
        <f>ROUND((SUM(BE86:BE105)),2)</f>
        <v>0</v>
      </c>
      <c r="G33" s="40"/>
      <c r="H33" s="40"/>
      <c r="I33" s="160">
        <v>0.21</v>
      </c>
      <c r="J33" s="159">
        <f>ROUND(((SUM(BE86:BE105))*I33),2)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46</v>
      </c>
      <c r="F34" s="159">
        <f>ROUND((SUM(BF86:BF105)),2)</f>
        <v>0</v>
      </c>
      <c r="G34" s="40"/>
      <c r="H34" s="40"/>
      <c r="I34" s="160">
        <v>0.15</v>
      </c>
      <c r="J34" s="159">
        <f>ROUND(((SUM(BF86:BF105))*I34),2)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47</v>
      </c>
      <c r="F35" s="159">
        <f>ROUND((SUM(BG86:BG105)),2)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48</v>
      </c>
      <c r="F36" s="159">
        <f>ROUND((SUM(BH86:BH105)),2)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49</v>
      </c>
      <c r="F37" s="159">
        <f>ROUND((SUM(BI86:BI105)),2)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164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Středisko volného času, Žlutá ponorka Turnov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st.p.č. 506 v k.ú. Turnov</v>
      </c>
      <c r="G52" s="42"/>
      <c r="H52" s="42"/>
      <c r="I52" s="34" t="s">
        <v>23</v>
      </c>
      <c r="J52" s="74" t="str">
        <f>IF(J12="","",J12)</f>
        <v>20. 4. 2023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165</v>
      </c>
      <c r="D57" s="174"/>
      <c r="E57" s="174"/>
      <c r="F57" s="174"/>
      <c r="G57" s="174"/>
      <c r="H57" s="174"/>
      <c r="I57" s="174"/>
      <c r="J57" s="175" t="s">
        <v>166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167</v>
      </c>
    </row>
    <row r="60" spans="1:31" s="9" customFormat="1" ht="24.95" customHeight="1">
      <c r="A60" s="9"/>
      <c r="B60" s="177"/>
      <c r="C60" s="178"/>
      <c r="D60" s="179" t="s">
        <v>1469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1471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1472</v>
      </c>
      <c r="E62" s="185"/>
      <c r="F62" s="185"/>
      <c r="G62" s="185"/>
      <c r="H62" s="185"/>
      <c r="I62" s="185"/>
      <c r="J62" s="186">
        <f>J91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1473</v>
      </c>
      <c r="E63" s="185"/>
      <c r="F63" s="185"/>
      <c r="G63" s="185"/>
      <c r="H63" s="185"/>
      <c r="I63" s="185"/>
      <c r="J63" s="186">
        <f>J94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1474</v>
      </c>
      <c r="E64" s="185"/>
      <c r="F64" s="185"/>
      <c r="G64" s="185"/>
      <c r="H64" s="185"/>
      <c r="I64" s="185"/>
      <c r="J64" s="186">
        <f>J97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1475</v>
      </c>
      <c r="E65" s="185"/>
      <c r="F65" s="185"/>
      <c r="G65" s="185"/>
      <c r="H65" s="185"/>
      <c r="I65" s="185"/>
      <c r="J65" s="186">
        <f>J100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1476</v>
      </c>
      <c r="E66" s="185"/>
      <c r="F66" s="185"/>
      <c r="G66" s="185"/>
      <c r="H66" s="185"/>
      <c r="I66" s="185"/>
      <c r="J66" s="186">
        <f>J103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194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Středisko volného času, Žlutá ponorka Turnov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113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VRN - Vedlejší rozpočtové náklady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st.p.č. 506 v k.ú. Turnov</v>
      </c>
      <c r="G80" s="42"/>
      <c r="H80" s="42"/>
      <c r="I80" s="34" t="s">
        <v>23</v>
      </c>
      <c r="J80" s="74" t="str">
        <f>IF(J12="","",J12)</f>
        <v>20. 4. 2023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Město Turnov</v>
      </c>
      <c r="G82" s="42"/>
      <c r="H82" s="42"/>
      <c r="I82" s="34" t="s">
        <v>32</v>
      </c>
      <c r="J82" s="38" t="str">
        <f>E21</f>
        <v>ACTIV Projekce, s.r.o.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ACTIV Projekce, s.r.o.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195</v>
      </c>
      <c r="D85" s="191" t="s">
        <v>59</v>
      </c>
      <c r="E85" s="191" t="s">
        <v>55</v>
      </c>
      <c r="F85" s="191" t="s">
        <v>56</v>
      </c>
      <c r="G85" s="191" t="s">
        <v>196</v>
      </c>
      <c r="H85" s="191" t="s">
        <v>197</v>
      </c>
      <c r="I85" s="191" t="s">
        <v>198</v>
      </c>
      <c r="J85" s="191" t="s">
        <v>166</v>
      </c>
      <c r="K85" s="192" t="s">
        <v>199</v>
      </c>
      <c r="L85" s="193"/>
      <c r="M85" s="94" t="s">
        <v>19</v>
      </c>
      <c r="N85" s="95" t="s">
        <v>44</v>
      </c>
      <c r="O85" s="95" t="s">
        <v>200</v>
      </c>
      <c r="P85" s="95" t="s">
        <v>201</v>
      </c>
      <c r="Q85" s="95" t="s">
        <v>202</v>
      </c>
      <c r="R85" s="95" t="s">
        <v>203</v>
      </c>
      <c r="S85" s="95" t="s">
        <v>204</v>
      </c>
      <c r="T85" s="96" t="s">
        <v>205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206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</f>
        <v>0</v>
      </c>
      <c r="Q86" s="98"/>
      <c r="R86" s="196">
        <f>R87</f>
        <v>0</v>
      </c>
      <c r="S86" s="98"/>
      <c r="T86" s="197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167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73</v>
      </c>
      <c r="E87" s="202" t="s">
        <v>90</v>
      </c>
      <c r="F87" s="202" t="s">
        <v>91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P88+P91+P94+P97+P100+P103</f>
        <v>0</v>
      </c>
      <c r="Q87" s="207"/>
      <c r="R87" s="208">
        <f>R88+R91+R94+R97+R100+R103</f>
        <v>0</v>
      </c>
      <c r="S87" s="207"/>
      <c r="T87" s="209">
        <f>T88+T91+T94+T97+T100+T103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123</v>
      </c>
      <c r="AT87" s="211" t="s">
        <v>73</v>
      </c>
      <c r="AU87" s="211" t="s">
        <v>74</v>
      </c>
      <c r="AY87" s="210" t="s">
        <v>209</v>
      </c>
      <c r="BK87" s="212">
        <f>BK88+BK91+BK94+BK97+BK100+BK103</f>
        <v>0</v>
      </c>
    </row>
    <row r="88" spans="1:63" s="12" customFormat="1" ht="22.8" customHeight="1">
      <c r="A88" s="12"/>
      <c r="B88" s="199"/>
      <c r="C88" s="200"/>
      <c r="D88" s="201" t="s">
        <v>73</v>
      </c>
      <c r="E88" s="213" t="s">
        <v>1477</v>
      </c>
      <c r="F88" s="213" t="s">
        <v>1478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SUM(P89:P90)</f>
        <v>0</v>
      </c>
      <c r="Q88" s="207"/>
      <c r="R88" s="208">
        <f>SUM(R89:R90)</f>
        <v>0</v>
      </c>
      <c r="S88" s="207"/>
      <c r="T88" s="209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123</v>
      </c>
      <c r="AT88" s="211" t="s">
        <v>73</v>
      </c>
      <c r="AU88" s="211" t="s">
        <v>81</v>
      </c>
      <c r="AY88" s="210" t="s">
        <v>209</v>
      </c>
      <c r="BK88" s="212">
        <f>SUM(BK89:BK90)</f>
        <v>0</v>
      </c>
    </row>
    <row r="89" spans="1:65" s="2" customFormat="1" ht="16.5" customHeight="1">
      <c r="A89" s="40"/>
      <c r="B89" s="41"/>
      <c r="C89" s="215" t="s">
        <v>81</v>
      </c>
      <c r="D89" s="215" t="s">
        <v>211</v>
      </c>
      <c r="E89" s="216" t="s">
        <v>1479</v>
      </c>
      <c r="F89" s="217" t="s">
        <v>1478</v>
      </c>
      <c r="G89" s="218" t="s">
        <v>841</v>
      </c>
      <c r="H89" s="219">
        <v>1</v>
      </c>
      <c r="I89" s="220"/>
      <c r="J89" s="221">
        <f>ROUND(I89*H89,2)</f>
        <v>0</v>
      </c>
      <c r="K89" s="217" t="s">
        <v>1337</v>
      </c>
      <c r="L89" s="46"/>
      <c r="M89" s="222" t="s">
        <v>19</v>
      </c>
      <c r="N89" s="223" t="s">
        <v>45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1480</v>
      </c>
      <c r="AT89" s="226" t="s">
        <v>211</v>
      </c>
      <c r="AU89" s="226" t="s">
        <v>83</v>
      </c>
      <c r="AY89" s="19" t="s">
        <v>209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81</v>
      </c>
      <c r="BK89" s="227">
        <f>ROUND(I89*H89,2)</f>
        <v>0</v>
      </c>
      <c r="BL89" s="19" t="s">
        <v>1480</v>
      </c>
      <c r="BM89" s="226" t="s">
        <v>1481</v>
      </c>
    </row>
    <row r="90" spans="1:47" s="2" customFormat="1" ht="12">
      <c r="A90" s="40"/>
      <c r="B90" s="41"/>
      <c r="C90" s="42"/>
      <c r="D90" s="228" t="s">
        <v>222</v>
      </c>
      <c r="E90" s="42"/>
      <c r="F90" s="229" t="s">
        <v>1482</v>
      </c>
      <c r="G90" s="42"/>
      <c r="H90" s="42"/>
      <c r="I90" s="230"/>
      <c r="J90" s="42"/>
      <c r="K90" s="42"/>
      <c r="L90" s="46"/>
      <c r="M90" s="231"/>
      <c r="N90" s="23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222</v>
      </c>
      <c r="AU90" s="19" t="s">
        <v>83</v>
      </c>
    </row>
    <row r="91" spans="1:63" s="12" customFormat="1" ht="22.8" customHeight="1">
      <c r="A91" s="12"/>
      <c r="B91" s="199"/>
      <c r="C91" s="200"/>
      <c r="D91" s="201" t="s">
        <v>73</v>
      </c>
      <c r="E91" s="213" t="s">
        <v>1483</v>
      </c>
      <c r="F91" s="213" t="s">
        <v>1484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SUM(P92:P93)</f>
        <v>0</v>
      </c>
      <c r="Q91" s="207"/>
      <c r="R91" s="208">
        <f>SUM(R92:R93)</f>
        <v>0</v>
      </c>
      <c r="S91" s="207"/>
      <c r="T91" s="20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123</v>
      </c>
      <c r="AT91" s="211" t="s">
        <v>73</v>
      </c>
      <c r="AU91" s="211" t="s">
        <v>81</v>
      </c>
      <c r="AY91" s="210" t="s">
        <v>209</v>
      </c>
      <c r="BK91" s="212">
        <f>SUM(BK92:BK93)</f>
        <v>0</v>
      </c>
    </row>
    <row r="92" spans="1:65" s="2" customFormat="1" ht="16.5" customHeight="1">
      <c r="A92" s="40"/>
      <c r="B92" s="41"/>
      <c r="C92" s="215" t="s">
        <v>83</v>
      </c>
      <c r="D92" s="215" t="s">
        <v>211</v>
      </c>
      <c r="E92" s="216" t="s">
        <v>1485</v>
      </c>
      <c r="F92" s="217" t="s">
        <v>1486</v>
      </c>
      <c r="G92" s="218" t="s">
        <v>841</v>
      </c>
      <c r="H92" s="219">
        <v>1</v>
      </c>
      <c r="I92" s="220"/>
      <c r="J92" s="221">
        <f>ROUND(I92*H92,2)</f>
        <v>0</v>
      </c>
      <c r="K92" s="217" t="s">
        <v>1337</v>
      </c>
      <c r="L92" s="46"/>
      <c r="M92" s="222" t="s">
        <v>19</v>
      </c>
      <c r="N92" s="223" t="s">
        <v>45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1480</v>
      </c>
      <c r="AT92" s="226" t="s">
        <v>211</v>
      </c>
      <c r="AU92" s="226" t="s">
        <v>83</v>
      </c>
      <c r="AY92" s="19" t="s">
        <v>209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81</v>
      </c>
      <c r="BK92" s="227">
        <f>ROUND(I92*H92,2)</f>
        <v>0</v>
      </c>
      <c r="BL92" s="19" t="s">
        <v>1480</v>
      </c>
      <c r="BM92" s="226" t="s">
        <v>1487</v>
      </c>
    </row>
    <row r="93" spans="1:47" s="2" customFormat="1" ht="12">
      <c r="A93" s="40"/>
      <c r="B93" s="41"/>
      <c r="C93" s="42"/>
      <c r="D93" s="228" t="s">
        <v>222</v>
      </c>
      <c r="E93" s="42"/>
      <c r="F93" s="229" t="s">
        <v>1488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222</v>
      </c>
      <c r="AU93" s="19" t="s">
        <v>83</v>
      </c>
    </row>
    <row r="94" spans="1:63" s="12" customFormat="1" ht="22.8" customHeight="1">
      <c r="A94" s="12"/>
      <c r="B94" s="199"/>
      <c r="C94" s="200"/>
      <c r="D94" s="201" t="s">
        <v>73</v>
      </c>
      <c r="E94" s="213" t="s">
        <v>1489</v>
      </c>
      <c r="F94" s="213" t="s">
        <v>1490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SUM(P95:P96)</f>
        <v>0</v>
      </c>
      <c r="Q94" s="207"/>
      <c r="R94" s="208">
        <f>SUM(R95:R96)</f>
        <v>0</v>
      </c>
      <c r="S94" s="207"/>
      <c r="T94" s="209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123</v>
      </c>
      <c r="AT94" s="211" t="s">
        <v>73</v>
      </c>
      <c r="AU94" s="211" t="s">
        <v>81</v>
      </c>
      <c r="AY94" s="210" t="s">
        <v>209</v>
      </c>
      <c r="BK94" s="212">
        <f>SUM(BK95:BK96)</f>
        <v>0</v>
      </c>
    </row>
    <row r="95" spans="1:65" s="2" customFormat="1" ht="21.75" customHeight="1">
      <c r="A95" s="40"/>
      <c r="B95" s="41"/>
      <c r="C95" s="215" t="s">
        <v>116</v>
      </c>
      <c r="D95" s="215" t="s">
        <v>211</v>
      </c>
      <c r="E95" s="216" t="s">
        <v>1491</v>
      </c>
      <c r="F95" s="217" t="s">
        <v>1492</v>
      </c>
      <c r="G95" s="218" t="s">
        <v>841</v>
      </c>
      <c r="H95" s="219">
        <v>1</v>
      </c>
      <c r="I95" s="220"/>
      <c r="J95" s="221">
        <f>ROUND(I95*H95,2)</f>
        <v>0</v>
      </c>
      <c r="K95" s="217" t="s">
        <v>1337</v>
      </c>
      <c r="L95" s="46"/>
      <c r="M95" s="222" t="s">
        <v>19</v>
      </c>
      <c r="N95" s="223" t="s">
        <v>45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1480</v>
      </c>
      <c r="AT95" s="226" t="s">
        <v>211</v>
      </c>
      <c r="AU95" s="226" t="s">
        <v>83</v>
      </c>
      <c r="AY95" s="19" t="s">
        <v>209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81</v>
      </c>
      <c r="BK95" s="227">
        <f>ROUND(I95*H95,2)</f>
        <v>0</v>
      </c>
      <c r="BL95" s="19" t="s">
        <v>1480</v>
      </c>
      <c r="BM95" s="226" t="s">
        <v>1493</v>
      </c>
    </row>
    <row r="96" spans="1:47" s="2" customFormat="1" ht="12">
      <c r="A96" s="40"/>
      <c r="B96" s="41"/>
      <c r="C96" s="42"/>
      <c r="D96" s="228" t="s">
        <v>222</v>
      </c>
      <c r="E96" s="42"/>
      <c r="F96" s="229" t="s">
        <v>1494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222</v>
      </c>
      <c r="AU96" s="19" t="s">
        <v>83</v>
      </c>
    </row>
    <row r="97" spans="1:63" s="12" customFormat="1" ht="22.8" customHeight="1">
      <c r="A97" s="12"/>
      <c r="B97" s="199"/>
      <c r="C97" s="200"/>
      <c r="D97" s="201" t="s">
        <v>73</v>
      </c>
      <c r="E97" s="213" t="s">
        <v>1495</v>
      </c>
      <c r="F97" s="213" t="s">
        <v>1496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SUM(P98:P99)</f>
        <v>0</v>
      </c>
      <c r="Q97" s="207"/>
      <c r="R97" s="208">
        <f>SUM(R98:R99)</f>
        <v>0</v>
      </c>
      <c r="S97" s="207"/>
      <c r="T97" s="209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123</v>
      </c>
      <c r="AT97" s="211" t="s">
        <v>73</v>
      </c>
      <c r="AU97" s="211" t="s">
        <v>81</v>
      </c>
      <c r="AY97" s="210" t="s">
        <v>209</v>
      </c>
      <c r="BK97" s="212">
        <f>SUM(BK98:BK99)</f>
        <v>0</v>
      </c>
    </row>
    <row r="98" spans="1:65" s="2" customFormat="1" ht="38.55" customHeight="1">
      <c r="A98" s="40"/>
      <c r="B98" s="41"/>
      <c r="C98" s="215" t="s">
        <v>215</v>
      </c>
      <c r="D98" s="215" t="s">
        <v>211</v>
      </c>
      <c r="E98" s="216" t="s">
        <v>1497</v>
      </c>
      <c r="F98" s="217" t="s">
        <v>1498</v>
      </c>
      <c r="G98" s="218" t="s">
        <v>841</v>
      </c>
      <c r="H98" s="219">
        <v>1</v>
      </c>
      <c r="I98" s="220"/>
      <c r="J98" s="221">
        <f>ROUND(I98*H98,2)</f>
        <v>0</v>
      </c>
      <c r="K98" s="217" t="s">
        <v>1337</v>
      </c>
      <c r="L98" s="46"/>
      <c r="M98" s="222" t="s">
        <v>19</v>
      </c>
      <c r="N98" s="223" t="s">
        <v>45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1480</v>
      </c>
      <c r="AT98" s="226" t="s">
        <v>211</v>
      </c>
      <c r="AU98" s="226" t="s">
        <v>83</v>
      </c>
      <c r="AY98" s="19" t="s">
        <v>209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1480</v>
      </c>
      <c r="BM98" s="226" t="s">
        <v>1499</v>
      </c>
    </row>
    <row r="99" spans="1:47" s="2" customFormat="1" ht="12">
      <c r="A99" s="40"/>
      <c r="B99" s="41"/>
      <c r="C99" s="42"/>
      <c r="D99" s="228" t="s">
        <v>222</v>
      </c>
      <c r="E99" s="42"/>
      <c r="F99" s="229" t="s">
        <v>1500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222</v>
      </c>
      <c r="AU99" s="19" t="s">
        <v>83</v>
      </c>
    </row>
    <row r="100" spans="1:63" s="12" customFormat="1" ht="22.8" customHeight="1">
      <c r="A100" s="12"/>
      <c r="B100" s="199"/>
      <c r="C100" s="200"/>
      <c r="D100" s="201" t="s">
        <v>73</v>
      </c>
      <c r="E100" s="213" t="s">
        <v>1501</v>
      </c>
      <c r="F100" s="213" t="s">
        <v>1502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SUM(P101:P102)</f>
        <v>0</v>
      </c>
      <c r="Q100" s="207"/>
      <c r="R100" s="208">
        <f>SUM(R101:R102)</f>
        <v>0</v>
      </c>
      <c r="S100" s="207"/>
      <c r="T100" s="209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123</v>
      </c>
      <c r="AT100" s="211" t="s">
        <v>73</v>
      </c>
      <c r="AU100" s="211" t="s">
        <v>81</v>
      </c>
      <c r="AY100" s="210" t="s">
        <v>209</v>
      </c>
      <c r="BK100" s="212">
        <f>SUM(BK101:BK102)</f>
        <v>0</v>
      </c>
    </row>
    <row r="101" spans="1:65" s="2" customFormat="1" ht="16.5" customHeight="1">
      <c r="A101" s="40"/>
      <c r="B101" s="41"/>
      <c r="C101" s="215" t="s">
        <v>123</v>
      </c>
      <c r="D101" s="215" t="s">
        <v>211</v>
      </c>
      <c r="E101" s="216" t="s">
        <v>1503</v>
      </c>
      <c r="F101" s="217" t="s">
        <v>1504</v>
      </c>
      <c r="G101" s="218" t="s">
        <v>841</v>
      </c>
      <c r="H101" s="219">
        <v>1</v>
      </c>
      <c r="I101" s="220"/>
      <c r="J101" s="221">
        <f>ROUND(I101*H101,2)</f>
        <v>0</v>
      </c>
      <c r="K101" s="217" t="s">
        <v>1337</v>
      </c>
      <c r="L101" s="46"/>
      <c r="M101" s="222" t="s">
        <v>19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1480</v>
      </c>
      <c r="AT101" s="226" t="s">
        <v>211</v>
      </c>
      <c r="AU101" s="226" t="s">
        <v>83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1480</v>
      </c>
      <c r="BM101" s="226" t="s">
        <v>1505</v>
      </c>
    </row>
    <row r="102" spans="1:47" s="2" customFormat="1" ht="12">
      <c r="A102" s="40"/>
      <c r="B102" s="41"/>
      <c r="C102" s="42"/>
      <c r="D102" s="228" t="s">
        <v>222</v>
      </c>
      <c r="E102" s="42"/>
      <c r="F102" s="229" t="s">
        <v>1506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222</v>
      </c>
      <c r="AU102" s="19" t="s">
        <v>83</v>
      </c>
    </row>
    <row r="103" spans="1:63" s="12" customFormat="1" ht="22.8" customHeight="1">
      <c r="A103" s="12"/>
      <c r="B103" s="199"/>
      <c r="C103" s="200"/>
      <c r="D103" s="201" t="s">
        <v>73</v>
      </c>
      <c r="E103" s="213" t="s">
        <v>1507</v>
      </c>
      <c r="F103" s="213" t="s">
        <v>1508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SUM(P104:P105)</f>
        <v>0</v>
      </c>
      <c r="Q103" s="207"/>
      <c r="R103" s="208">
        <f>SUM(R104:R105)</f>
        <v>0</v>
      </c>
      <c r="S103" s="207"/>
      <c r="T103" s="209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123</v>
      </c>
      <c r="AT103" s="211" t="s">
        <v>73</v>
      </c>
      <c r="AU103" s="211" t="s">
        <v>81</v>
      </c>
      <c r="AY103" s="210" t="s">
        <v>209</v>
      </c>
      <c r="BK103" s="212">
        <f>SUM(BK104:BK105)</f>
        <v>0</v>
      </c>
    </row>
    <row r="104" spans="1:65" s="2" customFormat="1" ht="16.5" customHeight="1">
      <c r="A104" s="40"/>
      <c r="B104" s="41"/>
      <c r="C104" s="215" t="s">
        <v>232</v>
      </c>
      <c r="D104" s="215" t="s">
        <v>211</v>
      </c>
      <c r="E104" s="216" t="s">
        <v>1509</v>
      </c>
      <c r="F104" s="217" t="s">
        <v>1510</v>
      </c>
      <c r="G104" s="218" t="s">
        <v>841</v>
      </c>
      <c r="H104" s="219">
        <v>1</v>
      </c>
      <c r="I104" s="220"/>
      <c r="J104" s="221">
        <f>ROUND(I104*H104,2)</f>
        <v>0</v>
      </c>
      <c r="K104" s="217" t="s">
        <v>1337</v>
      </c>
      <c r="L104" s="46"/>
      <c r="M104" s="222" t="s">
        <v>19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1480</v>
      </c>
      <c r="AT104" s="226" t="s">
        <v>211</v>
      </c>
      <c r="AU104" s="226" t="s">
        <v>83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1480</v>
      </c>
      <c r="BM104" s="226" t="s">
        <v>1511</v>
      </c>
    </row>
    <row r="105" spans="1:47" s="2" customFormat="1" ht="12">
      <c r="A105" s="40"/>
      <c r="B105" s="41"/>
      <c r="C105" s="42"/>
      <c r="D105" s="228" t="s">
        <v>222</v>
      </c>
      <c r="E105" s="42"/>
      <c r="F105" s="229" t="s">
        <v>1512</v>
      </c>
      <c r="G105" s="42"/>
      <c r="H105" s="42"/>
      <c r="I105" s="230"/>
      <c r="J105" s="42"/>
      <c r="K105" s="42"/>
      <c r="L105" s="46"/>
      <c r="M105" s="294"/>
      <c r="N105" s="295"/>
      <c r="O105" s="289"/>
      <c r="P105" s="289"/>
      <c r="Q105" s="289"/>
      <c r="R105" s="289"/>
      <c r="S105" s="289"/>
      <c r="T105" s="296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222</v>
      </c>
      <c r="AU105" s="19" t="s">
        <v>83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EEA3" sheet="1" objects="1" scenarios="1" formatColumns="0" formatRows="0" autoFilter="0"/>
  <autoFilter ref="C85:K10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010001000"/>
    <hyperlink ref="F93" r:id="rId2" display="https://podminky.urs.cz/item/CS_URS_2022_02/030001000"/>
    <hyperlink ref="F96" r:id="rId3" display="https://podminky.urs.cz/item/CS_URS_2022_02/040001000"/>
    <hyperlink ref="F99" r:id="rId4" display="https://podminky.urs.cz/item/CS_URS_2022_02/060001000"/>
    <hyperlink ref="F102" r:id="rId5" display="https://podminky.urs.cz/item/CS_URS_2022_02/070001000"/>
    <hyperlink ref="F105" r:id="rId6" display="https://podminky.urs.cz/item/CS_URS_2022_02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1513</v>
      </c>
      <c r="H4" s="22"/>
    </row>
    <row r="5" spans="2:8" s="1" customFormat="1" ht="12" customHeight="1">
      <c r="B5" s="22"/>
      <c r="C5" s="297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298" t="s">
        <v>16</v>
      </c>
      <c r="D6" s="299" t="s">
        <v>17</v>
      </c>
      <c r="E6" s="1"/>
      <c r="F6" s="1"/>
      <c r="H6" s="22"/>
    </row>
    <row r="7" spans="2:8" s="1" customFormat="1" ht="16.5" customHeight="1">
      <c r="B7" s="22"/>
      <c r="C7" s="145" t="s">
        <v>23</v>
      </c>
      <c r="D7" s="149" t="str">
        <f>'Rekapitulace stavby'!AN8</f>
        <v>20. 4. 2023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8"/>
      <c r="B9" s="300"/>
      <c r="C9" s="301" t="s">
        <v>55</v>
      </c>
      <c r="D9" s="302" t="s">
        <v>56</v>
      </c>
      <c r="E9" s="302" t="s">
        <v>196</v>
      </c>
      <c r="F9" s="303" t="s">
        <v>1514</v>
      </c>
      <c r="G9" s="188"/>
      <c r="H9" s="300"/>
    </row>
    <row r="10" spans="1:8" s="2" customFormat="1" ht="26.4" customHeight="1">
      <c r="A10" s="40"/>
      <c r="B10" s="46"/>
      <c r="C10" s="304" t="s">
        <v>14</v>
      </c>
      <c r="D10" s="304" t="s">
        <v>17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5" t="s">
        <v>137</v>
      </c>
      <c r="D11" s="306" t="s">
        <v>138</v>
      </c>
      <c r="E11" s="307" t="s">
        <v>102</v>
      </c>
      <c r="F11" s="308">
        <v>40.2</v>
      </c>
      <c r="G11" s="40"/>
      <c r="H11" s="46"/>
    </row>
    <row r="12" spans="1:8" s="2" customFormat="1" ht="16.8" customHeight="1">
      <c r="A12" s="40"/>
      <c r="B12" s="46"/>
      <c r="C12" s="309" t="s">
        <v>19</v>
      </c>
      <c r="D12" s="309" t="s">
        <v>1051</v>
      </c>
      <c r="E12" s="19" t="s">
        <v>19</v>
      </c>
      <c r="F12" s="310">
        <v>0</v>
      </c>
      <c r="G12" s="40"/>
      <c r="H12" s="46"/>
    </row>
    <row r="13" spans="1:8" s="2" customFormat="1" ht="16.8" customHeight="1">
      <c r="A13" s="40"/>
      <c r="B13" s="46"/>
      <c r="C13" s="309" t="s">
        <v>19</v>
      </c>
      <c r="D13" s="309" t="s">
        <v>1052</v>
      </c>
      <c r="E13" s="19" t="s">
        <v>19</v>
      </c>
      <c r="F13" s="310">
        <v>40.2</v>
      </c>
      <c r="G13" s="40"/>
      <c r="H13" s="46"/>
    </row>
    <row r="14" spans="1:8" s="2" customFormat="1" ht="16.8" customHeight="1">
      <c r="A14" s="40"/>
      <c r="B14" s="46"/>
      <c r="C14" s="309" t="s">
        <v>137</v>
      </c>
      <c r="D14" s="309" t="s">
        <v>226</v>
      </c>
      <c r="E14" s="19" t="s">
        <v>19</v>
      </c>
      <c r="F14" s="310">
        <v>40.2</v>
      </c>
      <c r="G14" s="40"/>
      <c r="H14" s="46"/>
    </row>
    <row r="15" spans="1:8" s="2" customFormat="1" ht="16.8" customHeight="1">
      <c r="A15" s="40"/>
      <c r="B15" s="46"/>
      <c r="C15" s="305" t="s">
        <v>95</v>
      </c>
      <c r="D15" s="306" t="s">
        <v>96</v>
      </c>
      <c r="E15" s="307" t="s">
        <v>97</v>
      </c>
      <c r="F15" s="308">
        <v>20</v>
      </c>
      <c r="G15" s="40"/>
      <c r="H15" s="46"/>
    </row>
    <row r="16" spans="1:8" s="2" customFormat="1" ht="16.8" customHeight="1">
      <c r="A16" s="40"/>
      <c r="B16" s="46"/>
      <c r="C16" s="309" t="s">
        <v>19</v>
      </c>
      <c r="D16" s="309" t="s">
        <v>461</v>
      </c>
      <c r="E16" s="19" t="s">
        <v>19</v>
      </c>
      <c r="F16" s="310">
        <v>0</v>
      </c>
      <c r="G16" s="40"/>
      <c r="H16" s="46"/>
    </row>
    <row r="17" spans="1:8" s="2" customFormat="1" ht="16.8" customHeight="1">
      <c r="A17" s="40"/>
      <c r="B17" s="46"/>
      <c r="C17" s="309" t="s">
        <v>19</v>
      </c>
      <c r="D17" s="309" t="s">
        <v>98</v>
      </c>
      <c r="E17" s="19" t="s">
        <v>19</v>
      </c>
      <c r="F17" s="310">
        <v>20</v>
      </c>
      <c r="G17" s="40"/>
      <c r="H17" s="46"/>
    </row>
    <row r="18" spans="1:8" s="2" customFormat="1" ht="16.8" customHeight="1">
      <c r="A18" s="40"/>
      <c r="B18" s="46"/>
      <c r="C18" s="309" t="s">
        <v>95</v>
      </c>
      <c r="D18" s="309" t="s">
        <v>226</v>
      </c>
      <c r="E18" s="19" t="s">
        <v>19</v>
      </c>
      <c r="F18" s="310">
        <v>20</v>
      </c>
      <c r="G18" s="40"/>
      <c r="H18" s="46"/>
    </row>
    <row r="19" spans="1:8" s="2" customFormat="1" ht="16.8" customHeight="1">
      <c r="A19" s="40"/>
      <c r="B19" s="46"/>
      <c r="C19" s="305" t="s">
        <v>455</v>
      </c>
      <c r="D19" s="306" t="s">
        <v>19</v>
      </c>
      <c r="E19" s="307" t="s">
        <v>19</v>
      </c>
      <c r="F19" s="308">
        <v>115</v>
      </c>
      <c r="G19" s="40"/>
      <c r="H19" s="46"/>
    </row>
    <row r="20" spans="1:8" s="2" customFormat="1" ht="16.8" customHeight="1">
      <c r="A20" s="40"/>
      <c r="B20" s="46"/>
      <c r="C20" s="309" t="s">
        <v>19</v>
      </c>
      <c r="D20" s="309" t="s">
        <v>1515</v>
      </c>
      <c r="E20" s="19" t="s">
        <v>19</v>
      </c>
      <c r="F20" s="310">
        <v>60</v>
      </c>
      <c r="G20" s="40"/>
      <c r="H20" s="46"/>
    </row>
    <row r="21" spans="1:8" s="2" customFormat="1" ht="16.8" customHeight="1">
      <c r="A21" s="40"/>
      <c r="B21" s="46"/>
      <c r="C21" s="309" t="s">
        <v>19</v>
      </c>
      <c r="D21" s="309" t="s">
        <v>454</v>
      </c>
      <c r="E21" s="19" t="s">
        <v>19</v>
      </c>
      <c r="F21" s="310">
        <v>55</v>
      </c>
      <c r="G21" s="40"/>
      <c r="H21" s="46"/>
    </row>
    <row r="22" spans="1:8" s="2" customFormat="1" ht="16.8" customHeight="1">
      <c r="A22" s="40"/>
      <c r="B22" s="46"/>
      <c r="C22" s="309" t="s">
        <v>455</v>
      </c>
      <c r="D22" s="309" t="s">
        <v>226</v>
      </c>
      <c r="E22" s="19" t="s">
        <v>19</v>
      </c>
      <c r="F22" s="310">
        <v>115</v>
      </c>
      <c r="G22" s="40"/>
      <c r="H22" s="46"/>
    </row>
    <row r="23" spans="1:8" s="2" customFormat="1" ht="16.8" customHeight="1">
      <c r="A23" s="40"/>
      <c r="B23" s="46"/>
      <c r="C23" s="305" t="s">
        <v>467</v>
      </c>
      <c r="D23" s="306" t="s">
        <v>19</v>
      </c>
      <c r="E23" s="307" t="s">
        <v>19</v>
      </c>
      <c r="F23" s="308">
        <v>30</v>
      </c>
      <c r="G23" s="40"/>
      <c r="H23" s="46"/>
    </row>
    <row r="24" spans="1:8" s="2" customFormat="1" ht="16.8" customHeight="1">
      <c r="A24" s="40"/>
      <c r="B24" s="46"/>
      <c r="C24" s="309" t="s">
        <v>19</v>
      </c>
      <c r="D24" s="309" t="s">
        <v>386</v>
      </c>
      <c r="E24" s="19" t="s">
        <v>19</v>
      </c>
      <c r="F24" s="310">
        <v>30</v>
      </c>
      <c r="G24" s="40"/>
      <c r="H24" s="46"/>
    </row>
    <row r="25" spans="1:8" s="2" customFormat="1" ht="16.8" customHeight="1">
      <c r="A25" s="40"/>
      <c r="B25" s="46"/>
      <c r="C25" s="309" t="s">
        <v>467</v>
      </c>
      <c r="D25" s="309" t="s">
        <v>226</v>
      </c>
      <c r="E25" s="19" t="s">
        <v>19</v>
      </c>
      <c r="F25" s="310">
        <v>30</v>
      </c>
      <c r="G25" s="40"/>
      <c r="H25" s="46"/>
    </row>
    <row r="26" spans="1:8" s="2" customFormat="1" ht="16.8" customHeight="1">
      <c r="A26" s="40"/>
      <c r="B26" s="46"/>
      <c r="C26" s="305" t="s">
        <v>126</v>
      </c>
      <c r="D26" s="306" t="s">
        <v>19</v>
      </c>
      <c r="E26" s="307" t="s">
        <v>102</v>
      </c>
      <c r="F26" s="308">
        <v>4.38</v>
      </c>
      <c r="G26" s="40"/>
      <c r="H26" s="46"/>
    </row>
    <row r="27" spans="1:8" s="2" customFormat="1" ht="16.8" customHeight="1">
      <c r="A27" s="40"/>
      <c r="B27" s="46"/>
      <c r="C27" s="309" t="s">
        <v>19</v>
      </c>
      <c r="D27" s="309" t="s">
        <v>593</v>
      </c>
      <c r="E27" s="19" t="s">
        <v>19</v>
      </c>
      <c r="F27" s="310">
        <v>4.38</v>
      </c>
      <c r="G27" s="40"/>
      <c r="H27" s="46"/>
    </row>
    <row r="28" spans="1:8" s="2" customFormat="1" ht="16.8" customHeight="1">
      <c r="A28" s="40"/>
      <c r="B28" s="46"/>
      <c r="C28" s="309" t="s">
        <v>126</v>
      </c>
      <c r="D28" s="309" t="s">
        <v>445</v>
      </c>
      <c r="E28" s="19" t="s">
        <v>19</v>
      </c>
      <c r="F28" s="310">
        <v>4.38</v>
      </c>
      <c r="G28" s="40"/>
      <c r="H28" s="46"/>
    </row>
    <row r="29" spans="1:8" s="2" customFormat="1" ht="16.8" customHeight="1">
      <c r="A29" s="40"/>
      <c r="B29" s="46"/>
      <c r="C29" s="305" t="s">
        <v>124</v>
      </c>
      <c r="D29" s="306" t="s">
        <v>19</v>
      </c>
      <c r="E29" s="307" t="s">
        <v>102</v>
      </c>
      <c r="F29" s="308">
        <v>40.2</v>
      </c>
      <c r="G29" s="40"/>
      <c r="H29" s="46"/>
    </row>
    <row r="30" spans="1:8" s="2" customFormat="1" ht="16.8" customHeight="1">
      <c r="A30" s="40"/>
      <c r="B30" s="46"/>
      <c r="C30" s="309" t="s">
        <v>19</v>
      </c>
      <c r="D30" s="309" t="s">
        <v>582</v>
      </c>
      <c r="E30" s="19" t="s">
        <v>19</v>
      </c>
      <c r="F30" s="310">
        <v>40.2</v>
      </c>
      <c r="G30" s="40"/>
      <c r="H30" s="46"/>
    </row>
    <row r="31" spans="1:8" s="2" customFormat="1" ht="16.8" customHeight="1">
      <c r="A31" s="40"/>
      <c r="B31" s="46"/>
      <c r="C31" s="309" t="s">
        <v>124</v>
      </c>
      <c r="D31" s="309" t="s">
        <v>445</v>
      </c>
      <c r="E31" s="19" t="s">
        <v>19</v>
      </c>
      <c r="F31" s="310">
        <v>40.2</v>
      </c>
      <c r="G31" s="40"/>
      <c r="H31" s="46"/>
    </row>
    <row r="32" spans="1:8" s="2" customFormat="1" ht="16.8" customHeight="1">
      <c r="A32" s="40"/>
      <c r="B32" s="46"/>
      <c r="C32" s="305" t="s">
        <v>134</v>
      </c>
      <c r="D32" s="306" t="s">
        <v>135</v>
      </c>
      <c r="E32" s="307" t="s">
        <v>97</v>
      </c>
      <c r="F32" s="308">
        <v>9.4</v>
      </c>
      <c r="G32" s="40"/>
      <c r="H32" s="46"/>
    </row>
    <row r="33" spans="1:8" s="2" customFormat="1" ht="16.8" customHeight="1">
      <c r="A33" s="40"/>
      <c r="B33" s="46"/>
      <c r="C33" s="309" t="s">
        <v>19</v>
      </c>
      <c r="D33" s="309" t="s">
        <v>879</v>
      </c>
      <c r="E33" s="19" t="s">
        <v>19</v>
      </c>
      <c r="F33" s="310">
        <v>9.4</v>
      </c>
      <c r="G33" s="40"/>
      <c r="H33" s="46"/>
    </row>
    <row r="34" spans="1:8" s="2" customFormat="1" ht="16.8" customHeight="1">
      <c r="A34" s="40"/>
      <c r="B34" s="46"/>
      <c r="C34" s="309" t="s">
        <v>134</v>
      </c>
      <c r="D34" s="309" t="s">
        <v>226</v>
      </c>
      <c r="E34" s="19" t="s">
        <v>19</v>
      </c>
      <c r="F34" s="310">
        <v>9.4</v>
      </c>
      <c r="G34" s="40"/>
      <c r="H34" s="46"/>
    </row>
    <row r="35" spans="1:8" s="2" customFormat="1" ht="16.8" customHeight="1">
      <c r="A35" s="40"/>
      <c r="B35" s="46"/>
      <c r="C35" s="305" t="s">
        <v>145</v>
      </c>
      <c r="D35" s="306" t="s">
        <v>146</v>
      </c>
      <c r="E35" s="307" t="s">
        <v>102</v>
      </c>
      <c r="F35" s="308">
        <v>2.828</v>
      </c>
      <c r="G35" s="40"/>
      <c r="H35" s="46"/>
    </row>
    <row r="36" spans="1:8" s="2" customFormat="1" ht="16.8" customHeight="1">
      <c r="A36" s="40"/>
      <c r="B36" s="46"/>
      <c r="C36" s="309" t="s">
        <v>19</v>
      </c>
      <c r="D36" s="309" t="s">
        <v>1246</v>
      </c>
      <c r="E36" s="19" t="s">
        <v>19</v>
      </c>
      <c r="F36" s="310">
        <v>2.828</v>
      </c>
      <c r="G36" s="40"/>
      <c r="H36" s="46"/>
    </row>
    <row r="37" spans="1:8" s="2" customFormat="1" ht="16.8" customHeight="1">
      <c r="A37" s="40"/>
      <c r="B37" s="46"/>
      <c r="C37" s="309" t="s">
        <v>145</v>
      </c>
      <c r="D37" s="309" t="s">
        <v>226</v>
      </c>
      <c r="E37" s="19" t="s">
        <v>19</v>
      </c>
      <c r="F37" s="310">
        <v>2.828</v>
      </c>
      <c r="G37" s="40"/>
      <c r="H37" s="46"/>
    </row>
    <row r="38" spans="1:8" s="2" customFormat="1" ht="16.8" customHeight="1">
      <c r="A38" s="40"/>
      <c r="B38" s="46"/>
      <c r="C38" s="305" t="s">
        <v>118</v>
      </c>
      <c r="D38" s="306" t="s">
        <v>119</v>
      </c>
      <c r="E38" s="307" t="s">
        <v>120</v>
      </c>
      <c r="F38" s="308">
        <v>29.2</v>
      </c>
      <c r="G38" s="40"/>
      <c r="H38" s="46"/>
    </row>
    <row r="39" spans="1:8" s="2" customFormat="1" ht="16.8" customHeight="1">
      <c r="A39" s="40"/>
      <c r="B39" s="46"/>
      <c r="C39" s="309" t="s">
        <v>19</v>
      </c>
      <c r="D39" s="309" t="s">
        <v>1516</v>
      </c>
      <c r="E39" s="19" t="s">
        <v>19</v>
      </c>
      <c r="F39" s="310">
        <v>0</v>
      </c>
      <c r="G39" s="40"/>
      <c r="H39" s="46"/>
    </row>
    <row r="40" spans="1:8" s="2" customFormat="1" ht="16.8" customHeight="1">
      <c r="A40" s="40"/>
      <c r="B40" s="46"/>
      <c r="C40" s="309" t="s">
        <v>19</v>
      </c>
      <c r="D40" s="309" t="s">
        <v>1517</v>
      </c>
      <c r="E40" s="19" t="s">
        <v>19</v>
      </c>
      <c r="F40" s="310">
        <v>29.2</v>
      </c>
      <c r="G40" s="40"/>
      <c r="H40" s="46"/>
    </row>
    <row r="41" spans="1:8" s="2" customFormat="1" ht="16.8" customHeight="1">
      <c r="A41" s="40"/>
      <c r="B41" s="46"/>
      <c r="C41" s="305" t="s">
        <v>150</v>
      </c>
      <c r="D41" s="306" t="s">
        <v>151</v>
      </c>
      <c r="E41" s="307" t="s">
        <v>102</v>
      </c>
      <c r="F41" s="308">
        <v>201.216</v>
      </c>
      <c r="G41" s="40"/>
      <c r="H41" s="46"/>
    </row>
    <row r="42" spans="1:8" s="2" customFormat="1" ht="16.8" customHeight="1">
      <c r="A42" s="40"/>
      <c r="B42" s="46"/>
      <c r="C42" s="309" t="s">
        <v>19</v>
      </c>
      <c r="D42" s="309" t="s">
        <v>133</v>
      </c>
      <c r="E42" s="19" t="s">
        <v>19</v>
      </c>
      <c r="F42" s="310">
        <v>13.578</v>
      </c>
      <c r="G42" s="40"/>
      <c r="H42" s="46"/>
    </row>
    <row r="43" spans="1:8" s="2" customFormat="1" ht="16.8" customHeight="1">
      <c r="A43" s="40"/>
      <c r="B43" s="46"/>
      <c r="C43" s="309" t="s">
        <v>19</v>
      </c>
      <c r="D43" s="309" t="s">
        <v>131</v>
      </c>
      <c r="E43" s="19" t="s">
        <v>19</v>
      </c>
      <c r="F43" s="310">
        <v>13.508</v>
      </c>
      <c r="G43" s="40"/>
      <c r="H43" s="46"/>
    </row>
    <row r="44" spans="1:8" s="2" customFormat="1" ht="16.8" customHeight="1">
      <c r="A44" s="40"/>
      <c r="B44" s="46"/>
      <c r="C44" s="309" t="s">
        <v>19</v>
      </c>
      <c r="D44" s="309" t="s">
        <v>100</v>
      </c>
      <c r="E44" s="19" t="s">
        <v>19</v>
      </c>
      <c r="F44" s="310">
        <v>40.2</v>
      </c>
      <c r="G44" s="40"/>
      <c r="H44" s="46"/>
    </row>
    <row r="45" spans="1:8" s="2" customFormat="1" ht="16.8" customHeight="1">
      <c r="A45" s="40"/>
      <c r="B45" s="46"/>
      <c r="C45" s="309" t="s">
        <v>19</v>
      </c>
      <c r="D45" s="309" t="s">
        <v>104</v>
      </c>
      <c r="E45" s="19" t="s">
        <v>19</v>
      </c>
      <c r="F45" s="310">
        <v>141.007</v>
      </c>
      <c r="G45" s="40"/>
      <c r="H45" s="46"/>
    </row>
    <row r="46" spans="1:8" s="2" customFormat="1" ht="16.8" customHeight="1">
      <c r="A46" s="40"/>
      <c r="B46" s="46"/>
      <c r="C46" s="309" t="s">
        <v>19</v>
      </c>
      <c r="D46" s="309" t="s">
        <v>107</v>
      </c>
      <c r="E46" s="19" t="s">
        <v>19</v>
      </c>
      <c r="F46" s="310">
        <v>-21.131</v>
      </c>
      <c r="G46" s="40"/>
      <c r="H46" s="46"/>
    </row>
    <row r="47" spans="1:8" s="2" customFormat="1" ht="16.8" customHeight="1">
      <c r="A47" s="40"/>
      <c r="B47" s="46"/>
      <c r="C47" s="309" t="s">
        <v>19</v>
      </c>
      <c r="D47" s="309" t="s">
        <v>110</v>
      </c>
      <c r="E47" s="19" t="s">
        <v>19</v>
      </c>
      <c r="F47" s="310">
        <v>14.054</v>
      </c>
      <c r="G47" s="40"/>
      <c r="H47" s="46"/>
    </row>
    <row r="48" spans="1:8" s="2" customFormat="1" ht="16.8" customHeight="1">
      <c r="A48" s="40"/>
      <c r="B48" s="46"/>
      <c r="C48" s="309" t="s">
        <v>150</v>
      </c>
      <c r="D48" s="309" t="s">
        <v>226</v>
      </c>
      <c r="E48" s="19" t="s">
        <v>19</v>
      </c>
      <c r="F48" s="310">
        <v>201.216</v>
      </c>
      <c r="G48" s="40"/>
      <c r="H48" s="46"/>
    </row>
    <row r="49" spans="1:8" s="2" customFormat="1" ht="16.8" customHeight="1">
      <c r="A49" s="40"/>
      <c r="B49" s="46"/>
      <c r="C49" s="305" t="s">
        <v>148</v>
      </c>
      <c r="D49" s="306" t="s">
        <v>19</v>
      </c>
      <c r="E49" s="307" t="s">
        <v>19</v>
      </c>
      <c r="F49" s="308">
        <v>22.8</v>
      </c>
      <c r="G49" s="40"/>
      <c r="H49" s="46"/>
    </row>
    <row r="50" spans="1:8" s="2" customFormat="1" ht="16.8" customHeight="1">
      <c r="A50" s="40"/>
      <c r="B50" s="46"/>
      <c r="C50" s="309" t="s">
        <v>19</v>
      </c>
      <c r="D50" s="309" t="s">
        <v>1327</v>
      </c>
      <c r="E50" s="19" t="s">
        <v>19</v>
      </c>
      <c r="F50" s="310">
        <v>0</v>
      </c>
      <c r="G50" s="40"/>
      <c r="H50" s="46"/>
    </row>
    <row r="51" spans="1:8" s="2" customFormat="1" ht="16.8" customHeight="1">
      <c r="A51" s="40"/>
      <c r="B51" s="46"/>
      <c r="C51" s="309" t="s">
        <v>19</v>
      </c>
      <c r="D51" s="309" t="s">
        <v>1328</v>
      </c>
      <c r="E51" s="19" t="s">
        <v>19</v>
      </c>
      <c r="F51" s="310">
        <v>22.8</v>
      </c>
      <c r="G51" s="40"/>
      <c r="H51" s="46"/>
    </row>
    <row r="52" spans="1:8" s="2" customFormat="1" ht="16.8" customHeight="1">
      <c r="A52" s="40"/>
      <c r="B52" s="46"/>
      <c r="C52" s="309" t="s">
        <v>148</v>
      </c>
      <c r="D52" s="309" t="s">
        <v>445</v>
      </c>
      <c r="E52" s="19" t="s">
        <v>19</v>
      </c>
      <c r="F52" s="310">
        <v>22.8</v>
      </c>
      <c r="G52" s="40"/>
      <c r="H52" s="46"/>
    </row>
    <row r="53" spans="1:8" s="2" customFormat="1" ht="16.8" customHeight="1">
      <c r="A53" s="40"/>
      <c r="B53" s="46"/>
      <c r="C53" s="305" t="s">
        <v>1518</v>
      </c>
      <c r="D53" s="306" t="s">
        <v>19</v>
      </c>
      <c r="E53" s="307" t="s">
        <v>19</v>
      </c>
      <c r="F53" s="308">
        <v>0</v>
      </c>
      <c r="G53" s="40"/>
      <c r="H53" s="46"/>
    </row>
    <row r="54" spans="1:8" s="2" customFormat="1" ht="16.8" customHeight="1">
      <c r="A54" s="40"/>
      <c r="B54" s="46"/>
      <c r="C54" s="305" t="s">
        <v>107</v>
      </c>
      <c r="D54" s="306" t="s">
        <v>108</v>
      </c>
      <c r="E54" s="307" t="s">
        <v>102</v>
      </c>
      <c r="F54" s="308">
        <v>-21.131</v>
      </c>
      <c r="G54" s="40"/>
      <c r="H54" s="46"/>
    </row>
    <row r="55" spans="1:8" s="2" customFormat="1" ht="16.8" customHeight="1">
      <c r="A55" s="40"/>
      <c r="B55" s="46"/>
      <c r="C55" s="309" t="s">
        <v>19</v>
      </c>
      <c r="D55" s="309" t="s">
        <v>488</v>
      </c>
      <c r="E55" s="19" t="s">
        <v>19</v>
      </c>
      <c r="F55" s="310">
        <v>0</v>
      </c>
      <c r="G55" s="40"/>
      <c r="H55" s="46"/>
    </row>
    <row r="56" spans="1:8" s="2" customFormat="1" ht="16.8" customHeight="1">
      <c r="A56" s="40"/>
      <c r="B56" s="46"/>
      <c r="C56" s="309" t="s">
        <v>19</v>
      </c>
      <c r="D56" s="309" t="s">
        <v>1519</v>
      </c>
      <c r="E56" s="19" t="s">
        <v>19</v>
      </c>
      <c r="F56" s="310">
        <v>-2.43</v>
      </c>
      <c r="G56" s="40"/>
      <c r="H56" s="46"/>
    </row>
    <row r="57" spans="1:8" s="2" customFormat="1" ht="16.8" customHeight="1">
      <c r="A57" s="40"/>
      <c r="B57" s="46"/>
      <c r="C57" s="309" t="s">
        <v>19</v>
      </c>
      <c r="D57" s="309" t="s">
        <v>1520</v>
      </c>
      <c r="E57" s="19" t="s">
        <v>19</v>
      </c>
      <c r="F57" s="310">
        <v>-1.045</v>
      </c>
      <c r="G57" s="40"/>
      <c r="H57" s="46"/>
    </row>
    <row r="58" spans="1:8" s="2" customFormat="1" ht="16.8" customHeight="1">
      <c r="A58" s="40"/>
      <c r="B58" s="46"/>
      <c r="C58" s="309" t="s">
        <v>19</v>
      </c>
      <c r="D58" s="309" t="s">
        <v>1521</v>
      </c>
      <c r="E58" s="19" t="s">
        <v>19</v>
      </c>
      <c r="F58" s="310">
        <v>-15.016</v>
      </c>
      <c r="G58" s="40"/>
      <c r="H58" s="46"/>
    </row>
    <row r="59" spans="1:8" s="2" customFormat="1" ht="16.8" customHeight="1">
      <c r="A59" s="40"/>
      <c r="B59" s="46"/>
      <c r="C59" s="309" t="s">
        <v>19</v>
      </c>
      <c r="D59" s="309" t="s">
        <v>492</v>
      </c>
      <c r="E59" s="19" t="s">
        <v>19</v>
      </c>
      <c r="F59" s="310">
        <v>-2.64</v>
      </c>
      <c r="G59" s="40"/>
      <c r="H59" s="46"/>
    </row>
    <row r="60" spans="1:8" s="2" customFormat="1" ht="16.8" customHeight="1">
      <c r="A60" s="40"/>
      <c r="B60" s="46"/>
      <c r="C60" s="309" t="s">
        <v>107</v>
      </c>
      <c r="D60" s="309" t="s">
        <v>445</v>
      </c>
      <c r="E60" s="19" t="s">
        <v>19</v>
      </c>
      <c r="F60" s="310">
        <v>-21.131</v>
      </c>
      <c r="G60" s="40"/>
      <c r="H60" s="46"/>
    </row>
    <row r="61" spans="1:8" s="2" customFormat="1" ht="16.8" customHeight="1">
      <c r="A61" s="40"/>
      <c r="B61" s="46"/>
      <c r="C61" s="305" t="s">
        <v>110</v>
      </c>
      <c r="D61" s="306" t="s">
        <v>111</v>
      </c>
      <c r="E61" s="307" t="s">
        <v>102</v>
      </c>
      <c r="F61" s="308">
        <v>14.054</v>
      </c>
      <c r="G61" s="40"/>
      <c r="H61" s="46"/>
    </row>
    <row r="62" spans="1:8" s="2" customFormat="1" ht="16.8" customHeight="1">
      <c r="A62" s="40"/>
      <c r="B62" s="46"/>
      <c r="C62" s="309" t="s">
        <v>19</v>
      </c>
      <c r="D62" s="309" t="s">
        <v>493</v>
      </c>
      <c r="E62" s="19" t="s">
        <v>19</v>
      </c>
      <c r="F62" s="310">
        <v>0</v>
      </c>
      <c r="G62" s="40"/>
      <c r="H62" s="46"/>
    </row>
    <row r="63" spans="1:8" s="2" customFormat="1" ht="16.8" customHeight="1">
      <c r="A63" s="40"/>
      <c r="B63" s="46"/>
      <c r="C63" s="309" t="s">
        <v>19</v>
      </c>
      <c r="D63" s="309" t="s">
        <v>1522</v>
      </c>
      <c r="E63" s="19" t="s">
        <v>19</v>
      </c>
      <c r="F63" s="310">
        <v>5.39</v>
      </c>
      <c r="G63" s="40"/>
      <c r="H63" s="46"/>
    </row>
    <row r="64" spans="1:8" s="2" customFormat="1" ht="16.8" customHeight="1">
      <c r="A64" s="40"/>
      <c r="B64" s="46"/>
      <c r="C64" s="309" t="s">
        <v>19</v>
      </c>
      <c r="D64" s="309" t="s">
        <v>1523</v>
      </c>
      <c r="E64" s="19" t="s">
        <v>19</v>
      </c>
      <c r="F64" s="310">
        <v>4.464</v>
      </c>
      <c r="G64" s="40"/>
      <c r="H64" s="46"/>
    </row>
    <row r="65" spans="1:8" s="2" customFormat="1" ht="16.8" customHeight="1">
      <c r="A65" s="40"/>
      <c r="B65" s="46"/>
      <c r="C65" s="309" t="s">
        <v>19</v>
      </c>
      <c r="D65" s="309" t="s">
        <v>1524</v>
      </c>
      <c r="E65" s="19" t="s">
        <v>19</v>
      </c>
      <c r="F65" s="310">
        <v>4.2</v>
      </c>
      <c r="G65" s="40"/>
      <c r="H65" s="46"/>
    </row>
    <row r="66" spans="1:8" s="2" customFormat="1" ht="16.8" customHeight="1">
      <c r="A66" s="40"/>
      <c r="B66" s="46"/>
      <c r="C66" s="309" t="s">
        <v>110</v>
      </c>
      <c r="D66" s="309" t="s">
        <v>445</v>
      </c>
      <c r="E66" s="19" t="s">
        <v>19</v>
      </c>
      <c r="F66" s="310">
        <v>14.054</v>
      </c>
      <c r="G66" s="40"/>
      <c r="H66" s="46"/>
    </row>
    <row r="67" spans="1:8" s="2" customFormat="1" ht="16.8" customHeight="1">
      <c r="A67" s="40"/>
      <c r="B67" s="46"/>
      <c r="C67" s="305" t="s">
        <v>104</v>
      </c>
      <c r="D67" s="306" t="s">
        <v>105</v>
      </c>
      <c r="E67" s="307" t="s">
        <v>102</v>
      </c>
      <c r="F67" s="308">
        <v>141.007</v>
      </c>
      <c r="G67" s="40"/>
      <c r="H67" s="46"/>
    </row>
    <row r="68" spans="1:8" s="2" customFormat="1" ht="16.8" customHeight="1">
      <c r="A68" s="40"/>
      <c r="B68" s="46"/>
      <c r="C68" s="309" t="s">
        <v>19</v>
      </c>
      <c r="D68" s="309" t="s">
        <v>486</v>
      </c>
      <c r="E68" s="19" t="s">
        <v>19</v>
      </c>
      <c r="F68" s="310">
        <v>65.327</v>
      </c>
      <c r="G68" s="40"/>
      <c r="H68" s="46"/>
    </row>
    <row r="69" spans="1:8" s="2" customFormat="1" ht="16.8" customHeight="1">
      <c r="A69" s="40"/>
      <c r="B69" s="46"/>
      <c r="C69" s="309" t="s">
        <v>19</v>
      </c>
      <c r="D69" s="309" t="s">
        <v>487</v>
      </c>
      <c r="E69" s="19" t="s">
        <v>19</v>
      </c>
      <c r="F69" s="310">
        <v>75.68</v>
      </c>
      <c r="G69" s="40"/>
      <c r="H69" s="46"/>
    </row>
    <row r="70" spans="1:8" s="2" customFormat="1" ht="16.8" customHeight="1">
      <c r="A70" s="40"/>
      <c r="B70" s="46"/>
      <c r="C70" s="309" t="s">
        <v>104</v>
      </c>
      <c r="D70" s="309" t="s">
        <v>445</v>
      </c>
      <c r="E70" s="19" t="s">
        <v>19</v>
      </c>
      <c r="F70" s="310">
        <v>141.007</v>
      </c>
      <c r="G70" s="40"/>
      <c r="H70" s="46"/>
    </row>
    <row r="71" spans="1:8" s="2" customFormat="1" ht="16.8" customHeight="1">
      <c r="A71" s="40"/>
      <c r="B71" s="46"/>
      <c r="C71" s="305" t="s">
        <v>100</v>
      </c>
      <c r="D71" s="306" t="s">
        <v>101</v>
      </c>
      <c r="E71" s="307" t="s">
        <v>102</v>
      </c>
      <c r="F71" s="308">
        <v>40.2</v>
      </c>
      <c r="G71" s="40"/>
      <c r="H71" s="46"/>
    </row>
    <row r="72" spans="1:8" s="2" customFormat="1" ht="16.8" customHeight="1">
      <c r="A72" s="40"/>
      <c r="B72" s="46"/>
      <c r="C72" s="309" t="s">
        <v>19</v>
      </c>
      <c r="D72" s="309" t="s">
        <v>101</v>
      </c>
      <c r="E72" s="19" t="s">
        <v>19</v>
      </c>
      <c r="F72" s="310">
        <v>0</v>
      </c>
      <c r="G72" s="40"/>
      <c r="H72" s="46"/>
    </row>
    <row r="73" spans="1:8" s="2" customFormat="1" ht="16.8" customHeight="1">
      <c r="A73" s="40"/>
      <c r="B73" s="46"/>
      <c r="C73" s="309" t="s">
        <v>100</v>
      </c>
      <c r="D73" s="309" t="s">
        <v>103</v>
      </c>
      <c r="E73" s="19" t="s">
        <v>19</v>
      </c>
      <c r="F73" s="310">
        <v>40.2</v>
      </c>
      <c r="G73" s="40"/>
      <c r="H73" s="46"/>
    </row>
    <row r="74" spans="1:8" s="2" customFormat="1" ht="16.8" customHeight="1">
      <c r="A74" s="40"/>
      <c r="B74" s="46"/>
      <c r="C74" s="305" t="s">
        <v>128</v>
      </c>
      <c r="D74" s="306" t="s">
        <v>129</v>
      </c>
      <c r="E74" s="307" t="s">
        <v>102</v>
      </c>
      <c r="F74" s="308">
        <v>13.578</v>
      </c>
      <c r="G74" s="40"/>
      <c r="H74" s="46"/>
    </row>
    <row r="75" spans="1:8" s="2" customFormat="1" ht="16.8" customHeight="1">
      <c r="A75" s="40"/>
      <c r="B75" s="46"/>
      <c r="C75" s="309" t="s">
        <v>19</v>
      </c>
      <c r="D75" s="309" t="s">
        <v>751</v>
      </c>
      <c r="E75" s="19" t="s">
        <v>19</v>
      </c>
      <c r="F75" s="310">
        <v>0</v>
      </c>
      <c r="G75" s="40"/>
      <c r="H75" s="46"/>
    </row>
    <row r="76" spans="1:8" s="2" customFormat="1" ht="16.8" customHeight="1">
      <c r="A76" s="40"/>
      <c r="B76" s="46"/>
      <c r="C76" s="309" t="s">
        <v>19</v>
      </c>
      <c r="D76" s="309" t="s">
        <v>752</v>
      </c>
      <c r="E76" s="19" t="s">
        <v>19</v>
      </c>
      <c r="F76" s="310">
        <v>15.794</v>
      </c>
      <c r="G76" s="40"/>
      <c r="H76" s="46"/>
    </row>
    <row r="77" spans="1:8" s="2" customFormat="1" ht="16.8" customHeight="1">
      <c r="A77" s="40"/>
      <c r="B77" s="46"/>
      <c r="C77" s="309" t="s">
        <v>19</v>
      </c>
      <c r="D77" s="309" t="s">
        <v>753</v>
      </c>
      <c r="E77" s="19" t="s">
        <v>19</v>
      </c>
      <c r="F77" s="310">
        <v>0</v>
      </c>
      <c r="G77" s="40"/>
      <c r="H77" s="46"/>
    </row>
    <row r="78" spans="1:8" s="2" customFormat="1" ht="16.8" customHeight="1">
      <c r="A78" s="40"/>
      <c r="B78" s="46"/>
      <c r="C78" s="309" t="s">
        <v>19</v>
      </c>
      <c r="D78" s="309" t="s">
        <v>754</v>
      </c>
      <c r="E78" s="19" t="s">
        <v>19</v>
      </c>
      <c r="F78" s="310">
        <v>-2.216</v>
      </c>
      <c r="G78" s="40"/>
      <c r="H78" s="46"/>
    </row>
    <row r="79" spans="1:8" s="2" customFormat="1" ht="16.8" customHeight="1">
      <c r="A79" s="40"/>
      <c r="B79" s="46"/>
      <c r="C79" s="309" t="s">
        <v>128</v>
      </c>
      <c r="D79" s="309" t="s">
        <v>226</v>
      </c>
      <c r="E79" s="19" t="s">
        <v>19</v>
      </c>
      <c r="F79" s="310">
        <v>13.578</v>
      </c>
      <c r="G79" s="40"/>
      <c r="H79" s="46"/>
    </row>
    <row r="80" spans="1:8" s="2" customFormat="1" ht="16.8" customHeight="1">
      <c r="A80" s="40"/>
      <c r="B80" s="46"/>
      <c r="C80" s="305" t="s">
        <v>114</v>
      </c>
      <c r="D80" s="306" t="s">
        <v>115</v>
      </c>
      <c r="E80" s="307" t="s">
        <v>102</v>
      </c>
      <c r="F80" s="308">
        <v>40.2</v>
      </c>
      <c r="G80" s="40"/>
      <c r="H80" s="46"/>
    </row>
    <row r="81" spans="1:8" s="2" customFormat="1" ht="16.8" customHeight="1">
      <c r="A81" s="40"/>
      <c r="B81" s="46"/>
      <c r="C81" s="309" t="s">
        <v>19</v>
      </c>
      <c r="D81" s="309" t="s">
        <v>1525</v>
      </c>
      <c r="E81" s="19" t="s">
        <v>19</v>
      </c>
      <c r="F81" s="310">
        <v>0</v>
      </c>
      <c r="G81" s="40"/>
      <c r="H81" s="46"/>
    </row>
    <row r="82" spans="1:8" s="2" customFormat="1" ht="16.8" customHeight="1">
      <c r="A82" s="40"/>
      <c r="B82" s="46"/>
      <c r="C82" s="309" t="s">
        <v>19</v>
      </c>
      <c r="D82" s="309" t="s">
        <v>1052</v>
      </c>
      <c r="E82" s="19" t="s">
        <v>19</v>
      </c>
      <c r="F82" s="310">
        <v>40.2</v>
      </c>
      <c r="G82" s="40"/>
      <c r="H82" s="46"/>
    </row>
    <row r="83" spans="1:8" s="2" customFormat="1" ht="16.8" customHeight="1">
      <c r="A83" s="40"/>
      <c r="B83" s="46"/>
      <c r="C83" s="305" t="s">
        <v>139</v>
      </c>
      <c r="D83" s="306" t="s">
        <v>140</v>
      </c>
      <c r="E83" s="307" t="s">
        <v>102</v>
      </c>
      <c r="F83" s="308">
        <v>13.2</v>
      </c>
      <c r="G83" s="40"/>
      <c r="H83" s="46"/>
    </row>
    <row r="84" spans="1:8" s="2" customFormat="1" ht="16.8" customHeight="1">
      <c r="A84" s="40"/>
      <c r="B84" s="46"/>
      <c r="C84" s="309" t="s">
        <v>19</v>
      </c>
      <c r="D84" s="309" t="s">
        <v>140</v>
      </c>
      <c r="E84" s="19" t="s">
        <v>19</v>
      </c>
      <c r="F84" s="310">
        <v>0</v>
      </c>
      <c r="G84" s="40"/>
      <c r="H84" s="46"/>
    </row>
    <row r="85" spans="1:8" s="2" customFormat="1" ht="16.8" customHeight="1">
      <c r="A85" s="40"/>
      <c r="B85" s="46"/>
      <c r="C85" s="309" t="s">
        <v>19</v>
      </c>
      <c r="D85" s="309" t="s">
        <v>1154</v>
      </c>
      <c r="E85" s="19" t="s">
        <v>19</v>
      </c>
      <c r="F85" s="310">
        <v>13.2</v>
      </c>
      <c r="G85" s="40"/>
      <c r="H85" s="46"/>
    </row>
    <row r="86" spans="1:8" s="2" customFormat="1" ht="16.8" customHeight="1">
      <c r="A86" s="40"/>
      <c r="B86" s="46"/>
      <c r="C86" s="309" t="s">
        <v>139</v>
      </c>
      <c r="D86" s="309" t="s">
        <v>226</v>
      </c>
      <c r="E86" s="19" t="s">
        <v>19</v>
      </c>
      <c r="F86" s="310">
        <v>13.2</v>
      </c>
      <c r="G86" s="40"/>
      <c r="H86" s="46"/>
    </row>
    <row r="87" spans="1:8" s="2" customFormat="1" ht="16.8" customHeight="1">
      <c r="A87" s="40"/>
      <c r="B87" s="46"/>
      <c r="C87" s="305" t="s">
        <v>142</v>
      </c>
      <c r="D87" s="306" t="s">
        <v>143</v>
      </c>
      <c r="E87" s="307" t="s">
        <v>102</v>
      </c>
      <c r="F87" s="308">
        <v>6.687</v>
      </c>
      <c r="G87" s="40"/>
      <c r="H87" s="46"/>
    </row>
    <row r="88" spans="1:8" s="2" customFormat="1" ht="16.8" customHeight="1">
      <c r="A88" s="40"/>
      <c r="B88" s="46"/>
      <c r="C88" s="309" t="s">
        <v>19</v>
      </c>
      <c r="D88" s="309" t="s">
        <v>143</v>
      </c>
      <c r="E88" s="19" t="s">
        <v>19</v>
      </c>
      <c r="F88" s="310">
        <v>0</v>
      </c>
      <c r="G88" s="40"/>
      <c r="H88" s="46"/>
    </row>
    <row r="89" spans="1:8" s="2" customFormat="1" ht="16.8" customHeight="1">
      <c r="A89" s="40"/>
      <c r="B89" s="46"/>
      <c r="C89" s="309" t="s">
        <v>19</v>
      </c>
      <c r="D89" s="309" t="s">
        <v>884</v>
      </c>
      <c r="E89" s="19" t="s">
        <v>19</v>
      </c>
      <c r="F89" s="310">
        <v>0</v>
      </c>
      <c r="G89" s="40"/>
      <c r="H89" s="46"/>
    </row>
    <row r="90" spans="1:8" s="2" customFormat="1" ht="16.8" customHeight="1">
      <c r="A90" s="40"/>
      <c r="B90" s="46"/>
      <c r="C90" s="309" t="s">
        <v>19</v>
      </c>
      <c r="D90" s="309" t="s">
        <v>1112</v>
      </c>
      <c r="E90" s="19" t="s">
        <v>19</v>
      </c>
      <c r="F90" s="310">
        <v>5.23</v>
      </c>
      <c r="G90" s="40"/>
      <c r="H90" s="46"/>
    </row>
    <row r="91" spans="1:8" s="2" customFormat="1" ht="16.8" customHeight="1">
      <c r="A91" s="40"/>
      <c r="B91" s="46"/>
      <c r="C91" s="309" t="s">
        <v>19</v>
      </c>
      <c r="D91" s="309" t="s">
        <v>886</v>
      </c>
      <c r="E91" s="19" t="s">
        <v>19</v>
      </c>
      <c r="F91" s="310">
        <v>0</v>
      </c>
      <c r="G91" s="40"/>
      <c r="H91" s="46"/>
    </row>
    <row r="92" spans="1:8" s="2" customFormat="1" ht="16.8" customHeight="1">
      <c r="A92" s="40"/>
      <c r="B92" s="46"/>
      <c r="C92" s="309" t="s">
        <v>19</v>
      </c>
      <c r="D92" s="309" t="s">
        <v>1113</v>
      </c>
      <c r="E92" s="19" t="s">
        <v>19</v>
      </c>
      <c r="F92" s="310">
        <v>1.457</v>
      </c>
      <c r="G92" s="40"/>
      <c r="H92" s="46"/>
    </row>
    <row r="93" spans="1:8" s="2" customFormat="1" ht="16.8" customHeight="1">
      <c r="A93" s="40"/>
      <c r="B93" s="46"/>
      <c r="C93" s="309" t="s">
        <v>142</v>
      </c>
      <c r="D93" s="309" t="s">
        <v>226</v>
      </c>
      <c r="E93" s="19" t="s">
        <v>19</v>
      </c>
      <c r="F93" s="310">
        <v>6.687</v>
      </c>
      <c r="G93" s="40"/>
      <c r="H93" s="46"/>
    </row>
    <row r="94" spans="1:8" s="2" customFormat="1" ht="16.8" customHeight="1">
      <c r="A94" s="40"/>
      <c r="B94" s="46"/>
      <c r="C94" s="305" t="s">
        <v>133</v>
      </c>
      <c r="D94" s="306" t="s">
        <v>19</v>
      </c>
      <c r="E94" s="307" t="s">
        <v>102</v>
      </c>
      <c r="F94" s="308">
        <v>13.578</v>
      </c>
      <c r="G94" s="40"/>
      <c r="H94" s="46"/>
    </row>
    <row r="95" spans="1:8" s="2" customFormat="1" ht="16.8" customHeight="1">
      <c r="A95" s="40"/>
      <c r="B95" s="46"/>
      <c r="C95" s="309" t="s">
        <v>19</v>
      </c>
      <c r="D95" s="309" t="s">
        <v>820</v>
      </c>
      <c r="E95" s="19" t="s">
        <v>19</v>
      </c>
      <c r="F95" s="310">
        <v>0</v>
      </c>
      <c r="G95" s="40"/>
      <c r="H95" s="46"/>
    </row>
    <row r="96" spans="1:8" s="2" customFormat="1" ht="16.8" customHeight="1">
      <c r="A96" s="40"/>
      <c r="B96" s="46"/>
      <c r="C96" s="309" t="s">
        <v>19</v>
      </c>
      <c r="D96" s="309" t="s">
        <v>752</v>
      </c>
      <c r="E96" s="19" t="s">
        <v>19</v>
      </c>
      <c r="F96" s="310">
        <v>15.794</v>
      </c>
      <c r="G96" s="40"/>
      <c r="H96" s="46"/>
    </row>
    <row r="97" spans="1:8" s="2" customFormat="1" ht="16.8" customHeight="1">
      <c r="A97" s="40"/>
      <c r="B97" s="46"/>
      <c r="C97" s="309" t="s">
        <v>19</v>
      </c>
      <c r="D97" s="309" t="s">
        <v>753</v>
      </c>
      <c r="E97" s="19" t="s">
        <v>19</v>
      </c>
      <c r="F97" s="310">
        <v>0</v>
      </c>
      <c r="G97" s="40"/>
      <c r="H97" s="46"/>
    </row>
    <row r="98" spans="1:8" s="2" customFormat="1" ht="16.8" customHeight="1">
      <c r="A98" s="40"/>
      <c r="B98" s="46"/>
      <c r="C98" s="309" t="s">
        <v>19</v>
      </c>
      <c r="D98" s="309" t="s">
        <v>754</v>
      </c>
      <c r="E98" s="19" t="s">
        <v>19</v>
      </c>
      <c r="F98" s="310">
        <v>-2.216</v>
      </c>
      <c r="G98" s="40"/>
      <c r="H98" s="46"/>
    </row>
    <row r="99" spans="1:8" s="2" customFormat="1" ht="16.8" customHeight="1">
      <c r="A99" s="40"/>
      <c r="B99" s="46"/>
      <c r="C99" s="309" t="s">
        <v>133</v>
      </c>
      <c r="D99" s="309" t="s">
        <v>445</v>
      </c>
      <c r="E99" s="19" t="s">
        <v>19</v>
      </c>
      <c r="F99" s="310">
        <v>13.578</v>
      </c>
      <c r="G99" s="40"/>
      <c r="H99" s="46"/>
    </row>
    <row r="100" spans="1:8" s="2" customFormat="1" ht="16.8" customHeight="1">
      <c r="A100" s="40"/>
      <c r="B100" s="46"/>
      <c r="C100" s="305" t="s">
        <v>131</v>
      </c>
      <c r="D100" s="306" t="s">
        <v>19</v>
      </c>
      <c r="E100" s="307" t="s">
        <v>102</v>
      </c>
      <c r="F100" s="308">
        <v>13.508</v>
      </c>
      <c r="G100" s="40"/>
      <c r="H100" s="46"/>
    </row>
    <row r="101" spans="1:8" s="2" customFormat="1" ht="16.8" customHeight="1">
      <c r="A101" s="40"/>
      <c r="B101" s="46"/>
      <c r="C101" s="309" t="s">
        <v>19</v>
      </c>
      <c r="D101" s="309" t="s">
        <v>782</v>
      </c>
      <c r="E101" s="19" t="s">
        <v>19</v>
      </c>
      <c r="F101" s="310">
        <v>4.454</v>
      </c>
      <c r="G101" s="40"/>
      <c r="H101" s="46"/>
    </row>
    <row r="102" spans="1:8" s="2" customFormat="1" ht="16.8" customHeight="1">
      <c r="A102" s="40"/>
      <c r="B102" s="46"/>
      <c r="C102" s="309" t="s">
        <v>19</v>
      </c>
      <c r="D102" s="309" t="s">
        <v>783</v>
      </c>
      <c r="E102" s="19" t="s">
        <v>19</v>
      </c>
      <c r="F102" s="310">
        <v>9.054</v>
      </c>
      <c r="G102" s="40"/>
      <c r="H102" s="46"/>
    </row>
    <row r="103" spans="1:8" s="2" customFormat="1" ht="16.8" customHeight="1">
      <c r="A103" s="40"/>
      <c r="B103" s="46"/>
      <c r="C103" s="309" t="s">
        <v>131</v>
      </c>
      <c r="D103" s="309" t="s">
        <v>445</v>
      </c>
      <c r="E103" s="19" t="s">
        <v>19</v>
      </c>
      <c r="F103" s="310">
        <v>13.508</v>
      </c>
      <c r="G103" s="40"/>
      <c r="H103" s="46"/>
    </row>
    <row r="104" spans="1:8" s="2" customFormat="1" ht="16.8" customHeight="1">
      <c r="A104" s="40"/>
      <c r="B104" s="46"/>
      <c r="C104" s="305" t="s">
        <v>1526</v>
      </c>
      <c r="D104" s="306" t="s">
        <v>19</v>
      </c>
      <c r="E104" s="307" t="s">
        <v>19</v>
      </c>
      <c r="F104" s="308">
        <v>162.376</v>
      </c>
      <c r="G104" s="40"/>
      <c r="H104" s="46"/>
    </row>
    <row r="105" spans="1:8" s="2" customFormat="1" ht="16.8" customHeight="1">
      <c r="A105" s="40"/>
      <c r="B105" s="46"/>
      <c r="C105" s="309" t="s">
        <v>19</v>
      </c>
      <c r="D105" s="309" t="s">
        <v>1527</v>
      </c>
      <c r="E105" s="19" t="s">
        <v>19</v>
      </c>
      <c r="F105" s="310">
        <v>80.058</v>
      </c>
      <c r="G105" s="40"/>
      <c r="H105" s="46"/>
    </row>
    <row r="106" spans="1:8" s="2" customFormat="1" ht="16.8" customHeight="1">
      <c r="A106" s="40"/>
      <c r="B106" s="46"/>
      <c r="C106" s="309" t="s">
        <v>19</v>
      </c>
      <c r="D106" s="309" t="s">
        <v>1528</v>
      </c>
      <c r="E106" s="19" t="s">
        <v>19</v>
      </c>
      <c r="F106" s="310">
        <v>-15</v>
      </c>
      <c r="G106" s="40"/>
      <c r="H106" s="46"/>
    </row>
    <row r="107" spans="1:8" s="2" customFormat="1" ht="16.8" customHeight="1">
      <c r="A107" s="40"/>
      <c r="B107" s="46"/>
      <c r="C107" s="309" t="s">
        <v>19</v>
      </c>
      <c r="D107" s="309" t="s">
        <v>1529</v>
      </c>
      <c r="E107" s="19" t="s">
        <v>19</v>
      </c>
      <c r="F107" s="310">
        <v>49.735</v>
      </c>
      <c r="G107" s="40"/>
      <c r="H107" s="46"/>
    </row>
    <row r="108" spans="1:8" s="2" customFormat="1" ht="16.8" customHeight="1">
      <c r="A108" s="40"/>
      <c r="B108" s="46"/>
      <c r="C108" s="309" t="s">
        <v>19</v>
      </c>
      <c r="D108" s="309" t="s">
        <v>1530</v>
      </c>
      <c r="E108" s="19" t="s">
        <v>19</v>
      </c>
      <c r="F108" s="310">
        <v>47.583</v>
      </c>
      <c r="G108" s="40"/>
      <c r="H108" s="46"/>
    </row>
    <row r="109" spans="1:8" s="2" customFormat="1" ht="16.8" customHeight="1">
      <c r="A109" s="40"/>
      <c r="B109" s="46"/>
      <c r="C109" s="309" t="s">
        <v>1526</v>
      </c>
      <c r="D109" s="309" t="s">
        <v>445</v>
      </c>
      <c r="E109" s="19" t="s">
        <v>19</v>
      </c>
      <c r="F109" s="310">
        <v>162.376</v>
      </c>
      <c r="G109" s="40"/>
      <c r="H109" s="46"/>
    </row>
    <row r="110" spans="1:8" s="2" customFormat="1" ht="16.8" customHeight="1">
      <c r="A110" s="40"/>
      <c r="B110" s="46"/>
      <c r="C110" s="305" t="s">
        <v>1531</v>
      </c>
      <c r="D110" s="306" t="s">
        <v>19</v>
      </c>
      <c r="E110" s="307" t="s">
        <v>19</v>
      </c>
      <c r="F110" s="308">
        <v>53.61</v>
      </c>
      <c r="G110" s="40"/>
      <c r="H110" s="46"/>
    </row>
    <row r="111" spans="1:8" s="2" customFormat="1" ht="16.8" customHeight="1">
      <c r="A111" s="40"/>
      <c r="B111" s="46"/>
      <c r="C111" s="309" t="s">
        <v>19</v>
      </c>
      <c r="D111" s="309" t="s">
        <v>1532</v>
      </c>
      <c r="E111" s="19" t="s">
        <v>19</v>
      </c>
      <c r="F111" s="310">
        <v>53.61</v>
      </c>
      <c r="G111" s="40"/>
      <c r="H111" s="46"/>
    </row>
    <row r="112" spans="1:8" s="2" customFormat="1" ht="16.8" customHeight="1">
      <c r="A112" s="40"/>
      <c r="B112" s="46"/>
      <c r="C112" s="309" t="s">
        <v>1531</v>
      </c>
      <c r="D112" s="309" t="s">
        <v>226</v>
      </c>
      <c r="E112" s="19" t="s">
        <v>19</v>
      </c>
      <c r="F112" s="310">
        <v>53.61</v>
      </c>
      <c r="G112" s="40"/>
      <c r="H112" s="46"/>
    </row>
    <row r="113" spans="1:8" s="2" customFormat="1" ht="16.8" customHeight="1">
      <c r="A113" s="40"/>
      <c r="B113" s="46"/>
      <c r="C113" s="305" t="s">
        <v>1533</v>
      </c>
      <c r="D113" s="306" t="s">
        <v>19</v>
      </c>
      <c r="E113" s="307" t="s">
        <v>19</v>
      </c>
      <c r="F113" s="308">
        <v>97.648</v>
      </c>
      <c r="G113" s="40"/>
      <c r="H113" s="46"/>
    </row>
    <row r="114" spans="1:8" s="2" customFormat="1" ht="16.8" customHeight="1">
      <c r="A114" s="40"/>
      <c r="B114" s="46"/>
      <c r="C114" s="309" t="s">
        <v>19</v>
      </c>
      <c r="D114" s="309" t="s">
        <v>1534</v>
      </c>
      <c r="E114" s="19" t="s">
        <v>19</v>
      </c>
      <c r="F114" s="310">
        <v>73.408</v>
      </c>
      <c r="G114" s="40"/>
      <c r="H114" s="46"/>
    </row>
    <row r="115" spans="1:8" s="2" customFormat="1" ht="16.8" customHeight="1">
      <c r="A115" s="40"/>
      <c r="B115" s="46"/>
      <c r="C115" s="309" t="s">
        <v>19</v>
      </c>
      <c r="D115" s="309" t="s">
        <v>1535</v>
      </c>
      <c r="E115" s="19" t="s">
        <v>19</v>
      </c>
      <c r="F115" s="310">
        <v>11.11</v>
      </c>
      <c r="G115" s="40"/>
      <c r="H115" s="46"/>
    </row>
    <row r="116" spans="1:8" s="2" customFormat="1" ht="16.8" customHeight="1">
      <c r="A116" s="40"/>
      <c r="B116" s="46"/>
      <c r="C116" s="309" t="s">
        <v>19</v>
      </c>
      <c r="D116" s="309" t="s">
        <v>1536</v>
      </c>
      <c r="E116" s="19" t="s">
        <v>19</v>
      </c>
      <c r="F116" s="310">
        <v>13.13</v>
      </c>
      <c r="G116" s="40"/>
      <c r="H116" s="46"/>
    </row>
    <row r="117" spans="1:8" s="2" customFormat="1" ht="16.8" customHeight="1">
      <c r="A117" s="40"/>
      <c r="B117" s="46"/>
      <c r="C117" s="309" t="s">
        <v>1533</v>
      </c>
      <c r="D117" s="309" t="s">
        <v>445</v>
      </c>
      <c r="E117" s="19" t="s">
        <v>19</v>
      </c>
      <c r="F117" s="310">
        <v>97.648</v>
      </c>
      <c r="G117" s="40"/>
      <c r="H117" s="46"/>
    </row>
    <row r="118" spans="1:8" s="2" customFormat="1" ht="16.8" customHeight="1">
      <c r="A118" s="40"/>
      <c r="B118" s="46"/>
      <c r="C118" s="305" t="s">
        <v>447</v>
      </c>
      <c r="D118" s="306" t="s">
        <v>19</v>
      </c>
      <c r="E118" s="307" t="s">
        <v>19</v>
      </c>
      <c r="F118" s="308">
        <v>2.5</v>
      </c>
      <c r="G118" s="40"/>
      <c r="H118" s="46"/>
    </row>
    <row r="119" spans="1:8" s="2" customFormat="1" ht="16.8" customHeight="1">
      <c r="A119" s="40"/>
      <c r="B119" s="46"/>
      <c r="C119" s="309" t="s">
        <v>19</v>
      </c>
      <c r="D119" s="309" t="s">
        <v>446</v>
      </c>
      <c r="E119" s="19" t="s">
        <v>19</v>
      </c>
      <c r="F119" s="310">
        <v>2.5</v>
      </c>
      <c r="G119" s="40"/>
      <c r="H119" s="46"/>
    </row>
    <row r="120" spans="1:8" s="2" customFormat="1" ht="16.8" customHeight="1">
      <c r="A120" s="40"/>
      <c r="B120" s="46"/>
      <c r="C120" s="309" t="s">
        <v>447</v>
      </c>
      <c r="D120" s="309" t="s">
        <v>445</v>
      </c>
      <c r="E120" s="19" t="s">
        <v>19</v>
      </c>
      <c r="F120" s="310">
        <v>2.5</v>
      </c>
      <c r="G120" s="40"/>
      <c r="H120" s="46"/>
    </row>
    <row r="121" spans="1:8" s="2" customFormat="1" ht="16.8" customHeight="1">
      <c r="A121" s="40"/>
      <c r="B121" s="46"/>
      <c r="C121" s="305" t="s">
        <v>93</v>
      </c>
      <c r="D121" s="306" t="s">
        <v>19</v>
      </c>
      <c r="E121" s="307" t="s">
        <v>19</v>
      </c>
      <c r="F121" s="308">
        <v>7.5</v>
      </c>
      <c r="G121" s="40"/>
      <c r="H121" s="46"/>
    </row>
    <row r="122" spans="1:8" s="2" customFormat="1" ht="16.8" customHeight="1">
      <c r="A122" s="40"/>
      <c r="B122" s="46"/>
      <c r="C122" s="309" t="s">
        <v>19</v>
      </c>
      <c r="D122" s="309" t="s">
        <v>444</v>
      </c>
      <c r="E122" s="19" t="s">
        <v>19</v>
      </c>
      <c r="F122" s="310">
        <v>5</v>
      </c>
      <c r="G122" s="40"/>
      <c r="H122" s="46"/>
    </row>
    <row r="123" spans="1:8" s="2" customFormat="1" ht="16.8" customHeight="1">
      <c r="A123" s="40"/>
      <c r="B123" s="46"/>
      <c r="C123" s="309" t="s">
        <v>19</v>
      </c>
      <c r="D123" s="309" t="s">
        <v>446</v>
      </c>
      <c r="E123" s="19" t="s">
        <v>19</v>
      </c>
      <c r="F123" s="310">
        <v>2.5</v>
      </c>
      <c r="G123" s="40"/>
      <c r="H123" s="46"/>
    </row>
    <row r="124" spans="1:8" s="2" customFormat="1" ht="16.8" customHeight="1">
      <c r="A124" s="40"/>
      <c r="B124" s="46"/>
      <c r="C124" s="309" t="s">
        <v>93</v>
      </c>
      <c r="D124" s="309" t="s">
        <v>226</v>
      </c>
      <c r="E124" s="19" t="s">
        <v>19</v>
      </c>
      <c r="F124" s="310">
        <v>7.5</v>
      </c>
      <c r="G124" s="40"/>
      <c r="H124" s="46"/>
    </row>
    <row r="125" spans="1:8" s="2" customFormat="1" ht="16.8" customHeight="1">
      <c r="A125" s="40"/>
      <c r="B125" s="46"/>
      <c r="C125" s="305" t="s">
        <v>122</v>
      </c>
      <c r="D125" s="306" t="s">
        <v>19</v>
      </c>
      <c r="E125" s="307" t="s">
        <v>19</v>
      </c>
      <c r="F125" s="308">
        <v>5</v>
      </c>
      <c r="G125" s="40"/>
      <c r="H125" s="46"/>
    </row>
    <row r="126" spans="1:8" s="2" customFormat="1" ht="16.8" customHeight="1">
      <c r="A126" s="40"/>
      <c r="B126" s="46"/>
      <c r="C126" s="309" t="s">
        <v>19</v>
      </c>
      <c r="D126" s="309" t="s">
        <v>444</v>
      </c>
      <c r="E126" s="19" t="s">
        <v>19</v>
      </c>
      <c r="F126" s="310">
        <v>5</v>
      </c>
      <c r="G126" s="40"/>
      <c r="H126" s="46"/>
    </row>
    <row r="127" spans="1:8" s="2" customFormat="1" ht="16.8" customHeight="1">
      <c r="A127" s="40"/>
      <c r="B127" s="46"/>
      <c r="C127" s="309" t="s">
        <v>122</v>
      </c>
      <c r="D127" s="309" t="s">
        <v>445</v>
      </c>
      <c r="E127" s="19" t="s">
        <v>19</v>
      </c>
      <c r="F127" s="310">
        <v>5</v>
      </c>
      <c r="G127" s="40"/>
      <c r="H127" s="46"/>
    </row>
    <row r="128" spans="1:8" s="2" customFormat="1" ht="26.4" customHeight="1">
      <c r="A128" s="40"/>
      <c r="B128" s="46"/>
      <c r="C128" s="304" t="s">
        <v>1537</v>
      </c>
      <c r="D128" s="304" t="s">
        <v>79</v>
      </c>
      <c r="E128" s="40"/>
      <c r="F128" s="40"/>
      <c r="G128" s="40"/>
      <c r="H128" s="46"/>
    </row>
    <row r="129" spans="1:8" s="2" customFormat="1" ht="16.8" customHeight="1">
      <c r="A129" s="40"/>
      <c r="B129" s="46"/>
      <c r="C129" s="305" t="s">
        <v>137</v>
      </c>
      <c r="D129" s="306" t="s">
        <v>138</v>
      </c>
      <c r="E129" s="307" t="s">
        <v>102</v>
      </c>
      <c r="F129" s="308">
        <v>40.2</v>
      </c>
      <c r="G129" s="40"/>
      <c r="H129" s="46"/>
    </row>
    <row r="130" spans="1:8" s="2" customFormat="1" ht="16.8" customHeight="1">
      <c r="A130" s="40"/>
      <c r="B130" s="46"/>
      <c r="C130" s="309" t="s">
        <v>19</v>
      </c>
      <c r="D130" s="309" t="s">
        <v>1051</v>
      </c>
      <c r="E130" s="19" t="s">
        <v>19</v>
      </c>
      <c r="F130" s="310">
        <v>0</v>
      </c>
      <c r="G130" s="40"/>
      <c r="H130" s="46"/>
    </row>
    <row r="131" spans="1:8" s="2" customFormat="1" ht="16.8" customHeight="1">
      <c r="A131" s="40"/>
      <c r="B131" s="46"/>
      <c r="C131" s="309" t="s">
        <v>19</v>
      </c>
      <c r="D131" s="309" t="s">
        <v>1052</v>
      </c>
      <c r="E131" s="19" t="s">
        <v>19</v>
      </c>
      <c r="F131" s="310">
        <v>40.2</v>
      </c>
      <c r="G131" s="40"/>
      <c r="H131" s="46"/>
    </row>
    <row r="132" spans="1:8" s="2" customFormat="1" ht="16.8" customHeight="1">
      <c r="A132" s="40"/>
      <c r="B132" s="46"/>
      <c r="C132" s="309" t="s">
        <v>137</v>
      </c>
      <c r="D132" s="309" t="s">
        <v>226</v>
      </c>
      <c r="E132" s="19" t="s">
        <v>19</v>
      </c>
      <c r="F132" s="310">
        <v>40.2</v>
      </c>
      <c r="G132" s="40"/>
      <c r="H132" s="46"/>
    </row>
    <row r="133" spans="1:8" s="2" customFormat="1" ht="16.8" customHeight="1">
      <c r="A133" s="40"/>
      <c r="B133" s="46"/>
      <c r="C133" s="311" t="s">
        <v>1538</v>
      </c>
      <c r="D133" s="40"/>
      <c r="E133" s="40"/>
      <c r="F133" s="40"/>
      <c r="G133" s="40"/>
      <c r="H133" s="46"/>
    </row>
    <row r="134" spans="1:8" s="2" customFormat="1" ht="16.8" customHeight="1">
      <c r="A134" s="40"/>
      <c r="B134" s="46"/>
      <c r="C134" s="309" t="s">
        <v>1047</v>
      </c>
      <c r="D134" s="309" t="s">
        <v>1539</v>
      </c>
      <c r="E134" s="19" t="s">
        <v>102</v>
      </c>
      <c r="F134" s="310">
        <v>40.2</v>
      </c>
      <c r="G134" s="40"/>
      <c r="H134" s="46"/>
    </row>
    <row r="135" spans="1:8" s="2" customFormat="1" ht="16.8" customHeight="1">
      <c r="A135" s="40"/>
      <c r="B135" s="46"/>
      <c r="C135" s="309" t="s">
        <v>1054</v>
      </c>
      <c r="D135" s="309" t="s">
        <v>1540</v>
      </c>
      <c r="E135" s="19" t="s">
        <v>102</v>
      </c>
      <c r="F135" s="310">
        <v>42.098</v>
      </c>
      <c r="G135" s="40"/>
      <c r="H135" s="46"/>
    </row>
    <row r="136" spans="1:8" s="2" customFormat="1" ht="16.8" customHeight="1">
      <c r="A136" s="40"/>
      <c r="B136" s="46"/>
      <c r="C136" s="309" t="s">
        <v>1060</v>
      </c>
      <c r="D136" s="309" t="s">
        <v>1541</v>
      </c>
      <c r="E136" s="19" t="s">
        <v>102</v>
      </c>
      <c r="F136" s="310">
        <v>40.2</v>
      </c>
      <c r="G136" s="40"/>
      <c r="H136" s="46"/>
    </row>
    <row r="137" spans="1:8" s="2" customFormat="1" ht="12">
      <c r="A137" s="40"/>
      <c r="B137" s="46"/>
      <c r="C137" s="309" t="s">
        <v>1075</v>
      </c>
      <c r="D137" s="309" t="s">
        <v>1542</v>
      </c>
      <c r="E137" s="19" t="s">
        <v>102</v>
      </c>
      <c r="F137" s="310">
        <v>40.2</v>
      </c>
      <c r="G137" s="40"/>
      <c r="H137" s="46"/>
    </row>
    <row r="138" spans="1:8" s="2" customFormat="1" ht="16.8" customHeight="1">
      <c r="A138" s="40"/>
      <c r="B138" s="46"/>
      <c r="C138" s="309" t="s">
        <v>1090</v>
      </c>
      <c r="D138" s="309" t="s">
        <v>1543</v>
      </c>
      <c r="E138" s="19" t="s">
        <v>102</v>
      </c>
      <c r="F138" s="310">
        <v>42.536</v>
      </c>
      <c r="G138" s="40"/>
      <c r="H138" s="46"/>
    </row>
    <row r="139" spans="1:8" s="2" customFormat="1" ht="16.8" customHeight="1">
      <c r="A139" s="40"/>
      <c r="B139" s="46"/>
      <c r="C139" s="305" t="s">
        <v>155</v>
      </c>
      <c r="D139" s="306" t="s">
        <v>156</v>
      </c>
      <c r="E139" s="307" t="s">
        <v>102</v>
      </c>
      <c r="F139" s="308">
        <v>5.28</v>
      </c>
      <c r="G139" s="40"/>
      <c r="H139" s="46"/>
    </row>
    <row r="140" spans="1:8" s="2" customFormat="1" ht="16.8" customHeight="1">
      <c r="A140" s="40"/>
      <c r="B140" s="46"/>
      <c r="C140" s="309" t="s">
        <v>19</v>
      </c>
      <c r="D140" s="309" t="s">
        <v>1320</v>
      </c>
      <c r="E140" s="19" t="s">
        <v>19</v>
      </c>
      <c r="F140" s="310">
        <v>0</v>
      </c>
      <c r="G140" s="40"/>
      <c r="H140" s="46"/>
    </row>
    <row r="141" spans="1:8" s="2" customFormat="1" ht="16.8" customHeight="1">
      <c r="A141" s="40"/>
      <c r="B141" s="46"/>
      <c r="C141" s="309" t="s">
        <v>19</v>
      </c>
      <c r="D141" s="309" t="s">
        <v>1321</v>
      </c>
      <c r="E141" s="19" t="s">
        <v>19</v>
      </c>
      <c r="F141" s="310">
        <v>5.28</v>
      </c>
      <c r="G141" s="40"/>
      <c r="H141" s="46"/>
    </row>
    <row r="142" spans="1:8" s="2" customFormat="1" ht="16.8" customHeight="1">
      <c r="A142" s="40"/>
      <c r="B142" s="46"/>
      <c r="C142" s="309" t="s">
        <v>155</v>
      </c>
      <c r="D142" s="309" t="s">
        <v>445</v>
      </c>
      <c r="E142" s="19" t="s">
        <v>19</v>
      </c>
      <c r="F142" s="310">
        <v>5.28</v>
      </c>
      <c r="G142" s="40"/>
      <c r="H142" s="46"/>
    </row>
    <row r="143" spans="1:8" s="2" customFormat="1" ht="16.8" customHeight="1">
      <c r="A143" s="40"/>
      <c r="B143" s="46"/>
      <c r="C143" s="311" t="s">
        <v>1538</v>
      </c>
      <c r="D143" s="40"/>
      <c r="E143" s="40"/>
      <c r="F143" s="40"/>
      <c r="G143" s="40"/>
      <c r="H143" s="46"/>
    </row>
    <row r="144" spans="1:8" s="2" customFormat="1" ht="16.8" customHeight="1">
      <c r="A144" s="40"/>
      <c r="B144" s="46"/>
      <c r="C144" s="309" t="s">
        <v>1314</v>
      </c>
      <c r="D144" s="309" t="s">
        <v>1544</v>
      </c>
      <c r="E144" s="19" t="s">
        <v>102</v>
      </c>
      <c r="F144" s="310">
        <v>8.92</v>
      </c>
      <c r="G144" s="40"/>
      <c r="H144" s="46"/>
    </row>
    <row r="145" spans="1:8" s="2" customFormat="1" ht="16.8" customHeight="1">
      <c r="A145" s="40"/>
      <c r="B145" s="46"/>
      <c r="C145" s="309" t="s">
        <v>1303</v>
      </c>
      <c r="D145" s="309" t="s">
        <v>1545</v>
      </c>
      <c r="E145" s="19" t="s">
        <v>102</v>
      </c>
      <c r="F145" s="310">
        <v>8.92</v>
      </c>
      <c r="G145" s="40"/>
      <c r="H145" s="46"/>
    </row>
    <row r="146" spans="1:8" s="2" customFormat="1" ht="16.8" customHeight="1">
      <c r="A146" s="40"/>
      <c r="B146" s="46"/>
      <c r="C146" s="309" t="s">
        <v>1309</v>
      </c>
      <c r="D146" s="309" t="s">
        <v>1546</v>
      </c>
      <c r="E146" s="19" t="s">
        <v>102</v>
      </c>
      <c r="F146" s="310">
        <v>8.92</v>
      </c>
      <c r="G146" s="40"/>
      <c r="H146" s="46"/>
    </row>
    <row r="147" spans="1:8" s="2" customFormat="1" ht="16.8" customHeight="1">
      <c r="A147" s="40"/>
      <c r="B147" s="46"/>
      <c r="C147" s="305" t="s">
        <v>153</v>
      </c>
      <c r="D147" s="306" t="s">
        <v>19</v>
      </c>
      <c r="E147" s="307" t="s">
        <v>19</v>
      </c>
      <c r="F147" s="308">
        <v>3.64</v>
      </c>
      <c r="G147" s="40"/>
      <c r="H147" s="46"/>
    </row>
    <row r="148" spans="1:8" s="2" customFormat="1" ht="16.8" customHeight="1">
      <c r="A148" s="40"/>
      <c r="B148" s="46"/>
      <c r="C148" s="309" t="s">
        <v>19</v>
      </c>
      <c r="D148" s="309" t="s">
        <v>1318</v>
      </c>
      <c r="E148" s="19" t="s">
        <v>19</v>
      </c>
      <c r="F148" s="310">
        <v>0</v>
      </c>
      <c r="G148" s="40"/>
      <c r="H148" s="46"/>
    </row>
    <row r="149" spans="1:8" s="2" customFormat="1" ht="16.8" customHeight="1">
      <c r="A149" s="40"/>
      <c r="B149" s="46"/>
      <c r="C149" s="309" t="s">
        <v>19</v>
      </c>
      <c r="D149" s="309" t="s">
        <v>1319</v>
      </c>
      <c r="E149" s="19" t="s">
        <v>19</v>
      </c>
      <c r="F149" s="310">
        <v>3.64</v>
      </c>
      <c r="G149" s="40"/>
      <c r="H149" s="46"/>
    </row>
    <row r="150" spans="1:8" s="2" customFormat="1" ht="16.8" customHeight="1">
      <c r="A150" s="40"/>
      <c r="B150" s="46"/>
      <c r="C150" s="309" t="s">
        <v>153</v>
      </c>
      <c r="D150" s="309" t="s">
        <v>445</v>
      </c>
      <c r="E150" s="19" t="s">
        <v>19</v>
      </c>
      <c r="F150" s="310">
        <v>3.64</v>
      </c>
      <c r="G150" s="40"/>
      <c r="H150" s="46"/>
    </row>
    <row r="151" spans="1:8" s="2" customFormat="1" ht="16.8" customHeight="1">
      <c r="A151" s="40"/>
      <c r="B151" s="46"/>
      <c r="C151" s="311" t="s">
        <v>1538</v>
      </c>
      <c r="D151" s="40"/>
      <c r="E151" s="40"/>
      <c r="F151" s="40"/>
      <c r="G151" s="40"/>
      <c r="H151" s="46"/>
    </row>
    <row r="152" spans="1:8" s="2" customFormat="1" ht="16.8" customHeight="1">
      <c r="A152" s="40"/>
      <c r="B152" s="46"/>
      <c r="C152" s="309" t="s">
        <v>1314</v>
      </c>
      <c r="D152" s="309" t="s">
        <v>1544</v>
      </c>
      <c r="E152" s="19" t="s">
        <v>102</v>
      </c>
      <c r="F152" s="310">
        <v>8.92</v>
      </c>
      <c r="G152" s="40"/>
      <c r="H152" s="46"/>
    </row>
    <row r="153" spans="1:8" s="2" customFormat="1" ht="16.8" customHeight="1">
      <c r="A153" s="40"/>
      <c r="B153" s="46"/>
      <c r="C153" s="309" t="s">
        <v>1303</v>
      </c>
      <c r="D153" s="309" t="s">
        <v>1545</v>
      </c>
      <c r="E153" s="19" t="s">
        <v>102</v>
      </c>
      <c r="F153" s="310">
        <v>8.92</v>
      </c>
      <c r="G153" s="40"/>
      <c r="H153" s="46"/>
    </row>
    <row r="154" spans="1:8" s="2" customFormat="1" ht="16.8" customHeight="1">
      <c r="A154" s="40"/>
      <c r="B154" s="46"/>
      <c r="C154" s="309" t="s">
        <v>1309</v>
      </c>
      <c r="D154" s="309" t="s">
        <v>1546</v>
      </c>
      <c r="E154" s="19" t="s">
        <v>102</v>
      </c>
      <c r="F154" s="310">
        <v>8.92</v>
      </c>
      <c r="G154" s="40"/>
      <c r="H154" s="46"/>
    </row>
    <row r="155" spans="1:8" s="2" customFormat="1" ht="16.8" customHeight="1">
      <c r="A155" s="40"/>
      <c r="B155" s="46"/>
      <c r="C155" s="305" t="s">
        <v>95</v>
      </c>
      <c r="D155" s="306" t="s">
        <v>96</v>
      </c>
      <c r="E155" s="307" t="s">
        <v>97</v>
      </c>
      <c r="F155" s="308">
        <v>20</v>
      </c>
      <c r="G155" s="40"/>
      <c r="H155" s="46"/>
    </row>
    <row r="156" spans="1:8" s="2" customFormat="1" ht="16.8" customHeight="1">
      <c r="A156" s="40"/>
      <c r="B156" s="46"/>
      <c r="C156" s="309" t="s">
        <v>19</v>
      </c>
      <c r="D156" s="309" t="s">
        <v>461</v>
      </c>
      <c r="E156" s="19" t="s">
        <v>19</v>
      </c>
      <c r="F156" s="310">
        <v>0</v>
      </c>
      <c r="G156" s="40"/>
      <c r="H156" s="46"/>
    </row>
    <row r="157" spans="1:8" s="2" customFormat="1" ht="16.8" customHeight="1">
      <c r="A157" s="40"/>
      <c r="B157" s="46"/>
      <c r="C157" s="309" t="s">
        <v>19</v>
      </c>
      <c r="D157" s="309" t="s">
        <v>98</v>
      </c>
      <c r="E157" s="19" t="s">
        <v>19</v>
      </c>
      <c r="F157" s="310">
        <v>20</v>
      </c>
      <c r="G157" s="40"/>
      <c r="H157" s="46"/>
    </row>
    <row r="158" spans="1:8" s="2" customFormat="1" ht="16.8" customHeight="1">
      <c r="A158" s="40"/>
      <c r="B158" s="46"/>
      <c r="C158" s="309" t="s">
        <v>95</v>
      </c>
      <c r="D158" s="309" t="s">
        <v>226</v>
      </c>
      <c r="E158" s="19" t="s">
        <v>19</v>
      </c>
      <c r="F158" s="310">
        <v>20</v>
      </c>
      <c r="G158" s="40"/>
      <c r="H158" s="46"/>
    </row>
    <row r="159" spans="1:8" s="2" customFormat="1" ht="16.8" customHeight="1">
      <c r="A159" s="40"/>
      <c r="B159" s="46"/>
      <c r="C159" s="311" t="s">
        <v>1538</v>
      </c>
      <c r="D159" s="40"/>
      <c r="E159" s="40"/>
      <c r="F159" s="40"/>
      <c r="G159" s="40"/>
      <c r="H159" s="46"/>
    </row>
    <row r="160" spans="1:8" s="2" customFormat="1" ht="16.8" customHeight="1">
      <c r="A160" s="40"/>
      <c r="B160" s="46"/>
      <c r="C160" s="309" t="s">
        <v>457</v>
      </c>
      <c r="D160" s="309" t="s">
        <v>1547</v>
      </c>
      <c r="E160" s="19" t="s">
        <v>97</v>
      </c>
      <c r="F160" s="310">
        <v>20</v>
      </c>
      <c r="G160" s="40"/>
      <c r="H160" s="46"/>
    </row>
    <row r="161" spans="1:8" s="2" customFormat="1" ht="16.8" customHeight="1">
      <c r="A161" s="40"/>
      <c r="B161" s="46"/>
      <c r="C161" s="309" t="s">
        <v>270</v>
      </c>
      <c r="D161" s="309" t="s">
        <v>1548</v>
      </c>
      <c r="E161" s="19" t="s">
        <v>102</v>
      </c>
      <c r="F161" s="310">
        <v>3</v>
      </c>
      <c r="G161" s="40"/>
      <c r="H161" s="46"/>
    </row>
    <row r="162" spans="1:8" s="2" customFormat="1" ht="16.8" customHeight="1">
      <c r="A162" s="40"/>
      <c r="B162" s="46"/>
      <c r="C162" s="305" t="s">
        <v>455</v>
      </c>
      <c r="D162" s="306" t="s">
        <v>19</v>
      </c>
      <c r="E162" s="307" t="s">
        <v>19</v>
      </c>
      <c r="F162" s="308">
        <v>135</v>
      </c>
      <c r="G162" s="40"/>
      <c r="H162" s="46"/>
    </row>
    <row r="163" spans="1:8" s="2" customFormat="1" ht="16.8" customHeight="1">
      <c r="A163" s="40"/>
      <c r="B163" s="46"/>
      <c r="C163" s="309" t="s">
        <v>19</v>
      </c>
      <c r="D163" s="309" t="s">
        <v>453</v>
      </c>
      <c r="E163" s="19" t="s">
        <v>19</v>
      </c>
      <c r="F163" s="310">
        <v>80</v>
      </c>
      <c r="G163" s="40"/>
      <c r="H163" s="46"/>
    </row>
    <row r="164" spans="1:8" s="2" customFormat="1" ht="16.8" customHeight="1">
      <c r="A164" s="40"/>
      <c r="B164" s="46"/>
      <c r="C164" s="309" t="s">
        <v>19</v>
      </c>
      <c r="D164" s="309" t="s">
        <v>454</v>
      </c>
      <c r="E164" s="19" t="s">
        <v>19</v>
      </c>
      <c r="F164" s="310">
        <v>55</v>
      </c>
      <c r="G164" s="40"/>
      <c r="H164" s="46"/>
    </row>
    <row r="165" spans="1:8" s="2" customFormat="1" ht="16.8" customHeight="1">
      <c r="A165" s="40"/>
      <c r="B165" s="46"/>
      <c r="C165" s="309" t="s">
        <v>455</v>
      </c>
      <c r="D165" s="309" t="s">
        <v>226</v>
      </c>
      <c r="E165" s="19" t="s">
        <v>19</v>
      </c>
      <c r="F165" s="310">
        <v>135</v>
      </c>
      <c r="G165" s="40"/>
      <c r="H165" s="46"/>
    </row>
    <row r="166" spans="1:8" s="2" customFormat="1" ht="16.8" customHeight="1">
      <c r="A166" s="40"/>
      <c r="B166" s="46"/>
      <c r="C166" s="305" t="s">
        <v>467</v>
      </c>
      <c r="D166" s="306" t="s">
        <v>19</v>
      </c>
      <c r="E166" s="307" t="s">
        <v>19</v>
      </c>
      <c r="F166" s="308">
        <v>30</v>
      </c>
      <c r="G166" s="40"/>
      <c r="H166" s="46"/>
    </row>
    <row r="167" spans="1:8" s="2" customFormat="1" ht="16.8" customHeight="1">
      <c r="A167" s="40"/>
      <c r="B167" s="46"/>
      <c r="C167" s="309" t="s">
        <v>19</v>
      </c>
      <c r="D167" s="309" t="s">
        <v>386</v>
      </c>
      <c r="E167" s="19" t="s">
        <v>19</v>
      </c>
      <c r="F167" s="310">
        <v>30</v>
      </c>
      <c r="G167" s="40"/>
      <c r="H167" s="46"/>
    </row>
    <row r="168" spans="1:8" s="2" customFormat="1" ht="16.8" customHeight="1">
      <c r="A168" s="40"/>
      <c r="B168" s="46"/>
      <c r="C168" s="309" t="s">
        <v>467</v>
      </c>
      <c r="D168" s="309" t="s">
        <v>226</v>
      </c>
      <c r="E168" s="19" t="s">
        <v>19</v>
      </c>
      <c r="F168" s="310">
        <v>30</v>
      </c>
      <c r="G168" s="40"/>
      <c r="H168" s="46"/>
    </row>
    <row r="169" spans="1:8" s="2" customFormat="1" ht="16.8" customHeight="1">
      <c r="A169" s="40"/>
      <c r="B169" s="46"/>
      <c r="C169" s="305" t="s">
        <v>126</v>
      </c>
      <c r="D169" s="306" t="s">
        <v>19</v>
      </c>
      <c r="E169" s="307" t="s">
        <v>102</v>
      </c>
      <c r="F169" s="308">
        <v>4.38</v>
      </c>
      <c r="G169" s="40"/>
      <c r="H169" s="46"/>
    </row>
    <row r="170" spans="1:8" s="2" customFormat="1" ht="16.8" customHeight="1">
      <c r="A170" s="40"/>
      <c r="B170" s="46"/>
      <c r="C170" s="309" t="s">
        <v>19</v>
      </c>
      <c r="D170" s="309" t="s">
        <v>593</v>
      </c>
      <c r="E170" s="19" t="s">
        <v>19</v>
      </c>
      <c r="F170" s="310">
        <v>4.38</v>
      </c>
      <c r="G170" s="40"/>
      <c r="H170" s="46"/>
    </row>
    <row r="171" spans="1:8" s="2" customFormat="1" ht="16.8" customHeight="1">
      <c r="A171" s="40"/>
      <c r="B171" s="46"/>
      <c r="C171" s="309" t="s">
        <v>126</v>
      </c>
      <c r="D171" s="309" t="s">
        <v>445</v>
      </c>
      <c r="E171" s="19" t="s">
        <v>19</v>
      </c>
      <c r="F171" s="310">
        <v>4.38</v>
      </c>
      <c r="G171" s="40"/>
      <c r="H171" s="46"/>
    </row>
    <row r="172" spans="1:8" s="2" customFormat="1" ht="16.8" customHeight="1">
      <c r="A172" s="40"/>
      <c r="B172" s="46"/>
      <c r="C172" s="311" t="s">
        <v>1538</v>
      </c>
      <c r="D172" s="40"/>
      <c r="E172" s="40"/>
      <c r="F172" s="40"/>
      <c r="G172" s="40"/>
      <c r="H172" s="46"/>
    </row>
    <row r="173" spans="1:8" s="2" customFormat="1" ht="16.8" customHeight="1">
      <c r="A173" s="40"/>
      <c r="B173" s="46"/>
      <c r="C173" s="309" t="s">
        <v>589</v>
      </c>
      <c r="D173" s="309" t="s">
        <v>1549</v>
      </c>
      <c r="E173" s="19" t="s">
        <v>102</v>
      </c>
      <c r="F173" s="310">
        <v>4.38</v>
      </c>
      <c r="G173" s="40"/>
      <c r="H173" s="46"/>
    </row>
    <row r="174" spans="1:8" s="2" customFormat="1" ht="16.8" customHeight="1">
      <c r="A174" s="40"/>
      <c r="B174" s="46"/>
      <c r="C174" s="309" t="s">
        <v>607</v>
      </c>
      <c r="D174" s="309" t="s">
        <v>1550</v>
      </c>
      <c r="E174" s="19" t="s">
        <v>102</v>
      </c>
      <c r="F174" s="310">
        <v>8.76</v>
      </c>
      <c r="G174" s="40"/>
      <c r="H174" s="46"/>
    </row>
    <row r="175" spans="1:8" s="2" customFormat="1" ht="16.8" customHeight="1">
      <c r="A175" s="40"/>
      <c r="B175" s="46"/>
      <c r="C175" s="305" t="s">
        <v>124</v>
      </c>
      <c r="D175" s="306" t="s">
        <v>19</v>
      </c>
      <c r="E175" s="307" t="s">
        <v>102</v>
      </c>
      <c r="F175" s="308">
        <v>40.2</v>
      </c>
      <c r="G175" s="40"/>
      <c r="H175" s="46"/>
    </row>
    <row r="176" spans="1:8" s="2" customFormat="1" ht="16.8" customHeight="1">
      <c r="A176" s="40"/>
      <c r="B176" s="46"/>
      <c r="C176" s="309" t="s">
        <v>19</v>
      </c>
      <c r="D176" s="309" t="s">
        <v>582</v>
      </c>
      <c r="E176" s="19" t="s">
        <v>19</v>
      </c>
      <c r="F176" s="310">
        <v>40.2</v>
      </c>
      <c r="G176" s="40"/>
      <c r="H176" s="46"/>
    </row>
    <row r="177" spans="1:8" s="2" customFormat="1" ht="16.8" customHeight="1">
      <c r="A177" s="40"/>
      <c r="B177" s="46"/>
      <c r="C177" s="309" t="s">
        <v>124</v>
      </c>
      <c r="D177" s="309" t="s">
        <v>445</v>
      </c>
      <c r="E177" s="19" t="s">
        <v>19</v>
      </c>
      <c r="F177" s="310">
        <v>40.2</v>
      </c>
      <c r="G177" s="40"/>
      <c r="H177" s="46"/>
    </row>
    <row r="178" spans="1:8" s="2" customFormat="1" ht="16.8" customHeight="1">
      <c r="A178" s="40"/>
      <c r="B178" s="46"/>
      <c r="C178" s="311" t="s">
        <v>1538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09" t="s">
        <v>578</v>
      </c>
      <c r="D179" s="309" t="s">
        <v>1551</v>
      </c>
      <c r="E179" s="19" t="s">
        <v>102</v>
      </c>
      <c r="F179" s="310">
        <v>40.2</v>
      </c>
      <c r="G179" s="40"/>
      <c r="H179" s="46"/>
    </row>
    <row r="180" spans="1:8" s="2" customFormat="1" ht="16.8" customHeight="1">
      <c r="A180" s="40"/>
      <c r="B180" s="46"/>
      <c r="C180" s="309" t="s">
        <v>597</v>
      </c>
      <c r="D180" s="309" t="s">
        <v>1552</v>
      </c>
      <c r="E180" s="19" t="s">
        <v>102</v>
      </c>
      <c r="F180" s="310">
        <v>80.4</v>
      </c>
      <c r="G180" s="40"/>
      <c r="H180" s="46"/>
    </row>
    <row r="181" spans="1:8" s="2" customFormat="1" ht="16.8" customHeight="1">
      <c r="A181" s="40"/>
      <c r="B181" s="46"/>
      <c r="C181" s="305" t="s">
        <v>134</v>
      </c>
      <c r="D181" s="306" t="s">
        <v>135</v>
      </c>
      <c r="E181" s="307" t="s">
        <v>97</v>
      </c>
      <c r="F181" s="308">
        <v>9.4</v>
      </c>
      <c r="G181" s="40"/>
      <c r="H181" s="46"/>
    </row>
    <row r="182" spans="1:8" s="2" customFormat="1" ht="16.8" customHeight="1">
      <c r="A182" s="40"/>
      <c r="B182" s="46"/>
      <c r="C182" s="309" t="s">
        <v>19</v>
      </c>
      <c r="D182" s="309" t="s">
        <v>879</v>
      </c>
      <c r="E182" s="19" t="s">
        <v>19</v>
      </c>
      <c r="F182" s="310">
        <v>9.4</v>
      </c>
      <c r="G182" s="40"/>
      <c r="H182" s="46"/>
    </row>
    <row r="183" spans="1:8" s="2" customFormat="1" ht="16.8" customHeight="1">
      <c r="A183" s="40"/>
      <c r="B183" s="46"/>
      <c r="C183" s="309" t="s">
        <v>134</v>
      </c>
      <c r="D183" s="309" t="s">
        <v>226</v>
      </c>
      <c r="E183" s="19" t="s">
        <v>19</v>
      </c>
      <c r="F183" s="310">
        <v>9.4</v>
      </c>
      <c r="G183" s="40"/>
      <c r="H183" s="46"/>
    </row>
    <row r="184" spans="1:8" s="2" customFormat="1" ht="16.8" customHeight="1">
      <c r="A184" s="40"/>
      <c r="B184" s="46"/>
      <c r="C184" s="311" t="s">
        <v>1538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09" t="s">
        <v>876</v>
      </c>
      <c r="D185" s="309" t="s">
        <v>877</v>
      </c>
      <c r="E185" s="19" t="s">
        <v>97</v>
      </c>
      <c r="F185" s="310">
        <v>9.4</v>
      </c>
      <c r="G185" s="40"/>
      <c r="H185" s="46"/>
    </row>
    <row r="186" spans="1:8" s="2" customFormat="1" ht="16.8" customHeight="1">
      <c r="A186" s="40"/>
      <c r="B186" s="46"/>
      <c r="C186" s="309" t="s">
        <v>1140</v>
      </c>
      <c r="D186" s="309" t="s">
        <v>1553</v>
      </c>
      <c r="E186" s="19" t="s">
        <v>97</v>
      </c>
      <c r="F186" s="310">
        <v>9.4</v>
      </c>
      <c r="G186" s="40"/>
      <c r="H186" s="46"/>
    </row>
    <row r="187" spans="1:8" s="2" customFormat="1" ht="16.8" customHeight="1">
      <c r="A187" s="40"/>
      <c r="B187" s="46"/>
      <c r="C187" s="309" t="s">
        <v>1183</v>
      </c>
      <c r="D187" s="309" t="s">
        <v>1554</v>
      </c>
      <c r="E187" s="19" t="s">
        <v>97</v>
      </c>
      <c r="F187" s="310">
        <v>9.4</v>
      </c>
      <c r="G187" s="40"/>
      <c r="H187" s="46"/>
    </row>
    <row r="188" spans="1:8" s="2" customFormat="1" ht="16.8" customHeight="1">
      <c r="A188" s="40"/>
      <c r="B188" s="46"/>
      <c r="C188" s="309" t="s">
        <v>1210</v>
      </c>
      <c r="D188" s="309" t="s">
        <v>1555</v>
      </c>
      <c r="E188" s="19" t="s">
        <v>97</v>
      </c>
      <c r="F188" s="310">
        <v>9.4</v>
      </c>
      <c r="G188" s="40"/>
      <c r="H188" s="46"/>
    </row>
    <row r="189" spans="1:8" s="2" customFormat="1" ht="16.8" customHeight="1">
      <c r="A189" s="40"/>
      <c r="B189" s="46"/>
      <c r="C189" s="305" t="s">
        <v>145</v>
      </c>
      <c r="D189" s="306" t="s">
        <v>146</v>
      </c>
      <c r="E189" s="307" t="s">
        <v>102</v>
      </c>
      <c r="F189" s="308">
        <v>2.828</v>
      </c>
      <c r="G189" s="40"/>
      <c r="H189" s="46"/>
    </row>
    <row r="190" spans="1:8" s="2" customFormat="1" ht="16.8" customHeight="1">
      <c r="A190" s="40"/>
      <c r="B190" s="46"/>
      <c r="C190" s="309" t="s">
        <v>19</v>
      </c>
      <c r="D190" s="309" t="s">
        <v>1246</v>
      </c>
      <c r="E190" s="19" t="s">
        <v>19</v>
      </c>
      <c r="F190" s="310">
        <v>2.828</v>
      </c>
      <c r="G190" s="40"/>
      <c r="H190" s="46"/>
    </row>
    <row r="191" spans="1:8" s="2" customFormat="1" ht="16.8" customHeight="1">
      <c r="A191" s="40"/>
      <c r="B191" s="46"/>
      <c r="C191" s="309" t="s">
        <v>145</v>
      </c>
      <c r="D191" s="309" t="s">
        <v>226</v>
      </c>
      <c r="E191" s="19" t="s">
        <v>19</v>
      </c>
      <c r="F191" s="310">
        <v>2.828</v>
      </c>
      <c r="G191" s="40"/>
      <c r="H191" s="46"/>
    </row>
    <row r="192" spans="1:8" s="2" customFormat="1" ht="16.8" customHeight="1">
      <c r="A192" s="40"/>
      <c r="B192" s="46"/>
      <c r="C192" s="311" t="s">
        <v>1538</v>
      </c>
      <c r="D192" s="40"/>
      <c r="E192" s="40"/>
      <c r="F192" s="40"/>
      <c r="G192" s="40"/>
      <c r="H192" s="46"/>
    </row>
    <row r="193" spans="1:8" s="2" customFormat="1" ht="12">
      <c r="A193" s="40"/>
      <c r="B193" s="46"/>
      <c r="C193" s="309" t="s">
        <v>1242</v>
      </c>
      <c r="D193" s="309" t="s">
        <v>1556</v>
      </c>
      <c r="E193" s="19" t="s">
        <v>102</v>
      </c>
      <c r="F193" s="310">
        <v>2.828</v>
      </c>
      <c r="G193" s="40"/>
      <c r="H193" s="46"/>
    </row>
    <row r="194" spans="1:8" s="2" customFormat="1" ht="16.8" customHeight="1">
      <c r="A194" s="40"/>
      <c r="B194" s="46"/>
      <c r="C194" s="309" t="s">
        <v>1232</v>
      </c>
      <c r="D194" s="309" t="s">
        <v>1557</v>
      </c>
      <c r="E194" s="19" t="s">
        <v>102</v>
      </c>
      <c r="F194" s="310">
        <v>2.828</v>
      </c>
      <c r="G194" s="40"/>
      <c r="H194" s="46"/>
    </row>
    <row r="195" spans="1:8" s="2" customFormat="1" ht="16.8" customHeight="1">
      <c r="A195" s="40"/>
      <c r="B195" s="46"/>
      <c r="C195" s="309" t="s">
        <v>1237</v>
      </c>
      <c r="D195" s="309" t="s">
        <v>1558</v>
      </c>
      <c r="E195" s="19" t="s">
        <v>102</v>
      </c>
      <c r="F195" s="310">
        <v>2.828</v>
      </c>
      <c r="G195" s="40"/>
      <c r="H195" s="46"/>
    </row>
    <row r="196" spans="1:8" s="2" customFormat="1" ht="12">
      <c r="A196" s="40"/>
      <c r="B196" s="46"/>
      <c r="C196" s="309" t="s">
        <v>1253</v>
      </c>
      <c r="D196" s="309" t="s">
        <v>1559</v>
      </c>
      <c r="E196" s="19" t="s">
        <v>102</v>
      </c>
      <c r="F196" s="310">
        <v>2.828</v>
      </c>
      <c r="G196" s="40"/>
      <c r="H196" s="46"/>
    </row>
    <row r="197" spans="1:8" s="2" customFormat="1" ht="16.8" customHeight="1">
      <c r="A197" s="40"/>
      <c r="B197" s="46"/>
      <c r="C197" s="309" t="s">
        <v>1281</v>
      </c>
      <c r="D197" s="309" t="s">
        <v>1560</v>
      </c>
      <c r="E197" s="19" t="s">
        <v>102</v>
      </c>
      <c r="F197" s="310">
        <v>2.828</v>
      </c>
      <c r="G197" s="40"/>
      <c r="H197" s="46"/>
    </row>
    <row r="198" spans="1:8" s="2" customFormat="1" ht="16.8" customHeight="1">
      <c r="A198" s="40"/>
      <c r="B198" s="46"/>
      <c r="C198" s="305" t="s">
        <v>118</v>
      </c>
      <c r="D198" s="306" t="s">
        <v>119</v>
      </c>
      <c r="E198" s="307" t="s">
        <v>120</v>
      </c>
      <c r="F198" s="308">
        <v>29.2</v>
      </c>
      <c r="G198" s="40"/>
      <c r="H198" s="46"/>
    </row>
    <row r="199" spans="1:8" s="2" customFormat="1" ht="16.8" customHeight="1">
      <c r="A199" s="40"/>
      <c r="B199" s="46"/>
      <c r="C199" s="309" t="s">
        <v>19</v>
      </c>
      <c r="D199" s="309" t="s">
        <v>1516</v>
      </c>
      <c r="E199" s="19" t="s">
        <v>19</v>
      </c>
      <c r="F199" s="310">
        <v>0</v>
      </c>
      <c r="G199" s="40"/>
      <c r="H199" s="46"/>
    </row>
    <row r="200" spans="1:8" s="2" customFormat="1" ht="16.8" customHeight="1">
      <c r="A200" s="40"/>
      <c r="B200" s="46"/>
      <c r="C200" s="309" t="s">
        <v>19</v>
      </c>
      <c r="D200" s="309" t="s">
        <v>1517</v>
      </c>
      <c r="E200" s="19" t="s">
        <v>19</v>
      </c>
      <c r="F200" s="310">
        <v>29.2</v>
      </c>
      <c r="G200" s="40"/>
      <c r="H200" s="46"/>
    </row>
    <row r="201" spans="1:8" s="2" customFormat="1" ht="16.8" customHeight="1">
      <c r="A201" s="40"/>
      <c r="B201" s="46"/>
      <c r="C201" s="311" t="s">
        <v>1538</v>
      </c>
      <c r="D201" s="40"/>
      <c r="E201" s="40"/>
      <c r="F201" s="40"/>
      <c r="G201" s="40"/>
      <c r="H201" s="46"/>
    </row>
    <row r="202" spans="1:8" s="2" customFormat="1" ht="12">
      <c r="A202" s="40"/>
      <c r="B202" s="46"/>
      <c r="C202" s="309" t="s">
        <v>357</v>
      </c>
      <c r="D202" s="309" t="s">
        <v>1561</v>
      </c>
      <c r="E202" s="19" t="s">
        <v>97</v>
      </c>
      <c r="F202" s="310">
        <v>29.2</v>
      </c>
      <c r="G202" s="40"/>
      <c r="H202" s="46"/>
    </row>
    <row r="203" spans="1:8" s="2" customFormat="1" ht="16.8" customHeight="1">
      <c r="A203" s="40"/>
      <c r="B203" s="46"/>
      <c r="C203" s="309" t="s">
        <v>589</v>
      </c>
      <c r="D203" s="309" t="s">
        <v>1549</v>
      </c>
      <c r="E203" s="19" t="s">
        <v>102</v>
      </c>
      <c r="F203" s="310">
        <v>4.38</v>
      </c>
      <c r="G203" s="40"/>
      <c r="H203" s="46"/>
    </row>
    <row r="204" spans="1:8" s="2" customFormat="1" ht="16.8" customHeight="1">
      <c r="A204" s="40"/>
      <c r="B204" s="46"/>
      <c r="C204" s="309" t="s">
        <v>1054</v>
      </c>
      <c r="D204" s="309" t="s">
        <v>1540</v>
      </c>
      <c r="E204" s="19" t="s">
        <v>102</v>
      </c>
      <c r="F204" s="310">
        <v>42.098</v>
      </c>
      <c r="G204" s="40"/>
      <c r="H204" s="46"/>
    </row>
    <row r="205" spans="1:8" s="2" customFormat="1" ht="16.8" customHeight="1">
      <c r="A205" s="40"/>
      <c r="B205" s="46"/>
      <c r="C205" s="309" t="s">
        <v>1065</v>
      </c>
      <c r="D205" s="309" t="s">
        <v>1562</v>
      </c>
      <c r="E205" s="19" t="s">
        <v>97</v>
      </c>
      <c r="F205" s="310">
        <v>29.2</v>
      </c>
      <c r="G205" s="40"/>
      <c r="H205" s="46"/>
    </row>
    <row r="206" spans="1:8" s="2" customFormat="1" ht="16.8" customHeight="1">
      <c r="A206" s="40"/>
      <c r="B206" s="46"/>
      <c r="C206" s="309" t="s">
        <v>1085</v>
      </c>
      <c r="D206" s="309" t="s">
        <v>1563</v>
      </c>
      <c r="E206" s="19" t="s">
        <v>97</v>
      </c>
      <c r="F206" s="310">
        <v>29.2</v>
      </c>
      <c r="G206" s="40"/>
      <c r="H206" s="46"/>
    </row>
    <row r="207" spans="1:8" s="2" customFormat="1" ht="16.8" customHeight="1">
      <c r="A207" s="40"/>
      <c r="B207" s="46"/>
      <c r="C207" s="309" t="s">
        <v>1090</v>
      </c>
      <c r="D207" s="309" t="s">
        <v>1543</v>
      </c>
      <c r="E207" s="19" t="s">
        <v>102</v>
      </c>
      <c r="F207" s="310">
        <v>42.536</v>
      </c>
      <c r="G207" s="40"/>
      <c r="H207" s="46"/>
    </row>
    <row r="208" spans="1:8" s="2" customFormat="1" ht="16.8" customHeight="1">
      <c r="A208" s="40"/>
      <c r="B208" s="46"/>
      <c r="C208" s="309" t="s">
        <v>1191</v>
      </c>
      <c r="D208" s="309" t="s">
        <v>1564</v>
      </c>
      <c r="E208" s="19" t="s">
        <v>97</v>
      </c>
      <c r="F208" s="310">
        <v>29.2</v>
      </c>
      <c r="G208" s="40"/>
      <c r="H208" s="46"/>
    </row>
    <row r="209" spans="1:8" s="2" customFormat="1" ht="16.8" customHeight="1">
      <c r="A209" s="40"/>
      <c r="B209" s="46"/>
      <c r="C209" s="305" t="s">
        <v>158</v>
      </c>
      <c r="D209" s="306" t="s">
        <v>159</v>
      </c>
      <c r="E209" s="307" t="s">
        <v>102</v>
      </c>
      <c r="F209" s="308">
        <v>3.984</v>
      </c>
      <c r="G209" s="40"/>
      <c r="H209" s="46"/>
    </row>
    <row r="210" spans="1:8" s="2" customFormat="1" ht="16.8" customHeight="1">
      <c r="A210" s="40"/>
      <c r="B210" s="46"/>
      <c r="C210" s="309" t="s">
        <v>19</v>
      </c>
      <c r="D210" s="309" t="s">
        <v>1355</v>
      </c>
      <c r="E210" s="19" t="s">
        <v>19</v>
      </c>
      <c r="F210" s="310">
        <v>0</v>
      </c>
      <c r="G210" s="40"/>
      <c r="H210" s="46"/>
    </row>
    <row r="211" spans="1:8" s="2" customFormat="1" ht="16.8" customHeight="1">
      <c r="A211" s="40"/>
      <c r="B211" s="46"/>
      <c r="C211" s="309" t="s">
        <v>19</v>
      </c>
      <c r="D211" s="309" t="s">
        <v>1356</v>
      </c>
      <c r="E211" s="19" t="s">
        <v>19</v>
      </c>
      <c r="F211" s="310">
        <v>3.54</v>
      </c>
      <c r="G211" s="40"/>
      <c r="H211" s="46"/>
    </row>
    <row r="212" spans="1:8" s="2" customFormat="1" ht="16.8" customHeight="1">
      <c r="A212" s="40"/>
      <c r="B212" s="46"/>
      <c r="C212" s="309" t="s">
        <v>19</v>
      </c>
      <c r="D212" s="309" t="s">
        <v>1357</v>
      </c>
      <c r="E212" s="19" t="s">
        <v>19</v>
      </c>
      <c r="F212" s="310">
        <v>0</v>
      </c>
      <c r="G212" s="40"/>
      <c r="H212" s="46"/>
    </row>
    <row r="213" spans="1:8" s="2" customFormat="1" ht="16.8" customHeight="1">
      <c r="A213" s="40"/>
      <c r="B213" s="46"/>
      <c r="C213" s="309" t="s">
        <v>19</v>
      </c>
      <c r="D213" s="309" t="s">
        <v>1358</v>
      </c>
      <c r="E213" s="19" t="s">
        <v>19</v>
      </c>
      <c r="F213" s="310">
        <v>0.444</v>
      </c>
      <c r="G213" s="40"/>
      <c r="H213" s="46"/>
    </row>
    <row r="214" spans="1:8" s="2" customFormat="1" ht="16.8" customHeight="1">
      <c r="A214" s="40"/>
      <c r="B214" s="46"/>
      <c r="C214" s="309" t="s">
        <v>158</v>
      </c>
      <c r="D214" s="309" t="s">
        <v>445</v>
      </c>
      <c r="E214" s="19" t="s">
        <v>19</v>
      </c>
      <c r="F214" s="310">
        <v>3.984</v>
      </c>
      <c r="G214" s="40"/>
      <c r="H214" s="46"/>
    </row>
    <row r="215" spans="1:8" s="2" customFormat="1" ht="16.8" customHeight="1">
      <c r="A215" s="40"/>
      <c r="B215" s="46"/>
      <c r="C215" s="311" t="s">
        <v>1538</v>
      </c>
      <c r="D215" s="40"/>
      <c r="E215" s="40"/>
      <c r="F215" s="40"/>
      <c r="G215" s="40"/>
      <c r="H215" s="46"/>
    </row>
    <row r="216" spans="1:8" s="2" customFormat="1" ht="16.8" customHeight="1">
      <c r="A216" s="40"/>
      <c r="B216" s="46"/>
      <c r="C216" s="309" t="s">
        <v>1351</v>
      </c>
      <c r="D216" s="309" t="s">
        <v>1565</v>
      </c>
      <c r="E216" s="19" t="s">
        <v>102</v>
      </c>
      <c r="F216" s="310">
        <v>3.984</v>
      </c>
      <c r="G216" s="40"/>
      <c r="H216" s="46"/>
    </row>
    <row r="217" spans="1:8" s="2" customFormat="1" ht="16.8" customHeight="1">
      <c r="A217" s="40"/>
      <c r="B217" s="46"/>
      <c r="C217" s="309" t="s">
        <v>1335</v>
      </c>
      <c r="D217" s="309" t="s">
        <v>1566</v>
      </c>
      <c r="E217" s="19" t="s">
        <v>102</v>
      </c>
      <c r="F217" s="310">
        <v>3.984</v>
      </c>
      <c r="G217" s="40"/>
      <c r="H217" s="46"/>
    </row>
    <row r="218" spans="1:8" s="2" customFormat="1" ht="16.8" customHeight="1">
      <c r="A218" s="40"/>
      <c r="B218" s="46"/>
      <c r="C218" s="309" t="s">
        <v>1341</v>
      </c>
      <c r="D218" s="309" t="s">
        <v>1567</v>
      </c>
      <c r="E218" s="19" t="s">
        <v>102</v>
      </c>
      <c r="F218" s="310">
        <v>3.984</v>
      </c>
      <c r="G218" s="40"/>
      <c r="H218" s="46"/>
    </row>
    <row r="219" spans="1:8" s="2" customFormat="1" ht="16.8" customHeight="1">
      <c r="A219" s="40"/>
      <c r="B219" s="46"/>
      <c r="C219" s="309" t="s">
        <v>1346</v>
      </c>
      <c r="D219" s="309" t="s">
        <v>1568</v>
      </c>
      <c r="E219" s="19" t="s">
        <v>102</v>
      </c>
      <c r="F219" s="310">
        <v>3.984</v>
      </c>
      <c r="G219" s="40"/>
      <c r="H219" s="46"/>
    </row>
    <row r="220" spans="1:8" s="2" customFormat="1" ht="16.8" customHeight="1">
      <c r="A220" s="40"/>
      <c r="B220" s="46"/>
      <c r="C220" s="305" t="s">
        <v>150</v>
      </c>
      <c r="D220" s="306" t="s">
        <v>151</v>
      </c>
      <c r="E220" s="307" t="s">
        <v>102</v>
      </c>
      <c r="F220" s="308">
        <v>186.91</v>
      </c>
      <c r="G220" s="40"/>
      <c r="H220" s="46"/>
    </row>
    <row r="221" spans="1:8" s="2" customFormat="1" ht="16.8" customHeight="1">
      <c r="A221" s="40"/>
      <c r="B221" s="46"/>
      <c r="C221" s="309" t="s">
        <v>19</v>
      </c>
      <c r="D221" s="309" t="s">
        <v>133</v>
      </c>
      <c r="E221" s="19" t="s">
        <v>19</v>
      </c>
      <c r="F221" s="310">
        <v>13.578</v>
      </c>
      <c r="G221" s="40"/>
      <c r="H221" s="46"/>
    </row>
    <row r="222" spans="1:8" s="2" customFormat="1" ht="16.8" customHeight="1">
      <c r="A222" s="40"/>
      <c r="B222" s="46"/>
      <c r="C222" s="309" t="s">
        <v>19</v>
      </c>
      <c r="D222" s="309" t="s">
        <v>131</v>
      </c>
      <c r="E222" s="19" t="s">
        <v>19</v>
      </c>
      <c r="F222" s="310">
        <v>13.508</v>
      </c>
      <c r="G222" s="40"/>
      <c r="H222" s="46"/>
    </row>
    <row r="223" spans="1:8" s="2" customFormat="1" ht="16.8" customHeight="1">
      <c r="A223" s="40"/>
      <c r="B223" s="46"/>
      <c r="C223" s="309" t="s">
        <v>19</v>
      </c>
      <c r="D223" s="309" t="s">
        <v>100</v>
      </c>
      <c r="E223" s="19" t="s">
        <v>19</v>
      </c>
      <c r="F223" s="310">
        <v>40.2</v>
      </c>
      <c r="G223" s="40"/>
      <c r="H223" s="46"/>
    </row>
    <row r="224" spans="1:8" s="2" customFormat="1" ht="16.8" customHeight="1">
      <c r="A224" s="40"/>
      <c r="B224" s="46"/>
      <c r="C224" s="309" t="s">
        <v>19</v>
      </c>
      <c r="D224" s="309" t="s">
        <v>104</v>
      </c>
      <c r="E224" s="19" t="s">
        <v>19</v>
      </c>
      <c r="F224" s="310">
        <v>141.007</v>
      </c>
      <c r="G224" s="40"/>
      <c r="H224" s="46"/>
    </row>
    <row r="225" spans="1:8" s="2" customFormat="1" ht="16.8" customHeight="1">
      <c r="A225" s="40"/>
      <c r="B225" s="46"/>
      <c r="C225" s="309" t="s">
        <v>19</v>
      </c>
      <c r="D225" s="309" t="s">
        <v>107</v>
      </c>
      <c r="E225" s="19" t="s">
        <v>19</v>
      </c>
      <c r="F225" s="310">
        <v>-32.941</v>
      </c>
      <c r="G225" s="40"/>
      <c r="H225" s="46"/>
    </row>
    <row r="226" spans="1:8" s="2" customFormat="1" ht="16.8" customHeight="1">
      <c r="A226" s="40"/>
      <c r="B226" s="46"/>
      <c r="C226" s="309" t="s">
        <v>19</v>
      </c>
      <c r="D226" s="309" t="s">
        <v>110</v>
      </c>
      <c r="E226" s="19" t="s">
        <v>19</v>
      </c>
      <c r="F226" s="310">
        <v>11.558</v>
      </c>
      <c r="G226" s="40"/>
      <c r="H226" s="46"/>
    </row>
    <row r="227" spans="1:8" s="2" customFormat="1" ht="16.8" customHeight="1">
      <c r="A227" s="40"/>
      <c r="B227" s="46"/>
      <c r="C227" s="309" t="s">
        <v>150</v>
      </c>
      <c r="D227" s="309" t="s">
        <v>226</v>
      </c>
      <c r="E227" s="19" t="s">
        <v>19</v>
      </c>
      <c r="F227" s="310">
        <v>186.91</v>
      </c>
      <c r="G227" s="40"/>
      <c r="H227" s="46"/>
    </row>
    <row r="228" spans="1:8" s="2" customFormat="1" ht="16.8" customHeight="1">
      <c r="A228" s="40"/>
      <c r="B228" s="46"/>
      <c r="C228" s="311" t="s">
        <v>1538</v>
      </c>
      <c r="D228" s="40"/>
      <c r="E228" s="40"/>
      <c r="F228" s="40"/>
      <c r="G228" s="40"/>
      <c r="H228" s="46"/>
    </row>
    <row r="229" spans="1:8" s="2" customFormat="1" ht="16.8" customHeight="1">
      <c r="A229" s="40"/>
      <c r="B229" s="46"/>
      <c r="C229" s="309" t="s">
        <v>1362</v>
      </c>
      <c r="D229" s="309" t="s">
        <v>1569</v>
      </c>
      <c r="E229" s="19" t="s">
        <v>102</v>
      </c>
      <c r="F229" s="310">
        <v>186.91</v>
      </c>
      <c r="G229" s="40"/>
      <c r="H229" s="46"/>
    </row>
    <row r="230" spans="1:8" s="2" customFormat="1" ht="16.8" customHeight="1">
      <c r="A230" s="40"/>
      <c r="B230" s="46"/>
      <c r="C230" s="309" t="s">
        <v>1367</v>
      </c>
      <c r="D230" s="309" t="s">
        <v>1570</v>
      </c>
      <c r="E230" s="19" t="s">
        <v>102</v>
      </c>
      <c r="F230" s="310">
        <v>186.91</v>
      </c>
      <c r="G230" s="40"/>
      <c r="H230" s="46"/>
    </row>
    <row r="231" spans="1:8" s="2" customFormat="1" ht="12">
      <c r="A231" s="40"/>
      <c r="B231" s="46"/>
      <c r="C231" s="309" t="s">
        <v>1372</v>
      </c>
      <c r="D231" s="309" t="s">
        <v>1571</v>
      </c>
      <c r="E231" s="19" t="s">
        <v>102</v>
      </c>
      <c r="F231" s="310">
        <v>186.91</v>
      </c>
      <c r="G231" s="40"/>
      <c r="H231" s="46"/>
    </row>
    <row r="232" spans="1:8" s="2" customFormat="1" ht="12">
      <c r="A232" s="40"/>
      <c r="B232" s="46"/>
      <c r="C232" s="309" t="s">
        <v>1377</v>
      </c>
      <c r="D232" s="309" t="s">
        <v>1572</v>
      </c>
      <c r="E232" s="19" t="s">
        <v>102</v>
      </c>
      <c r="F232" s="310">
        <v>186.91</v>
      </c>
      <c r="G232" s="40"/>
      <c r="H232" s="46"/>
    </row>
    <row r="233" spans="1:8" s="2" customFormat="1" ht="16.8" customHeight="1">
      <c r="A233" s="40"/>
      <c r="B233" s="46"/>
      <c r="C233" s="305" t="s">
        <v>148</v>
      </c>
      <c r="D233" s="306" t="s">
        <v>19</v>
      </c>
      <c r="E233" s="307" t="s">
        <v>19</v>
      </c>
      <c r="F233" s="308">
        <v>22.8</v>
      </c>
      <c r="G233" s="40"/>
      <c r="H233" s="46"/>
    </row>
    <row r="234" spans="1:8" s="2" customFormat="1" ht="16.8" customHeight="1">
      <c r="A234" s="40"/>
      <c r="B234" s="46"/>
      <c r="C234" s="309" t="s">
        <v>19</v>
      </c>
      <c r="D234" s="309" t="s">
        <v>1327</v>
      </c>
      <c r="E234" s="19" t="s">
        <v>19</v>
      </c>
      <c r="F234" s="310">
        <v>0</v>
      </c>
      <c r="G234" s="40"/>
      <c r="H234" s="46"/>
    </row>
    <row r="235" spans="1:8" s="2" customFormat="1" ht="16.8" customHeight="1">
      <c r="A235" s="40"/>
      <c r="B235" s="46"/>
      <c r="C235" s="309" t="s">
        <v>19</v>
      </c>
      <c r="D235" s="309" t="s">
        <v>1328</v>
      </c>
      <c r="E235" s="19" t="s">
        <v>19</v>
      </c>
      <c r="F235" s="310">
        <v>22.8</v>
      </c>
      <c r="G235" s="40"/>
      <c r="H235" s="46"/>
    </row>
    <row r="236" spans="1:8" s="2" customFormat="1" ht="16.8" customHeight="1">
      <c r="A236" s="40"/>
      <c r="B236" s="46"/>
      <c r="C236" s="309" t="s">
        <v>148</v>
      </c>
      <c r="D236" s="309" t="s">
        <v>445</v>
      </c>
      <c r="E236" s="19" t="s">
        <v>19</v>
      </c>
      <c r="F236" s="310">
        <v>22.8</v>
      </c>
      <c r="G236" s="40"/>
      <c r="H236" s="46"/>
    </row>
    <row r="237" spans="1:8" s="2" customFormat="1" ht="16.8" customHeight="1">
      <c r="A237" s="40"/>
      <c r="B237" s="46"/>
      <c r="C237" s="311" t="s">
        <v>1538</v>
      </c>
      <c r="D237" s="40"/>
      <c r="E237" s="40"/>
      <c r="F237" s="40"/>
      <c r="G237" s="40"/>
      <c r="H237" s="46"/>
    </row>
    <row r="238" spans="1:8" s="2" customFormat="1" ht="16.8" customHeight="1">
      <c r="A238" s="40"/>
      <c r="B238" s="46"/>
      <c r="C238" s="309" t="s">
        <v>1323</v>
      </c>
      <c r="D238" s="309" t="s">
        <v>1573</v>
      </c>
      <c r="E238" s="19" t="s">
        <v>102</v>
      </c>
      <c r="F238" s="310">
        <v>22.8</v>
      </c>
      <c r="G238" s="40"/>
      <c r="H238" s="46"/>
    </row>
    <row r="239" spans="1:8" s="2" customFormat="1" ht="16.8" customHeight="1">
      <c r="A239" s="40"/>
      <c r="B239" s="46"/>
      <c r="C239" s="309" t="s">
        <v>1330</v>
      </c>
      <c r="D239" s="309" t="s">
        <v>1574</v>
      </c>
      <c r="E239" s="19" t="s">
        <v>97</v>
      </c>
      <c r="F239" s="310">
        <v>22.8</v>
      </c>
      <c r="G239" s="40"/>
      <c r="H239" s="46"/>
    </row>
    <row r="240" spans="1:8" s="2" customFormat="1" ht="16.8" customHeight="1">
      <c r="A240" s="40"/>
      <c r="B240" s="46"/>
      <c r="C240" s="305" t="s">
        <v>107</v>
      </c>
      <c r="D240" s="306" t="s">
        <v>108</v>
      </c>
      <c r="E240" s="307" t="s">
        <v>102</v>
      </c>
      <c r="F240" s="308">
        <v>-32.941</v>
      </c>
      <c r="G240" s="40"/>
      <c r="H240" s="46"/>
    </row>
    <row r="241" spans="1:8" s="2" customFormat="1" ht="16.8" customHeight="1">
      <c r="A241" s="40"/>
      <c r="B241" s="46"/>
      <c r="C241" s="309" t="s">
        <v>19</v>
      </c>
      <c r="D241" s="309" t="s">
        <v>488</v>
      </c>
      <c r="E241" s="19" t="s">
        <v>19</v>
      </c>
      <c r="F241" s="310">
        <v>0</v>
      </c>
      <c r="G241" s="40"/>
      <c r="H241" s="46"/>
    </row>
    <row r="242" spans="1:8" s="2" customFormat="1" ht="16.8" customHeight="1">
      <c r="A242" s="40"/>
      <c r="B242" s="46"/>
      <c r="C242" s="309" t="s">
        <v>19</v>
      </c>
      <c r="D242" s="309" t="s">
        <v>489</v>
      </c>
      <c r="E242" s="19" t="s">
        <v>19</v>
      </c>
      <c r="F242" s="310">
        <v>-5.01</v>
      </c>
      <c r="G242" s="40"/>
      <c r="H242" s="46"/>
    </row>
    <row r="243" spans="1:8" s="2" customFormat="1" ht="16.8" customHeight="1">
      <c r="A243" s="40"/>
      <c r="B243" s="46"/>
      <c r="C243" s="309" t="s">
        <v>19</v>
      </c>
      <c r="D243" s="309" t="s">
        <v>490</v>
      </c>
      <c r="E243" s="19" t="s">
        <v>19</v>
      </c>
      <c r="F243" s="310">
        <v>-2.675</v>
      </c>
      <c r="G243" s="40"/>
      <c r="H243" s="46"/>
    </row>
    <row r="244" spans="1:8" s="2" customFormat="1" ht="16.8" customHeight="1">
      <c r="A244" s="40"/>
      <c r="B244" s="46"/>
      <c r="C244" s="309" t="s">
        <v>19</v>
      </c>
      <c r="D244" s="309" t="s">
        <v>491</v>
      </c>
      <c r="E244" s="19" t="s">
        <v>19</v>
      </c>
      <c r="F244" s="310">
        <v>-22.616</v>
      </c>
      <c r="G244" s="40"/>
      <c r="H244" s="46"/>
    </row>
    <row r="245" spans="1:8" s="2" customFormat="1" ht="16.8" customHeight="1">
      <c r="A245" s="40"/>
      <c r="B245" s="46"/>
      <c r="C245" s="309" t="s">
        <v>19</v>
      </c>
      <c r="D245" s="309" t="s">
        <v>492</v>
      </c>
      <c r="E245" s="19" t="s">
        <v>19</v>
      </c>
      <c r="F245" s="310">
        <v>-2.64</v>
      </c>
      <c r="G245" s="40"/>
      <c r="H245" s="46"/>
    </row>
    <row r="246" spans="1:8" s="2" customFormat="1" ht="16.8" customHeight="1">
      <c r="A246" s="40"/>
      <c r="B246" s="46"/>
      <c r="C246" s="309" t="s">
        <v>107</v>
      </c>
      <c r="D246" s="309" t="s">
        <v>445</v>
      </c>
      <c r="E246" s="19" t="s">
        <v>19</v>
      </c>
      <c r="F246" s="310">
        <v>-32.941</v>
      </c>
      <c r="G246" s="40"/>
      <c r="H246" s="46"/>
    </row>
    <row r="247" spans="1:8" s="2" customFormat="1" ht="16.8" customHeight="1">
      <c r="A247" s="40"/>
      <c r="B247" s="46"/>
      <c r="C247" s="311" t="s">
        <v>1538</v>
      </c>
      <c r="D247" s="40"/>
      <c r="E247" s="40"/>
      <c r="F247" s="40"/>
      <c r="G247" s="40"/>
      <c r="H247" s="46"/>
    </row>
    <row r="248" spans="1:8" s="2" customFormat="1" ht="12">
      <c r="A248" s="40"/>
      <c r="B248" s="46"/>
      <c r="C248" s="309" t="s">
        <v>482</v>
      </c>
      <c r="D248" s="309" t="s">
        <v>1575</v>
      </c>
      <c r="E248" s="19" t="s">
        <v>102</v>
      </c>
      <c r="F248" s="310">
        <v>119.624</v>
      </c>
      <c r="G248" s="40"/>
      <c r="H248" s="46"/>
    </row>
    <row r="249" spans="1:8" s="2" customFormat="1" ht="16.8" customHeight="1">
      <c r="A249" s="40"/>
      <c r="B249" s="46"/>
      <c r="C249" s="309" t="s">
        <v>259</v>
      </c>
      <c r="D249" s="309" t="s">
        <v>1576</v>
      </c>
      <c r="E249" s="19" t="s">
        <v>102</v>
      </c>
      <c r="F249" s="310">
        <v>108.066</v>
      </c>
      <c r="G249" s="40"/>
      <c r="H249" s="46"/>
    </row>
    <row r="250" spans="1:8" s="2" customFormat="1" ht="16.8" customHeight="1">
      <c r="A250" s="40"/>
      <c r="B250" s="46"/>
      <c r="C250" s="309" t="s">
        <v>281</v>
      </c>
      <c r="D250" s="309" t="s">
        <v>1577</v>
      </c>
      <c r="E250" s="19" t="s">
        <v>102</v>
      </c>
      <c r="F250" s="310">
        <v>108.066</v>
      </c>
      <c r="G250" s="40"/>
      <c r="H250" s="46"/>
    </row>
    <row r="251" spans="1:8" s="2" customFormat="1" ht="16.8" customHeight="1">
      <c r="A251" s="40"/>
      <c r="B251" s="46"/>
      <c r="C251" s="309" t="s">
        <v>286</v>
      </c>
      <c r="D251" s="309" t="s">
        <v>1578</v>
      </c>
      <c r="E251" s="19" t="s">
        <v>102</v>
      </c>
      <c r="F251" s="310">
        <v>216.132</v>
      </c>
      <c r="G251" s="40"/>
      <c r="H251" s="46"/>
    </row>
    <row r="252" spans="1:8" s="2" customFormat="1" ht="16.8" customHeight="1">
      <c r="A252" s="40"/>
      <c r="B252" s="46"/>
      <c r="C252" s="309" t="s">
        <v>1362</v>
      </c>
      <c r="D252" s="309" t="s">
        <v>1569</v>
      </c>
      <c r="E252" s="19" t="s">
        <v>102</v>
      </c>
      <c r="F252" s="310">
        <v>186.91</v>
      </c>
      <c r="G252" s="40"/>
      <c r="H252" s="46"/>
    </row>
    <row r="253" spans="1:8" s="2" customFormat="1" ht="16.8" customHeight="1">
      <c r="A253" s="40"/>
      <c r="B253" s="46"/>
      <c r="C253" s="305" t="s">
        <v>110</v>
      </c>
      <c r="D253" s="306" t="s">
        <v>111</v>
      </c>
      <c r="E253" s="307" t="s">
        <v>102</v>
      </c>
      <c r="F253" s="308">
        <v>11.558</v>
      </c>
      <c r="G253" s="40"/>
      <c r="H253" s="46"/>
    </row>
    <row r="254" spans="1:8" s="2" customFormat="1" ht="16.8" customHeight="1">
      <c r="A254" s="40"/>
      <c r="B254" s="46"/>
      <c r="C254" s="309" t="s">
        <v>19</v>
      </c>
      <c r="D254" s="309" t="s">
        <v>493</v>
      </c>
      <c r="E254" s="19" t="s">
        <v>19</v>
      </c>
      <c r="F254" s="310">
        <v>0</v>
      </c>
      <c r="G254" s="40"/>
      <c r="H254" s="46"/>
    </row>
    <row r="255" spans="1:8" s="2" customFormat="1" ht="16.8" customHeight="1">
      <c r="A255" s="40"/>
      <c r="B255" s="46"/>
      <c r="C255" s="309" t="s">
        <v>19</v>
      </c>
      <c r="D255" s="309" t="s">
        <v>494</v>
      </c>
      <c r="E255" s="19" t="s">
        <v>19</v>
      </c>
      <c r="F255" s="310">
        <v>4.466</v>
      </c>
      <c r="G255" s="40"/>
      <c r="H255" s="46"/>
    </row>
    <row r="256" spans="1:8" s="2" customFormat="1" ht="16.8" customHeight="1">
      <c r="A256" s="40"/>
      <c r="B256" s="46"/>
      <c r="C256" s="309" t="s">
        <v>19</v>
      </c>
      <c r="D256" s="309" t="s">
        <v>495</v>
      </c>
      <c r="E256" s="19" t="s">
        <v>19</v>
      </c>
      <c r="F256" s="310">
        <v>3.612</v>
      </c>
      <c r="G256" s="40"/>
      <c r="H256" s="46"/>
    </row>
    <row r="257" spans="1:8" s="2" customFormat="1" ht="16.8" customHeight="1">
      <c r="A257" s="40"/>
      <c r="B257" s="46"/>
      <c r="C257" s="309" t="s">
        <v>19</v>
      </c>
      <c r="D257" s="309" t="s">
        <v>496</v>
      </c>
      <c r="E257" s="19" t="s">
        <v>19</v>
      </c>
      <c r="F257" s="310">
        <v>3.48</v>
      </c>
      <c r="G257" s="40"/>
      <c r="H257" s="46"/>
    </row>
    <row r="258" spans="1:8" s="2" customFormat="1" ht="16.8" customHeight="1">
      <c r="A258" s="40"/>
      <c r="B258" s="46"/>
      <c r="C258" s="309" t="s">
        <v>110</v>
      </c>
      <c r="D258" s="309" t="s">
        <v>445</v>
      </c>
      <c r="E258" s="19" t="s">
        <v>19</v>
      </c>
      <c r="F258" s="310">
        <v>11.558</v>
      </c>
      <c r="G258" s="40"/>
      <c r="H258" s="46"/>
    </row>
    <row r="259" spans="1:8" s="2" customFormat="1" ht="16.8" customHeight="1">
      <c r="A259" s="40"/>
      <c r="B259" s="46"/>
      <c r="C259" s="311" t="s">
        <v>1538</v>
      </c>
      <c r="D259" s="40"/>
      <c r="E259" s="40"/>
      <c r="F259" s="40"/>
      <c r="G259" s="40"/>
      <c r="H259" s="46"/>
    </row>
    <row r="260" spans="1:8" s="2" customFormat="1" ht="12">
      <c r="A260" s="40"/>
      <c r="B260" s="46"/>
      <c r="C260" s="309" t="s">
        <v>482</v>
      </c>
      <c r="D260" s="309" t="s">
        <v>1575</v>
      </c>
      <c r="E260" s="19" t="s">
        <v>102</v>
      </c>
      <c r="F260" s="310">
        <v>119.624</v>
      </c>
      <c r="G260" s="40"/>
      <c r="H260" s="46"/>
    </row>
    <row r="261" spans="1:8" s="2" customFormat="1" ht="16.8" customHeight="1">
      <c r="A261" s="40"/>
      <c r="B261" s="46"/>
      <c r="C261" s="309" t="s">
        <v>293</v>
      </c>
      <c r="D261" s="309" t="s">
        <v>1579</v>
      </c>
      <c r="E261" s="19" t="s">
        <v>102</v>
      </c>
      <c r="F261" s="310">
        <v>11.558</v>
      </c>
      <c r="G261" s="40"/>
      <c r="H261" s="46"/>
    </row>
    <row r="262" spans="1:8" s="2" customFormat="1" ht="16.8" customHeight="1">
      <c r="A262" s="40"/>
      <c r="B262" s="46"/>
      <c r="C262" s="309" t="s">
        <v>1362</v>
      </c>
      <c r="D262" s="309" t="s">
        <v>1569</v>
      </c>
      <c r="E262" s="19" t="s">
        <v>102</v>
      </c>
      <c r="F262" s="310">
        <v>186.91</v>
      </c>
      <c r="G262" s="40"/>
      <c r="H262" s="46"/>
    </row>
    <row r="263" spans="1:8" s="2" customFormat="1" ht="16.8" customHeight="1">
      <c r="A263" s="40"/>
      <c r="B263" s="46"/>
      <c r="C263" s="305" t="s">
        <v>104</v>
      </c>
      <c r="D263" s="306" t="s">
        <v>105</v>
      </c>
      <c r="E263" s="307" t="s">
        <v>102</v>
      </c>
      <c r="F263" s="308">
        <v>141.007</v>
      </c>
      <c r="G263" s="40"/>
      <c r="H263" s="46"/>
    </row>
    <row r="264" spans="1:8" s="2" customFormat="1" ht="16.8" customHeight="1">
      <c r="A264" s="40"/>
      <c r="B264" s="46"/>
      <c r="C264" s="309" t="s">
        <v>19</v>
      </c>
      <c r="D264" s="309" t="s">
        <v>486</v>
      </c>
      <c r="E264" s="19" t="s">
        <v>19</v>
      </c>
      <c r="F264" s="310">
        <v>65.327</v>
      </c>
      <c r="G264" s="40"/>
      <c r="H264" s="46"/>
    </row>
    <row r="265" spans="1:8" s="2" customFormat="1" ht="16.8" customHeight="1">
      <c r="A265" s="40"/>
      <c r="B265" s="46"/>
      <c r="C265" s="309" t="s">
        <v>19</v>
      </c>
      <c r="D265" s="309" t="s">
        <v>487</v>
      </c>
      <c r="E265" s="19" t="s">
        <v>19</v>
      </c>
      <c r="F265" s="310">
        <v>75.68</v>
      </c>
      <c r="G265" s="40"/>
      <c r="H265" s="46"/>
    </row>
    <row r="266" spans="1:8" s="2" customFormat="1" ht="16.8" customHeight="1">
      <c r="A266" s="40"/>
      <c r="B266" s="46"/>
      <c r="C266" s="309" t="s">
        <v>104</v>
      </c>
      <c r="D266" s="309" t="s">
        <v>445</v>
      </c>
      <c r="E266" s="19" t="s">
        <v>19</v>
      </c>
      <c r="F266" s="310">
        <v>141.007</v>
      </c>
      <c r="G266" s="40"/>
      <c r="H266" s="46"/>
    </row>
    <row r="267" spans="1:8" s="2" customFormat="1" ht="16.8" customHeight="1">
      <c r="A267" s="40"/>
      <c r="B267" s="46"/>
      <c r="C267" s="311" t="s">
        <v>1538</v>
      </c>
      <c r="D267" s="40"/>
      <c r="E267" s="40"/>
      <c r="F267" s="40"/>
      <c r="G267" s="40"/>
      <c r="H267" s="46"/>
    </row>
    <row r="268" spans="1:8" s="2" customFormat="1" ht="12">
      <c r="A268" s="40"/>
      <c r="B268" s="46"/>
      <c r="C268" s="309" t="s">
        <v>482</v>
      </c>
      <c r="D268" s="309" t="s">
        <v>1575</v>
      </c>
      <c r="E268" s="19" t="s">
        <v>102</v>
      </c>
      <c r="F268" s="310">
        <v>119.624</v>
      </c>
      <c r="G268" s="40"/>
      <c r="H268" s="46"/>
    </row>
    <row r="269" spans="1:8" s="2" customFormat="1" ht="16.8" customHeight="1">
      <c r="A269" s="40"/>
      <c r="B269" s="46"/>
      <c r="C269" s="309" t="s">
        <v>259</v>
      </c>
      <c r="D269" s="309" t="s">
        <v>1576</v>
      </c>
      <c r="E269" s="19" t="s">
        <v>102</v>
      </c>
      <c r="F269" s="310">
        <v>108.066</v>
      </c>
      <c r="G269" s="40"/>
      <c r="H269" s="46"/>
    </row>
    <row r="270" spans="1:8" s="2" customFormat="1" ht="16.8" customHeight="1">
      <c r="A270" s="40"/>
      <c r="B270" s="46"/>
      <c r="C270" s="309" t="s">
        <v>281</v>
      </c>
      <c r="D270" s="309" t="s">
        <v>1577</v>
      </c>
      <c r="E270" s="19" t="s">
        <v>102</v>
      </c>
      <c r="F270" s="310">
        <v>108.066</v>
      </c>
      <c r="G270" s="40"/>
      <c r="H270" s="46"/>
    </row>
    <row r="271" spans="1:8" s="2" customFormat="1" ht="16.8" customHeight="1">
      <c r="A271" s="40"/>
      <c r="B271" s="46"/>
      <c r="C271" s="309" t="s">
        <v>286</v>
      </c>
      <c r="D271" s="309" t="s">
        <v>1578</v>
      </c>
      <c r="E271" s="19" t="s">
        <v>102</v>
      </c>
      <c r="F271" s="310">
        <v>216.132</v>
      </c>
      <c r="G271" s="40"/>
      <c r="H271" s="46"/>
    </row>
    <row r="272" spans="1:8" s="2" customFormat="1" ht="16.8" customHeight="1">
      <c r="A272" s="40"/>
      <c r="B272" s="46"/>
      <c r="C272" s="309" t="s">
        <v>1362</v>
      </c>
      <c r="D272" s="309" t="s">
        <v>1569</v>
      </c>
      <c r="E272" s="19" t="s">
        <v>102</v>
      </c>
      <c r="F272" s="310">
        <v>186.91</v>
      </c>
      <c r="G272" s="40"/>
      <c r="H272" s="46"/>
    </row>
    <row r="273" spans="1:8" s="2" customFormat="1" ht="16.8" customHeight="1">
      <c r="A273" s="40"/>
      <c r="B273" s="46"/>
      <c r="C273" s="305" t="s">
        <v>100</v>
      </c>
      <c r="D273" s="306" t="s">
        <v>101</v>
      </c>
      <c r="E273" s="307" t="s">
        <v>102</v>
      </c>
      <c r="F273" s="308">
        <v>40.2</v>
      </c>
      <c r="G273" s="40"/>
      <c r="H273" s="46"/>
    </row>
    <row r="274" spans="1:8" s="2" customFormat="1" ht="16.8" customHeight="1">
      <c r="A274" s="40"/>
      <c r="B274" s="46"/>
      <c r="C274" s="309" t="s">
        <v>19</v>
      </c>
      <c r="D274" s="309" t="s">
        <v>101</v>
      </c>
      <c r="E274" s="19" t="s">
        <v>19</v>
      </c>
      <c r="F274" s="310">
        <v>0</v>
      </c>
      <c r="G274" s="40"/>
      <c r="H274" s="46"/>
    </row>
    <row r="275" spans="1:8" s="2" customFormat="1" ht="16.8" customHeight="1">
      <c r="A275" s="40"/>
      <c r="B275" s="46"/>
      <c r="C275" s="309" t="s">
        <v>100</v>
      </c>
      <c r="D275" s="309" t="s">
        <v>103</v>
      </c>
      <c r="E275" s="19" t="s">
        <v>19</v>
      </c>
      <c r="F275" s="310">
        <v>40.2</v>
      </c>
      <c r="G275" s="40"/>
      <c r="H275" s="46"/>
    </row>
    <row r="276" spans="1:8" s="2" customFormat="1" ht="16.8" customHeight="1">
      <c r="A276" s="40"/>
      <c r="B276" s="46"/>
      <c r="C276" s="311" t="s">
        <v>1538</v>
      </c>
      <c r="D276" s="40"/>
      <c r="E276" s="40"/>
      <c r="F276" s="40"/>
      <c r="G276" s="40"/>
      <c r="H276" s="46"/>
    </row>
    <row r="277" spans="1:8" s="2" customFormat="1" ht="12">
      <c r="A277" s="40"/>
      <c r="B277" s="46"/>
      <c r="C277" s="309" t="s">
        <v>477</v>
      </c>
      <c r="D277" s="309" t="s">
        <v>1580</v>
      </c>
      <c r="E277" s="19" t="s">
        <v>102</v>
      </c>
      <c r="F277" s="310">
        <v>40.2</v>
      </c>
      <c r="G277" s="40"/>
      <c r="H277" s="46"/>
    </row>
    <row r="278" spans="1:8" s="2" customFormat="1" ht="16.8" customHeight="1">
      <c r="A278" s="40"/>
      <c r="B278" s="46"/>
      <c r="C278" s="309" t="s">
        <v>240</v>
      </c>
      <c r="D278" s="309" t="s">
        <v>1581</v>
      </c>
      <c r="E278" s="19" t="s">
        <v>102</v>
      </c>
      <c r="F278" s="310">
        <v>40.2</v>
      </c>
      <c r="G278" s="40"/>
      <c r="H278" s="46"/>
    </row>
    <row r="279" spans="1:8" s="2" customFormat="1" ht="16.8" customHeight="1">
      <c r="A279" s="40"/>
      <c r="B279" s="46"/>
      <c r="C279" s="309" t="s">
        <v>248</v>
      </c>
      <c r="D279" s="309" t="s">
        <v>1582</v>
      </c>
      <c r="E279" s="19" t="s">
        <v>102</v>
      </c>
      <c r="F279" s="310">
        <v>40.2</v>
      </c>
      <c r="G279" s="40"/>
      <c r="H279" s="46"/>
    </row>
    <row r="280" spans="1:8" s="2" customFormat="1" ht="16.8" customHeight="1">
      <c r="A280" s="40"/>
      <c r="B280" s="46"/>
      <c r="C280" s="309" t="s">
        <v>253</v>
      </c>
      <c r="D280" s="309" t="s">
        <v>1583</v>
      </c>
      <c r="E280" s="19" t="s">
        <v>102</v>
      </c>
      <c r="F280" s="310">
        <v>80.4</v>
      </c>
      <c r="G280" s="40"/>
      <c r="H280" s="46"/>
    </row>
    <row r="281" spans="1:8" s="2" customFormat="1" ht="16.8" customHeight="1">
      <c r="A281" s="40"/>
      <c r="B281" s="46"/>
      <c r="C281" s="309" t="s">
        <v>1362</v>
      </c>
      <c r="D281" s="309" t="s">
        <v>1569</v>
      </c>
      <c r="E281" s="19" t="s">
        <v>102</v>
      </c>
      <c r="F281" s="310">
        <v>186.91</v>
      </c>
      <c r="G281" s="40"/>
      <c r="H281" s="46"/>
    </row>
    <row r="282" spans="1:8" s="2" customFormat="1" ht="16.8" customHeight="1">
      <c r="A282" s="40"/>
      <c r="B282" s="46"/>
      <c r="C282" s="305" t="s">
        <v>128</v>
      </c>
      <c r="D282" s="306" t="s">
        <v>129</v>
      </c>
      <c r="E282" s="307" t="s">
        <v>102</v>
      </c>
      <c r="F282" s="308">
        <v>13.578</v>
      </c>
      <c r="G282" s="40"/>
      <c r="H282" s="46"/>
    </row>
    <row r="283" spans="1:8" s="2" customFormat="1" ht="16.8" customHeight="1">
      <c r="A283" s="40"/>
      <c r="B283" s="46"/>
      <c r="C283" s="309" t="s">
        <v>19</v>
      </c>
      <c r="D283" s="309" t="s">
        <v>751</v>
      </c>
      <c r="E283" s="19" t="s">
        <v>19</v>
      </c>
      <c r="F283" s="310">
        <v>0</v>
      </c>
      <c r="G283" s="40"/>
      <c r="H283" s="46"/>
    </row>
    <row r="284" spans="1:8" s="2" customFormat="1" ht="16.8" customHeight="1">
      <c r="A284" s="40"/>
      <c r="B284" s="46"/>
      <c r="C284" s="309" t="s">
        <v>19</v>
      </c>
      <c r="D284" s="309" t="s">
        <v>752</v>
      </c>
      <c r="E284" s="19" t="s">
        <v>19</v>
      </c>
      <c r="F284" s="310">
        <v>15.794</v>
      </c>
      <c r="G284" s="40"/>
      <c r="H284" s="46"/>
    </row>
    <row r="285" spans="1:8" s="2" customFormat="1" ht="16.8" customHeight="1">
      <c r="A285" s="40"/>
      <c r="B285" s="46"/>
      <c r="C285" s="309" t="s">
        <v>19</v>
      </c>
      <c r="D285" s="309" t="s">
        <v>753</v>
      </c>
      <c r="E285" s="19" t="s">
        <v>19</v>
      </c>
      <c r="F285" s="310">
        <v>0</v>
      </c>
      <c r="G285" s="40"/>
      <c r="H285" s="46"/>
    </row>
    <row r="286" spans="1:8" s="2" customFormat="1" ht="16.8" customHeight="1">
      <c r="A286" s="40"/>
      <c r="B286" s="46"/>
      <c r="C286" s="309" t="s">
        <v>19</v>
      </c>
      <c r="D286" s="309" t="s">
        <v>754</v>
      </c>
      <c r="E286" s="19" t="s">
        <v>19</v>
      </c>
      <c r="F286" s="310">
        <v>-2.216</v>
      </c>
      <c r="G286" s="40"/>
      <c r="H286" s="46"/>
    </row>
    <row r="287" spans="1:8" s="2" customFormat="1" ht="16.8" customHeight="1">
      <c r="A287" s="40"/>
      <c r="B287" s="46"/>
      <c r="C287" s="309" t="s">
        <v>128</v>
      </c>
      <c r="D287" s="309" t="s">
        <v>226</v>
      </c>
      <c r="E287" s="19" t="s">
        <v>19</v>
      </c>
      <c r="F287" s="310">
        <v>13.578</v>
      </c>
      <c r="G287" s="40"/>
      <c r="H287" s="46"/>
    </row>
    <row r="288" spans="1:8" s="2" customFormat="1" ht="16.8" customHeight="1">
      <c r="A288" s="40"/>
      <c r="B288" s="46"/>
      <c r="C288" s="311" t="s">
        <v>1538</v>
      </c>
      <c r="D288" s="40"/>
      <c r="E288" s="40"/>
      <c r="F288" s="40"/>
      <c r="G288" s="40"/>
      <c r="H288" s="46"/>
    </row>
    <row r="289" spans="1:8" s="2" customFormat="1" ht="16.8" customHeight="1">
      <c r="A289" s="40"/>
      <c r="B289" s="46"/>
      <c r="C289" s="309" t="s">
        <v>747</v>
      </c>
      <c r="D289" s="309" t="s">
        <v>1584</v>
      </c>
      <c r="E289" s="19" t="s">
        <v>102</v>
      </c>
      <c r="F289" s="310">
        <v>13.578</v>
      </c>
      <c r="G289" s="40"/>
      <c r="H289" s="46"/>
    </row>
    <row r="290" spans="1:8" s="2" customFormat="1" ht="16.8" customHeight="1">
      <c r="A290" s="40"/>
      <c r="B290" s="46"/>
      <c r="C290" s="309" t="s">
        <v>741</v>
      </c>
      <c r="D290" s="309" t="s">
        <v>1585</v>
      </c>
      <c r="E290" s="19" t="s">
        <v>102</v>
      </c>
      <c r="F290" s="310">
        <v>27.156</v>
      </c>
      <c r="G290" s="40"/>
      <c r="H290" s="46"/>
    </row>
    <row r="291" spans="1:8" s="2" customFormat="1" ht="12">
      <c r="A291" s="40"/>
      <c r="B291" s="46"/>
      <c r="C291" s="309" t="s">
        <v>762</v>
      </c>
      <c r="D291" s="309" t="s">
        <v>1586</v>
      </c>
      <c r="E291" s="19" t="s">
        <v>102</v>
      </c>
      <c r="F291" s="310">
        <v>13.578</v>
      </c>
      <c r="G291" s="40"/>
      <c r="H291" s="46"/>
    </row>
    <row r="292" spans="1:8" s="2" customFormat="1" ht="16.8" customHeight="1">
      <c r="A292" s="40"/>
      <c r="B292" s="46"/>
      <c r="C292" s="309" t="s">
        <v>767</v>
      </c>
      <c r="D292" s="309" t="s">
        <v>1587</v>
      </c>
      <c r="E292" s="19" t="s">
        <v>102</v>
      </c>
      <c r="F292" s="310">
        <v>13.578</v>
      </c>
      <c r="G292" s="40"/>
      <c r="H292" s="46"/>
    </row>
    <row r="293" spans="1:8" s="2" customFormat="1" ht="16.8" customHeight="1">
      <c r="A293" s="40"/>
      <c r="B293" s="46"/>
      <c r="C293" s="305" t="s">
        <v>114</v>
      </c>
      <c r="D293" s="306" t="s">
        <v>115</v>
      </c>
      <c r="E293" s="307" t="s">
        <v>102</v>
      </c>
      <c r="F293" s="308">
        <v>40.2</v>
      </c>
      <c r="G293" s="40"/>
      <c r="H293" s="46"/>
    </row>
    <row r="294" spans="1:8" s="2" customFormat="1" ht="16.8" customHeight="1">
      <c r="A294" s="40"/>
      <c r="B294" s="46"/>
      <c r="C294" s="309" t="s">
        <v>19</v>
      </c>
      <c r="D294" s="309" t="s">
        <v>1525</v>
      </c>
      <c r="E294" s="19" t="s">
        <v>19</v>
      </c>
      <c r="F294" s="310">
        <v>0</v>
      </c>
      <c r="G294" s="40"/>
      <c r="H294" s="46"/>
    </row>
    <row r="295" spans="1:8" s="2" customFormat="1" ht="16.8" customHeight="1">
      <c r="A295" s="40"/>
      <c r="B295" s="46"/>
      <c r="C295" s="309" t="s">
        <v>19</v>
      </c>
      <c r="D295" s="309" t="s">
        <v>1052</v>
      </c>
      <c r="E295" s="19" t="s">
        <v>19</v>
      </c>
      <c r="F295" s="310">
        <v>40.2</v>
      </c>
      <c r="G295" s="40"/>
      <c r="H295" s="46"/>
    </row>
    <row r="296" spans="1:8" s="2" customFormat="1" ht="16.8" customHeight="1">
      <c r="A296" s="40"/>
      <c r="B296" s="46"/>
      <c r="C296" s="311" t="s">
        <v>1538</v>
      </c>
      <c r="D296" s="40"/>
      <c r="E296" s="40"/>
      <c r="F296" s="40"/>
      <c r="G296" s="40"/>
      <c r="H296" s="46"/>
    </row>
    <row r="297" spans="1:8" s="2" customFormat="1" ht="12">
      <c r="A297" s="40"/>
      <c r="B297" s="46"/>
      <c r="C297" s="309" t="s">
        <v>329</v>
      </c>
      <c r="D297" s="309" t="s">
        <v>1588</v>
      </c>
      <c r="E297" s="19" t="s">
        <v>331</v>
      </c>
      <c r="F297" s="310">
        <v>4.422</v>
      </c>
      <c r="G297" s="40"/>
      <c r="H297" s="46"/>
    </row>
    <row r="298" spans="1:8" s="2" customFormat="1" ht="16.8" customHeight="1">
      <c r="A298" s="40"/>
      <c r="B298" s="46"/>
      <c r="C298" s="309" t="s">
        <v>337</v>
      </c>
      <c r="D298" s="309" t="s">
        <v>1589</v>
      </c>
      <c r="E298" s="19" t="s">
        <v>331</v>
      </c>
      <c r="F298" s="310">
        <v>4.422</v>
      </c>
      <c r="G298" s="40"/>
      <c r="H298" s="46"/>
    </row>
    <row r="299" spans="1:8" s="2" customFormat="1" ht="16.8" customHeight="1">
      <c r="A299" s="40"/>
      <c r="B299" s="46"/>
      <c r="C299" s="309" t="s">
        <v>341</v>
      </c>
      <c r="D299" s="309" t="s">
        <v>1590</v>
      </c>
      <c r="E299" s="19" t="s">
        <v>343</v>
      </c>
      <c r="F299" s="310">
        <v>0.168</v>
      </c>
      <c r="G299" s="40"/>
      <c r="H299" s="46"/>
    </row>
    <row r="300" spans="1:8" s="2" customFormat="1" ht="16.8" customHeight="1">
      <c r="A300" s="40"/>
      <c r="B300" s="46"/>
      <c r="C300" s="309" t="s">
        <v>347</v>
      </c>
      <c r="D300" s="309" t="s">
        <v>1591</v>
      </c>
      <c r="E300" s="19" t="s">
        <v>102</v>
      </c>
      <c r="F300" s="310">
        <v>40.2</v>
      </c>
      <c r="G300" s="40"/>
      <c r="H300" s="46"/>
    </row>
    <row r="301" spans="1:8" s="2" customFormat="1" ht="16.8" customHeight="1">
      <c r="A301" s="40"/>
      <c r="B301" s="46"/>
      <c r="C301" s="309" t="s">
        <v>352</v>
      </c>
      <c r="D301" s="309" t="s">
        <v>1592</v>
      </c>
      <c r="E301" s="19" t="s">
        <v>102</v>
      </c>
      <c r="F301" s="310">
        <v>40.2</v>
      </c>
      <c r="G301" s="40"/>
      <c r="H301" s="46"/>
    </row>
    <row r="302" spans="1:8" s="2" customFormat="1" ht="16.8" customHeight="1">
      <c r="A302" s="40"/>
      <c r="B302" s="46"/>
      <c r="C302" s="309" t="s">
        <v>578</v>
      </c>
      <c r="D302" s="309" t="s">
        <v>1551</v>
      </c>
      <c r="E302" s="19" t="s">
        <v>102</v>
      </c>
      <c r="F302" s="310">
        <v>40.2</v>
      </c>
      <c r="G302" s="40"/>
      <c r="H302" s="46"/>
    </row>
    <row r="303" spans="1:8" s="2" customFormat="1" ht="16.8" customHeight="1">
      <c r="A303" s="40"/>
      <c r="B303" s="46"/>
      <c r="C303" s="309" t="s">
        <v>623</v>
      </c>
      <c r="D303" s="309" t="s">
        <v>1593</v>
      </c>
      <c r="E303" s="19" t="s">
        <v>102</v>
      </c>
      <c r="F303" s="310">
        <v>40.2</v>
      </c>
      <c r="G303" s="40"/>
      <c r="H303" s="46"/>
    </row>
    <row r="304" spans="1:8" s="2" customFormat="1" ht="12">
      <c r="A304" s="40"/>
      <c r="B304" s="46"/>
      <c r="C304" s="309" t="s">
        <v>756</v>
      </c>
      <c r="D304" s="309" t="s">
        <v>1594</v>
      </c>
      <c r="E304" s="19" t="s">
        <v>102</v>
      </c>
      <c r="F304" s="310">
        <v>40.2</v>
      </c>
      <c r="G304" s="40"/>
      <c r="H304" s="46"/>
    </row>
    <row r="305" spans="1:8" s="2" customFormat="1" ht="16.8" customHeight="1">
      <c r="A305" s="40"/>
      <c r="B305" s="46"/>
      <c r="C305" s="309" t="s">
        <v>1145</v>
      </c>
      <c r="D305" s="309" t="s">
        <v>1595</v>
      </c>
      <c r="E305" s="19" t="s">
        <v>102</v>
      </c>
      <c r="F305" s="310">
        <v>40.2</v>
      </c>
      <c r="G305" s="40"/>
      <c r="H305" s="46"/>
    </row>
    <row r="306" spans="1:8" s="2" customFormat="1" ht="12">
      <c r="A306" s="40"/>
      <c r="B306" s="46"/>
      <c r="C306" s="309" t="s">
        <v>387</v>
      </c>
      <c r="D306" s="309" t="s">
        <v>1596</v>
      </c>
      <c r="E306" s="19" t="s">
        <v>331</v>
      </c>
      <c r="F306" s="310">
        <v>2.814</v>
      </c>
      <c r="G306" s="40"/>
      <c r="H306" s="46"/>
    </row>
    <row r="307" spans="1:8" s="2" customFormat="1" ht="16.8" customHeight="1">
      <c r="A307" s="40"/>
      <c r="B307" s="46"/>
      <c r="C307" s="309" t="s">
        <v>381</v>
      </c>
      <c r="D307" s="309" t="s">
        <v>1597</v>
      </c>
      <c r="E307" s="19" t="s">
        <v>331</v>
      </c>
      <c r="F307" s="310">
        <v>2.814</v>
      </c>
      <c r="G307" s="40"/>
      <c r="H307" s="46"/>
    </row>
    <row r="308" spans="1:8" s="2" customFormat="1" ht="16.8" customHeight="1">
      <c r="A308" s="40"/>
      <c r="B308" s="46"/>
      <c r="C308" s="309" t="s">
        <v>392</v>
      </c>
      <c r="D308" s="309" t="s">
        <v>1598</v>
      </c>
      <c r="E308" s="19" t="s">
        <v>331</v>
      </c>
      <c r="F308" s="310">
        <v>6.432</v>
      </c>
      <c r="G308" s="40"/>
      <c r="H308" s="46"/>
    </row>
    <row r="309" spans="1:8" s="2" customFormat="1" ht="16.8" customHeight="1">
      <c r="A309" s="40"/>
      <c r="B309" s="46"/>
      <c r="C309" s="305" t="s">
        <v>139</v>
      </c>
      <c r="D309" s="306" t="s">
        <v>140</v>
      </c>
      <c r="E309" s="307" t="s">
        <v>102</v>
      </c>
      <c r="F309" s="308">
        <v>13.2</v>
      </c>
      <c r="G309" s="40"/>
      <c r="H309" s="46"/>
    </row>
    <row r="310" spans="1:8" s="2" customFormat="1" ht="16.8" customHeight="1">
      <c r="A310" s="40"/>
      <c r="B310" s="46"/>
      <c r="C310" s="309" t="s">
        <v>19</v>
      </c>
      <c r="D310" s="309" t="s">
        <v>140</v>
      </c>
      <c r="E310" s="19" t="s">
        <v>19</v>
      </c>
      <c r="F310" s="310">
        <v>0</v>
      </c>
      <c r="G310" s="40"/>
      <c r="H310" s="46"/>
    </row>
    <row r="311" spans="1:8" s="2" customFormat="1" ht="16.8" customHeight="1">
      <c r="A311" s="40"/>
      <c r="B311" s="46"/>
      <c r="C311" s="309" t="s">
        <v>19</v>
      </c>
      <c r="D311" s="309" t="s">
        <v>1154</v>
      </c>
      <c r="E311" s="19" t="s">
        <v>19</v>
      </c>
      <c r="F311" s="310">
        <v>13.2</v>
      </c>
      <c r="G311" s="40"/>
      <c r="H311" s="46"/>
    </row>
    <row r="312" spans="1:8" s="2" customFormat="1" ht="16.8" customHeight="1">
      <c r="A312" s="40"/>
      <c r="B312" s="46"/>
      <c r="C312" s="309" t="s">
        <v>139</v>
      </c>
      <c r="D312" s="309" t="s">
        <v>226</v>
      </c>
      <c r="E312" s="19" t="s">
        <v>19</v>
      </c>
      <c r="F312" s="310">
        <v>13.2</v>
      </c>
      <c r="G312" s="40"/>
      <c r="H312" s="46"/>
    </row>
    <row r="313" spans="1:8" s="2" customFormat="1" ht="16.8" customHeight="1">
      <c r="A313" s="40"/>
      <c r="B313" s="46"/>
      <c r="C313" s="311" t="s">
        <v>1538</v>
      </c>
      <c r="D313" s="40"/>
      <c r="E313" s="40"/>
      <c r="F313" s="40"/>
      <c r="G313" s="40"/>
      <c r="H313" s="46"/>
    </row>
    <row r="314" spans="1:8" s="2" customFormat="1" ht="16.8" customHeight="1">
      <c r="A314" s="40"/>
      <c r="B314" s="46"/>
      <c r="C314" s="309" t="s">
        <v>1150</v>
      </c>
      <c r="D314" s="309" t="s">
        <v>1599</v>
      </c>
      <c r="E314" s="19" t="s">
        <v>102</v>
      </c>
      <c r="F314" s="310">
        <v>13.2</v>
      </c>
      <c r="G314" s="40"/>
      <c r="H314" s="46"/>
    </row>
    <row r="315" spans="1:8" s="2" customFormat="1" ht="16.8" customHeight="1">
      <c r="A315" s="40"/>
      <c r="B315" s="46"/>
      <c r="C315" s="309" t="s">
        <v>1103</v>
      </c>
      <c r="D315" s="309" t="s">
        <v>1600</v>
      </c>
      <c r="E315" s="19" t="s">
        <v>102</v>
      </c>
      <c r="F315" s="310">
        <v>13.2</v>
      </c>
      <c r="G315" s="40"/>
      <c r="H315" s="46"/>
    </row>
    <row r="316" spans="1:8" s="2" customFormat="1" ht="16.8" customHeight="1">
      <c r="A316" s="40"/>
      <c r="B316" s="46"/>
      <c r="C316" s="309" t="s">
        <v>1115</v>
      </c>
      <c r="D316" s="309" t="s">
        <v>1601</v>
      </c>
      <c r="E316" s="19" t="s">
        <v>102</v>
      </c>
      <c r="F316" s="310">
        <v>13.2</v>
      </c>
      <c r="G316" s="40"/>
      <c r="H316" s="46"/>
    </row>
    <row r="317" spans="1:8" s="2" customFormat="1" ht="12">
      <c r="A317" s="40"/>
      <c r="B317" s="46"/>
      <c r="C317" s="309" t="s">
        <v>1125</v>
      </c>
      <c r="D317" s="309" t="s">
        <v>1602</v>
      </c>
      <c r="E317" s="19" t="s">
        <v>102</v>
      </c>
      <c r="F317" s="310">
        <v>13.2</v>
      </c>
      <c r="G317" s="40"/>
      <c r="H317" s="46"/>
    </row>
    <row r="318" spans="1:8" s="2" customFormat="1" ht="16.8" customHeight="1">
      <c r="A318" s="40"/>
      <c r="B318" s="46"/>
      <c r="C318" s="309" t="s">
        <v>1220</v>
      </c>
      <c r="D318" s="309" t="s">
        <v>1603</v>
      </c>
      <c r="E318" s="19" t="s">
        <v>102</v>
      </c>
      <c r="F318" s="310">
        <v>19.887</v>
      </c>
      <c r="G318" s="40"/>
      <c r="H318" s="46"/>
    </row>
    <row r="319" spans="1:8" s="2" customFormat="1" ht="16.8" customHeight="1">
      <c r="A319" s="40"/>
      <c r="B319" s="46"/>
      <c r="C319" s="305" t="s">
        <v>142</v>
      </c>
      <c r="D319" s="306" t="s">
        <v>143</v>
      </c>
      <c r="E319" s="307" t="s">
        <v>102</v>
      </c>
      <c r="F319" s="308">
        <v>6.687</v>
      </c>
      <c r="G319" s="40"/>
      <c r="H319" s="46"/>
    </row>
    <row r="320" spans="1:8" s="2" customFormat="1" ht="16.8" customHeight="1">
      <c r="A320" s="40"/>
      <c r="B320" s="46"/>
      <c r="C320" s="309" t="s">
        <v>19</v>
      </c>
      <c r="D320" s="309" t="s">
        <v>143</v>
      </c>
      <c r="E320" s="19" t="s">
        <v>19</v>
      </c>
      <c r="F320" s="310">
        <v>0</v>
      </c>
      <c r="G320" s="40"/>
      <c r="H320" s="46"/>
    </row>
    <row r="321" spans="1:8" s="2" customFormat="1" ht="16.8" customHeight="1">
      <c r="A321" s="40"/>
      <c r="B321" s="46"/>
      <c r="C321" s="309" t="s">
        <v>19</v>
      </c>
      <c r="D321" s="309" t="s">
        <v>884</v>
      </c>
      <c r="E321" s="19" t="s">
        <v>19</v>
      </c>
      <c r="F321" s="310">
        <v>0</v>
      </c>
      <c r="G321" s="40"/>
      <c r="H321" s="46"/>
    </row>
    <row r="322" spans="1:8" s="2" customFormat="1" ht="16.8" customHeight="1">
      <c r="A322" s="40"/>
      <c r="B322" s="46"/>
      <c r="C322" s="309" t="s">
        <v>19</v>
      </c>
      <c r="D322" s="309" t="s">
        <v>1112</v>
      </c>
      <c r="E322" s="19" t="s">
        <v>19</v>
      </c>
      <c r="F322" s="310">
        <v>5.23</v>
      </c>
      <c r="G322" s="40"/>
      <c r="H322" s="46"/>
    </row>
    <row r="323" spans="1:8" s="2" customFormat="1" ht="16.8" customHeight="1">
      <c r="A323" s="40"/>
      <c r="B323" s="46"/>
      <c r="C323" s="309" t="s">
        <v>19</v>
      </c>
      <c r="D323" s="309" t="s">
        <v>886</v>
      </c>
      <c r="E323" s="19" t="s">
        <v>19</v>
      </c>
      <c r="F323" s="310">
        <v>0</v>
      </c>
      <c r="G323" s="40"/>
      <c r="H323" s="46"/>
    </row>
    <row r="324" spans="1:8" s="2" customFormat="1" ht="16.8" customHeight="1">
      <c r="A324" s="40"/>
      <c r="B324" s="46"/>
      <c r="C324" s="309" t="s">
        <v>19</v>
      </c>
      <c r="D324" s="309" t="s">
        <v>1113</v>
      </c>
      <c r="E324" s="19" t="s">
        <v>19</v>
      </c>
      <c r="F324" s="310">
        <v>1.457</v>
      </c>
      <c r="G324" s="40"/>
      <c r="H324" s="46"/>
    </row>
    <row r="325" spans="1:8" s="2" customFormat="1" ht="16.8" customHeight="1">
      <c r="A325" s="40"/>
      <c r="B325" s="46"/>
      <c r="C325" s="309" t="s">
        <v>142</v>
      </c>
      <c r="D325" s="309" t="s">
        <v>226</v>
      </c>
      <c r="E325" s="19" t="s">
        <v>19</v>
      </c>
      <c r="F325" s="310">
        <v>6.687</v>
      </c>
      <c r="G325" s="40"/>
      <c r="H325" s="46"/>
    </row>
    <row r="326" spans="1:8" s="2" customFormat="1" ht="16.8" customHeight="1">
      <c r="A326" s="40"/>
      <c r="B326" s="46"/>
      <c r="C326" s="311" t="s">
        <v>1538</v>
      </c>
      <c r="D326" s="40"/>
      <c r="E326" s="40"/>
      <c r="F326" s="40"/>
      <c r="G326" s="40"/>
      <c r="H326" s="46"/>
    </row>
    <row r="327" spans="1:8" s="2" customFormat="1" ht="16.8" customHeight="1">
      <c r="A327" s="40"/>
      <c r="B327" s="46"/>
      <c r="C327" s="309" t="s">
        <v>1108</v>
      </c>
      <c r="D327" s="309" t="s">
        <v>1604</v>
      </c>
      <c r="E327" s="19" t="s">
        <v>102</v>
      </c>
      <c r="F327" s="310">
        <v>6.687</v>
      </c>
      <c r="G327" s="40"/>
      <c r="H327" s="46"/>
    </row>
    <row r="328" spans="1:8" s="2" customFormat="1" ht="16.8" customHeight="1">
      <c r="A328" s="40"/>
      <c r="B328" s="46"/>
      <c r="C328" s="309" t="s">
        <v>1120</v>
      </c>
      <c r="D328" s="309" t="s">
        <v>1605</v>
      </c>
      <c r="E328" s="19" t="s">
        <v>102</v>
      </c>
      <c r="F328" s="310">
        <v>6.687</v>
      </c>
      <c r="G328" s="40"/>
      <c r="H328" s="46"/>
    </row>
    <row r="329" spans="1:8" s="2" customFormat="1" ht="16.8" customHeight="1">
      <c r="A329" s="40"/>
      <c r="B329" s="46"/>
      <c r="C329" s="309" t="s">
        <v>1220</v>
      </c>
      <c r="D329" s="309" t="s">
        <v>1603</v>
      </c>
      <c r="E329" s="19" t="s">
        <v>102</v>
      </c>
      <c r="F329" s="310">
        <v>19.887</v>
      </c>
      <c r="G329" s="40"/>
      <c r="H329" s="46"/>
    </row>
    <row r="330" spans="1:8" s="2" customFormat="1" ht="16.8" customHeight="1">
      <c r="A330" s="40"/>
      <c r="B330" s="46"/>
      <c r="C330" s="305" t="s">
        <v>1606</v>
      </c>
      <c r="D330" s="306" t="s">
        <v>19</v>
      </c>
      <c r="E330" s="307" t="s">
        <v>331</v>
      </c>
      <c r="F330" s="308">
        <v>2.928</v>
      </c>
      <c r="G330" s="40"/>
      <c r="H330" s="46"/>
    </row>
    <row r="331" spans="1:8" s="2" customFormat="1" ht="16.8" customHeight="1">
      <c r="A331" s="40"/>
      <c r="B331" s="46"/>
      <c r="C331" s="305" t="s">
        <v>133</v>
      </c>
      <c r="D331" s="306" t="s">
        <v>19</v>
      </c>
      <c r="E331" s="307" t="s">
        <v>102</v>
      </c>
      <c r="F331" s="308">
        <v>13.578</v>
      </c>
      <c r="G331" s="40"/>
      <c r="H331" s="46"/>
    </row>
    <row r="332" spans="1:8" s="2" customFormat="1" ht="16.8" customHeight="1">
      <c r="A332" s="40"/>
      <c r="B332" s="46"/>
      <c r="C332" s="309" t="s">
        <v>19</v>
      </c>
      <c r="D332" s="309" t="s">
        <v>820</v>
      </c>
      <c r="E332" s="19" t="s">
        <v>19</v>
      </c>
      <c r="F332" s="310">
        <v>0</v>
      </c>
      <c r="G332" s="40"/>
      <c r="H332" s="46"/>
    </row>
    <row r="333" spans="1:8" s="2" customFormat="1" ht="16.8" customHeight="1">
      <c r="A333" s="40"/>
      <c r="B333" s="46"/>
      <c r="C333" s="309" t="s">
        <v>19</v>
      </c>
      <c r="D333" s="309" t="s">
        <v>752</v>
      </c>
      <c r="E333" s="19" t="s">
        <v>19</v>
      </c>
      <c r="F333" s="310">
        <v>15.794</v>
      </c>
      <c r="G333" s="40"/>
      <c r="H333" s="46"/>
    </row>
    <row r="334" spans="1:8" s="2" customFormat="1" ht="16.8" customHeight="1">
      <c r="A334" s="40"/>
      <c r="B334" s="46"/>
      <c r="C334" s="309" t="s">
        <v>19</v>
      </c>
      <c r="D334" s="309" t="s">
        <v>753</v>
      </c>
      <c r="E334" s="19" t="s">
        <v>19</v>
      </c>
      <c r="F334" s="310">
        <v>0</v>
      </c>
      <c r="G334" s="40"/>
      <c r="H334" s="46"/>
    </row>
    <row r="335" spans="1:8" s="2" customFormat="1" ht="16.8" customHeight="1">
      <c r="A335" s="40"/>
      <c r="B335" s="46"/>
      <c r="C335" s="309" t="s">
        <v>19</v>
      </c>
      <c r="D335" s="309" t="s">
        <v>754</v>
      </c>
      <c r="E335" s="19" t="s">
        <v>19</v>
      </c>
      <c r="F335" s="310">
        <v>-2.216</v>
      </c>
      <c r="G335" s="40"/>
      <c r="H335" s="46"/>
    </row>
    <row r="336" spans="1:8" s="2" customFormat="1" ht="16.8" customHeight="1">
      <c r="A336" s="40"/>
      <c r="B336" s="46"/>
      <c r="C336" s="309" t="s">
        <v>133</v>
      </c>
      <c r="D336" s="309" t="s">
        <v>445</v>
      </c>
      <c r="E336" s="19" t="s">
        <v>19</v>
      </c>
      <c r="F336" s="310">
        <v>13.578</v>
      </c>
      <c r="G336" s="40"/>
      <c r="H336" s="46"/>
    </row>
    <row r="337" spans="1:8" s="2" customFormat="1" ht="16.8" customHeight="1">
      <c r="A337" s="40"/>
      <c r="B337" s="46"/>
      <c r="C337" s="311" t="s">
        <v>1538</v>
      </c>
      <c r="D337" s="40"/>
      <c r="E337" s="40"/>
      <c r="F337" s="40"/>
      <c r="G337" s="40"/>
      <c r="H337" s="46"/>
    </row>
    <row r="338" spans="1:8" s="2" customFormat="1" ht="16.8" customHeight="1">
      <c r="A338" s="40"/>
      <c r="B338" s="46"/>
      <c r="C338" s="309" t="s">
        <v>816</v>
      </c>
      <c r="D338" s="309" t="s">
        <v>1607</v>
      </c>
      <c r="E338" s="19" t="s">
        <v>102</v>
      </c>
      <c r="F338" s="310">
        <v>13.578</v>
      </c>
      <c r="G338" s="40"/>
      <c r="H338" s="46"/>
    </row>
    <row r="339" spans="1:8" s="2" customFormat="1" ht="16.8" customHeight="1">
      <c r="A339" s="40"/>
      <c r="B339" s="46"/>
      <c r="C339" s="309" t="s">
        <v>822</v>
      </c>
      <c r="D339" s="309" t="s">
        <v>1608</v>
      </c>
      <c r="E339" s="19" t="s">
        <v>102</v>
      </c>
      <c r="F339" s="310">
        <v>13.578</v>
      </c>
      <c r="G339" s="40"/>
      <c r="H339" s="46"/>
    </row>
    <row r="340" spans="1:8" s="2" customFormat="1" ht="16.8" customHeight="1">
      <c r="A340" s="40"/>
      <c r="B340" s="46"/>
      <c r="C340" s="309" t="s">
        <v>834</v>
      </c>
      <c r="D340" s="309" t="s">
        <v>1609</v>
      </c>
      <c r="E340" s="19" t="s">
        <v>102</v>
      </c>
      <c r="F340" s="310">
        <v>13.578</v>
      </c>
      <c r="G340" s="40"/>
      <c r="H340" s="46"/>
    </row>
    <row r="341" spans="1:8" s="2" customFormat="1" ht="16.8" customHeight="1">
      <c r="A341" s="40"/>
      <c r="B341" s="46"/>
      <c r="C341" s="309" t="s">
        <v>1362</v>
      </c>
      <c r="D341" s="309" t="s">
        <v>1569</v>
      </c>
      <c r="E341" s="19" t="s">
        <v>102</v>
      </c>
      <c r="F341" s="310">
        <v>186.91</v>
      </c>
      <c r="G341" s="40"/>
      <c r="H341" s="46"/>
    </row>
    <row r="342" spans="1:8" s="2" customFormat="1" ht="16.8" customHeight="1">
      <c r="A342" s="40"/>
      <c r="B342" s="46"/>
      <c r="C342" s="305" t="s">
        <v>131</v>
      </c>
      <c r="D342" s="306" t="s">
        <v>19</v>
      </c>
      <c r="E342" s="307" t="s">
        <v>102</v>
      </c>
      <c r="F342" s="308">
        <v>13.508</v>
      </c>
      <c r="G342" s="40"/>
      <c r="H342" s="46"/>
    </row>
    <row r="343" spans="1:8" s="2" customFormat="1" ht="16.8" customHeight="1">
      <c r="A343" s="40"/>
      <c r="B343" s="46"/>
      <c r="C343" s="309" t="s">
        <v>19</v>
      </c>
      <c r="D343" s="309" t="s">
        <v>782</v>
      </c>
      <c r="E343" s="19" t="s">
        <v>19</v>
      </c>
      <c r="F343" s="310">
        <v>4.454</v>
      </c>
      <c r="G343" s="40"/>
      <c r="H343" s="46"/>
    </row>
    <row r="344" spans="1:8" s="2" customFormat="1" ht="16.8" customHeight="1">
      <c r="A344" s="40"/>
      <c r="B344" s="46"/>
      <c r="C344" s="309" t="s">
        <v>19</v>
      </c>
      <c r="D344" s="309" t="s">
        <v>783</v>
      </c>
      <c r="E344" s="19" t="s">
        <v>19</v>
      </c>
      <c r="F344" s="310">
        <v>9.054</v>
      </c>
      <c r="G344" s="40"/>
      <c r="H344" s="46"/>
    </row>
    <row r="345" spans="1:8" s="2" customFormat="1" ht="16.8" customHeight="1">
      <c r="A345" s="40"/>
      <c r="B345" s="46"/>
      <c r="C345" s="309" t="s">
        <v>131</v>
      </c>
      <c r="D345" s="309" t="s">
        <v>445</v>
      </c>
      <c r="E345" s="19" t="s">
        <v>19</v>
      </c>
      <c r="F345" s="310">
        <v>13.508</v>
      </c>
      <c r="G345" s="40"/>
      <c r="H345" s="46"/>
    </row>
    <row r="346" spans="1:8" s="2" customFormat="1" ht="16.8" customHeight="1">
      <c r="A346" s="40"/>
      <c r="B346" s="46"/>
      <c r="C346" s="311" t="s">
        <v>1538</v>
      </c>
      <c r="D346" s="40"/>
      <c r="E346" s="40"/>
      <c r="F346" s="40"/>
      <c r="G346" s="40"/>
      <c r="H346" s="46"/>
    </row>
    <row r="347" spans="1:8" s="2" customFormat="1" ht="12">
      <c r="A347" s="40"/>
      <c r="B347" s="46"/>
      <c r="C347" s="309" t="s">
        <v>778</v>
      </c>
      <c r="D347" s="309" t="s">
        <v>1610</v>
      </c>
      <c r="E347" s="19" t="s">
        <v>102</v>
      </c>
      <c r="F347" s="310">
        <v>13.508</v>
      </c>
      <c r="G347" s="40"/>
      <c r="H347" s="46"/>
    </row>
    <row r="348" spans="1:8" s="2" customFormat="1" ht="16.8" customHeight="1">
      <c r="A348" s="40"/>
      <c r="B348" s="46"/>
      <c r="C348" s="309" t="s">
        <v>785</v>
      </c>
      <c r="D348" s="309" t="s">
        <v>1611</v>
      </c>
      <c r="E348" s="19" t="s">
        <v>102</v>
      </c>
      <c r="F348" s="310">
        <v>13.508</v>
      </c>
      <c r="G348" s="40"/>
      <c r="H348" s="46"/>
    </row>
    <row r="349" spans="1:8" s="2" customFormat="1" ht="16.8" customHeight="1">
      <c r="A349" s="40"/>
      <c r="B349" s="46"/>
      <c r="C349" s="309" t="s">
        <v>795</v>
      </c>
      <c r="D349" s="309" t="s">
        <v>1612</v>
      </c>
      <c r="E349" s="19" t="s">
        <v>102</v>
      </c>
      <c r="F349" s="310">
        <v>13.508</v>
      </c>
      <c r="G349" s="40"/>
      <c r="H349" s="46"/>
    </row>
    <row r="350" spans="1:8" s="2" customFormat="1" ht="16.8" customHeight="1">
      <c r="A350" s="40"/>
      <c r="B350" s="46"/>
      <c r="C350" s="309" t="s">
        <v>811</v>
      </c>
      <c r="D350" s="309" t="s">
        <v>1613</v>
      </c>
      <c r="E350" s="19" t="s">
        <v>102</v>
      </c>
      <c r="F350" s="310">
        <v>13.508</v>
      </c>
      <c r="G350" s="40"/>
      <c r="H350" s="46"/>
    </row>
    <row r="351" spans="1:8" s="2" customFormat="1" ht="16.8" customHeight="1">
      <c r="A351" s="40"/>
      <c r="B351" s="46"/>
      <c r="C351" s="309" t="s">
        <v>1362</v>
      </c>
      <c r="D351" s="309" t="s">
        <v>1569</v>
      </c>
      <c r="E351" s="19" t="s">
        <v>102</v>
      </c>
      <c r="F351" s="310">
        <v>186.91</v>
      </c>
      <c r="G351" s="40"/>
      <c r="H351" s="46"/>
    </row>
    <row r="352" spans="1:8" s="2" customFormat="1" ht="16.8" customHeight="1">
      <c r="A352" s="40"/>
      <c r="B352" s="46"/>
      <c r="C352" s="305" t="s">
        <v>161</v>
      </c>
      <c r="D352" s="306" t="s">
        <v>162</v>
      </c>
      <c r="E352" s="307" t="s">
        <v>97</v>
      </c>
      <c r="F352" s="308">
        <v>19.9</v>
      </c>
      <c r="G352" s="40"/>
      <c r="H352" s="46"/>
    </row>
    <row r="353" spans="1:8" s="2" customFormat="1" ht="16.8" customHeight="1">
      <c r="A353" s="40"/>
      <c r="B353" s="46"/>
      <c r="C353" s="309" t="s">
        <v>19</v>
      </c>
      <c r="D353" s="309" t="s">
        <v>472</v>
      </c>
      <c r="E353" s="19" t="s">
        <v>19</v>
      </c>
      <c r="F353" s="310">
        <v>0</v>
      </c>
      <c r="G353" s="40"/>
      <c r="H353" s="46"/>
    </row>
    <row r="354" spans="1:8" s="2" customFormat="1" ht="16.8" customHeight="1">
      <c r="A354" s="40"/>
      <c r="B354" s="46"/>
      <c r="C354" s="309" t="s">
        <v>19</v>
      </c>
      <c r="D354" s="309" t="s">
        <v>473</v>
      </c>
      <c r="E354" s="19" t="s">
        <v>19</v>
      </c>
      <c r="F354" s="310">
        <v>13</v>
      </c>
      <c r="G354" s="40"/>
      <c r="H354" s="46"/>
    </row>
    <row r="355" spans="1:8" s="2" customFormat="1" ht="16.8" customHeight="1">
      <c r="A355" s="40"/>
      <c r="B355" s="46"/>
      <c r="C355" s="309" t="s">
        <v>19</v>
      </c>
      <c r="D355" s="309" t="s">
        <v>474</v>
      </c>
      <c r="E355" s="19" t="s">
        <v>19</v>
      </c>
      <c r="F355" s="310">
        <v>0</v>
      </c>
      <c r="G355" s="40"/>
      <c r="H355" s="46"/>
    </row>
    <row r="356" spans="1:8" s="2" customFormat="1" ht="16.8" customHeight="1">
      <c r="A356" s="40"/>
      <c r="B356" s="46"/>
      <c r="C356" s="309" t="s">
        <v>19</v>
      </c>
      <c r="D356" s="309" t="s">
        <v>475</v>
      </c>
      <c r="E356" s="19" t="s">
        <v>19</v>
      </c>
      <c r="F356" s="310">
        <v>6.9</v>
      </c>
      <c r="G356" s="40"/>
      <c r="H356" s="46"/>
    </row>
    <row r="357" spans="1:8" s="2" customFormat="1" ht="16.8" customHeight="1">
      <c r="A357" s="40"/>
      <c r="B357" s="46"/>
      <c r="C357" s="309" t="s">
        <v>161</v>
      </c>
      <c r="D357" s="309" t="s">
        <v>445</v>
      </c>
      <c r="E357" s="19" t="s">
        <v>19</v>
      </c>
      <c r="F357" s="310">
        <v>19.9</v>
      </c>
      <c r="G357" s="40"/>
      <c r="H357" s="46"/>
    </row>
    <row r="358" spans="1:8" s="2" customFormat="1" ht="16.8" customHeight="1">
      <c r="A358" s="40"/>
      <c r="B358" s="46"/>
      <c r="C358" s="311" t="s">
        <v>1538</v>
      </c>
      <c r="D358" s="40"/>
      <c r="E358" s="40"/>
      <c r="F358" s="40"/>
      <c r="G358" s="40"/>
      <c r="H358" s="46"/>
    </row>
    <row r="359" spans="1:8" s="2" customFormat="1" ht="12">
      <c r="A359" s="40"/>
      <c r="B359" s="46"/>
      <c r="C359" s="309" t="s">
        <v>469</v>
      </c>
      <c r="D359" s="309" t="s">
        <v>470</v>
      </c>
      <c r="E359" s="19" t="s">
        <v>97</v>
      </c>
      <c r="F359" s="310">
        <v>19.9</v>
      </c>
      <c r="G359" s="40"/>
      <c r="H359" s="46"/>
    </row>
    <row r="360" spans="1:8" s="2" customFormat="1" ht="12">
      <c r="A360" s="40"/>
      <c r="B360" s="46"/>
      <c r="C360" s="309" t="s">
        <v>235</v>
      </c>
      <c r="D360" s="309" t="s">
        <v>1614</v>
      </c>
      <c r="E360" s="19" t="s">
        <v>97</v>
      </c>
      <c r="F360" s="310">
        <v>19.9</v>
      </c>
      <c r="G360" s="40"/>
      <c r="H360" s="46"/>
    </row>
    <row r="361" spans="1:8" s="2" customFormat="1" ht="16.8" customHeight="1">
      <c r="A361" s="40"/>
      <c r="B361" s="46"/>
      <c r="C361" s="305" t="s">
        <v>447</v>
      </c>
      <c r="D361" s="306" t="s">
        <v>19</v>
      </c>
      <c r="E361" s="307" t="s">
        <v>19</v>
      </c>
      <c r="F361" s="308">
        <v>2.5</v>
      </c>
      <c r="G361" s="40"/>
      <c r="H361" s="46"/>
    </row>
    <row r="362" spans="1:8" s="2" customFormat="1" ht="16.8" customHeight="1">
      <c r="A362" s="40"/>
      <c r="B362" s="46"/>
      <c r="C362" s="309" t="s">
        <v>19</v>
      </c>
      <c r="D362" s="309" t="s">
        <v>446</v>
      </c>
      <c r="E362" s="19" t="s">
        <v>19</v>
      </c>
      <c r="F362" s="310">
        <v>2.5</v>
      </c>
      <c r="G362" s="40"/>
      <c r="H362" s="46"/>
    </row>
    <row r="363" spans="1:8" s="2" customFormat="1" ht="16.8" customHeight="1">
      <c r="A363" s="40"/>
      <c r="B363" s="46"/>
      <c r="C363" s="309" t="s">
        <v>447</v>
      </c>
      <c r="D363" s="309" t="s">
        <v>445</v>
      </c>
      <c r="E363" s="19" t="s">
        <v>19</v>
      </c>
      <c r="F363" s="310">
        <v>2.5</v>
      </c>
      <c r="G363" s="40"/>
      <c r="H363" s="46"/>
    </row>
    <row r="364" spans="1:8" s="2" customFormat="1" ht="16.8" customHeight="1">
      <c r="A364" s="40"/>
      <c r="B364" s="46"/>
      <c r="C364" s="305" t="s">
        <v>93</v>
      </c>
      <c r="D364" s="306" t="s">
        <v>19</v>
      </c>
      <c r="E364" s="307" t="s">
        <v>19</v>
      </c>
      <c r="F364" s="308">
        <v>7.5</v>
      </c>
      <c r="G364" s="40"/>
      <c r="H364" s="46"/>
    </row>
    <row r="365" spans="1:8" s="2" customFormat="1" ht="16.8" customHeight="1">
      <c r="A365" s="40"/>
      <c r="B365" s="46"/>
      <c r="C365" s="309" t="s">
        <v>19</v>
      </c>
      <c r="D365" s="309" t="s">
        <v>444</v>
      </c>
      <c r="E365" s="19" t="s">
        <v>19</v>
      </c>
      <c r="F365" s="310">
        <v>5</v>
      </c>
      <c r="G365" s="40"/>
      <c r="H365" s="46"/>
    </row>
    <row r="366" spans="1:8" s="2" customFormat="1" ht="16.8" customHeight="1">
      <c r="A366" s="40"/>
      <c r="B366" s="46"/>
      <c r="C366" s="309" t="s">
        <v>19</v>
      </c>
      <c r="D366" s="309" t="s">
        <v>446</v>
      </c>
      <c r="E366" s="19" t="s">
        <v>19</v>
      </c>
      <c r="F366" s="310">
        <v>2.5</v>
      </c>
      <c r="G366" s="40"/>
      <c r="H366" s="46"/>
    </row>
    <row r="367" spans="1:8" s="2" customFormat="1" ht="16.8" customHeight="1">
      <c r="A367" s="40"/>
      <c r="B367" s="46"/>
      <c r="C367" s="309" t="s">
        <v>93</v>
      </c>
      <c r="D367" s="309" t="s">
        <v>226</v>
      </c>
      <c r="E367" s="19" t="s">
        <v>19</v>
      </c>
      <c r="F367" s="310">
        <v>7.5</v>
      </c>
      <c r="G367" s="40"/>
      <c r="H367" s="46"/>
    </row>
    <row r="368" spans="1:8" s="2" customFormat="1" ht="16.8" customHeight="1">
      <c r="A368" s="40"/>
      <c r="B368" s="46"/>
      <c r="C368" s="311" t="s">
        <v>1538</v>
      </c>
      <c r="D368" s="40"/>
      <c r="E368" s="40"/>
      <c r="F368" s="40"/>
      <c r="G368" s="40"/>
      <c r="H368" s="46"/>
    </row>
    <row r="369" spans="1:8" s="2" customFormat="1" ht="16.8" customHeight="1">
      <c r="A369" s="40"/>
      <c r="B369" s="46"/>
      <c r="C369" s="309" t="s">
        <v>440</v>
      </c>
      <c r="D369" s="309" t="s">
        <v>1615</v>
      </c>
      <c r="E369" s="19" t="s">
        <v>97</v>
      </c>
      <c r="F369" s="310">
        <v>7.5</v>
      </c>
      <c r="G369" s="40"/>
      <c r="H369" s="46"/>
    </row>
    <row r="370" spans="1:8" s="2" customFormat="1" ht="16.8" customHeight="1">
      <c r="A370" s="40"/>
      <c r="B370" s="46"/>
      <c r="C370" s="309" t="s">
        <v>264</v>
      </c>
      <c r="D370" s="309" t="s">
        <v>1616</v>
      </c>
      <c r="E370" s="19" t="s">
        <v>102</v>
      </c>
      <c r="F370" s="310">
        <v>1.875</v>
      </c>
      <c r="G370" s="40"/>
      <c r="H370" s="46"/>
    </row>
    <row r="371" spans="1:8" s="2" customFormat="1" ht="16.8" customHeight="1">
      <c r="A371" s="40"/>
      <c r="B371" s="46"/>
      <c r="C371" s="305" t="s">
        <v>122</v>
      </c>
      <c r="D371" s="306" t="s">
        <v>19</v>
      </c>
      <c r="E371" s="307" t="s">
        <v>19</v>
      </c>
      <c r="F371" s="308">
        <v>5</v>
      </c>
      <c r="G371" s="40"/>
      <c r="H371" s="46"/>
    </row>
    <row r="372" spans="1:8" s="2" customFormat="1" ht="16.8" customHeight="1">
      <c r="A372" s="40"/>
      <c r="B372" s="46"/>
      <c r="C372" s="309" t="s">
        <v>19</v>
      </c>
      <c r="D372" s="309" t="s">
        <v>444</v>
      </c>
      <c r="E372" s="19" t="s">
        <v>19</v>
      </c>
      <c r="F372" s="310">
        <v>5</v>
      </c>
      <c r="G372" s="40"/>
      <c r="H372" s="46"/>
    </row>
    <row r="373" spans="1:8" s="2" customFormat="1" ht="16.8" customHeight="1">
      <c r="A373" s="40"/>
      <c r="B373" s="46"/>
      <c r="C373" s="309" t="s">
        <v>122</v>
      </c>
      <c r="D373" s="309" t="s">
        <v>445</v>
      </c>
      <c r="E373" s="19" t="s">
        <v>19</v>
      </c>
      <c r="F373" s="310">
        <v>5</v>
      </c>
      <c r="G373" s="40"/>
      <c r="H373" s="46"/>
    </row>
    <row r="374" spans="1:8" s="2" customFormat="1" ht="16.8" customHeight="1">
      <c r="A374" s="40"/>
      <c r="B374" s="46"/>
      <c r="C374" s="311" t="s">
        <v>1538</v>
      </c>
      <c r="D374" s="40"/>
      <c r="E374" s="40"/>
      <c r="F374" s="40"/>
      <c r="G374" s="40"/>
      <c r="H374" s="46"/>
    </row>
    <row r="375" spans="1:8" s="2" customFormat="1" ht="16.8" customHeight="1">
      <c r="A375" s="40"/>
      <c r="B375" s="46"/>
      <c r="C375" s="309" t="s">
        <v>440</v>
      </c>
      <c r="D375" s="309" t="s">
        <v>1615</v>
      </c>
      <c r="E375" s="19" t="s">
        <v>97</v>
      </c>
      <c r="F375" s="310">
        <v>7.5</v>
      </c>
      <c r="G375" s="40"/>
      <c r="H375" s="46"/>
    </row>
    <row r="376" spans="1:8" s="2" customFormat="1" ht="16.8" customHeight="1">
      <c r="A376" s="40"/>
      <c r="B376" s="46"/>
      <c r="C376" s="309" t="s">
        <v>640</v>
      </c>
      <c r="D376" s="309" t="s">
        <v>1617</v>
      </c>
      <c r="E376" s="19" t="s">
        <v>97</v>
      </c>
      <c r="F376" s="310">
        <v>5</v>
      </c>
      <c r="G376" s="40"/>
      <c r="H376" s="46"/>
    </row>
    <row r="377" spans="1:8" s="2" customFormat="1" ht="12">
      <c r="A377" s="40"/>
      <c r="B377" s="46"/>
      <c r="C377" s="309" t="s">
        <v>645</v>
      </c>
      <c r="D377" s="309" t="s">
        <v>1618</v>
      </c>
      <c r="E377" s="19" t="s">
        <v>97</v>
      </c>
      <c r="F377" s="310">
        <v>5</v>
      </c>
      <c r="G377" s="40"/>
      <c r="H377" s="46"/>
    </row>
    <row r="378" spans="1:8" s="2" customFormat="1" ht="16.8" customHeight="1">
      <c r="A378" s="40"/>
      <c r="B378" s="46"/>
      <c r="C378" s="309" t="s">
        <v>662</v>
      </c>
      <c r="D378" s="309" t="s">
        <v>1619</v>
      </c>
      <c r="E378" s="19" t="s">
        <v>97</v>
      </c>
      <c r="F378" s="310">
        <v>5</v>
      </c>
      <c r="G378" s="40"/>
      <c r="H378" s="46"/>
    </row>
    <row r="379" spans="1:8" s="2" customFormat="1" ht="16.8" customHeight="1">
      <c r="A379" s="40"/>
      <c r="B379" s="46"/>
      <c r="C379" s="309" t="s">
        <v>667</v>
      </c>
      <c r="D379" s="309" t="s">
        <v>1620</v>
      </c>
      <c r="E379" s="19" t="s">
        <v>97</v>
      </c>
      <c r="F379" s="310">
        <v>5</v>
      </c>
      <c r="G379" s="40"/>
      <c r="H379" s="46"/>
    </row>
    <row r="380" spans="1:8" s="2" customFormat="1" ht="7.4" customHeight="1">
      <c r="A380" s="40"/>
      <c r="B380" s="168"/>
      <c r="C380" s="169"/>
      <c r="D380" s="169"/>
      <c r="E380" s="169"/>
      <c r="F380" s="169"/>
      <c r="G380" s="169"/>
      <c r="H380" s="46"/>
    </row>
    <row r="381" spans="1:8" s="2" customFormat="1" ht="12">
      <c r="A381" s="40"/>
      <c r="B381" s="40"/>
      <c r="C381" s="40"/>
      <c r="D381" s="40"/>
      <c r="E381" s="40"/>
      <c r="F381" s="40"/>
      <c r="G381" s="40"/>
      <c r="H381" s="40"/>
    </row>
  </sheetData>
  <sheetProtection password="EEA3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2" customWidth="1"/>
    <col min="2" max="2" width="1.7109375" style="312" customWidth="1"/>
    <col min="3" max="4" width="5.00390625" style="312" customWidth="1"/>
    <col min="5" max="5" width="11.7109375" style="312" customWidth="1"/>
    <col min="6" max="6" width="9.140625" style="312" customWidth="1"/>
    <col min="7" max="7" width="5.00390625" style="312" customWidth="1"/>
    <col min="8" max="8" width="77.8515625" style="312" customWidth="1"/>
    <col min="9" max="10" width="20.00390625" style="312" customWidth="1"/>
    <col min="11" max="11" width="1.7109375" style="312" customWidth="1"/>
  </cols>
  <sheetData>
    <row r="1" s="1" customFormat="1" ht="37.5" customHeight="1"/>
    <row r="2" spans="2:11" s="1" customFormat="1" ht="7.5" customHeight="1">
      <c r="B2" s="313"/>
      <c r="C2" s="314"/>
      <c r="D2" s="314"/>
      <c r="E2" s="314"/>
      <c r="F2" s="314"/>
      <c r="G2" s="314"/>
      <c r="H2" s="314"/>
      <c r="I2" s="314"/>
      <c r="J2" s="314"/>
      <c r="K2" s="315"/>
    </row>
    <row r="3" spans="2:11" s="17" customFormat="1" ht="45" customHeight="1">
      <c r="B3" s="316"/>
      <c r="C3" s="317" t="s">
        <v>1621</v>
      </c>
      <c r="D3" s="317"/>
      <c r="E3" s="317"/>
      <c r="F3" s="317"/>
      <c r="G3" s="317"/>
      <c r="H3" s="317"/>
      <c r="I3" s="317"/>
      <c r="J3" s="317"/>
      <c r="K3" s="318"/>
    </row>
    <row r="4" spans="2:11" s="1" customFormat="1" ht="25.5" customHeight="1">
      <c r="B4" s="319"/>
      <c r="C4" s="320" t="s">
        <v>1622</v>
      </c>
      <c r="D4" s="320"/>
      <c r="E4" s="320"/>
      <c r="F4" s="320"/>
      <c r="G4" s="320"/>
      <c r="H4" s="320"/>
      <c r="I4" s="320"/>
      <c r="J4" s="320"/>
      <c r="K4" s="321"/>
    </row>
    <row r="5" spans="2:11" s="1" customFormat="1" ht="5.25" customHeight="1">
      <c r="B5" s="319"/>
      <c r="C5" s="322"/>
      <c r="D5" s="322"/>
      <c r="E5" s="322"/>
      <c r="F5" s="322"/>
      <c r="G5" s="322"/>
      <c r="H5" s="322"/>
      <c r="I5" s="322"/>
      <c r="J5" s="322"/>
      <c r="K5" s="321"/>
    </row>
    <row r="6" spans="2:11" s="1" customFormat="1" ht="15" customHeight="1">
      <c r="B6" s="319"/>
      <c r="C6" s="323" t="s">
        <v>1623</v>
      </c>
      <c r="D6" s="323"/>
      <c r="E6" s="323"/>
      <c r="F6" s="323"/>
      <c r="G6" s="323"/>
      <c r="H6" s="323"/>
      <c r="I6" s="323"/>
      <c r="J6" s="323"/>
      <c r="K6" s="321"/>
    </row>
    <row r="7" spans="2:11" s="1" customFormat="1" ht="15" customHeight="1">
      <c r="B7" s="324"/>
      <c r="C7" s="323" t="s">
        <v>1624</v>
      </c>
      <c r="D7" s="323"/>
      <c r="E7" s="323"/>
      <c r="F7" s="323"/>
      <c r="G7" s="323"/>
      <c r="H7" s="323"/>
      <c r="I7" s="323"/>
      <c r="J7" s="323"/>
      <c r="K7" s="321"/>
    </row>
    <row r="8" spans="2:11" s="1" customFormat="1" ht="12.75" customHeight="1">
      <c r="B8" s="324"/>
      <c r="C8" s="323"/>
      <c r="D8" s="323"/>
      <c r="E8" s="323"/>
      <c r="F8" s="323"/>
      <c r="G8" s="323"/>
      <c r="H8" s="323"/>
      <c r="I8" s="323"/>
      <c r="J8" s="323"/>
      <c r="K8" s="321"/>
    </row>
    <row r="9" spans="2:11" s="1" customFormat="1" ht="15" customHeight="1">
      <c r="B9" s="324"/>
      <c r="C9" s="323" t="s">
        <v>1625</v>
      </c>
      <c r="D9" s="323"/>
      <c r="E9" s="323"/>
      <c r="F9" s="323"/>
      <c r="G9" s="323"/>
      <c r="H9" s="323"/>
      <c r="I9" s="323"/>
      <c r="J9" s="323"/>
      <c r="K9" s="321"/>
    </row>
    <row r="10" spans="2:11" s="1" customFormat="1" ht="15" customHeight="1">
      <c r="B10" s="324"/>
      <c r="C10" s="323"/>
      <c r="D10" s="323" t="s">
        <v>1626</v>
      </c>
      <c r="E10" s="323"/>
      <c r="F10" s="323"/>
      <c r="G10" s="323"/>
      <c r="H10" s="323"/>
      <c r="I10" s="323"/>
      <c r="J10" s="323"/>
      <c r="K10" s="321"/>
    </row>
    <row r="11" spans="2:11" s="1" customFormat="1" ht="15" customHeight="1">
      <c r="B11" s="324"/>
      <c r="C11" s="325"/>
      <c r="D11" s="323" t="s">
        <v>1627</v>
      </c>
      <c r="E11" s="323"/>
      <c r="F11" s="323"/>
      <c r="G11" s="323"/>
      <c r="H11" s="323"/>
      <c r="I11" s="323"/>
      <c r="J11" s="323"/>
      <c r="K11" s="321"/>
    </row>
    <row r="12" spans="2:11" s="1" customFormat="1" ht="15" customHeight="1">
      <c r="B12" s="324"/>
      <c r="C12" s="325"/>
      <c r="D12" s="323"/>
      <c r="E12" s="323"/>
      <c r="F12" s="323"/>
      <c r="G12" s="323"/>
      <c r="H12" s="323"/>
      <c r="I12" s="323"/>
      <c r="J12" s="323"/>
      <c r="K12" s="321"/>
    </row>
    <row r="13" spans="2:11" s="1" customFormat="1" ht="15" customHeight="1">
      <c r="B13" s="324"/>
      <c r="C13" s="325"/>
      <c r="D13" s="326" t="s">
        <v>1628</v>
      </c>
      <c r="E13" s="323"/>
      <c r="F13" s="323"/>
      <c r="G13" s="323"/>
      <c r="H13" s="323"/>
      <c r="I13" s="323"/>
      <c r="J13" s="323"/>
      <c r="K13" s="321"/>
    </row>
    <row r="14" spans="2:11" s="1" customFormat="1" ht="12.75" customHeight="1">
      <c r="B14" s="324"/>
      <c r="C14" s="325"/>
      <c r="D14" s="325"/>
      <c r="E14" s="325"/>
      <c r="F14" s="325"/>
      <c r="G14" s="325"/>
      <c r="H14" s="325"/>
      <c r="I14" s="325"/>
      <c r="J14" s="325"/>
      <c r="K14" s="321"/>
    </row>
    <row r="15" spans="2:11" s="1" customFormat="1" ht="15" customHeight="1">
      <c r="B15" s="324"/>
      <c r="C15" s="325"/>
      <c r="D15" s="323" t="s">
        <v>1629</v>
      </c>
      <c r="E15" s="323"/>
      <c r="F15" s="323"/>
      <c r="G15" s="323"/>
      <c r="H15" s="323"/>
      <c r="I15" s="323"/>
      <c r="J15" s="323"/>
      <c r="K15" s="321"/>
    </row>
    <row r="16" spans="2:11" s="1" customFormat="1" ht="15" customHeight="1">
      <c r="B16" s="324"/>
      <c r="C16" s="325"/>
      <c r="D16" s="323" t="s">
        <v>1630</v>
      </c>
      <c r="E16" s="323"/>
      <c r="F16" s="323"/>
      <c r="G16" s="323"/>
      <c r="H16" s="323"/>
      <c r="I16" s="323"/>
      <c r="J16" s="323"/>
      <c r="K16" s="321"/>
    </row>
    <row r="17" spans="2:11" s="1" customFormat="1" ht="15" customHeight="1">
      <c r="B17" s="324"/>
      <c r="C17" s="325"/>
      <c r="D17" s="323" t="s">
        <v>1631</v>
      </c>
      <c r="E17" s="323"/>
      <c r="F17" s="323"/>
      <c r="G17" s="323"/>
      <c r="H17" s="323"/>
      <c r="I17" s="323"/>
      <c r="J17" s="323"/>
      <c r="K17" s="321"/>
    </row>
    <row r="18" spans="2:11" s="1" customFormat="1" ht="15" customHeight="1">
      <c r="B18" s="324"/>
      <c r="C18" s="325"/>
      <c r="D18" s="325"/>
      <c r="E18" s="327" t="s">
        <v>80</v>
      </c>
      <c r="F18" s="323" t="s">
        <v>1632</v>
      </c>
      <c r="G18" s="323"/>
      <c r="H18" s="323"/>
      <c r="I18" s="323"/>
      <c r="J18" s="323"/>
      <c r="K18" s="321"/>
    </row>
    <row r="19" spans="2:11" s="1" customFormat="1" ht="15" customHeight="1">
      <c r="B19" s="324"/>
      <c r="C19" s="325"/>
      <c r="D19" s="325"/>
      <c r="E19" s="327" t="s">
        <v>1633</v>
      </c>
      <c r="F19" s="323" t="s">
        <v>1634</v>
      </c>
      <c r="G19" s="323"/>
      <c r="H19" s="323"/>
      <c r="I19" s="323"/>
      <c r="J19" s="323"/>
      <c r="K19" s="321"/>
    </row>
    <row r="20" spans="2:11" s="1" customFormat="1" ht="15" customHeight="1">
      <c r="B20" s="324"/>
      <c r="C20" s="325"/>
      <c r="D20" s="325"/>
      <c r="E20" s="327" t="s">
        <v>1635</v>
      </c>
      <c r="F20" s="323" t="s">
        <v>1636</v>
      </c>
      <c r="G20" s="323"/>
      <c r="H20" s="323"/>
      <c r="I20" s="323"/>
      <c r="J20" s="323"/>
      <c r="K20" s="321"/>
    </row>
    <row r="21" spans="2:11" s="1" customFormat="1" ht="15" customHeight="1">
      <c r="B21" s="324"/>
      <c r="C21" s="325"/>
      <c r="D21" s="325"/>
      <c r="E21" s="327" t="s">
        <v>1637</v>
      </c>
      <c r="F21" s="323" t="s">
        <v>1638</v>
      </c>
      <c r="G21" s="323"/>
      <c r="H21" s="323"/>
      <c r="I21" s="323"/>
      <c r="J21" s="323"/>
      <c r="K21" s="321"/>
    </row>
    <row r="22" spans="2:11" s="1" customFormat="1" ht="15" customHeight="1">
      <c r="B22" s="324"/>
      <c r="C22" s="325"/>
      <c r="D22" s="325"/>
      <c r="E22" s="327" t="s">
        <v>1639</v>
      </c>
      <c r="F22" s="323" t="s">
        <v>1640</v>
      </c>
      <c r="G22" s="323"/>
      <c r="H22" s="323"/>
      <c r="I22" s="323"/>
      <c r="J22" s="323"/>
      <c r="K22" s="321"/>
    </row>
    <row r="23" spans="2:11" s="1" customFormat="1" ht="15" customHeight="1">
      <c r="B23" s="324"/>
      <c r="C23" s="325"/>
      <c r="D23" s="325"/>
      <c r="E23" s="327" t="s">
        <v>85</v>
      </c>
      <c r="F23" s="323" t="s">
        <v>1641</v>
      </c>
      <c r="G23" s="323"/>
      <c r="H23" s="323"/>
      <c r="I23" s="323"/>
      <c r="J23" s="323"/>
      <c r="K23" s="321"/>
    </row>
    <row r="24" spans="2:11" s="1" customFormat="1" ht="12.75" customHeight="1">
      <c r="B24" s="324"/>
      <c r="C24" s="325"/>
      <c r="D24" s="325"/>
      <c r="E24" s="325"/>
      <c r="F24" s="325"/>
      <c r="G24" s="325"/>
      <c r="H24" s="325"/>
      <c r="I24" s="325"/>
      <c r="J24" s="325"/>
      <c r="K24" s="321"/>
    </row>
    <row r="25" spans="2:11" s="1" customFormat="1" ht="15" customHeight="1">
      <c r="B25" s="324"/>
      <c r="C25" s="323" t="s">
        <v>1642</v>
      </c>
      <c r="D25" s="323"/>
      <c r="E25" s="323"/>
      <c r="F25" s="323"/>
      <c r="G25" s="323"/>
      <c r="H25" s="323"/>
      <c r="I25" s="323"/>
      <c r="J25" s="323"/>
      <c r="K25" s="321"/>
    </row>
    <row r="26" spans="2:11" s="1" customFormat="1" ht="15" customHeight="1">
      <c r="B26" s="324"/>
      <c r="C26" s="323" t="s">
        <v>1643</v>
      </c>
      <c r="D26" s="323"/>
      <c r="E26" s="323"/>
      <c r="F26" s="323"/>
      <c r="G26" s="323"/>
      <c r="H26" s="323"/>
      <c r="I26" s="323"/>
      <c r="J26" s="323"/>
      <c r="K26" s="321"/>
    </row>
    <row r="27" spans="2:11" s="1" customFormat="1" ht="15" customHeight="1">
      <c r="B27" s="324"/>
      <c r="C27" s="323"/>
      <c r="D27" s="323" t="s">
        <v>1644</v>
      </c>
      <c r="E27" s="323"/>
      <c r="F27" s="323"/>
      <c r="G27" s="323"/>
      <c r="H27" s="323"/>
      <c r="I27" s="323"/>
      <c r="J27" s="323"/>
      <c r="K27" s="321"/>
    </row>
    <row r="28" spans="2:11" s="1" customFormat="1" ht="15" customHeight="1">
      <c r="B28" s="324"/>
      <c r="C28" s="325"/>
      <c r="D28" s="323" t="s">
        <v>1645</v>
      </c>
      <c r="E28" s="323"/>
      <c r="F28" s="323"/>
      <c r="G28" s="323"/>
      <c r="H28" s="323"/>
      <c r="I28" s="323"/>
      <c r="J28" s="323"/>
      <c r="K28" s="321"/>
    </row>
    <row r="29" spans="2:11" s="1" customFormat="1" ht="12.75" customHeight="1">
      <c r="B29" s="324"/>
      <c r="C29" s="325"/>
      <c r="D29" s="325"/>
      <c r="E29" s="325"/>
      <c r="F29" s="325"/>
      <c r="G29" s="325"/>
      <c r="H29" s="325"/>
      <c r="I29" s="325"/>
      <c r="J29" s="325"/>
      <c r="K29" s="321"/>
    </row>
    <row r="30" spans="2:11" s="1" customFormat="1" ht="15" customHeight="1">
      <c r="B30" s="324"/>
      <c r="C30" s="325"/>
      <c r="D30" s="323" t="s">
        <v>1646</v>
      </c>
      <c r="E30" s="323"/>
      <c r="F30" s="323"/>
      <c r="G30" s="323"/>
      <c r="H30" s="323"/>
      <c r="I30" s="323"/>
      <c r="J30" s="323"/>
      <c r="K30" s="321"/>
    </row>
    <row r="31" spans="2:11" s="1" customFormat="1" ht="15" customHeight="1">
      <c r="B31" s="324"/>
      <c r="C31" s="325"/>
      <c r="D31" s="323" t="s">
        <v>1647</v>
      </c>
      <c r="E31" s="323"/>
      <c r="F31" s="323"/>
      <c r="G31" s="323"/>
      <c r="H31" s="323"/>
      <c r="I31" s="323"/>
      <c r="J31" s="323"/>
      <c r="K31" s="321"/>
    </row>
    <row r="32" spans="2:11" s="1" customFormat="1" ht="12.75" customHeight="1">
      <c r="B32" s="324"/>
      <c r="C32" s="325"/>
      <c r="D32" s="325"/>
      <c r="E32" s="325"/>
      <c r="F32" s="325"/>
      <c r="G32" s="325"/>
      <c r="H32" s="325"/>
      <c r="I32" s="325"/>
      <c r="J32" s="325"/>
      <c r="K32" s="321"/>
    </row>
    <row r="33" spans="2:11" s="1" customFormat="1" ht="15" customHeight="1">
      <c r="B33" s="324"/>
      <c r="C33" s="325"/>
      <c r="D33" s="323" t="s">
        <v>1648</v>
      </c>
      <c r="E33" s="323"/>
      <c r="F33" s="323"/>
      <c r="G33" s="323"/>
      <c r="H33" s="323"/>
      <c r="I33" s="323"/>
      <c r="J33" s="323"/>
      <c r="K33" s="321"/>
    </row>
    <row r="34" spans="2:11" s="1" customFormat="1" ht="15" customHeight="1">
      <c r="B34" s="324"/>
      <c r="C34" s="325"/>
      <c r="D34" s="323" t="s">
        <v>1649</v>
      </c>
      <c r="E34" s="323"/>
      <c r="F34" s="323"/>
      <c r="G34" s="323"/>
      <c r="H34" s="323"/>
      <c r="I34" s="323"/>
      <c r="J34" s="323"/>
      <c r="K34" s="321"/>
    </row>
    <row r="35" spans="2:11" s="1" customFormat="1" ht="15" customHeight="1">
      <c r="B35" s="324"/>
      <c r="C35" s="325"/>
      <c r="D35" s="323" t="s">
        <v>1650</v>
      </c>
      <c r="E35" s="323"/>
      <c r="F35" s="323"/>
      <c r="G35" s="323"/>
      <c r="H35" s="323"/>
      <c r="I35" s="323"/>
      <c r="J35" s="323"/>
      <c r="K35" s="321"/>
    </row>
    <row r="36" spans="2:11" s="1" customFormat="1" ht="15" customHeight="1">
      <c r="B36" s="324"/>
      <c r="C36" s="325"/>
      <c r="D36" s="323"/>
      <c r="E36" s="326" t="s">
        <v>195</v>
      </c>
      <c r="F36" s="323"/>
      <c r="G36" s="323" t="s">
        <v>1651</v>
      </c>
      <c r="H36" s="323"/>
      <c r="I36" s="323"/>
      <c r="J36" s="323"/>
      <c r="K36" s="321"/>
    </row>
    <row r="37" spans="2:11" s="1" customFormat="1" ht="30.75" customHeight="1">
      <c r="B37" s="324"/>
      <c r="C37" s="325"/>
      <c r="D37" s="323"/>
      <c r="E37" s="326" t="s">
        <v>1652</v>
      </c>
      <c r="F37" s="323"/>
      <c r="G37" s="323" t="s">
        <v>1653</v>
      </c>
      <c r="H37" s="323"/>
      <c r="I37" s="323"/>
      <c r="J37" s="323"/>
      <c r="K37" s="321"/>
    </row>
    <row r="38" spans="2:11" s="1" customFormat="1" ht="15" customHeight="1">
      <c r="B38" s="324"/>
      <c r="C38" s="325"/>
      <c r="D38" s="323"/>
      <c r="E38" s="326" t="s">
        <v>55</v>
      </c>
      <c r="F38" s="323"/>
      <c r="G38" s="323" t="s">
        <v>1654</v>
      </c>
      <c r="H38" s="323"/>
      <c r="I38" s="323"/>
      <c r="J38" s="323"/>
      <c r="K38" s="321"/>
    </row>
    <row r="39" spans="2:11" s="1" customFormat="1" ht="15" customHeight="1">
      <c r="B39" s="324"/>
      <c r="C39" s="325"/>
      <c r="D39" s="323"/>
      <c r="E39" s="326" t="s">
        <v>56</v>
      </c>
      <c r="F39" s="323"/>
      <c r="G39" s="323" t="s">
        <v>1655</v>
      </c>
      <c r="H39" s="323"/>
      <c r="I39" s="323"/>
      <c r="J39" s="323"/>
      <c r="K39" s="321"/>
    </row>
    <row r="40" spans="2:11" s="1" customFormat="1" ht="15" customHeight="1">
      <c r="B40" s="324"/>
      <c r="C40" s="325"/>
      <c r="D40" s="323"/>
      <c r="E40" s="326" t="s">
        <v>196</v>
      </c>
      <c r="F40" s="323"/>
      <c r="G40" s="323" t="s">
        <v>1656</v>
      </c>
      <c r="H40" s="323"/>
      <c r="I40" s="323"/>
      <c r="J40" s="323"/>
      <c r="K40" s="321"/>
    </row>
    <row r="41" spans="2:11" s="1" customFormat="1" ht="15" customHeight="1">
      <c r="B41" s="324"/>
      <c r="C41" s="325"/>
      <c r="D41" s="323"/>
      <c r="E41" s="326" t="s">
        <v>197</v>
      </c>
      <c r="F41" s="323"/>
      <c r="G41" s="323" t="s">
        <v>1657</v>
      </c>
      <c r="H41" s="323"/>
      <c r="I41" s="323"/>
      <c r="J41" s="323"/>
      <c r="K41" s="321"/>
    </row>
    <row r="42" spans="2:11" s="1" customFormat="1" ht="15" customHeight="1">
      <c r="B42" s="324"/>
      <c r="C42" s="325"/>
      <c r="D42" s="323"/>
      <c r="E42" s="326" t="s">
        <v>1658</v>
      </c>
      <c r="F42" s="323"/>
      <c r="G42" s="323" t="s">
        <v>1659</v>
      </c>
      <c r="H42" s="323"/>
      <c r="I42" s="323"/>
      <c r="J42" s="323"/>
      <c r="K42" s="321"/>
    </row>
    <row r="43" spans="2:11" s="1" customFormat="1" ht="15" customHeight="1">
      <c r="B43" s="324"/>
      <c r="C43" s="325"/>
      <c r="D43" s="323"/>
      <c r="E43" s="326"/>
      <c r="F43" s="323"/>
      <c r="G43" s="323" t="s">
        <v>1660</v>
      </c>
      <c r="H43" s="323"/>
      <c r="I43" s="323"/>
      <c r="J43" s="323"/>
      <c r="K43" s="321"/>
    </row>
    <row r="44" spans="2:11" s="1" customFormat="1" ht="15" customHeight="1">
      <c r="B44" s="324"/>
      <c r="C44" s="325"/>
      <c r="D44" s="323"/>
      <c r="E44" s="326" t="s">
        <v>1661</v>
      </c>
      <c r="F44" s="323"/>
      <c r="G44" s="323" t="s">
        <v>1662</v>
      </c>
      <c r="H44" s="323"/>
      <c r="I44" s="323"/>
      <c r="J44" s="323"/>
      <c r="K44" s="321"/>
    </row>
    <row r="45" spans="2:11" s="1" customFormat="1" ht="15" customHeight="1">
      <c r="B45" s="324"/>
      <c r="C45" s="325"/>
      <c r="D45" s="323"/>
      <c r="E45" s="326" t="s">
        <v>199</v>
      </c>
      <c r="F45" s="323"/>
      <c r="G45" s="323" t="s">
        <v>1663</v>
      </c>
      <c r="H45" s="323"/>
      <c r="I45" s="323"/>
      <c r="J45" s="323"/>
      <c r="K45" s="321"/>
    </row>
    <row r="46" spans="2:11" s="1" customFormat="1" ht="12.75" customHeight="1">
      <c r="B46" s="324"/>
      <c r="C46" s="325"/>
      <c r="D46" s="323"/>
      <c r="E46" s="323"/>
      <c r="F46" s="323"/>
      <c r="G46" s="323"/>
      <c r="H46" s="323"/>
      <c r="I46" s="323"/>
      <c r="J46" s="323"/>
      <c r="K46" s="321"/>
    </row>
    <row r="47" spans="2:11" s="1" customFormat="1" ht="15" customHeight="1">
      <c r="B47" s="324"/>
      <c r="C47" s="325"/>
      <c r="D47" s="323" t="s">
        <v>1664</v>
      </c>
      <c r="E47" s="323"/>
      <c r="F47" s="323"/>
      <c r="G47" s="323"/>
      <c r="H47" s="323"/>
      <c r="I47" s="323"/>
      <c r="J47" s="323"/>
      <c r="K47" s="321"/>
    </row>
    <row r="48" spans="2:11" s="1" customFormat="1" ht="15" customHeight="1">
      <c r="B48" s="324"/>
      <c r="C48" s="325"/>
      <c r="D48" s="325"/>
      <c r="E48" s="323" t="s">
        <v>1665</v>
      </c>
      <c r="F48" s="323"/>
      <c r="G48" s="323"/>
      <c r="H48" s="323"/>
      <c r="I48" s="323"/>
      <c r="J48" s="323"/>
      <c r="K48" s="321"/>
    </row>
    <row r="49" spans="2:11" s="1" customFormat="1" ht="15" customHeight="1">
      <c r="B49" s="324"/>
      <c r="C49" s="325"/>
      <c r="D49" s="325"/>
      <c r="E49" s="323" t="s">
        <v>1666</v>
      </c>
      <c r="F49" s="323"/>
      <c r="G49" s="323"/>
      <c r="H49" s="323"/>
      <c r="I49" s="323"/>
      <c r="J49" s="323"/>
      <c r="K49" s="321"/>
    </row>
    <row r="50" spans="2:11" s="1" customFormat="1" ht="15" customHeight="1">
      <c r="B50" s="324"/>
      <c r="C50" s="325"/>
      <c r="D50" s="325"/>
      <c r="E50" s="323" t="s">
        <v>1667</v>
      </c>
      <c r="F50" s="323"/>
      <c r="G50" s="323"/>
      <c r="H50" s="323"/>
      <c r="I50" s="323"/>
      <c r="J50" s="323"/>
      <c r="K50" s="321"/>
    </row>
    <row r="51" spans="2:11" s="1" customFormat="1" ht="15" customHeight="1">
      <c r="B51" s="324"/>
      <c r="C51" s="325"/>
      <c r="D51" s="323" t="s">
        <v>1668</v>
      </c>
      <c r="E51" s="323"/>
      <c r="F51" s="323"/>
      <c r="G51" s="323"/>
      <c r="H51" s="323"/>
      <c r="I51" s="323"/>
      <c r="J51" s="323"/>
      <c r="K51" s="321"/>
    </row>
    <row r="52" spans="2:11" s="1" customFormat="1" ht="25.5" customHeight="1">
      <c r="B52" s="319"/>
      <c r="C52" s="320" t="s">
        <v>1669</v>
      </c>
      <c r="D52" s="320"/>
      <c r="E52" s="320"/>
      <c r="F52" s="320"/>
      <c r="G52" s="320"/>
      <c r="H52" s="320"/>
      <c r="I52" s="320"/>
      <c r="J52" s="320"/>
      <c r="K52" s="321"/>
    </row>
    <row r="53" spans="2:11" s="1" customFormat="1" ht="5.25" customHeight="1">
      <c r="B53" s="319"/>
      <c r="C53" s="322"/>
      <c r="D53" s="322"/>
      <c r="E53" s="322"/>
      <c r="F53" s="322"/>
      <c r="G53" s="322"/>
      <c r="H53" s="322"/>
      <c r="I53" s="322"/>
      <c r="J53" s="322"/>
      <c r="K53" s="321"/>
    </row>
    <row r="54" spans="2:11" s="1" customFormat="1" ht="15" customHeight="1">
      <c r="B54" s="319"/>
      <c r="C54" s="323" t="s">
        <v>1670</v>
      </c>
      <c r="D54" s="323"/>
      <c r="E54" s="323"/>
      <c r="F54" s="323"/>
      <c r="G54" s="323"/>
      <c r="H54" s="323"/>
      <c r="I54" s="323"/>
      <c r="J54" s="323"/>
      <c r="K54" s="321"/>
    </row>
    <row r="55" spans="2:11" s="1" customFormat="1" ht="15" customHeight="1">
      <c r="B55" s="319"/>
      <c r="C55" s="323" t="s">
        <v>1671</v>
      </c>
      <c r="D55" s="323"/>
      <c r="E55" s="323"/>
      <c r="F55" s="323"/>
      <c r="G55" s="323"/>
      <c r="H55" s="323"/>
      <c r="I55" s="323"/>
      <c r="J55" s="323"/>
      <c r="K55" s="321"/>
    </row>
    <row r="56" spans="2:11" s="1" customFormat="1" ht="12.75" customHeight="1">
      <c r="B56" s="319"/>
      <c r="C56" s="323"/>
      <c r="D56" s="323"/>
      <c r="E56" s="323"/>
      <c r="F56" s="323"/>
      <c r="G56" s="323"/>
      <c r="H56" s="323"/>
      <c r="I56" s="323"/>
      <c r="J56" s="323"/>
      <c r="K56" s="321"/>
    </row>
    <row r="57" spans="2:11" s="1" customFormat="1" ht="15" customHeight="1">
      <c r="B57" s="319"/>
      <c r="C57" s="323" t="s">
        <v>1672</v>
      </c>
      <c r="D57" s="323"/>
      <c r="E57" s="323"/>
      <c r="F57" s="323"/>
      <c r="G57" s="323"/>
      <c r="H57" s="323"/>
      <c r="I57" s="323"/>
      <c r="J57" s="323"/>
      <c r="K57" s="321"/>
    </row>
    <row r="58" spans="2:11" s="1" customFormat="1" ht="15" customHeight="1">
      <c r="B58" s="319"/>
      <c r="C58" s="325"/>
      <c r="D58" s="323" t="s">
        <v>1673</v>
      </c>
      <c r="E58" s="323"/>
      <c r="F58" s="323"/>
      <c r="G58" s="323"/>
      <c r="H58" s="323"/>
      <c r="I58" s="323"/>
      <c r="J58" s="323"/>
      <c r="K58" s="321"/>
    </row>
    <row r="59" spans="2:11" s="1" customFormat="1" ht="15" customHeight="1">
      <c r="B59" s="319"/>
      <c r="C59" s="325"/>
      <c r="D59" s="323" t="s">
        <v>1674</v>
      </c>
      <c r="E59" s="323"/>
      <c r="F59" s="323"/>
      <c r="G59" s="323"/>
      <c r="H59" s="323"/>
      <c r="I59" s="323"/>
      <c r="J59" s="323"/>
      <c r="K59" s="321"/>
    </row>
    <row r="60" spans="2:11" s="1" customFormat="1" ht="15" customHeight="1">
      <c r="B60" s="319"/>
      <c r="C60" s="325"/>
      <c r="D60" s="323" t="s">
        <v>1675</v>
      </c>
      <c r="E60" s="323"/>
      <c r="F60" s="323"/>
      <c r="G60" s="323"/>
      <c r="H60" s="323"/>
      <c r="I60" s="323"/>
      <c r="J60" s="323"/>
      <c r="K60" s="321"/>
    </row>
    <row r="61" spans="2:11" s="1" customFormat="1" ht="15" customHeight="1">
      <c r="B61" s="319"/>
      <c r="C61" s="325"/>
      <c r="D61" s="323" t="s">
        <v>1676</v>
      </c>
      <c r="E61" s="323"/>
      <c r="F61" s="323"/>
      <c r="G61" s="323"/>
      <c r="H61" s="323"/>
      <c r="I61" s="323"/>
      <c r="J61" s="323"/>
      <c r="K61" s="321"/>
    </row>
    <row r="62" spans="2:11" s="1" customFormat="1" ht="15" customHeight="1">
      <c r="B62" s="319"/>
      <c r="C62" s="325"/>
      <c r="D62" s="328" t="s">
        <v>1677</v>
      </c>
      <c r="E62" s="328"/>
      <c r="F62" s="328"/>
      <c r="G62" s="328"/>
      <c r="H62" s="328"/>
      <c r="I62" s="328"/>
      <c r="J62" s="328"/>
      <c r="K62" s="321"/>
    </row>
    <row r="63" spans="2:11" s="1" customFormat="1" ht="15" customHeight="1">
      <c r="B63" s="319"/>
      <c r="C63" s="325"/>
      <c r="D63" s="323" t="s">
        <v>1678</v>
      </c>
      <c r="E63" s="323"/>
      <c r="F63" s="323"/>
      <c r="G63" s="323"/>
      <c r="H63" s="323"/>
      <c r="I63" s="323"/>
      <c r="J63" s="323"/>
      <c r="K63" s="321"/>
    </row>
    <row r="64" spans="2:11" s="1" customFormat="1" ht="12.75" customHeight="1">
      <c r="B64" s="319"/>
      <c r="C64" s="325"/>
      <c r="D64" s="325"/>
      <c r="E64" s="329"/>
      <c r="F64" s="325"/>
      <c r="G64" s="325"/>
      <c r="H64" s="325"/>
      <c r="I64" s="325"/>
      <c r="J64" s="325"/>
      <c r="K64" s="321"/>
    </row>
    <row r="65" spans="2:11" s="1" customFormat="1" ht="15" customHeight="1">
      <c r="B65" s="319"/>
      <c r="C65" s="325"/>
      <c r="D65" s="323" t="s">
        <v>1679</v>
      </c>
      <c r="E65" s="323"/>
      <c r="F65" s="323"/>
      <c r="G65" s="323"/>
      <c r="H65" s="323"/>
      <c r="I65" s="323"/>
      <c r="J65" s="323"/>
      <c r="K65" s="321"/>
    </row>
    <row r="66" spans="2:11" s="1" customFormat="1" ht="15" customHeight="1">
      <c r="B66" s="319"/>
      <c r="C66" s="325"/>
      <c r="D66" s="328" t="s">
        <v>1680</v>
      </c>
      <c r="E66" s="328"/>
      <c r="F66" s="328"/>
      <c r="G66" s="328"/>
      <c r="H66" s="328"/>
      <c r="I66" s="328"/>
      <c r="J66" s="328"/>
      <c r="K66" s="321"/>
    </row>
    <row r="67" spans="2:11" s="1" customFormat="1" ht="15" customHeight="1">
      <c r="B67" s="319"/>
      <c r="C67" s="325"/>
      <c r="D67" s="323" t="s">
        <v>1681</v>
      </c>
      <c r="E67" s="323"/>
      <c r="F67" s="323"/>
      <c r="G67" s="323"/>
      <c r="H67" s="323"/>
      <c r="I67" s="323"/>
      <c r="J67" s="323"/>
      <c r="K67" s="321"/>
    </row>
    <row r="68" spans="2:11" s="1" customFormat="1" ht="15" customHeight="1">
      <c r="B68" s="319"/>
      <c r="C68" s="325"/>
      <c r="D68" s="323" t="s">
        <v>1682</v>
      </c>
      <c r="E68" s="323"/>
      <c r="F68" s="323"/>
      <c r="G68" s="323"/>
      <c r="H68" s="323"/>
      <c r="I68" s="323"/>
      <c r="J68" s="323"/>
      <c r="K68" s="321"/>
    </row>
    <row r="69" spans="2:11" s="1" customFormat="1" ht="15" customHeight="1">
      <c r="B69" s="319"/>
      <c r="C69" s="325"/>
      <c r="D69" s="323" t="s">
        <v>1683</v>
      </c>
      <c r="E69" s="323"/>
      <c r="F69" s="323"/>
      <c r="G69" s="323"/>
      <c r="H69" s="323"/>
      <c r="I69" s="323"/>
      <c r="J69" s="323"/>
      <c r="K69" s="321"/>
    </row>
    <row r="70" spans="2:11" s="1" customFormat="1" ht="15" customHeight="1">
      <c r="B70" s="319"/>
      <c r="C70" s="325"/>
      <c r="D70" s="323" t="s">
        <v>1684</v>
      </c>
      <c r="E70" s="323"/>
      <c r="F70" s="323"/>
      <c r="G70" s="323"/>
      <c r="H70" s="323"/>
      <c r="I70" s="323"/>
      <c r="J70" s="323"/>
      <c r="K70" s="321"/>
    </row>
    <row r="71" spans="2:11" s="1" customFormat="1" ht="12.75" customHeight="1">
      <c r="B71" s="330"/>
      <c r="C71" s="331"/>
      <c r="D71" s="331"/>
      <c r="E71" s="331"/>
      <c r="F71" s="331"/>
      <c r="G71" s="331"/>
      <c r="H71" s="331"/>
      <c r="I71" s="331"/>
      <c r="J71" s="331"/>
      <c r="K71" s="332"/>
    </row>
    <row r="72" spans="2:11" s="1" customFormat="1" ht="18.75" customHeight="1">
      <c r="B72" s="333"/>
      <c r="C72" s="333"/>
      <c r="D72" s="333"/>
      <c r="E72" s="333"/>
      <c r="F72" s="333"/>
      <c r="G72" s="333"/>
      <c r="H72" s="333"/>
      <c r="I72" s="333"/>
      <c r="J72" s="333"/>
      <c r="K72" s="334"/>
    </row>
    <row r="73" spans="2:11" s="1" customFormat="1" ht="18.75" customHeight="1">
      <c r="B73" s="334"/>
      <c r="C73" s="334"/>
      <c r="D73" s="334"/>
      <c r="E73" s="334"/>
      <c r="F73" s="334"/>
      <c r="G73" s="334"/>
      <c r="H73" s="334"/>
      <c r="I73" s="334"/>
      <c r="J73" s="334"/>
      <c r="K73" s="334"/>
    </row>
    <row r="74" spans="2:11" s="1" customFormat="1" ht="7.5" customHeight="1">
      <c r="B74" s="335"/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1" customFormat="1" ht="45" customHeight="1">
      <c r="B75" s="338"/>
      <c r="C75" s="339" t="s">
        <v>1685</v>
      </c>
      <c r="D75" s="339"/>
      <c r="E75" s="339"/>
      <c r="F75" s="339"/>
      <c r="G75" s="339"/>
      <c r="H75" s="339"/>
      <c r="I75" s="339"/>
      <c r="J75" s="339"/>
      <c r="K75" s="340"/>
    </row>
    <row r="76" spans="2:11" s="1" customFormat="1" ht="17.25" customHeight="1">
      <c r="B76" s="338"/>
      <c r="C76" s="341" t="s">
        <v>1686</v>
      </c>
      <c r="D76" s="341"/>
      <c r="E76" s="341"/>
      <c r="F76" s="341" t="s">
        <v>1687</v>
      </c>
      <c r="G76" s="342"/>
      <c r="H76" s="341" t="s">
        <v>56</v>
      </c>
      <c r="I76" s="341" t="s">
        <v>59</v>
      </c>
      <c r="J76" s="341" t="s">
        <v>1688</v>
      </c>
      <c r="K76" s="340"/>
    </row>
    <row r="77" spans="2:11" s="1" customFormat="1" ht="17.25" customHeight="1">
      <c r="B77" s="338"/>
      <c r="C77" s="343" t="s">
        <v>1689</v>
      </c>
      <c r="D77" s="343"/>
      <c r="E77" s="343"/>
      <c r="F77" s="344" t="s">
        <v>1690</v>
      </c>
      <c r="G77" s="345"/>
      <c r="H77" s="343"/>
      <c r="I77" s="343"/>
      <c r="J77" s="343" t="s">
        <v>1691</v>
      </c>
      <c r="K77" s="340"/>
    </row>
    <row r="78" spans="2:11" s="1" customFormat="1" ht="5.25" customHeight="1">
      <c r="B78" s="338"/>
      <c r="C78" s="346"/>
      <c r="D78" s="346"/>
      <c r="E78" s="346"/>
      <c r="F78" s="346"/>
      <c r="G78" s="347"/>
      <c r="H78" s="346"/>
      <c r="I78" s="346"/>
      <c r="J78" s="346"/>
      <c r="K78" s="340"/>
    </row>
    <row r="79" spans="2:11" s="1" customFormat="1" ht="15" customHeight="1">
      <c r="B79" s="338"/>
      <c r="C79" s="326" t="s">
        <v>55</v>
      </c>
      <c r="D79" s="348"/>
      <c r="E79" s="348"/>
      <c r="F79" s="349" t="s">
        <v>1692</v>
      </c>
      <c r="G79" s="350"/>
      <c r="H79" s="326" t="s">
        <v>1693</v>
      </c>
      <c r="I79" s="326" t="s">
        <v>1694</v>
      </c>
      <c r="J79" s="326">
        <v>20</v>
      </c>
      <c r="K79" s="340"/>
    </row>
    <row r="80" spans="2:11" s="1" customFormat="1" ht="15" customHeight="1">
      <c r="B80" s="338"/>
      <c r="C80" s="326" t="s">
        <v>1695</v>
      </c>
      <c r="D80" s="326"/>
      <c r="E80" s="326"/>
      <c r="F80" s="349" t="s">
        <v>1692</v>
      </c>
      <c r="G80" s="350"/>
      <c r="H80" s="326" t="s">
        <v>1696</v>
      </c>
      <c r="I80" s="326" t="s">
        <v>1694</v>
      </c>
      <c r="J80" s="326">
        <v>120</v>
      </c>
      <c r="K80" s="340"/>
    </row>
    <row r="81" spans="2:11" s="1" customFormat="1" ht="15" customHeight="1">
      <c r="B81" s="351"/>
      <c r="C81" s="326" t="s">
        <v>1697</v>
      </c>
      <c r="D81" s="326"/>
      <c r="E81" s="326"/>
      <c r="F81" s="349" t="s">
        <v>1698</v>
      </c>
      <c r="G81" s="350"/>
      <c r="H81" s="326" t="s">
        <v>1699</v>
      </c>
      <c r="I81" s="326" t="s">
        <v>1694</v>
      </c>
      <c r="J81" s="326">
        <v>50</v>
      </c>
      <c r="K81" s="340"/>
    </row>
    <row r="82" spans="2:11" s="1" customFormat="1" ht="15" customHeight="1">
      <c r="B82" s="351"/>
      <c r="C82" s="326" t="s">
        <v>1700</v>
      </c>
      <c r="D82" s="326"/>
      <c r="E82" s="326"/>
      <c r="F82" s="349" t="s">
        <v>1692</v>
      </c>
      <c r="G82" s="350"/>
      <c r="H82" s="326" t="s">
        <v>1701</v>
      </c>
      <c r="I82" s="326" t="s">
        <v>1702</v>
      </c>
      <c r="J82" s="326"/>
      <c r="K82" s="340"/>
    </row>
    <row r="83" spans="2:11" s="1" customFormat="1" ht="15" customHeight="1">
      <c r="B83" s="351"/>
      <c r="C83" s="352" t="s">
        <v>1703</v>
      </c>
      <c r="D83" s="352"/>
      <c r="E83" s="352"/>
      <c r="F83" s="353" t="s">
        <v>1698</v>
      </c>
      <c r="G83" s="352"/>
      <c r="H83" s="352" t="s">
        <v>1704</v>
      </c>
      <c r="I83" s="352" t="s">
        <v>1694</v>
      </c>
      <c r="J83" s="352">
        <v>15</v>
      </c>
      <c r="K83" s="340"/>
    </row>
    <row r="84" spans="2:11" s="1" customFormat="1" ht="15" customHeight="1">
      <c r="B84" s="351"/>
      <c r="C84" s="352" t="s">
        <v>1705</v>
      </c>
      <c r="D84" s="352"/>
      <c r="E84" s="352"/>
      <c r="F84" s="353" t="s">
        <v>1698</v>
      </c>
      <c r="G84" s="352"/>
      <c r="H84" s="352" t="s">
        <v>1706</v>
      </c>
      <c r="I84" s="352" t="s">
        <v>1694</v>
      </c>
      <c r="J84" s="352">
        <v>15</v>
      </c>
      <c r="K84" s="340"/>
    </row>
    <row r="85" spans="2:11" s="1" customFormat="1" ht="15" customHeight="1">
      <c r="B85" s="351"/>
      <c r="C85" s="352" t="s">
        <v>1707</v>
      </c>
      <c r="D85" s="352"/>
      <c r="E85" s="352"/>
      <c r="F85" s="353" t="s">
        <v>1698</v>
      </c>
      <c r="G85" s="352"/>
      <c r="H85" s="352" t="s">
        <v>1708</v>
      </c>
      <c r="I85" s="352" t="s">
        <v>1694</v>
      </c>
      <c r="J85" s="352">
        <v>20</v>
      </c>
      <c r="K85" s="340"/>
    </row>
    <row r="86" spans="2:11" s="1" customFormat="1" ht="15" customHeight="1">
      <c r="B86" s="351"/>
      <c r="C86" s="352" t="s">
        <v>1709</v>
      </c>
      <c r="D86" s="352"/>
      <c r="E86" s="352"/>
      <c r="F86" s="353" t="s">
        <v>1698</v>
      </c>
      <c r="G86" s="352"/>
      <c r="H86" s="352" t="s">
        <v>1710</v>
      </c>
      <c r="I86" s="352" t="s">
        <v>1694</v>
      </c>
      <c r="J86" s="352">
        <v>20</v>
      </c>
      <c r="K86" s="340"/>
    </row>
    <row r="87" spans="2:11" s="1" customFormat="1" ht="15" customHeight="1">
      <c r="B87" s="351"/>
      <c r="C87" s="326" t="s">
        <v>1711</v>
      </c>
      <c r="D87" s="326"/>
      <c r="E87" s="326"/>
      <c r="F87" s="349" t="s">
        <v>1698</v>
      </c>
      <c r="G87" s="350"/>
      <c r="H87" s="326" t="s">
        <v>1712</v>
      </c>
      <c r="I87" s="326" t="s">
        <v>1694</v>
      </c>
      <c r="J87" s="326">
        <v>50</v>
      </c>
      <c r="K87" s="340"/>
    </row>
    <row r="88" spans="2:11" s="1" customFormat="1" ht="15" customHeight="1">
      <c r="B88" s="351"/>
      <c r="C88" s="326" t="s">
        <v>1713</v>
      </c>
      <c r="D88" s="326"/>
      <c r="E88" s="326"/>
      <c r="F88" s="349" t="s">
        <v>1698</v>
      </c>
      <c r="G88" s="350"/>
      <c r="H88" s="326" t="s">
        <v>1714</v>
      </c>
      <c r="I88" s="326" t="s">
        <v>1694</v>
      </c>
      <c r="J88" s="326">
        <v>20</v>
      </c>
      <c r="K88" s="340"/>
    </row>
    <row r="89" spans="2:11" s="1" customFormat="1" ht="15" customHeight="1">
      <c r="B89" s="351"/>
      <c r="C89" s="326" t="s">
        <v>1715</v>
      </c>
      <c r="D89" s="326"/>
      <c r="E89" s="326"/>
      <c r="F89" s="349" t="s">
        <v>1698</v>
      </c>
      <c r="G89" s="350"/>
      <c r="H89" s="326" t="s">
        <v>1716</v>
      </c>
      <c r="I89" s="326" t="s">
        <v>1694</v>
      </c>
      <c r="J89" s="326">
        <v>20</v>
      </c>
      <c r="K89" s="340"/>
    </row>
    <row r="90" spans="2:11" s="1" customFormat="1" ht="15" customHeight="1">
      <c r="B90" s="351"/>
      <c r="C90" s="326" t="s">
        <v>1717</v>
      </c>
      <c r="D90" s="326"/>
      <c r="E90" s="326"/>
      <c r="F90" s="349" t="s">
        <v>1698</v>
      </c>
      <c r="G90" s="350"/>
      <c r="H90" s="326" t="s">
        <v>1718</v>
      </c>
      <c r="I90" s="326" t="s">
        <v>1694</v>
      </c>
      <c r="J90" s="326">
        <v>50</v>
      </c>
      <c r="K90" s="340"/>
    </row>
    <row r="91" spans="2:11" s="1" customFormat="1" ht="15" customHeight="1">
      <c r="B91" s="351"/>
      <c r="C91" s="326" t="s">
        <v>1719</v>
      </c>
      <c r="D91" s="326"/>
      <c r="E91" s="326"/>
      <c r="F91" s="349" t="s">
        <v>1698</v>
      </c>
      <c r="G91" s="350"/>
      <c r="H91" s="326" t="s">
        <v>1719</v>
      </c>
      <c r="I91" s="326" t="s">
        <v>1694</v>
      </c>
      <c r="J91" s="326">
        <v>50</v>
      </c>
      <c r="K91" s="340"/>
    </row>
    <row r="92" spans="2:11" s="1" customFormat="1" ht="15" customHeight="1">
      <c r="B92" s="351"/>
      <c r="C92" s="326" t="s">
        <v>1720</v>
      </c>
      <c r="D92" s="326"/>
      <c r="E92" s="326"/>
      <c r="F92" s="349" t="s">
        <v>1698</v>
      </c>
      <c r="G92" s="350"/>
      <c r="H92" s="326" t="s">
        <v>1721</v>
      </c>
      <c r="I92" s="326" t="s">
        <v>1694</v>
      </c>
      <c r="J92" s="326">
        <v>255</v>
      </c>
      <c r="K92" s="340"/>
    </row>
    <row r="93" spans="2:11" s="1" customFormat="1" ht="15" customHeight="1">
      <c r="B93" s="351"/>
      <c r="C93" s="326" t="s">
        <v>1722</v>
      </c>
      <c r="D93" s="326"/>
      <c r="E93" s="326"/>
      <c r="F93" s="349" t="s">
        <v>1692</v>
      </c>
      <c r="G93" s="350"/>
      <c r="H93" s="326" t="s">
        <v>1723</v>
      </c>
      <c r="I93" s="326" t="s">
        <v>1724</v>
      </c>
      <c r="J93" s="326"/>
      <c r="K93" s="340"/>
    </row>
    <row r="94" spans="2:11" s="1" customFormat="1" ht="15" customHeight="1">
      <c r="B94" s="351"/>
      <c r="C94" s="326" t="s">
        <v>1725</v>
      </c>
      <c r="D94" s="326"/>
      <c r="E94" s="326"/>
      <c r="F94" s="349" t="s">
        <v>1692</v>
      </c>
      <c r="G94" s="350"/>
      <c r="H94" s="326" t="s">
        <v>1726</v>
      </c>
      <c r="I94" s="326" t="s">
        <v>1727</v>
      </c>
      <c r="J94" s="326"/>
      <c r="K94" s="340"/>
    </row>
    <row r="95" spans="2:11" s="1" customFormat="1" ht="15" customHeight="1">
      <c r="B95" s="351"/>
      <c r="C95" s="326" t="s">
        <v>1728</v>
      </c>
      <c r="D95" s="326"/>
      <c r="E95" s="326"/>
      <c r="F95" s="349" t="s">
        <v>1692</v>
      </c>
      <c r="G95" s="350"/>
      <c r="H95" s="326" t="s">
        <v>1728</v>
      </c>
      <c r="I95" s="326" t="s">
        <v>1727</v>
      </c>
      <c r="J95" s="326"/>
      <c r="K95" s="340"/>
    </row>
    <row r="96" spans="2:11" s="1" customFormat="1" ht="15" customHeight="1">
      <c r="B96" s="351"/>
      <c r="C96" s="326" t="s">
        <v>40</v>
      </c>
      <c r="D96" s="326"/>
      <c r="E96" s="326"/>
      <c r="F96" s="349" t="s">
        <v>1692</v>
      </c>
      <c r="G96" s="350"/>
      <c r="H96" s="326" t="s">
        <v>1729</v>
      </c>
      <c r="I96" s="326" t="s">
        <v>1727</v>
      </c>
      <c r="J96" s="326"/>
      <c r="K96" s="340"/>
    </row>
    <row r="97" spans="2:11" s="1" customFormat="1" ht="15" customHeight="1">
      <c r="B97" s="351"/>
      <c r="C97" s="326" t="s">
        <v>50</v>
      </c>
      <c r="D97" s="326"/>
      <c r="E97" s="326"/>
      <c r="F97" s="349" t="s">
        <v>1692</v>
      </c>
      <c r="G97" s="350"/>
      <c r="H97" s="326" t="s">
        <v>1730</v>
      </c>
      <c r="I97" s="326" t="s">
        <v>1727</v>
      </c>
      <c r="J97" s="326"/>
      <c r="K97" s="340"/>
    </row>
    <row r="98" spans="2:11" s="1" customFormat="1" ht="15" customHeight="1">
      <c r="B98" s="354"/>
      <c r="C98" s="355"/>
      <c r="D98" s="355"/>
      <c r="E98" s="355"/>
      <c r="F98" s="355"/>
      <c r="G98" s="355"/>
      <c r="H98" s="355"/>
      <c r="I98" s="355"/>
      <c r="J98" s="355"/>
      <c r="K98" s="356"/>
    </row>
    <row r="99" spans="2:11" s="1" customFormat="1" ht="18.75" customHeight="1">
      <c r="B99" s="357"/>
      <c r="C99" s="358"/>
      <c r="D99" s="358"/>
      <c r="E99" s="358"/>
      <c r="F99" s="358"/>
      <c r="G99" s="358"/>
      <c r="H99" s="358"/>
      <c r="I99" s="358"/>
      <c r="J99" s="358"/>
      <c r="K99" s="357"/>
    </row>
    <row r="100" spans="2:11" s="1" customFormat="1" ht="18.75" customHeight="1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</row>
    <row r="101" spans="2:11" s="1" customFormat="1" ht="7.5" customHeight="1">
      <c r="B101" s="335"/>
      <c r="C101" s="336"/>
      <c r="D101" s="336"/>
      <c r="E101" s="336"/>
      <c r="F101" s="336"/>
      <c r="G101" s="336"/>
      <c r="H101" s="336"/>
      <c r="I101" s="336"/>
      <c r="J101" s="336"/>
      <c r="K101" s="337"/>
    </row>
    <row r="102" spans="2:11" s="1" customFormat="1" ht="45" customHeight="1">
      <c r="B102" s="338"/>
      <c r="C102" s="339" t="s">
        <v>1731</v>
      </c>
      <c r="D102" s="339"/>
      <c r="E102" s="339"/>
      <c r="F102" s="339"/>
      <c r="G102" s="339"/>
      <c r="H102" s="339"/>
      <c r="I102" s="339"/>
      <c r="J102" s="339"/>
      <c r="K102" s="340"/>
    </row>
    <row r="103" spans="2:11" s="1" customFormat="1" ht="17.25" customHeight="1">
      <c r="B103" s="338"/>
      <c r="C103" s="341" t="s">
        <v>1686</v>
      </c>
      <c r="D103" s="341"/>
      <c r="E103" s="341"/>
      <c r="F103" s="341" t="s">
        <v>1687</v>
      </c>
      <c r="G103" s="342"/>
      <c r="H103" s="341" t="s">
        <v>56</v>
      </c>
      <c r="I103" s="341" t="s">
        <v>59</v>
      </c>
      <c r="J103" s="341" t="s">
        <v>1688</v>
      </c>
      <c r="K103" s="340"/>
    </row>
    <row r="104" spans="2:11" s="1" customFormat="1" ht="17.25" customHeight="1">
      <c r="B104" s="338"/>
      <c r="C104" s="343" t="s">
        <v>1689</v>
      </c>
      <c r="D104" s="343"/>
      <c r="E104" s="343"/>
      <c r="F104" s="344" t="s">
        <v>1690</v>
      </c>
      <c r="G104" s="345"/>
      <c r="H104" s="343"/>
      <c r="I104" s="343"/>
      <c r="J104" s="343" t="s">
        <v>1691</v>
      </c>
      <c r="K104" s="340"/>
    </row>
    <row r="105" spans="2:11" s="1" customFormat="1" ht="5.25" customHeight="1">
      <c r="B105" s="338"/>
      <c r="C105" s="341"/>
      <c r="D105" s="341"/>
      <c r="E105" s="341"/>
      <c r="F105" s="341"/>
      <c r="G105" s="359"/>
      <c r="H105" s="341"/>
      <c r="I105" s="341"/>
      <c r="J105" s="341"/>
      <c r="K105" s="340"/>
    </row>
    <row r="106" spans="2:11" s="1" customFormat="1" ht="15" customHeight="1">
      <c r="B106" s="338"/>
      <c r="C106" s="326" t="s">
        <v>55</v>
      </c>
      <c r="D106" s="348"/>
      <c r="E106" s="348"/>
      <c r="F106" s="349" t="s">
        <v>1692</v>
      </c>
      <c r="G106" s="326"/>
      <c r="H106" s="326" t="s">
        <v>1732</v>
      </c>
      <c r="I106" s="326" t="s">
        <v>1694</v>
      </c>
      <c r="J106" s="326">
        <v>20</v>
      </c>
      <c r="K106" s="340"/>
    </row>
    <row r="107" spans="2:11" s="1" customFormat="1" ht="15" customHeight="1">
      <c r="B107" s="338"/>
      <c r="C107" s="326" t="s">
        <v>1695</v>
      </c>
      <c r="D107" s="326"/>
      <c r="E107" s="326"/>
      <c r="F107" s="349" t="s">
        <v>1692</v>
      </c>
      <c r="G107" s="326"/>
      <c r="H107" s="326" t="s">
        <v>1732</v>
      </c>
      <c r="I107" s="326" t="s">
        <v>1694</v>
      </c>
      <c r="J107" s="326">
        <v>120</v>
      </c>
      <c r="K107" s="340"/>
    </row>
    <row r="108" spans="2:11" s="1" customFormat="1" ht="15" customHeight="1">
      <c r="B108" s="351"/>
      <c r="C108" s="326" t="s">
        <v>1697</v>
      </c>
      <c r="D108" s="326"/>
      <c r="E108" s="326"/>
      <c r="F108" s="349" t="s">
        <v>1698</v>
      </c>
      <c r="G108" s="326"/>
      <c r="H108" s="326" t="s">
        <v>1732</v>
      </c>
      <c r="I108" s="326" t="s">
        <v>1694</v>
      </c>
      <c r="J108" s="326">
        <v>50</v>
      </c>
      <c r="K108" s="340"/>
    </row>
    <row r="109" spans="2:11" s="1" customFormat="1" ht="15" customHeight="1">
      <c r="B109" s="351"/>
      <c r="C109" s="326" t="s">
        <v>1700</v>
      </c>
      <c r="D109" s="326"/>
      <c r="E109" s="326"/>
      <c r="F109" s="349" t="s">
        <v>1692</v>
      </c>
      <c r="G109" s="326"/>
      <c r="H109" s="326" t="s">
        <v>1732</v>
      </c>
      <c r="I109" s="326" t="s">
        <v>1702</v>
      </c>
      <c r="J109" s="326"/>
      <c r="K109" s="340"/>
    </row>
    <row r="110" spans="2:11" s="1" customFormat="1" ht="15" customHeight="1">
      <c r="B110" s="351"/>
      <c r="C110" s="326" t="s">
        <v>1711</v>
      </c>
      <c r="D110" s="326"/>
      <c r="E110" s="326"/>
      <c r="F110" s="349" t="s">
        <v>1698</v>
      </c>
      <c r="G110" s="326"/>
      <c r="H110" s="326" t="s">
        <v>1732</v>
      </c>
      <c r="I110" s="326" t="s">
        <v>1694</v>
      </c>
      <c r="J110" s="326">
        <v>50</v>
      </c>
      <c r="K110" s="340"/>
    </row>
    <row r="111" spans="2:11" s="1" customFormat="1" ht="15" customHeight="1">
      <c r="B111" s="351"/>
      <c r="C111" s="326" t="s">
        <v>1719</v>
      </c>
      <c r="D111" s="326"/>
      <c r="E111" s="326"/>
      <c r="F111" s="349" t="s">
        <v>1698</v>
      </c>
      <c r="G111" s="326"/>
      <c r="H111" s="326" t="s">
        <v>1732</v>
      </c>
      <c r="I111" s="326" t="s">
        <v>1694</v>
      </c>
      <c r="J111" s="326">
        <v>50</v>
      </c>
      <c r="K111" s="340"/>
    </row>
    <row r="112" spans="2:11" s="1" customFormat="1" ht="15" customHeight="1">
      <c r="B112" s="351"/>
      <c r="C112" s="326" t="s">
        <v>1717</v>
      </c>
      <c r="D112" s="326"/>
      <c r="E112" s="326"/>
      <c r="F112" s="349" t="s">
        <v>1698</v>
      </c>
      <c r="G112" s="326"/>
      <c r="H112" s="326" t="s">
        <v>1732</v>
      </c>
      <c r="I112" s="326" t="s">
        <v>1694</v>
      </c>
      <c r="J112" s="326">
        <v>50</v>
      </c>
      <c r="K112" s="340"/>
    </row>
    <row r="113" spans="2:11" s="1" customFormat="1" ht="15" customHeight="1">
      <c r="B113" s="351"/>
      <c r="C113" s="326" t="s">
        <v>55</v>
      </c>
      <c r="D113" s="326"/>
      <c r="E113" s="326"/>
      <c r="F113" s="349" t="s">
        <v>1692</v>
      </c>
      <c r="G113" s="326"/>
      <c r="H113" s="326" t="s">
        <v>1733</v>
      </c>
      <c r="I113" s="326" t="s">
        <v>1694</v>
      </c>
      <c r="J113" s="326">
        <v>20</v>
      </c>
      <c r="K113" s="340"/>
    </row>
    <row r="114" spans="2:11" s="1" customFormat="1" ht="15" customHeight="1">
      <c r="B114" s="351"/>
      <c r="C114" s="326" t="s">
        <v>1734</v>
      </c>
      <c r="D114" s="326"/>
      <c r="E114" s="326"/>
      <c r="F114" s="349" t="s">
        <v>1692</v>
      </c>
      <c r="G114" s="326"/>
      <c r="H114" s="326" t="s">
        <v>1735</v>
      </c>
      <c r="I114" s="326" t="s">
        <v>1694</v>
      </c>
      <c r="J114" s="326">
        <v>120</v>
      </c>
      <c r="K114" s="340"/>
    </row>
    <row r="115" spans="2:11" s="1" customFormat="1" ht="15" customHeight="1">
      <c r="B115" s="351"/>
      <c r="C115" s="326" t="s">
        <v>40</v>
      </c>
      <c r="D115" s="326"/>
      <c r="E115" s="326"/>
      <c r="F115" s="349" t="s">
        <v>1692</v>
      </c>
      <c r="G115" s="326"/>
      <c r="H115" s="326" t="s">
        <v>1736</v>
      </c>
      <c r="I115" s="326" t="s">
        <v>1727</v>
      </c>
      <c r="J115" s="326"/>
      <c r="K115" s="340"/>
    </row>
    <row r="116" spans="2:11" s="1" customFormat="1" ht="15" customHeight="1">
      <c r="B116" s="351"/>
      <c r="C116" s="326" t="s">
        <v>50</v>
      </c>
      <c r="D116" s="326"/>
      <c r="E116" s="326"/>
      <c r="F116" s="349" t="s">
        <v>1692</v>
      </c>
      <c r="G116" s="326"/>
      <c r="H116" s="326" t="s">
        <v>1737</v>
      </c>
      <c r="I116" s="326" t="s">
        <v>1727</v>
      </c>
      <c r="J116" s="326"/>
      <c r="K116" s="340"/>
    </row>
    <row r="117" spans="2:11" s="1" customFormat="1" ht="15" customHeight="1">
      <c r="B117" s="351"/>
      <c r="C117" s="326" t="s">
        <v>59</v>
      </c>
      <c r="D117" s="326"/>
      <c r="E117" s="326"/>
      <c r="F117" s="349" t="s">
        <v>1692</v>
      </c>
      <c r="G117" s="326"/>
      <c r="H117" s="326" t="s">
        <v>1738</v>
      </c>
      <c r="I117" s="326" t="s">
        <v>1739</v>
      </c>
      <c r="J117" s="326"/>
      <c r="K117" s="340"/>
    </row>
    <row r="118" spans="2:11" s="1" customFormat="1" ht="15" customHeight="1">
      <c r="B118" s="354"/>
      <c r="C118" s="360"/>
      <c r="D118" s="360"/>
      <c r="E118" s="360"/>
      <c r="F118" s="360"/>
      <c r="G118" s="360"/>
      <c r="H118" s="360"/>
      <c r="I118" s="360"/>
      <c r="J118" s="360"/>
      <c r="K118" s="356"/>
    </row>
    <row r="119" spans="2:11" s="1" customFormat="1" ht="18.75" customHeight="1">
      <c r="B119" s="361"/>
      <c r="C119" s="362"/>
      <c r="D119" s="362"/>
      <c r="E119" s="362"/>
      <c r="F119" s="363"/>
      <c r="G119" s="362"/>
      <c r="H119" s="362"/>
      <c r="I119" s="362"/>
      <c r="J119" s="362"/>
      <c r="K119" s="361"/>
    </row>
    <row r="120" spans="2:11" s="1" customFormat="1" ht="18.75" customHeight="1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</row>
    <row r="121" spans="2:11" s="1" customFormat="1" ht="7.5" customHeight="1">
      <c r="B121" s="364"/>
      <c r="C121" s="365"/>
      <c r="D121" s="365"/>
      <c r="E121" s="365"/>
      <c r="F121" s="365"/>
      <c r="G121" s="365"/>
      <c r="H121" s="365"/>
      <c r="I121" s="365"/>
      <c r="J121" s="365"/>
      <c r="K121" s="366"/>
    </row>
    <row r="122" spans="2:11" s="1" customFormat="1" ht="45" customHeight="1">
      <c r="B122" s="367"/>
      <c r="C122" s="317" t="s">
        <v>1740</v>
      </c>
      <c r="D122" s="317"/>
      <c r="E122" s="317"/>
      <c r="F122" s="317"/>
      <c r="G122" s="317"/>
      <c r="H122" s="317"/>
      <c r="I122" s="317"/>
      <c r="J122" s="317"/>
      <c r="K122" s="368"/>
    </row>
    <row r="123" spans="2:11" s="1" customFormat="1" ht="17.25" customHeight="1">
      <c r="B123" s="369"/>
      <c r="C123" s="341" t="s">
        <v>1686</v>
      </c>
      <c r="D123" s="341"/>
      <c r="E123" s="341"/>
      <c r="F123" s="341" t="s">
        <v>1687</v>
      </c>
      <c r="G123" s="342"/>
      <c r="H123" s="341" t="s">
        <v>56</v>
      </c>
      <c r="I123" s="341" t="s">
        <v>59</v>
      </c>
      <c r="J123" s="341" t="s">
        <v>1688</v>
      </c>
      <c r="K123" s="370"/>
    </row>
    <row r="124" spans="2:11" s="1" customFormat="1" ht="17.25" customHeight="1">
      <c r="B124" s="369"/>
      <c r="C124" s="343" t="s">
        <v>1689</v>
      </c>
      <c r="D124" s="343"/>
      <c r="E124" s="343"/>
      <c r="F124" s="344" t="s">
        <v>1690</v>
      </c>
      <c r="G124" s="345"/>
      <c r="H124" s="343"/>
      <c r="I124" s="343"/>
      <c r="J124" s="343" t="s">
        <v>1691</v>
      </c>
      <c r="K124" s="370"/>
    </row>
    <row r="125" spans="2:11" s="1" customFormat="1" ht="5.25" customHeight="1">
      <c r="B125" s="371"/>
      <c r="C125" s="346"/>
      <c r="D125" s="346"/>
      <c r="E125" s="346"/>
      <c r="F125" s="346"/>
      <c r="G125" s="372"/>
      <c r="H125" s="346"/>
      <c r="I125" s="346"/>
      <c r="J125" s="346"/>
      <c r="K125" s="373"/>
    </row>
    <row r="126" spans="2:11" s="1" customFormat="1" ht="15" customHeight="1">
      <c r="B126" s="371"/>
      <c r="C126" s="326" t="s">
        <v>1695</v>
      </c>
      <c r="D126" s="348"/>
      <c r="E126" s="348"/>
      <c r="F126" s="349" t="s">
        <v>1692</v>
      </c>
      <c r="G126" s="326"/>
      <c r="H126" s="326" t="s">
        <v>1732</v>
      </c>
      <c r="I126" s="326" t="s">
        <v>1694</v>
      </c>
      <c r="J126" s="326">
        <v>120</v>
      </c>
      <c r="K126" s="374"/>
    </row>
    <row r="127" spans="2:11" s="1" customFormat="1" ht="15" customHeight="1">
      <c r="B127" s="371"/>
      <c r="C127" s="326" t="s">
        <v>1741</v>
      </c>
      <c r="D127" s="326"/>
      <c r="E127" s="326"/>
      <c r="F127" s="349" t="s">
        <v>1692</v>
      </c>
      <c r="G127" s="326"/>
      <c r="H127" s="326" t="s">
        <v>1742</v>
      </c>
      <c r="I127" s="326" t="s">
        <v>1694</v>
      </c>
      <c r="J127" s="326" t="s">
        <v>1743</v>
      </c>
      <c r="K127" s="374"/>
    </row>
    <row r="128" spans="2:11" s="1" customFormat="1" ht="15" customHeight="1">
      <c r="B128" s="371"/>
      <c r="C128" s="326" t="s">
        <v>85</v>
      </c>
      <c r="D128" s="326"/>
      <c r="E128" s="326"/>
      <c r="F128" s="349" t="s">
        <v>1692</v>
      </c>
      <c r="G128" s="326"/>
      <c r="H128" s="326" t="s">
        <v>1744</v>
      </c>
      <c r="I128" s="326" t="s">
        <v>1694</v>
      </c>
      <c r="J128" s="326" t="s">
        <v>1743</v>
      </c>
      <c r="K128" s="374"/>
    </row>
    <row r="129" spans="2:11" s="1" customFormat="1" ht="15" customHeight="1">
      <c r="B129" s="371"/>
      <c r="C129" s="326" t="s">
        <v>1703</v>
      </c>
      <c r="D129" s="326"/>
      <c r="E129" s="326"/>
      <c r="F129" s="349" t="s">
        <v>1698</v>
      </c>
      <c r="G129" s="326"/>
      <c r="H129" s="326" t="s">
        <v>1704</v>
      </c>
      <c r="I129" s="326" t="s">
        <v>1694</v>
      </c>
      <c r="J129" s="326">
        <v>15</v>
      </c>
      <c r="K129" s="374"/>
    </row>
    <row r="130" spans="2:11" s="1" customFormat="1" ht="15" customHeight="1">
      <c r="B130" s="371"/>
      <c r="C130" s="352" t="s">
        <v>1705</v>
      </c>
      <c r="D130" s="352"/>
      <c r="E130" s="352"/>
      <c r="F130" s="353" t="s">
        <v>1698</v>
      </c>
      <c r="G130" s="352"/>
      <c r="H130" s="352" t="s">
        <v>1706</v>
      </c>
      <c r="I130" s="352" t="s">
        <v>1694</v>
      </c>
      <c r="J130" s="352">
        <v>15</v>
      </c>
      <c r="K130" s="374"/>
    </row>
    <row r="131" spans="2:11" s="1" customFormat="1" ht="15" customHeight="1">
      <c r="B131" s="371"/>
      <c r="C131" s="352" t="s">
        <v>1707</v>
      </c>
      <c r="D131" s="352"/>
      <c r="E131" s="352"/>
      <c r="F131" s="353" t="s">
        <v>1698</v>
      </c>
      <c r="G131" s="352"/>
      <c r="H131" s="352" t="s">
        <v>1708</v>
      </c>
      <c r="I131" s="352" t="s">
        <v>1694</v>
      </c>
      <c r="J131" s="352">
        <v>20</v>
      </c>
      <c r="K131" s="374"/>
    </row>
    <row r="132" spans="2:11" s="1" customFormat="1" ht="15" customHeight="1">
      <c r="B132" s="371"/>
      <c r="C132" s="352" t="s">
        <v>1709</v>
      </c>
      <c r="D132" s="352"/>
      <c r="E132" s="352"/>
      <c r="F132" s="353" t="s">
        <v>1698</v>
      </c>
      <c r="G132" s="352"/>
      <c r="H132" s="352" t="s">
        <v>1710</v>
      </c>
      <c r="I132" s="352" t="s">
        <v>1694</v>
      </c>
      <c r="J132" s="352">
        <v>20</v>
      </c>
      <c r="K132" s="374"/>
    </row>
    <row r="133" spans="2:11" s="1" customFormat="1" ht="15" customHeight="1">
      <c r="B133" s="371"/>
      <c r="C133" s="326" t="s">
        <v>1697</v>
      </c>
      <c r="D133" s="326"/>
      <c r="E133" s="326"/>
      <c r="F133" s="349" t="s">
        <v>1698</v>
      </c>
      <c r="G133" s="326"/>
      <c r="H133" s="326" t="s">
        <v>1732</v>
      </c>
      <c r="I133" s="326" t="s">
        <v>1694</v>
      </c>
      <c r="J133" s="326">
        <v>50</v>
      </c>
      <c r="K133" s="374"/>
    </row>
    <row r="134" spans="2:11" s="1" customFormat="1" ht="15" customHeight="1">
      <c r="B134" s="371"/>
      <c r="C134" s="326" t="s">
        <v>1711</v>
      </c>
      <c r="D134" s="326"/>
      <c r="E134" s="326"/>
      <c r="F134" s="349" t="s">
        <v>1698</v>
      </c>
      <c r="G134" s="326"/>
      <c r="H134" s="326" t="s">
        <v>1732</v>
      </c>
      <c r="I134" s="326" t="s">
        <v>1694</v>
      </c>
      <c r="J134" s="326">
        <v>50</v>
      </c>
      <c r="K134" s="374"/>
    </row>
    <row r="135" spans="2:11" s="1" customFormat="1" ht="15" customHeight="1">
      <c r="B135" s="371"/>
      <c r="C135" s="326" t="s">
        <v>1717</v>
      </c>
      <c r="D135" s="326"/>
      <c r="E135" s="326"/>
      <c r="F135" s="349" t="s">
        <v>1698</v>
      </c>
      <c r="G135" s="326"/>
      <c r="H135" s="326" t="s">
        <v>1732</v>
      </c>
      <c r="I135" s="326" t="s">
        <v>1694</v>
      </c>
      <c r="J135" s="326">
        <v>50</v>
      </c>
      <c r="K135" s="374"/>
    </row>
    <row r="136" spans="2:11" s="1" customFormat="1" ht="15" customHeight="1">
      <c r="B136" s="371"/>
      <c r="C136" s="326" t="s">
        <v>1719</v>
      </c>
      <c r="D136" s="326"/>
      <c r="E136" s="326"/>
      <c r="F136" s="349" t="s">
        <v>1698</v>
      </c>
      <c r="G136" s="326"/>
      <c r="H136" s="326" t="s">
        <v>1732</v>
      </c>
      <c r="I136" s="326" t="s">
        <v>1694</v>
      </c>
      <c r="J136" s="326">
        <v>50</v>
      </c>
      <c r="K136" s="374"/>
    </row>
    <row r="137" spans="2:11" s="1" customFormat="1" ht="15" customHeight="1">
      <c r="B137" s="371"/>
      <c r="C137" s="326" t="s">
        <v>1720</v>
      </c>
      <c r="D137" s="326"/>
      <c r="E137" s="326"/>
      <c r="F137" s="349" t="s">
        <v>1698</v>
      </c>
      <c r="G137" s="326"/>
      <c r="H137" s="326" t="s">
        <v>1745</v>
      </c>
      <c r="I137" s="326" t="s">
        <v>1694</v>
      </c>
      <c r="J137" s="326">
        <v>255</v>
      </c>
      <c r="K137" s="374"/>
    </row>
    <row r="138" spans="2:11" s="1" customFormat="1" ht="15" customHeight="1">
      <c r="B138" s="371"/>
      <c r="C138" s="326" t="s">
        <v>1722</v>
      </c>
      <c r="D138" s="326"/>
      <c r="E138" s="326"/>
      <c r="F138" s="349" t="s">
        <v>1692</v>
      </c>
      <c r="G138" s="326"/>
      <c r="H138" s="326" t="s">
        <v>1746</v>
      </c>
      <c r="I138" s="326" t="s">
        <v>1724</v>
      </c>
      <c r="J138" s="326"/>
      <c r="K138" s="374"/>
    </row>
    <row r="139" spans="2:11" s="1" customFormat="1" ht="15" customHeight="1">
      <c r="B139" s="371"/>
      <c r="C139" s="326" t="s">
        <v>1725</v>
      </c>
      <c r="D139" s="326"/>
      <c r="E139" s="326"/>
      <c r="F139" s="349" t="s">
        <v>1692</v>
      </c>
      <c r="G139" s="326"/>
      <c r="H139" s="326" t="s">
        <v>1747</v>
      </c>
      <c r="I139" s="326" t="s">
        <v>1727</v>
      </c>
      <c r="J139" s="326"/>
      <c r="K139" s="374"/>
    </row>
    <row r="140" spans="2:11" s="1" customFormat="1" ht="15" customHeight="1">
      <c r="B140" s="371"/>
      <c r="C140" s="326" t="s">
        <v>1728</v>
      </c>
      <c r="D140" s="326"/>
      <c r="E140" s="326"/>
      <c r="F140" s="349" t="s">
        <v>1692</v>
      </c>
      <c r="G140" s="326"/>
      <c r="H140" s="326" t="s">
        <v>1728</v>
      </c>
      <c r="I140" s="326" t="s">
        <v>1727</v>
      </c>
      <c r="J140" s="326"/>
      <c r="K140" s="374"/>
    </row>
    <row r="141" spans="2:11" s="1" customFormat="1" ht="15" customHeight="1">
      <c r="B141" s="371"/>
      <c r="C141" s="326" t="s">
        <v>40</v>
      </c>
      <c r="D141" s="326"/>
      <c r="E141" s="326"/>
      <c r="F141" s="349" t="s">
        <v>1692</v>
      </c>
      <c r="G141" s="326"/>
      <c r="H141" s="326" t="s">
        <v>1748</v>
      </c>
      <c r="I141" s="326" t="s">
        <v>1727</v>
      </c>
      <c r="J141" s="326"/>
      <c r="K141" s="374"/>
    </row>
    <row r="142" spans="2:11" s="1" customFormat="1" ht="15" customHeight="1">
      <c r="B142" s="371"/>
      <c r="C142" s="326" t="s">
        <v>1749</v>
      </c>
      <c r="D142" s="326"/>
      <c r="E142" s="326"/>
      <c r="F142" s="349" t="s">
        <v>1692</v>
      </c>
      <c r="G142" s="326"/>
      <c r="H142" s="326" t="s">
        <v>1750</v>
      </c>
      <c r="I142" s="326" t="s">
        <v>1727</v>
      </c>
      <c r="J142" s="326"/>
      <c r="K142" s="374"/>
    </row>
    <row r="143" spans="2:11" s="1" customFormat="1" ht="15" customHeight="1">
      <c r="B143" s="375"/>
      <c r="C143" s="376"/>
      <c r="D143" s="376"/>
      <c r="E143" s="376"/>
      <c r="F143" s="376"/>
      <c r="G143" s="376"/>
      <c r="H143" s="376"/>
      <c r="I143" s="376"/>
      <c r="J143" s="376"/>
      <c r="K143" s="377"/>
    </row>
    <row r="144" spans="2:11" s="1" customFormat="1" ht="18.75" customHeight="1">
      <c r="B144" s="362"/>
      <c r="C144" s="362"/>
      <c r="D144" s="362"/>
      <c r="E144" s="362"/>
      <c r="F144" s="363"/>
      <c r="G144" s="362"/>
      <c r="H144" s="362"/>
      <c r="I144" s="362"/>
      <c r="J144" s="362"/>
      <c r="K144" s="362"/>
    </row>
    <row r="145" spans="2:11" s="1" customFormat="1" ht="18.75" customHeight="1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</row>
    <row r="146" spans="2:11" s="1" customFormat="1" ht="7.5" customHeight="1">
      <c r="B146" s="335"/>
      <c r="C146" s="336"/>
      <c r="D146" s="336"/>
      <c r="E146" s="336"/>
      <c r="F146" s="336"/>
      <c r="G146" s="336"/>
      <c r="H146" s="336"/>
      <c r="I146" s="336"/>
      <c r="J146" s="336"/>
      <c r="K146" s="337"/>
    </row>
    <row r="147" spans="2:11" s="1" customFormat="1" ht="45" customHeight="1">
      <c r="B147" s="338"/>
      <c r="C147" s="339" t="s">
        <v>1751</v>
      </c>
      <c r="D147" s="339"/>
      <c r="E147" s="339"/>
      <c r="F147" s="339"/>
      <c r="G147" s="339"/>
      <c r="H147" s="339"/>
      <c r="I147" s="339"/>
      <c r="J147" s="339"/>
      <c r="K147" s="340"/>
    </row>
    <row r="148" spans="2:11" s="1" customFormat="1" ht="17.25" customHeight="1">
      <c r="B148" s="338"/>
      <c r="C148" s="341" t="s">
        <v>1686</v>
      </c>
      <c r="D148" s="341"/>
      <c r="E148" s="341"/>
      <c r="F148" s="341" t="s">
        <v>1687</v>
      </c>
      <c r="G148" s="342"/>
      <c r="H148" s="341" t="s">
        <v>56</v>
      </c>
      <c r="I148" s="341" t="s">
        <v>59</v>
      </c>
      <c r="J148" s="341" t="s">
        <v>1688</v>
      </c>
      <c r="K148" s="340"/>
    </row>
    <row r="149" spans="2:11" s="1" customFormat="1" ht="17.25" customHeight="1">
      <c r="B149" s="338"/>
      <c r="C149" s="343" t="s">
        <v>1689</v>
      </c>
      <c r="D149" s="343"/>
      <c r="E149" s="343"/>
      <c r="F149" s="344" t="s">
        <v>1690</v>
      </c>
      <c r="G149" s="345"/>
      <c r="H149" s="343"/>
      <c r="I149" s="343"/>
      <c r="J149" s="343" t="s">
        <v>1691</v>
      </c>
      <c r="K149" s="340"/>
    </row>
    <row r="150" spans="2:11" s="1" customFormat="1" ht="5.25" customHeight="1">
      <c r="B150" s="351"/>
      <c r="C150" s="346"/>
      <c r="D150" s="346"/>
      <c r="E150" s="346"/>
      <c r="F150" s="346"/>
      <c r="G150" s="347"/>
      <c r="H150" s="346"/>
      <c r="I150" s="346"/>
      <c r="J150" s="346"/>
      <c r="K150" s="374"/>
    </row>
    <row r="151" spans="2:11" s="1" customFormat="1" ht="15" customHeight="1">
      <c r="B151" s="351"/>
      <c r="C151" s="378" t="s">
        <v>1695</v>
      </c>
      <c r="D151" s="326"/>
      <c r="E151" s="326"/>
      <c r="F151" s="379" t="s">
        <v>1692</v>
      </c>
      <c r="G151" s="326"/>
      <c r="H151" s="378" t="s">
        <v>1732</v>
      </c>
      <c r="I151" s="378" t="s">
        <v>1694</v>
      </c>
      <c r="J151" s="378">
        <v>120</v>
      </c>
      <c r="K151" s="374"/>
    </row>
    <row r="152" spans="2:11" s="1" customFormat="1" ht="15" customHeight="1">
      <c r="B152" s="351"/>
      <c r="C152" s="378" t="s">
        <v>1741</v>
      </c>
      <c r="D152" s="326"/>
      <c r="E152" s="326"/>
      <c r="F152" s="379" t="s">
        <v>1692</v>
      </c>
      <c r="G152" s="326"/>
      <c r="H152" s="378" t="s">
        <v>1752</v>
      </c>
      <c r="I152" s="378" t="s">
        <v>1694</v>
      </c>
      <c r="J152" s="378" t="s">
        <v>1743</v>
      </c>
      <c r="K152" s="374"/>
    </row>
    <row r="153" spans="2:11" s="1" customFormat="1" ht="15" customHeight="1">
      <c r="B153" s="351"/>
      <c r="C153" s="378" t="s">
        <v>85</v>
      </c>
      <c r="D153" s="326"/>
      <c r="E153" s="326"/>
      <c r="F153" s="379" t="s">
        <v>1692</v>
      </c>
      <c r="G153" s="326"/>
      <c r="H153" s="378" t="s">
        <v>1753</v>
      </c>
      <c r="I153" s="378" t="s">
        <v>1694</v>
      </c>
      <c r="J153" s="378" t="s">
        <v>1743</v>
      </c>
      <c r="K153" s="374"/>
    </row>
    <row r="154" spans="2:11" s="1" customFormat="1" ht="15" customHeight="1">
      <c r="B154" s="351"/>
      <c r="C154" s="378" t="s">
        <v>1697</v>
      </c>
      <c r="D154" s="326"/>
      <c r="E154" s="326"/>
      <c r="F154" s="379" t="s">
        <v>1698</v>
      </c>
      <c r="G154" s="326"/>
      <c r="H154" s="378" t="s">
        <v>1732</v>
      </c>
      <c r="I154" s="378" t="s">
        <v>1694</v>
      </c>
      <c r="J154" s="378">
        <v>50</v>
      </c>
      <c r="K154" s="374"/>
    </row>
    <row r="155" spans="2:11" s="1" customFormat="1" ht="15" customHeight="1">
      <c r="B155" s="351"/>
      <c r="C155" s="378" t="s">
        <v>1700</v>
      </c>
      <c r="D155" s="326"/>
      <c r="E155" s="326"/>
      <c r="F155" s="379" t="s">
        <v>1692</v>
      </c>
      <c r="G155" s="326"/>
      <c r="H155" s="378" t="s">
        <v>1732</v>
      </c>
      <c r="I155" s="378" t="s">
        <v>1702</v>
      </c>
      <c r="J155" s="378"/>
      <c r="K155" s="374"/>
    </row>
    <row r="156" spans="2:11" s="1" customFormat="1" ht="15" customHeight="1">
      <c r="B156" s="351"/>
      <c r="C156" s="378" t="s">
        <v>1711</v>
      </c>
      <c r="D156" s="326"/>
      <c r="E156" s="326"/>
      <c r="F156" s="379" t="s">
        <v>1698</v>
      </c>
      <c r="G156" s="326"/>
      <c r="H156" s="378" t="s">
        <v>1732</v>
      </c>
      <c r="I156" s="378" t="s">
        <v>1694</v>
      </c>
      <c r="J156" s="378">
        <v>50</v>
      </c>
      <c r="K156" s="374"/>
    </row>
    <row r="157" spans="2:11" s="1" customFormat="1" ht="15" customHeight="1">
      <c r="B157" s="351"/>
      <c r="C157" s="378" t="s">
        <v>1719</v>
      </c>
      <c r="D157" s="326"/>
      <c r="E157" s="326"/>
      <c r="F157" s="379" t="s">
        <v>1698</v>
      </c>
      <c r="G157" s="326"/>
      <c r="H157" s="378" t="s">
        <v>1732</v>
      </c>
      <c r="I157" s="378" t="s">
        <v>1694</v>
      </c>
      <c r="J157" s="378">
        <v>50</v>
      </c>
      <c r="K157" s="374"/>
    </row>
    <row r="158" spans="2:11" s="1" customFormat="1" ht="15" customHeight="1">
      <c r="B158" s="351"/>
      <c r="C158" s="378" t="s">
        <v>1717</v>
      </c>
      <c r="D158" s="326"/>
      <c r="E158" s="326"/>
      <c r="F158" s="379" t="s">
        <v>1698</v>
      </c>
      <c r="G158" s="326"/>
      <c r="H158" s="378" t="s">
        <v>1732</v>
      </c>
      <c r="I158" s="378" t="s">
        <v>1694</v>
      </c>
      <c r="J158" s="378">
        <v>50</v>
      </c>
      <c r="K158" s="374"/>
    </row>
    <row r="159" spans="2:11" s="1" customFormat="1" ht="15" customHeight="1">
      <c r="B159" s="351"/>
      <c r="C159" s="378" t="s">
        <v>165</v>
      </c>
      <c r="D159" s="326"/>
      <c r="E159" s="326"/>
      <c r="F159" s="379" t="s">
        <v>1692</v>
      </c>
      <c r="G159" s="326"/>
      <c r="H159" s="378" t="s">
        <v>1754</v>
      </c>
      <c r="I159" s="378" t="s">
        <v>1694</v>
      </c>
      <c r="J159" s="378" t="s">
        <v>1755</v>
      </c>
      <c r="K159" s="374"/>
    </row>
    <row r="160" spans="2:11" s="1" customFormat="1" ht="15" customHeight="1">
      <c r="B160" s="351"/>
      <c r="C160" s="378" t="s">
        <v>1756</v>
      </c>
      <c r="D160" s="326"/>
      <c r="E160" s="326"/>
      <c r="F160" s="379" t="s">
        <v>1692</v>
      </c>
      <c r="G160" s="326"/>
      <c r="H160" s="378" t="s">
        <v>1757</v>
      </c>
      <c r="I160" s="378" t="s">
        <v>1727</v>
      </c>
      <c r="J160" s="378"/>
      <c r="K160" s="374"/>
    </row>
    <row r="161" spans="2:11" s="1" customFormat="1" ht="15" customHeight="1">
      <c r="B161" s="380"/>
      <c r="C161" s="360"/>
      <c r="D161" s="360"/>
      <c r="E161" s="360"/>
      <c r="F161" s="360"/>
      <c r="G161" s="360"/>
      <c r="H161" s="360"/>
      <c r="I161" s="360"/>
      <c r="J161" s="360"/>
      <c r="K161" s="381"/>
    </row>
    <row r="162" spans="2:11" s="1" customFormat="1" ht="18.75" customHeight="1">
      <c r="B162" s="362"/>
      <c r="C162" s="372"/>
      <c r="D162" s="372"/>
      <c r="E162" s="372"/>
      <c r="F162" s="382"/>
      <c r="G162" s="372"/>
      <c r="H162" s="372"/>
      <c r="I162" s="372"/>
      <c r="J162" s="372"/>
      <c r="K162" s="362"/>
    </row>
    <row r="163" spans="2:11" s="1" customFormat="1" ht="18.75" customHeight="1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</row>
    <row r="164" spans="2:11" s="1" customFormat="1" ht="7.5" customHeight="1">
      <c r="B164" s="313"/>
      <c r="C164" s="314"/>
      <c r="D164" s="314"/>
      <c r="E164" s="314"/>
      <c r="F164" s="314"/>
      <c r="G164" s="314"/>
      <c r="H164" s="314"/>
      <c r="I164" s="314"/>
      <c r="J164" s="314"/>
      <c r="K164" s="315"/>
    </row>
    <row r="165" spans="2:11" s="1" customFormat="1" ht="45" customHeight="1">
      <c r="B165" s="316"/>
      <c r="C165" s="317" t="s">
        <v>1758</v>
      </c>
      <c r="D165" s="317"/>
      <c r="E165" s="317"/>
      <c r="F165" s="317"/>
      <c r="G165" s="317"/>
      <c r="H165" s="317"/>
      <c r="I165" s="317"/>
      <c r="J165" s="317"/>
      <c r="K165" s="318"/>
    </row>
    <row r="166" spans="2:11" s="1" customFormat="1" ht="17.25" customHeight="1">
      <c r="B166" s="316"/>
      <c r="C166" s="341" t="s">
        <v>1686</v>
      </c>
      <c r="D166" s="341"/>
      <c r="E166" s="341"/>
      <c r="F166" s="341" t="s">
        <v>1687</v>
      </c>
      <c r="G166" s="383"/>
      <c r="H166" s="384" t="s">
        <v>56</v>
      </c>
      <c r="I166" s="384" t="s">
        <v>59</v>
      </c>
      <c r="J166" s="341" t="s">
        <v>1688</v>
      </c>
      <c r="K166" s="318"/>
    </row>
    <row r="167" spans="2:11" s="1" customFormat="1" ht="17.25" customHeight="1">
      <c r="B167" s="319"/>
      <c r="C167" s="343" t="s">
        <v>1689</v>
      </c>
      <c r="D167" s="343"/>
      <c r="E167" s="343"/>
      <c r="F167" s="344" t="s">
        <v>1690</v>
      </c>
      <c r="G167" s="385"/>
      <c r="H167" s="386"/>
      <c r="I167" s="386"/>
      <c r="J167" s="343" t="s">
        <v>1691</v>
      </c>
      <c r="K167" s="321"/>
    </row>
    <row r="168" spans="2:11" s="1" customFormat="1" ht="5.25" customHeight="1">
      <c r="B168" s="351"/>
      <c r="C168" s="346"/>
      <c r="D168" s="346"/>
      <c r="E168" s="346"/>
      <c r="F168" s="346"/>
      <c r="G168" s="347"/>
      <c r="H168" s="346"/>
      <c r="I168" s="346"/>
      <c r="J168" s="346"/>
      <c r="K168" s="374"/>
    </row>
    <row r="169" spans="2:11" s="1" customFormat="1" ht="15" customHeight="1">
      <c r="B169" s="351"/>
      <c r="C169" s="326" t="s">
        <v>1695</v>
      </c>
      <c r="D169" s="326"/>
      <c r="E169" s="326"/>
      <c r="F169" s="349" t="s">
        <v>1692</v>
      </c>
      <c r="G169" s="326"/>
      <c r="H169" s="326" t="s">
        <v>1732</v>
      </c>
      <c r="I169" s="326" t="s">
        <v>1694</v>
      </c>
      <c r="J169" s="326">
        <v>120</v>
      </c>
      <c r="K169" s="374"/>
    </row>
    <row r="170" spans="2:11" s="1" customFormat="1" ht="15" customHeight="1">
      <c r="B170" s="351"/>
      <c r="C170" s="326" t="s">
        <v>1741</v>
      </c>
      <c r="D170" s="326"/>
      <c r="E170" s="326"/>
      <c r="F170" s="349" t="s">
        <v>1692</v>
      </c>
      <c r="G170" s="326"/>
      <c r="H170" s="326" t="s">
        <v>1742</v>
      </c>
      <c r="I170" s="326" t="s">
        <v>1694</v>
      </c>
      <c r="J170" s="326" t="s">
        <v>1743</v>
      </c>
      <c r="K170" s="374"/>
    </row>
    <row r="171" spans="2:11" s="1" customFormat="1" ht="15" customHeight="1">
      <c r="B171" s="351"/>
      <c r="C171" s="326" t="s">
        <v>85</v>
      </c>
      <c r="D171" s="326"/>
      <c r="E171" s="326"/>
      <c r="F171" s="349" t="s">
        <v>1692</v>
      </c>
      <c r="G171" s="326"/>
      <c r="H171" s="326" t="s">
        <v>1759</v>
      </c>
      <c r="I171" s="326" t="s">
        <v>1694</v>
      </c>
      <c r="J171" s="326" t="s">
        <v>1743</v>
      </c>
      <c r="K171" s="374"/>
    </row>
    <row r="172" spans="2:11" s="1" customFormat="1" ht="15" customHeight="1">
      <c r="B172" s="351"/>
      <c r="C172" s="326" t="s">
        <v>1697</v>
      </c>
      <c r="D172" s="326"/>
      <c r="E172" s="326"/>
      <c r="F172" s="349" t="s">
        <v>1698</v>
      </c>
      <c r="G172" s="326"/>
      <c r="H172" s="326" t="s">
        <v>1759</v>
      </c>
      <c r="I172" s="326" t="s">
        <v>1694</v>
      </c>
      <c r="J172" s="326">
        <v>50</v>
      </c>
      <c r="K172" s="374"/>
    </row>
    <row r="173" spans="2:11" s="1" customFormat="1" ht="15" customHeight="1">
      <c r="B173" s="351"/>
      <c r="C173" s="326" t="s">
        <v>1700</v>
      </c>
      <c r="D173" s="326"/>
      <c r="E173" s="326"/>
      <c r="F173" s="349" t="s">
        <v>1692</v>
      </c>
      <c r="G173" s="326"/>
      <c r="H173" s="326" t="s">
        <v>1759</v>
      </c>
      <c r="I173" s="326" t="s">
        <v>1702</v>
      </c>
      <c r="J173" s="326"/>
      <c r="K173" s="374"/>
    </row>
    <row r="174" spans="2:11" s="1" customFormat="1" ht="15" customHeight="1">
      <c r="B174" s="351"/>
      <c r="C174" s="326" t="s">
        <v>1711</v>
      </c>
      <c r="D174" s="326"/>
      <c r="E174" s="326"/>
      <c r="F174" s="349" t="s">
        <v>1698</v>
      </c>
      <c r="G174" s="326"/>
      <c r="H174" s="326" t="s">
        <v>1759</v>
      </c>
      <c r="I174" s="326" t="s">
        <v>1694</v>
      </c>
      <c r="J174" s="326">
        <v>50</v>
      </c>
      <c r="K174" s="374"/>
    </row>
    <row r="175" spans="2:11" s="1" customFormat="1" ht="15" customHeight="1">
      <c r="B175" s="351"/>
      <c r="C175" s="326" t="s">
        <v>1719</v>
      </c>
      <c r="D175" s="326"/>
      <c r="E175" s="326"/>
      <c r="F175" s="349" t="s">
        <v>1698</v>
      </c>
      <c r="G175" s="326"/>
      <c r="H175" s="326" t="s">
        <v>1759</v>
      </c>
      <c r="I175" s="326" t="s">
        <v>1694</v>
      </c>
      <c r="J175" s="326">
        <v>50</v>
      </c>
      <c r="K175" s="374"/>
    </row>
    <row r="176" spans="2:11" s="1" customFormat="1" ht="15" customHeight="1">
      <c r="B176" s="351"/>
      <c r="C176" s="326" t="s">
        <v>1717</v>
      </c>
      <c r="D176" s="326"/>
      <c r="E176" s="326"/>
      <c r="F176" s="349" t="s">
        <v>1698</v>
      </c>
      <c r="G176" s="326"/>
      <c r="H176" s="326" t="s">
        <v>1759</v>
      </c>
      <c r="I176" s="326" t="s">
        <v>1694</v>
      </c>
      <c r="J176" s="326">
        <v>50</v>
      </c>
      <c r="K176" s="374"/>
    </row>
    <row r="177" spans="2:11" s="1" customFormat="1" ht="15" customHeight="1">
      <c r="B177" s="351"/>
      <c r="C177" s="326" t="s">
        <v>195</v>
      </c>
      <c r="D177" s="326"/>
      <c r="E177" s="326"/>
      <c r="F177" s="349" t="s">
        <v>1692</v>
      </c>
      <c r="G177" s="326"/>
      <c r="H177" s="326" t="s">
        <v>1760</v>
      </c>
      <c r="I177" s="326" t="s">
        <v>1761</v>
      </c>
      <c r="J177" s="326"/>
      <c r="K177" s="374"/>
    </row>
    <row r="178" spans="2:11" s="1" customFormat="1" ht="15" customHeight="1">
      <c r="B178" s="351"/>
      <c r="C178" s="326" t="s">
        <v>59</v>
      </c>
      <c r="D178" s="326"/>
      <c r="E178" s="326"/>
      <c r="F178" s="349" t="s">
        <v>1692</v>
      </c>
      <c r="G178" s="326"/>
      <c r="H178" s="326" t="s">
        <v>1762</v>
      </c>
      <c r="I178" s="326" t="s">
        <v>1763</v>
      </c>
      <c r="J178" s="326">
        <v>1</v>
      </c>
      <c r="K178" s="374"/>
    </row>
    <row r="179" spans="2:11" s="1" customFormat="1" ht="15" customHeight="1">
      <c r="B179" s="351"/>
      <c r="C179" s="326" t="s">
        <v>55</v>
      </c>
      <c r="D179" s="326"/>
      <c r="E179" s="326"/>
      <c r="F179" s="349" t="s">
        <v>1692</v>
      </c>
      <c r="G179" s="326"/>
      <c r="H179" s="326" t="s">
        <v>1764</v>
      </c>
      <c r="I179" s="326" t="s">
        <v>1694</v>
      </c>
      <c r="J179" s="326">
        <v>20</v>
      </c>
      <c r="K179" s="374"/>
    </row>
    <row r="180" spans="2:11" s="1" customFormat="1" ht="15" customHeight="1">
      <c r="B180" s="351"/>
      <c r="C180" s="326" t="s">
        <v>56</v>
      </c>
      <c r="D180" s="326"/>
      <c r="E180" s="326"/>
      <c r="F180" s="349" t="s">
        <v>1692</v>
      </c>
      <c r="G180" s="326"/>
      <c r="H180" s="326" t="s">
        <v>1765</v>
      </c>
      <c r="I180" s="326" t="s">
        <v>1694</v>
      </c>
      <c r="J180" s="326">
        <v>255</v>
      </c>
      <c r="K180" s="374"/>
    </row>
    <row r="181" spans="2:11" s="1" customFormat="1" ht="15" customHeight="1">
      <c r="B181" s="351"/>
      <c r="C181" s="326" t="s">
        <v>196</v>
      </c>
      <c r="D181" s="326"/>
      <c r="E181" s="326"/>
      <c r="F181" s="349" t="s">
        <v>1692</v>
      </c>
      <c r="G181" s="326"/>
      <c r="H181" s="326" t="s">
        <v>1656</v>
      </c>
      <c r="I181" s="326" t="s">
        <v>1694</v>
      </c>
      <c r="J181" s="326">
        <v>10</v>
      </c>
      <c r="K181" s="374"/>
    </row>
    <row r="182" spans="2:11" s="1" customFormat="1" ht="15" customHeight="1">
      <c r="B182" s="351"/>
      <c r="C182" s="326" t="s">
        <v>197</v>
      </c>
      <c r="D182" s="326"/>
      <c r="E182" s="326"/>
      <c r="F182" s="349" t="s">
        <v>1692</v>
      </c>
      <c r="G182" s="326"/>
      <c r="H182" s="326" t="s">
        <v>1766</v>
      </c>
      <c r="I182" s="326" t="s">
        <v>1727</v>
      </c>
      <c r="J182" s="326"/>
      <c r="K182" s="374"/>
    </row>
    <row r="183" spans="2:11" s="1" customFormat="1" ht="15" customHeight="1">
      <c r="B183" s="351"/>
      <c r="C183" s="326" t="s">
        <v>1767</v>
      </c>
      <c r="D183" s="326"/>
      <c r="E183" s="326"/>
      <c r="F183" s="349" t="s">
        <v>1692</v>
      </c>
      <c r="G183" s="326"/>
      <c r="H183" s="326" t="s">
        <v>1768</v>
      </c>
      <c r="I183" s="326" t="s">
        <v>1727</v>
      </c>
      <c r="J183" s="326"/>
      <c r="K183" s="374"/>
    </row>
    <row r="184" spans="2:11" s="1" customFormat="1" ht="15" customHeight="1">
      <c r="B184" s="351"/>
      <c r="C184" s="326" t="s">
        <v>1756</v>
      </c>
      <c r="D184" s="326"/>
      <c r="E184" s="326"/>
      <c r="F184" s="349" t="s">
        <v>1692</v>
      </c>
      <c r="G184" s="326"/>
      <c r="H184" s="326" t="s">
        <v>1769</v>
      </c>
      <c r="I184" s="326" t="s">
        <v>1727</v>
      </c>
      <c r="J184" s="326"/>
      <c r="K184" s="374"/>
    </row>
    <row r="185" spans="2:11" s="1" customFormat="1" ht="15" customHeight="1">
      <c r="B185" s="351"/>
      <c r="C185" s="326" t="s">
        <v>199</v>
      </c>
      <c r="D185" s="326"/>
      <c r="E185" s="326"/>
      <c r="F185" s="349" t="s">
        <v>1698</v>
      </c>
      <c r="G185" s="326"/>
      <c r="H185" s="326" t="s">
        <v>1770</v>
      </c>
      <c r="I185" s="326" t="s">
        <v>1694</v>
      </c>
      <c r="J185" s="326">
        <v>50</v>
      </c>
      <c r="K185" s="374"/>
    </row>
    <row r="186" spans="2:11" s="1" customFormat="1" ht="15" customHeight="1">
      <c r="B186" s="351"/>
      <c r="C186" s="326" t="s">
        <v>1771</v>
      </c>
      <c r="D186" s="326"/>
      <c r="E186" s="326"/>
      <c r="F186" s="349" t="s">
        <v>1698</v>
      </c>
      <c r="G186" s="326"/>
      <c r="H186" s="326" t="s">
        <v>1772</v>
      </c>
      <c r="I186" s="326" t="s">
        <v>1773</v>
      </c>
      <c r="J186" s="326"/>
      <c r="K186" s="374"/>
    </row>
    <row r="187" spans="2:11" s="1" customFormat="1" ht="15" customHeight="1">
      <c r="B187" s="351"/>
      <c r="C187" s="326" t="s">
        <v>1774</v>
      </c>
      <c r="D187" s="326"/>
      <c r="E187" s="326"/>
      <c r="F187" s="349" t="s">
        <v>1698</v>
      </c>
      <c r="G187" s="326"/>
      <c r="H187" s="326" t="s">
        <v>1775</v>
      </c>
      <c r="I187" s="326" t="s">
        <v>1773</v>
      </c>
      <c r="J187" s="326"/>
      <c r="K187" s="374"/>
    </row>
    <row r="188" spans="2:11" s="1" customFormat="1" ht="15" customHeight="1">
      <c r="B188" s="351"/>
      <c r="C188" s="326" t="s">
        <v>1776</v>
      </c>
      <c r="D188" s="326"/>
      <c r="E188" s="326"/>
      <c r="F188" s="349" t="s">
        <v>1698</v>
      </c>
      <c r="G188" s="326"/>
      <c r="H188" s="326" t="s">
        <v>1777</v>
      </c>
      <c r="I188" s="326" t="s">
        <v>1773</v>
      </c>
      <c r="J188" s="326"/>
      <c r="K188" s="374"/>
    </row>
    <row r="189" spans="2:11" s="1" customFormat="1" ht="15" customHeight="1">
      <c r="B189" s="351"/>
      <c r="C189" s="387" t="s">
        <v>1778</v>
      </c>
      <c r="D189" s="326"/>
      <c r="E189" s="326"/>
      <c r="F189" s="349" t="s">
        <v>1698</v>
      </c>
      <c r="G189" s="326"/>
      <c r="H189" s="326" t="s">
        <v>1779</v>
      </c>
      <c r="I189" s="326" t="s">
        <v>1780</v>
      </c>
      <c r="J189" s="388" t="s">
        <v>1781</v>
      </c>
      <c r="K189" s="374"/>
    </row>
    <row r="190" spans="2:11" s="1" customFormat="1" ht="15" customHeight="1">
      <c r="B190" s="351"/>
      <c r="C190" s="387" t="s">
        <v>44</v>
      </c>
      <c r="D190" s="326"/>
      <c r="E190" s="326"/>
      <c r="F190" s="349" t="s">
        <v>1692</v>
      </c>
      <c r="G190" s="326"/>
      <c r="H190" s="323" t="s">
        <v>1782</v>
      </c>
      <c r="I190" s="326" t="s">
        <v>1783</v>
      </c>
      <c r="J190" s="326"/>
      <c r="K190" s="374"/>
    </row>
    <row r="191" spans="2:11" s="1" customFormat="1" ht="15" customHeight="1">
      <c r="B191" s="351"/>
      <c r="C191" s="387" t="s">
        <v>1784</v>
      </c>
      <c r="D191" s="326"/>
      <c r="E191" s="326"/>
      <c r="F191" s="349" t="s">
        <v>1692</v>
      </c>
      <c r="G191" s="326"/>
      <c r="H191" s="326" t="s">
        <v>1785</v>
      </c>
      <c r="I191" s="326" t="s">
        <v>1727</v>
      </c>
      <c r="J191" s="326"/>
      <c r="K191" s="374"/>
    </row>
    <row r="192" spans="2:11" s="1" customFormat="1" ht="15" customHeight="1">
      <c r="B192" s="351"/>
      <c r="C192" s="387" t="s">
        <v>1786</v>
      </c>
      <c r="D192" s="326"/>
      <c r="E192" s="326"/>
      <c r="F192" s="349" t="s">
        <v>1692</v>
      </c>
      <c r="G192" s="326"/>
      <c r="H192" s="326" t="s">
        <v>1787</v>
      </c>
      <c r="I192" s="326" t="s">
        <v>1727</v>
      </c>
      <c r="J192" s="326"/>
      <c r="K192" s="374"/>
    </row>
    <row r="193" spans="2:11" s="1" customFormat="1" ht="15" customHeight="1">
      <c r="B193" s="351"/>
      <c r="C193" s="387" t="s">
        <v>1788</v>
      </c>
      <c r="D193" s="326"/>
      <c r="E193" s="326"/>
      <c r="F193" s="349" t="s">
        <v>1698</v>
      </c>
      <c r="G193" s="326"/>
      <c r="H193" s="326" t="s">
        <v>1789</v>
      </c>
      <c r="I193" s="326" t="s">
        <v>1727</v>
      </c>
      <c r="J193" s="326"/>
      <c r="K193" s="374"/>
    </row>
    <row r="194" spans="2:11" s="1" customFormat="1" ht="15" customHeight="1">
      <c r="B194" s="380"/>
      <c r="C194" s="389"/>
      <c r="D194" s="360"/>
      <c r="E194" s="360"/>
      <c r="F194" s="360"/>
      <c r="G194" s="360"/>
      <c r="H194" s="360"/>
      <c r="I194" s="360"/>
      <c r="J194" s="360"/>
      <c r="K194" s="381"/>
    </row>
    <row r="195" spans="2:11" s="1" customFormat="1" ht="18.75" customHeight="1">
      <c r="B195" s="362"/>
      <c r="C195" s="372"/>
      <c r="D195" s="372"/>
      <c r="E195" s="372"/>
      <c r="F195" s="382"/>
      <c r="G195" s="372"/>
      <c r="H195" s="372"/>
      <c r="I195" s="372"/>
      <c r="J195" s="372"/>
      <c r="K195" s="362"/>
    </row>
    <row r="196" spans="2:11" s="1" customFormat="1" ht="18.75" customHeight="1">
      <c r="B196" s="362"/>
      <c r="C196" s="372"/>
      <c r="D196" s="372"/>
      <c r="E196" s="372"/>
      <c r="F196" s="382"/>
      <c r="G196" s="372"/>
      <c r="H196" s="372"/>
      <c r="I196" s="372"/>
      <c r="J196" s="372"/>
      <c r="K196" s="362"/>
    </row>
    <row r="197" spans="2:11" s="1" customFormat="1" ht="18.75" customHeight="1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</row>
    <row r="198" spans="2:11" s="1" customFormat="1" ht="13.5">
      <c r="B198" s="313"/>
      <c r="C198" s="314"/>
      <c r="D198" s="314"/>
      <c r="E198" s="314"/>
      <c r="F198" s="314"/>
      <c r="G198" s="314"/>
      <c r="H198" s="314"/>
      <c r="I198" s="314"/>
      <c r="J198" s="314"/>
      <c r="K198" s="315"/>
    </row>
    <row r="199" spans="2:11" s="1" customFormat="1" ht="21">
      <c r="B199" s="316"/>
      <c r="C199" s="317" t="s">
        <v>1790</v>
      </c>
      <c r="D199" s="317"/>
      <c r="E199" s="317"/>
      <c r="F199" s="317"/>
      <c r="G199" s="317"/>
      <c r="H199" s="317"/>
      <c r="I199" s="317"/>
      <c r="J199" s="317"/>
      <c r="K199" s="318"/>
    </row>
    <row r="200" spans="2:11" s="1" customFormat="1" ht="25.5" customHeight="1">
      <c r="B200" s="316"/>
      <c r="C200" s="390" t="s">
        <v>1791</v>
      </c>
      <c r="D200" s="390"/>
      <c r="E200" s="390"/>
      <c r="F200" s="390" t="s">
        <v>1792</v>
      </c>
      <c r="G200" s="391"/>
      <c r="H200" s="390" t="s">
        <v>1793</v>
      </c>
      <c r="I200" s="390"/>
      <c r="J200" s="390"/>
      <c r="K200" s="318"/>
    </row>
    <row r="201" spans="2:11" s="1" customFormat="1" ht="5.25" customHeight="1">
      <c r="B201" s="351"/>
      <c r="C201" s="346"/>
      <c r="D201" s="346"/>
      <c r="E201" s="346"/>
      <c r="F201" s="346"/>
      <c r="G201" s="372"/>
      <c r="H201" s="346"/>
      <c r="I201" s="346"/>
      <c r="J201" s="346"/>
      <c r="K201" s="374"/>
    </row>
    <row r="202" spans="2:11" s="1" customFormat="1" ht="15" customHeight="1">
      <c r="B202" s="351"/>
      <c r="C202" s="326" t="s">
        <v>1783</v>
      </c>
      <c r="D202" s="326"/>
      <c r="E202" s="326"/>
      <c r="F202" s="349" t="s">
        <v>45</v>
      </c>
      <c r="G202" s="326"/>
      <c r="H202" s="326" t="s">
        <v>1794</v>
      </c>
      <c r="I202" s="326"/>
      <c r="J202" s="326"/>
      <c r="K202" s="374"/>
    </row>
    <row r="203" spans="2:11" s="1" customFormat="1" ht="15" customHeight="1">
      <c r="B203" s="351"/>
      <c r="C203" s="326"/>
      <c r="D203" s="326"/>
      <c r="E203" s="326"/>
      <c r="F203" s="349" t="s">
        <v>46</v>
      </c>
      <c r="G203" s="326"/>
      <c r="H203" s="326" t="s">
        <v>1795</v>
      </c>
      <c r="I203" s="326"/>
      <c r="J203" s="326"/>
      <c r="K203" s="374"/>
    </row>
    <row r="204" spans="2:11" s="1" customFormat="1" ht="15" customHeight="1">
      <c r="B204" s="351"/>
      <c r="C204" s="326"/>
      <c r="D204" s="326"/>
      <c r="E204" s="326"/>
      <c r="F204" s="349" t="s">
        <v>49</v>
      </c>
      <c r="G204" s="326"/>
      <c r="H204" s="326" t="s">
        <v>1796</v>
      </c>
      <c r="I204" s="326"/>
      <c r="J204" s="326"/>
      <c r="K204" s="374"/>
    </row>
    <row r="205" spans="2:11" s="1" customFormat="1" ht="15" customHeight="1">
      <c r="B205" s="351"/>
      <c r="C205" s="326"/>
      <c r="D205" s="326"/>
      <c r="E205" s="326"/>
      <c r="F205" s="349" t="s">
        <v>47</v>
      </c>
      <c r="G205" s="326"/>
      <c r="H205" s="326" t="s">
        <v>1797</v>
      </c>
      <c r="I205" s="326"/>
      <c r="J205" s="326"/>
      <c r="K205" s="374"/>
    </row>
    <row r="206" spans="2:11" s="1" customFormat="1" ht="15" customHeight="1">
      <c r="B206" s="351"/>
      <c r="C206" s="326"/>
      <c r="D206" s="326"/>
      <c r="E206" s="326"/>
      <c r="F206" s="349" t="s">
        <v>48</v>
      </c>
      <c r="G206" s="326"/>
      <c r="H206" s="326" t="s">
        <v>1798</v>
      </c>
      <c r="I206" s="326"/>
      <c r="J206" s="326"/>
      <c r="K206" s="374"/>
    </row>
    <row r="207" spans="2:11" s="1" customFormat="1" ht="15" customHeight="1">
      <c r="B207" s="351"/>
      <c r="C207" s="326"/>
      <c r="D207" s="326"/>
      <c r="E207" s="326"/>
      <c r="F207" s="349"/>
      <c r="G207" s="326"/>
      <c r="H207" s="326"/>
      <c r="I207" s="326"/>
      <c r="J207" s="326"/>
      <c r="K207" s="374"/>
    </row>
    <row r="208" spans="2:11" s="1" customFormat="1" ht="15" customHeight="1">
      <c r="B208" s="351"/>
      <c r="C208" s="326" t="s">
        <v>1739</v>
      </c>
      <c r="D208" s="326"/>
      <c r="E208" s="326"/>
      <c r="F208" s="349" t="s">
        <v>80</v>
      </c>
      <c r="G208" s="326"/>
      <c r="H208" s="326" t="s">
        <v>1799</v>
      </c>
      <c r="I208" s="326"/>
      <c r="J208" s="326"/>
      <c r="K208" s="374"/>
    </row>
    <row r="209" spans="2:11" s="1" customFormat="1" ht="15" customHeight="1">
      <c r="B209" s="351"/>
      <c r="C209" s="326"/>
      <c r="D209" s="326"/>
      <c r="E209" s="326"/>
      <c r="F209" s="349" t="s">
        <v>1635</v>
      </c>
      <c r="G209" s="326"/>
      <c r="H209" s="326" t="s">
        <v>1636</v>
      </c>
      <c r="I209" s="326"/>
      <c r="J209" s="326"/>
      <c r="K209" s="374"/>
    </row>
    <row r="210" spans="2:11" s="1" customFormat="1" ht="15" customHeight="1">
      <c r="B210" s="351"/>
      <c r="C210" s="326"/>
      <c r="D210" s="326"/>
      <c r="E210" s="326"/>
      <c r="F210" s="349" t="s">
        <v>1633</v>
      </c>
      <c r="G210" s="326"/>
      <c r="H210" s="326" t="s">
        <v>1800</v>
      </c>
      <c r="I210" s="326"/>
      <c r="J210" s="326"/>
      <c r="K210" s="374"/>
    </row>
    <row r="211" spans="2:11" s="1" customFormat="1" ht="15" customHeight="1">
      <c r="B211" s="392"/>
      <c r="C211" s="326"/>
      <c r="D211" s="326"/>
      <c r="E211" s="326"/>
      <c r="F211" s="349" t="s">
        <v>1637</v>
      </c>
      <c r="G211" s="387"/>
      <c r="H211" s="378" t="s">
        <v>1638</v>
      </c>
      <c r="I211" s="378"/>
      <c r="J211" s="378"/>
      <c r="K211" s="393"/>
    </row>
    <row r="212" spans="2:11" s="1" customFormat="1" ht="15" customHeight="1">
      <c r="B212" s="392"/>
      <c r="C212" s="326"/>
      <c r="D212" s="326"/>
      <c r="E212" s="326"/>
      <c r="F212" s="349" t="s">
        <v>1639</v>
      </c>
      <c r="G212" s="387"/>
      <c r="H212" s="378" t="s">
        <v>1508</v>
      </c>
      <c r="I212" s="378"/>
      <c r="J212" s="378"/>
      <c r="K212" s="393"/>
    </row>
    <row r="213" spans="2:11" s="1" customFormat="1" ht="15" customHeight="1">
      <c r="B213" s="392"/>
      <c r="C213" s="326"/>
      <c r="D213" s="326"/>
      <c r="E213" s="326"/>
      <c r="F213" s="349"/>
      <c r="G213" s="387"/>
      <c r="H213" s="378"/>
      <c r="I213" s="378"/>
      <c r="J213" s="378"/>
      <c r="K213" s="393"/>
    </row>
    <row r="214" spans="2:11" s="1" customFormat="1" ht="15" customHeight="1">
      <c r="B214" s="392"/>
      <c r="C214" s="326" t="s">
        <v>1763</v>
      </c>
      <c r="D214" s="326"/>
      <c r="E214" s="326"/>
      <c r="F214" s="349">
        <v>1</v>
      </c>
      <c r="G214" s="387"/>
      <c r="H214" s="378" t="s">
        <v>1801</v>
      </c>
      <c r="I214" s="378"/>
      <c r="J214" s="378"/>
      <c r="K214" s="393"/>
    </row>
    <row r="215" spans="2:11" s="1" customFormat="1" ht="15" customHeight="1">
      <c r="B215" s="392"/>
      <c r="C215" s="326"/>
      <c r="D215" s="326"/>
      <c r="E215" s="326"/>
      <c r="F215" s="349">
        <v>2</v>
      </c>
      <c r="G215" s="387"/>
      <c r="H215" s="378" t="s">
        <v>1802</v>
      </c>
      <c r="I215" s="378"/>
      <c r="J215" s="378"/>
      <c r="K215" s="393"/>
    </row>
    <row r="216" spans="2:11" s="1" customFormat="1" ht="15" customHeight="1">
      <c r="B216" s="392"/>
      <c r="C216" s="326"/>
      <c r="D216" s="326"/>
      <c r="E216" s="326"/>
      <c r="F216" s="349">
        <v>3</v>
      </c>
      <c r="G216" s="387"/>
      <c r="H216" s="378" t="s">
        <v>1803</v>
      </c>
      <c r="I216" s="378"/>
      <c r="J216" s="378"/>
      <c r="K216" s="393"/>
    </row>
    <row r="217" spans="2:11" s="1" customFormat="1" ht="15" customHeight="1">
      <c r="B217" s="392"/>
      <c r="C217" s="326"/>
      <c r="D217" s="326"/>
      <c r="E217" s="326"/>
      <c r="F217" s="349">
        <v>4</v>
      </c>
      <c r="G217" s="387"/>
      <c r="H217" s="378" t="s">
        <v>1804</v>
      </c>
      <c r="I217" s="378"/>
      <c r="J217" s="378"/>
      <c r="K217" s="393"/>
    </row>
    <row r="218" spans="2:11" s="1" customFormat="1" ht="12.75" customHeight="1">
      <c r="B218" s="394"/>
      <c r="C218" s="395"/>
      <c r="D218" s="395"/>
      <c r="E218" s="395"/>
      <c r="F218" s="395"/>
      <c r="G218" s="395"/>
      <c r="H218" s="395"/>
      <c r="I218" s="395"/>
      <c r="J218" s="395"/>
      <c r="K218" s="39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DESKTOP-ZBOOKG3\zbook_g3</dc:creator>
  <cp:keywords/>
  <dc:description/>
  <cp:lastModifiedBy>DESKTOP-ZBOOKG3\zbook_g3</cp:lastModifiedBy>
  <dcterms:created xsi:type="dcterms:W3CDTF">2024-03-19T05:36:26Z</dcterms:created>
  <dcterms:modified xsi:type="dcterms:W3CDTF">2024-03-19T05:36:40Z</dcterms:modified>
  <cp:category/>
  <cp:version/>
  <cp:contentType/>
  <cp:contentStatus/>
</cp:coreProperties>
</file>