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Rekapitulace stavby" sheetId="1" r:id="rId1"/>
    <sheet name="21055 - SO01 - Zpevněné p..." sheetId="2" r:id="rId2"/>
    <sheet name="21055 - VRN - Vedlejší ro..." sheetId="3" r:id="rId3"/>
    <sheet name="Pokyny pro vyplnění" sheetId="4" r:id="rId4"/>
  </sheets>
  <definedNames>
    <definedName name="_xlnm._FilterDatabase" localSheetId="1" hidden="1">'21055 - SO01 - Zpevněné p...'!$C$88:$K$144</definedName>
    <definedName name="_xlnm._FilterDatabase" localSheetId="2" hidden="1">'21055 - VRN - Vedlejší ro...'!$C$80:$K$84</definedName>
    <definedName name="_xlnm.Print_Titles" localSheetId="1">'21055 - SO01 - Zpevněné p...'!$88:$88</definedName>
    <definedName name="_xlnm.Print_Titles" localSheetId="2">'21055 - VRN - Vedlejší ro...'!$80:$80</definedName>
    <definedName name="_xlnm.Print_Titles" localSheetId="0">'Rekapitulace stavby'!$52:$52</definedName>
    <definedName name="_xlnm.Print_Area" localSheetId="1">'21055 - SO01 - Zpevněné p...'!$C$4:$J$39,'21055 - SO01 - Zpevněné p...'!$C$45:$J$70,'21055 - SO01 - Zpevněné p...'!$C$76:$K$144</definedName>
    <definedName name="_xlnm.Print_Area" localSheetId="2">'21055 - VRN - Vedlejší ro...'!$C$4:$J$39,'21055 - VRN - Vedlejší ro...'!$C$45:$J$62,'21055 - VRN - Vedlejší ro...'!$C$68:$K$84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24519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84" i="3"/>
  <c r="BH84"/>
  <c r="BG84"/>
  <c r="BF84"/>
  <c r="T84"/>
  <c r="T83"/>
  <c r="T82"/>
  <c r="T81" s="1"/>
  <c r="R84"/>
  <c r="R83"/>
  <c r="R82" s="1"/>
  <c r="R81" s="1"/>
  <c r="P84"/>
  <c r="P83" s="1"/>
  <c r="P82" s="1"/>
  <c r="P81" s="1"/>
  <c r="AU56" i="1" s="1"/>
  <c r="J78" i="3"/>
  <c r="J77"/>
  <c r="F77"/>
  <c r="F75"/>
  <c r="E73"/>
  <c r="J55"/>
  <c r="J54"/>
  <c r="F54"/>
  <c r="F52"/>
  <c r="E50"/>
  <c r="J18"/>
  <c r="E18"/>
  <c r="F78" s="1"/>
  <c r="J17"/>
  <c r="J12"/>
  <c r="J75" s="1"/>
  <c r="E7"/>
  <c r="E71" s="1"/>
  <c r="J37" i="2"/>
  <c r="J36"/>
  <c r="AY55" i="1"/>
  <c r="J35" i="2"/>
  <c r="AX55" i="1"/>
  <c r="BI144" i="2"/>
  <c r="BH144"/>
  <c r="BG144"/>
  <c r="BF144"/>
  <c r="T144"/>
  <c r="T143" s="1"/>
  <c r="R144"/>
  <c r="R143" s="1"/>
  <c r="P144"/>
  <c r="P143" s="1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 s="1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 s="1"/>
  <c r="E7"/>
  <c r="E79" s="1"/>
  <c r="L50" i="1"/>
  <c r="AM50"/>
  <c r="AM49"/>
  <c r="L49"/>
  <c r="AM47"/>
  <c r="L47"/>
  <c r="L45"/>
  <c r="L44"/>
  <c r="J127" i="2"/>
  <c r="J118"/>
  <c r="BK115"/>
  <c r="BK110"/>
  <c r="J106"/>
  <c r="BK99"/>
  <c r="BK144"/>
  <c r="J138"/>
  <c r="J120"/>
  <c r="J112"/>
  <c r="J103"/>
  <c r="BK94"/>
  <c r="J144"/>
  <c r="BK127"/>
  <c r="BK121"/>
  <c r="J99"/>
  <c r="J94"/>
  <c r="BK138"/>
  <c r="BK133"/>
  <c r="BK132"/>
  <c r="BK129"/>
  <c r="BK122"/>
  <c r="J110"/>
  <c r="BK100"/>
  <c r="J34" i="3"/>
  <c r="AW56" i="1" s="1"/>
  <c r="J97" i="2"/>
  <c r="J93"/>
  <c r="J141"/>
  <c r="BK135"/>
  <c r="BK130"/>
  <c r="BK128"/>
  <c r="J115"/>
  <c r="J109"/>
  <c r="BK97"/>
  <c r="F37" i="3"/>
  <c r="BD56" i="1"/>
  <c r="J121" i="2"/>
  <c r="BK117"/>
  <c r="J111"/>
  <c r="J107"/>
  <c r="J100"/>
  <c r="J92"/>
  <c r="BK141"/>
  <c r="J136"/>
  <c r="BK118"/>
  <c r="BK107"/>
  <c r="J95"/>
  <c r="BK84" i="3"/>
  <c r="J128" i="2"/>
  <c r="J122"/>
  <c r="BK106"/>
  <c r="J96"/>
  <c r="AS54" i="1"/>
  <c r="J125" i="2"/>
  <c r="BK114"/>
  <c r="J105"/>
  <c r="BK96"/>
  <c r="F36" i="3"/>
  <c r="BC56" i="1"/>
  <c r="J124" i="2"/>
  <c r="BK120"/>
  <c r="J114"/>
  <c r="BK109"/>
  <c r="BK103"/>
  <c r="J84" i="3"/>
  <c r="J142" i="2"/>
  <c r="J135"/>
  <c r="J117"/>
  <c r="BK105"/>
  <c r="J101"/>
  <c r="BK93"/>
  <c r="J129"/>
  <c r="BK125"/>
  <c r="BK112"/>
  <c r="BK95"/>
  <c r="BK142"/>
  <c r="BK136"/>
  <c r="J133"/>
  <c r="J132"/>
  <c r="J130"/>
  <c r="BK124"/>
  <c r="BK111"/>
  <c r="BK101"/>
  <c r="BK92"/>
  <c r="F35" i="3"/>
  <c r="BB56" i="1" s="1"/>
  <c r="R91" i="2" l="1"/>
  <c r="T113"/>
  <c r="P91"/>
  <c r="T91"/>
  <c r="BK113"/>
  <c r="J113" s="1"/>
  <c r="J62" s="1"/>
  <c r="P113"/>
  <c r="BK119"/>
  <c r="J119" s="1"/>
  <c r="J63" s="1"/>
  <c r="P119"/>
  <c r="R119"/>
  <c r="T119"/>
  <c r="BK123"/>
  <c r="J123" s="1"/>
  <c r="J64" s="1"/>
  <c r="P123"/>
  <c r="R123"/>
  <c r="T123"/>
  <c r="BK131"/>
  <c r="J131" s="1"/>
  <c r="J65" s="1"/>
  <c r="P131"/>
  <c r="R131"/>
  <c r="T131"/>
  <c r="BK140"/>
  <c r="J140"/>
  <c r="J68"/>
  <c r="P140"/>
  <c r="P139" s="1"/>
  <c r="R140"/>
  <c r="R139"/>
  <c r="T140"/>
  <c r="T139" s="1"/>
  <c r="BK91"/>
  <c r="J91"/>
  <c r="J61" s="1"/>
  <c r="R113"/>
  <c r="BE94"/>
  <c r="BE118"/>
  <c r="BE120"/>
  <c r="BE125"/>
  <c r="BE127"/>
  <c r="BE128"/>
  <c r="BE130"/>
  <c r="BE132"/>
  <c r="BE133"/>
  <c r="BE138"/>
  <c r="BE144"/>
  <c r="BE84" i="3"/>
  <c r="E48" i="2"/>
  <c r="J83"/>
  <c r="BE101"/>
  <c r="BE103"/>
  <c r="BE107"/>
  <c r="BE109"/>
  <c r="BE110"/>
  <c r="BE112"/>
  <c r="BE114"/>
  <c r="BE115"/>
  <c r="BE117"/>
  <c r="BE122"/>
  <c r="BE124"/>
  <c r="BE129"/>
  <c r="BK83" i="3"/>
  <c r="BK82" s="1"/>
  <c r="J82" s="1"/>
  <c r="J60" s="1"/>
  <c r="F86" i="2"/>
  <c r="BE96"/>
  <c r="BE99"/>
  <c r="BE100"/>
  <c r="BE106"/>
  <c r="BE135"/>
  <c r="BE136"/>
  <c r="BE141"/>
  <c r="BE142"/>
  <c r="BK137"/>
  <c r="J137"/>
  <c r="J66"/>
  <c r="BK143"/>
  <c r="J143" s="1"/>
  <c r="J69" s="1"/>
  <c r="E48" i="3"/>
  <c r="J52"/>
  <c r="F55"/>
  <c r="BE92" i="2"/>
  <c r="BE93"/>
  <c r="BE95"/>
  <c r="BE97"/>
  <c r="BE105"/>
  <c r="BE111"/>
  <c r="BE121"/>
  <c r="J33" i="3"/>
  <c r="AV56" i="1" s="1"/>
  <c r="AT56" s="1"/>
  <c r="F37" i="2"/>
  <c r="BD55" i="1" s="1"/>
  <c r="BD54" s="1"/>
  <c r="W33" s="1"/>
  <c r="F34" i="3"/>
  <c r="BA56" i="1" s="1"/>
  <c r="F34" i="2"/>
  <c r="BA55" i="1"/>
  <c r="F35" i="2"/>
  <c r="BB55" i="1" s="1"/>
  <c r="BB54" s="1"/>
  <c r="W31" s="1"/>
  <c r="J34" i="2"/>
  <c r="AW55" i="1" s="1"/>
  <c r="F36" i="2"/>
  <c r="BC55" i="1"/>
  <c r="BC54" s="1"/>
  <c r="AY54" s="1"/>
  <c r="T90" i="2" l="1"/>
  <c r="T89" s="1"/>
  <c r="P90"/>
  <c r="P89" s="1"/>
  <c r="AU55" i="1" s="1"/>
  <c r="AU54" s="1"/>
  <c r="R90" i="2"/>
  <c r="R89" s="1"/>
  <c r="J83" i="3"/>
  <c r="J61"/>
  <c r="BK90" i="2"/>
  <c r="J90" s="1"/>
  <c r="J60" s="1"/>
  <c r="BK81" i="3"/>
  <c r="J81" s="1"/>
  <c r="J59" s="1"/>
  <c r="BK139" i="2"/>
  <c r="J139"/>
  <c r="J67" s="1"/>
  <c r="J33"/>
  <c r="AV55" i="1" s="1"/>
  <c r="AT55" s="1"/>
  <c r="F33" i="3"/>
  <c r="AZ56" i="1" s="1"/>
  <c r="AX54"/>
  <c r="W32"/>
  <c r="BA54"/>
  <c r="W30" s="1"/>
  <c r="F33" i="2"/>
  <c r="AZ55" i="1" s="1"/>
  <c r="BK89" i="2" l="1"/>
  <c r="J89" s="1"/>
  <c r="J59" s="1"/>
  <c r="AZ54" i="1"/>
  <c r="AV54"/>
  <c r="AK29" s="1"/>
  <c r="AW54"/>
  <c r="AK30" s="1"/>
  <c r="J30" i="3"/>
  <c r="AG56" i="1" s="1"/>
  <c r="AN56" s="1"/>
  <c r="J39" i="3" l="1"/>
  <c r="W29" i="1"/>
  <c r="J30" i="2"/>
  <c r="AG55" i="1" s="1"/>
  <c r="AN55" s="1"/>
  <c r="AT54"/>
  <c r="J39" i="2" l="1"/>
  <c r="AG54" i="1"/>
  <c r="AK26" s="1"/>
  <c r="AK35" s="1"/>
  <c r="AN54" l="1"/>
</calcChain>
</file>

<file path=xl/sharedStrings.xml><?xml version="1.0" encoding="utf-8"?>
<sst xmlns="http://schemas.openxmlformats.org/spreadsheetml/2006/main" count="1555" uniqueCount="494">
  <si>
    <t>Export Komplet</t>
  </si>
  <si>
    <t>VZ</t>
  </si>
  <si>
    <t>2.0</t>
  </si>
  <si>
    <t>ZAMOK</t>
  </si>
  <si>
    <t>False</t>
  </si>
  <si>
    <t>{20ecc62a-edcb-4cb6-8d4b-5a97741b1914}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</si>
  <si>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</si>
  <si>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</si>
  <si>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</si>
  <si>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</si>
  <si>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</si>
  <si>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</si>
  <si>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</si>
  <si>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</si>
  <si>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</si>
  <si>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</si>
  <si>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</si>
  <si>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Nové zpevněné plochy v areálu Gymnázia v Turnově</t>
  </si>
  <si>
    <t>KSO:</t>
  </si>
  <si>
    <t/>
  </si>
  <si>
    <t>CC-CZ:</t>
  </si>
  <si>
    <t>Místo:</t>
  </si>
  <si>
    <t>Turnov</t>
  </si>
  <si>
    <t>Datum:</t>
  </si>
  <si>
    <t>31. 8. 2021</t>
  </si>
  <si>
    <t>Zadavatel:</t>
  </si>
  <si>
    <t>IČ:</t>
  </si>
  <si>
    <t>Město Turnov, Ant. Dvořáka 335, 51101 Turnov</t>
  </si>
  <si>
    <t>DIČ:</t>
  </si>
  <si>
    <t>Uchazeč:</t>
  </si>
  <si>
    <t>Vyplň údaj</t>
  </si>
  <si>
    <t>Projektant:</t>
  </si>
  <si>
    <t>Profesprojekt spol. s r.o.</t>
  </si>
  <si>
    <t>True</t>
  </si>
  <si>
    <t>Zpracovatel:</t>
  </si>
  <si>
    <t>Ing. Stanislav Pfeifer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</si>
  <si>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</si>
  <si>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</si>
  <si>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</si>
  <si>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</si>
  <si>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</si>
  <si>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</si>
  <si>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</si>
  <si>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</si>
  <si>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</si>
  <si>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</si>
  <si>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</si>
  <si>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</si>
  <si>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</si>
  <si>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</si>
  <si>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</si>
  <si>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</si>
  <si>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</si>
  <si>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</si>
  <si>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</si>
  <si>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</si>
  <si>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</si>
  <si>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</si>
  <si>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</si>
  <si>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</si>
  <si>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</si>
  <si>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</si>
  <si>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</si>
  <si>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</si>
  <si>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</si>
  <si>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</si>
  <si>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</si>
  <si>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</si>
  <si>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</si>
  <si>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</si>
  <si>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</si>
  <si>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</si>
  <si>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</si>
  <si>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</si>
  <si>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</si>
  <si>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</si>
  <si>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</si>
  <si>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21055 - SO01</t>
  </si>
  <si>
    <t>Zpevněné plochy</t>
  </si>
  <si>
    <t>STA</t>
  </si>
  <si>
    <t>1</t>
  </si>
  <si>
    <t>{41353b86-4858-4c80-8ab9-5e36eb95a95b}</t>
  </si>
  <si>
    <t>2</t>
  </si>
  <si>
    <t>21055 - VRN</t>
  </si>
  <si>
    <t>Vedlejší rozpočtové náklady</t>
  </si>
  <si>
    <t>{de1bb6d5-0932-4fac-8170-e5d4719e9201}</t>
  </si>
  <si>
    <t>KRYCÍ LIST SOUPISU PRACÍ</t>
  </si>
  <si>
    <t>Objekt:</t>
  </si>
  <si>
    <t>21055 - SO01 -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</si>
  <si>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</si>
  <si>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</si>
  <si>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</si>
  <si>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</si>
  <si>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</si>
  <si>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</si>
  <si>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</si>
  <si>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</si>
  <si>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</si>
  <si>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</si>
  <si>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</si>
  <si>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</si>
  <si>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</si>
  <si>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</si>
  <si>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</si>
  <si>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</si>
  <si>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</si>
  <si>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</si>
  <si>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</si>
  <si>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</si>
  <si>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</si>
  <si>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</si>
  <si>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</si>
  <si>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</si>
  <si>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</si>
  <si>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</si>
  <si>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</si>
  <si>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</si>
  <si>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</si>
  <si>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</si>
  <si>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</si>
  <si>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</si>
  <si>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</si>
  <si>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</si>
  <si>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</si>
  <si>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2021 01</t>
  </si>
  <si>
    <t>4</t>
  </si>
  <si>
    <t>-57104169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</si>
  <si>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</si>
  <si>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</si>
  <si>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205384733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</si>
  <si>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</si>
  <si>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</si>
  <si>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</si>
  <si>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1641240181</t>
  </si>
  <si>
    <t>113204111</t>
  </si>
  <si>
    <t>Vytrhání obrub s vybouráním lože, s přemístěním hmot na skládku na vzdálenost do 3 m nebo s naložením na dopravní prostředek záhonových</t>
  </si>
  <si>
    <t>m</t>
  </si>
  <si>
    <t>-529600957</t>
  </si>
  <si>
    <t>5</t>
  </si>
  <si>
    <t>122251104</t>
  </si>
  <si>
    <t>Odkopávky a prokopávky nezapažené strojně v hornině třídy těžitelnosti I skupiny 3 přes 100 do 500 m3</t>
  </si>
  <si>
    <t>m3</t>
  </si>
  <si>
    <t>589055069</t>
  </si>
  <si>
    <t>6</t>
  </si>
  <si>
    <t>120001101</t>
  </si>
  <si>
    <t>Příplatek za ztížení odkopávky nebo prokkopávky v blízkosti inženýrských sítí (hloubka uložení stávajícího kanalizační potrubí 0,3m)</t>
  </si>
  <si>
    <t>CS ÚRS 2019 01</t>
  </si>
  <si>
    <t>-175196302</t>
  </si>
  <si>
    <t>VV</t>
  </si>
  <si>
    <t>42*0,4*0,4</t>
  </si>
  <si>
    <t>7</t>
  </si>
  <si>
    <t>132251102</t>
  </si>
  <si>
    <t>Hloubení rýh nezapažených š do 800 mm v hornině třídy těžitelnosti I, skupiny 3 objem do 50 m3 strojně - TRATIVODY</t>
  </si>
  <si>
    <t>-1850997213</t>
  </si>
  <si>
    <t>8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</si>
  <si>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</si>
  <si>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</si>
  <si>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43213902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</si>
  <si>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</si>
  <si>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</si>
  <si>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</si>
  <si>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1062024883</t>
  </si>
  <si>
    <t>313*0,1+151,9+17,1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</si>
  <si>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</si>
  <si>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</si>
  <si>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</si>
  <si>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</si>
  <si>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-1791243651</t>
  </si>
  <si>
    <t>200,3*1,7</t>
  </si>
  <si>
    <t>11</t>
  </si>
  <si>
    <t>171251201</t>
  </si>
  <si>
    <t>Uložení sypaniny na skládky nebo meziskládky bez hutnění s upravením uložené sypaniny do předepsaného tvaru</t>
  </si>
  <si>
    <t>1220838099</t>
  </si>
  <si>
    <t>12</t>
  </si>
  <si>
    <t>181006112</t>
  </si>
  <si>
    <t>Rozprostření zemin schopných zúrodnění v rovině a ve sklonu do 1:5, tloušťka vrstvy přes 0,10 do 0,15 m</t>
  </si>
  <si>
    <t>-1706294814</t>
  </si>
  <si>
    <t>13</t>
  </si>
  <si>
    <t>M</t>
  </si>
  <si>
    <t>10364101</t>
  </si>
  <si>
    <t>zemina pro terénní úpravy -  ornice</t>
  </si>
  <si>
    <t>1564452801</t>
  </si>
  <si>
    <t>70*0,15*1,7</t>
  </si>
  <si>
    <t>14</t>
  </si>
  <si>
    <t>181102302</t>
  </si>
  <si>
    <t>Úprava pláně v zářezech se zhutněním</t>
  </si>
  <si>
    <t>-1777050632</t>
  </si>
  <si>
    <t>181411131</t>
  </si>
  <si>
    <t>Založení trávníku na půdě předem připravené plochy do 1000 m2 výsevem včetně utažení parkového v rovině nebo na svahu do 1:5</t>
  </si>
  <si>
    <t>475549859</t>
  </si>
  <si>
    <t>16</t>
  </si>
  <si>
    <t>00572410</t>
  </si>
  <si>
    <t>osivo směs travní parková</t>
  </si>
  <si>
    <t>1858497729</t>
  </si>
  <si>
    <t>17</t>
  </si>
  <si>
    <t>184802211</t>
  </si>
  <si>
    <t>Chemické odplevelení půdy před založením kultury, trávníku nebo zpevněných ploch o výměře jednotlivě přes 20 m2 na svahu přes 1:5 do 1:2 postřikem na široko</t>
  </si>
  <si>
    <t>-1069859035</t>
  </si>
  <si>
    <t>Zakládání</t>
  </si>
  <si>
    <t>18</t>
  </si>
  <si>
    <t>211971110</t>
  </si>
  <si>
    <t>Zřízení opláštění výplně z geotextilie odvodňovacích žeber nebo trativodů v rýze nebo zářezu se stěnami šikmými o sklonu do 1:2</t>
  </si>
  <si>
    <t>753040463</t>
  </si>
  <si>
    <t>19</t>
  </si>
  <si>
    <t>69311080</t>
  </si>
  <si>
    <t>geotextilie netkaná separační, ochranná, filtrační, drenážní PES 200g/m2</t>
  </si>
  <si>
    <t>1104328660</t>
  </si>
  <si>
    <t>142,5*1,1845 'Přepočtené koeficientem množství</t>
  </si>
  <si>
    <t>20</t>
  </si>
  <si>
    <t>R-8-A.01-1</t>
  </si>
  <si>
    <t xml:space="preserve">Napojení trativodů na stávající dešťovou kanalizaci </t>
  </si>
  <si>
    <t>kpl</t>
  </si>
  <si>
    <t>455831914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</si>
  <si>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</si>
  <si>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</si>
  <si>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1189487244</t>
  </si>
  <si>
    <t>Komunikace pozemní</t>
  </si>
  <si>
    <t>22</t>
  </si>
  <si>
    <t>564201111-R</t>
  </si>
  <si>
    <t>Kryt komunikací mlatový (perk) šedý s rozprostřením, vlhčením a zhutněním, po zhutnění tl. 100 mm</t>
  </si>
  <si>
    <t>-1623168952</t>
  </si>
  <si>
    <t>23</t>
  </si>
  <si>
    <t>564851111</t>
  </si>
  <si>
    <t>Podklad ze štěrkodrti ŠD s rozprostřením a zhutněním, po zhutnění tl. 150 mm</t>
  </si>
  <si>
    <t>839131113</t>
  </si>
  <si>
    <t>24</t>
  </si>
  <si>
    <t>564861111</t>
  </si>
  <si>
    <t>Podklad ze štěrkodrti ŠD s rozprostřením a zhutněním, po zhutnění tl. 200 mm</t>
  </si>
  <si>
    <t>735617251</t>
  </si>
  <si>
    <t>Ostatní konstrukce a práce, bourání</t>
  </si>
  <si>
    <t>25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</si>
  <si>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</si>
  <si>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</si>
  <si>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731241766</t>
  </si>
  <si>
    <t>26</t>
  </si>
  <si>
    <t>59217017</t>
  </si>
  <si>
    <t>obrubník betonový chodníkový 1000x100x250mm</t>
  </si>
  <si>
    <t>218520570</t>
  </si>
  <si>
    <t>155*1,02 'Přepočtené koeficientem množství</t>
  </si>
  <si>
    <t>27</t>
  </si>
  <si>
    <t>919726123</t>
  </si>
  <si>
    <t>Geotextilie netkaná pro ochranu, separaci nebo filtraci měrná hmotnost přes 300 do 500 g/m2</t>
  </si>
  <si>
    <t>-833587062</t>
  </si>
  <si>
    <t>28</t>
  </si>
  <si>
    <t>899331111-R</t>
  </si>
  <si>
    <t>Výšková úprava šachet a poklopů do 200 mm zvýšením poklopu - tukový odlučovač</t>
  </si>
  <si>
    <t>kus</t>
  </si>
  <si>
    <t>-643116737</t>
  </si>
  <si>
    <t>29</t>
  </si>
  <si>
    <t>899331112-R</t>
  </si>
  <si>
    <t>Výroba atypických zámečnických konstrukcí - nový poklop šachty tukového odlučovače 2500/600, třída zatížení D400</t>
  </si>
  <si>
    <t>-499623746</t>
  </si>
  <si>
    <t>30</t>
  </si>
  <si>
    <t>899331111</t>
  </si>
  <si>
    <t>Výšková úprava šachet a poklopů do 200 mm zvýšením poklopu</t>
  </si>
  <si>
    <t>-1708909256</t>
  </si>
  <si>
    <t>997</t>
  </si>
  <si>
    <t>Přesun sutě</t>
  </si>
  <si>
    <t>31</t>
  </si>
  <si>
    <t>997221571</t>
  </si>
  <si>
    <t>Vodorovná doprava vybouraných hmot bez naložení, ale se složením a s hrubým urovnáním na vzdálenost do 1 km</t>
  </si>
  <si>
    <t>1564272410</t>
  </si>
  <si>
    <t>32</t>
  </si>
  <si>
    <t>997221559</t>
  </si>
  <si>
    <t>Vodorovná doprava suti bez naložení, ale se složením a s hrubým urovnáním Příplatek k ceně za každý další i započatý 1 km přes 1 km</t>
  </si>
  <si>
    <t>1901104225</t>
  </si>
  <si>
    <t>74,255*9</t>
  </si>
  <si>
    <t>33</t>
  </si>
  <si>
    <t>997221873</t>
  </si>
  <si>
    <t>-1308927115</t>
  </si>
  <si>
    <t>34</t>
  </si>
  <si>
    <t>997221861</t>
  </si>
  <si>
    <t>Poplatek za uložení stavebního odpadu na recyklační skládce (skládkovné) z prostého betonu zatříděného do Katalogu odpadů pod kódem 17 01 01</t>
  </si>
  <si>
    <t>1432281377</t>
  </si>
  <si>
    <t>998</t>
  </si>
  <si>
    <t>Přesun hmot</t>
  </si>
  <si>
    <t>35</t>
  </si>
  <si>
    <t>998225111</t>
  </si>
  <si>
    <t>Přesun hmot pro komunikace s krytem z kameniva, monolitickým betonovým nebo živičným dopravní vzdálenost do 200 m jakékoliv délky objektu</t>
  </si>
  <si>
    <t>58433680</t>
  </si>
  <si>
    <t>PSV</t>
  </si>
  <si>
    <t>Práce a dodávky PSV</t>
  </si>
  <si>
    <t>711</t>
  </si>
  <si>
    <t>Izolace proti vodě, vlhkosti a plynům</t>
  </si>
  <si>
    <t>36</t>
  </si>
  <si>
    <t>711161273</t>
  </si>
  <si>
    <t>Provedení izolace proti zemní vlhkosti nopovou fólií na ploše svislé S z nopové fólie</t>
  </si>
  <si>
    <t>-1390052562</t>
  </si>
  <si>
    <t>37</t>
  </si>
  <si>
    <t>28323005</t>
  </si>
  <si>
    <t>fólie profilovaná (nopová) drenážní HDPE s výškou nopů 8mm</t>
  </si>
  <si>
    <t>-1651731475</t>
  </si>
  <si>
    <t>Práce a dodávky M</t>
  </si>
  <si>
    <t>38</t>
  </si>
  <si>
    <t>460010025</t>
  </si>
  <si>
    <t>Vytyčení trasy inženýrských sítí v zastavěném prostoru</t>
  </si>
  <si>
    <t>km</t>
  </si>
  <si>
    <t>64</t>
  </si>
  <si>
    <t>-380087130</t>
  </si>
  <si>
    <t>21055 - VRN - Vedlejší rozpočtové náklady</t>
  </si>
  <si>
    <t>VRN - Vedlejší rozpočtové náklady</t>
  </si>
  <si>
    <t xml:space="preserve">    VRN3 - Zařízení staveniště</t>
  </si>
  <si>
    <t>VRN</t>
  </si>
  <si>
    <t>VRN3</t>
  </si>
  <si>
    <t>Zařízení staveniště</t>
  </si>
  <si>
    <t>030001000</t>
  </si>
  <si>
    <t>1024</t>
  </si>
  <si>
    <t>-1814725570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</si>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</sst>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1"/>
      <c r="AQ5" s="21"/>
      <c r="AR5" s="19"/>
      <c r="BE5" s="293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1"/>
      <c r="AQ6" s="21"/>
      <c r="AR6" s="19"/>
      <c r="BE6" s="29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94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4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94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94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4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94"/>
      <c r="BS13" s="16" t="s">
        <v>6</v>
      </c>
    </row>
    <row r="14" spans="1:74" ht="13.2">
      <c r="B14" s="20"/>
      <c r="C14" s="21"/>
      <c r="D14" s="21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94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4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94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94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4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94"/>
      <c r="BS19" s="16" t="s">
        <v>6</v>
      </c>
    </row>
    <row r="20" spans="1:71" s="1" customFormat="1" ht="18.45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94"/>
      <c r="BS20" s="16" t="s">
        <v>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4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4"/>
    </row>
    <row r="23" spans="1:71" s="1" customFormat="1" ht="47.25" customHeight="1">
      <c r="B23" s="20"/>
      <c r="C23" s="21"/>
      <c r="D23" s="21"/>
      <c r="E23" s="301" t="s">
        <v>37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1"/>
      <c r="AP23" s="21"/>
      <c r="AQ23" s="21"/>
      <c r="AR23" s="19"/>
      <c r="BE23" s="294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4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4"/>
    </row>
    <row r="26" spans="1:71" s="2" customFormat="1" ht="25.95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2">
        <f>ROUND(AG54,2)</f>
        <v>0</v>
      </c>
      <c r="AL26" s="303"/>
      <c r="AM26" s="303"/>
      <c r="AN26" s="303"/>
      <c r="AO26" s="303"/>
      <c r="AP26" s="35"/>
      <c r="AQ26" s="35"/>
      <c r="AR26" s="38"/>
      <c r="BE26" s="294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4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4" t="s">
        <v>39</v>
      </c>
      <c r="M28" s="304"/>
      <c r="N28" s="304"/>
      <c r="O28" s="304"/>
      <c r="P28" s="304"/>
      <c r="Q28" s="35"/>
      <c r="R28" s="35"/>
      <c r="S28" s="35"/>
      <c r="T28" s="35"/>
      <c r="U28" s="35"/>
      <c r="V28" s="35"/>
      <c r="W28" s="304" t="s">
        <v>40</v>
      </c>
      <c r="X28" s="304"/>
      <c r="Y28" s="304"/>
      <c r="Z28" s="304"/>
      <c r="AA28" s="304"/>
      <c r="AB28" s="304"/>
      <c r="AC28" s="304"/>
      <c r="AD28" s="304"/>
      <c r="AE28" s="304"/>
      <c r="AF28" s="35"/>
      <c r="AG28" s="35"/>
      <c r="AH28" s="35"/>
      <c r="AI28" s="35"/>
      <c r="AJ28" s="35"/>
      <c r="AK28" s="304" t="s">
        <v>41</v>
      </c>
      <c r="AL28" s="304"/>
      <c r="AM28" s="304"/>
      <c r="AN28" s="304"/>
      <c r="AO28" s="304"/>
      <c r="AP28" s="35"/>
      <c r="AQ28" s="35"/>
      <c r="AR28" s="38"/>
      <c r="BE28" s="294"/>
    </row>
    <row r="29" spans="1:71" s="3" customFormat="1" ht="14.4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307">
        <v>0.21</v>
      </c>
      <c r="M29" s="306"/>
      <c r="N29" s="306"/>
      <c r="O29" s="306"/>
      <c r="P29" s="306"/>
      <c r="Q29" s="40"/>
      <c r="R29" s="40"/>
      <c r="S29" s="40"/>
      <c r="T29" s="40"/>
      <c r="U29" s="40"/>
      <c r="V29" s="40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0"/>
      <c r="AG29" s="40"/>
      <c r="AH29" s="40"/>
      <c r="AI29" s="40"/>
      <c r="AJ29" s="40"/>
      <c r="AK29" s="305">
        <f>ROUND(AV54, 2)</f>
        <v>0</v>
      </c>
      <c r="AL29" s="306"/>
      <c r="AM29" s="306"/>
      <c r="AN29" s="306"/>
      <c r="AO29" s="306"/>
      <c r="AP29" s="40"/>
      <c r="AQ29" s="40"/>
      <c r="AR29" s="41"/>
      <c r="BE29" s="295"/>
    </row>
    <row r="30" spans="1:71" s="3" customFormat="1" ht="14.4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307">
        <v>0.15</v>
      </c>
      <c r="M30" s="306"/>
      <c r="N30" s="306"/>
      <c r="O30" s="306"/>
      <c r="P30" s="306"/>
      <c r="Q30" s="40"/>
      <c r="R30" s="40"/>
      <c r="S30" s="40"/>
      <c r="T30" s="40"/>
      <c r="U30" s="40"/>
      <c r="V30" s="40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0"/>
      <c r="AG30" s="40"/>
      <c r="AH30" s="40"/>
      <c r="AI30" s="40"/>
      <c r="AJ30" s="40"/>
      <c r="AK30" s="305">
        <f>ROUND(AW54, 2)</f>
        <v>0</v>
      </c>
      <c r="AL30" s="306"/>
      <c r="AM30" s="306"/>
      <c r="AN30" s="306"/>
      <c r="AO30" s="306"/>
      <c r="AP30" s="40"/>
      <c r="AQ30" s="40"/>
      <c r="AR30" s="41"/>
      <c r="BE30" s="295"/>
    </row>
    <row r="31" spans="1:71" s="3" customFormat="1" ht="14.4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307">
        <v>0.21</v>
      </c>
      <c r="M31" s="306"/>
      <c r="N31" s="306"/>
      <c r="O31" s="306"/>
      <c r="P31" s="306"/>
      <c r="Q31" s="40"/>
      <c r="R31" s="40"/>
      <c r="S31" s="40"/>
      <c r="T31" s="40"/>
      <c r="U31" s="40"/>
      <c r="V31" s="40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0"/>
      <c r="AG31" s="40"/>
      <c r="AH31" s="40"/>
      <c r="AI31" s="40"/>
      <c r="AJ31" s="40"/>
      <c r="AK31" s="305">
        <v>0</v>
      </c>
      <c r="AL31" s="306"/>
      <c r="AM31" s="306"/>
      <c r="AN31" s="306"/>
      <c r="AO31" s="306"/>
      <c r="AP31" s="40"/>
      <c r="AQ31" s="40"/>
      <c r="AR31" s="41"/>
      <c r="BE31" s="295"/>
    </row>
    <row r="32" spans="1:71" s="3" customFormat="1" ht="14.4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307">
        <v>0.15</v>
      </c>
      <c r="M32" s="306"/>
      <c r="N32" s="306"/>
      <c r="O32" s="306"/>
      <c r="P32" s="306"/>
      <c r="Q32" s="40"/>
      <c r="R32" s="40"/>
      <c r="S32" s="40"/>
      <c r="T32" s="40"/>
      <c r="U32" s="40"/>
      <c r="V32" s="40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0"/>
      <c r="AG32" s="40"/>
      <c r="AH32" s="40"/>
      <c r="AI32" s="40"/>
      <c r="AJ32" s="40"/>
      <c r="AK32" s="305">
        <v>0</v>
      </c>
      <c r="AL32" s="306"/>
      <c r="AM32" s="306"/>
      <c r="AN32" s="306"/>
      <c r="AO32" s="306"/>
      <c r="AP32" s="40"/>
      <c r="AQ32" s="40"/>
      <c r="AR32" s="41"/>
      <c r="BE32" s="295"/>
    </row>
    <row r="33" spans="1:57" s="3" customFormat="1" ht="14.4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307">
        <v>0</v>
      </c>
      <c r="M33" s="306"/>
      <c r="N33" s="306"/>
      <c r="O33" s="306"/>
      <c r="P33" s="306"/>
      <c r="Q33" s="40"/>
      <c r="R33" s="40"/>
      <c r="S33" s="40"/>
      <c r="T33" s="40"/>
      <c r="U33" s="40"/>
      <c r="V33" s="40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0"/>
      <c r="AG33" s="40"/>
      <c r="AH33" s="40"/>
      <c r="AI33" s="40"/>
      <c r="AJ33" s="40"/>
      <c r="AK33" s="305">
        <v>0</v>
      </c>
      <c r="AL33" s="306"/>
      <c r="AM33" s="306"/>
      <c r="AN33" s="306"/>
      <c r="AO33" s="306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308" t="s">
        <v>50</v>
      </c>
      <c r="Y35" s="309"/>
      <c r="Z35" s="309"/>
      <c r="AA35" s="309"/>
      <c r="AB35" s="309"/>
      <c r="AC35" s="44"/>
      <c r="AD35" s="44"/>
      <c r="AE35" s="44"/>
      <c r="AF35" s="44"/>
      <c r="AG35" s="44"/>
      <c r="AH35" s="44"/>
      <c r="AI35" s="44"/>
      <c r="AJ35" s="44"/>
      <c r="AK35" s="310">
        <f>SUM(AK26:AK33)</f>
        <v>0</v>
      </c>
      <c r="AL35" s="309"/>
      <c r="AM35" s="309"/>
      <c r="AN35" s="309"/>
      <c r="AO35" s="311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21055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2" t="str">
        <f>K6</f>
        <v>Nové zpevněné plochy v areálu Gymnázia v Turnově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Turnov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4" t="str">
        <f>IF(AN8= "","",AN8)</f>
        <v>31. 8. 2021</v>
      </c>
      <c r="AN47" s="314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15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Turnov, Ant. Dvořáka 335, 51101 Turnov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15" t="str">
        <f>IF(E17="","",E17)</f>
        <v>Profesprojekt spol. s r.o.</v>
      </c>
      <c r="AN49" s="316"/>
      <c r="AO49" s="316"/>
      <c r="AP49" s="316"/>
      <c r="AQ49" s="35"/>
      <c r="AR49" s="38"/>
      <c r="AS49" s="317" t="s">
        <v>52</v>
      </c>
      <c r="AT49" s="31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15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15" t="str">
        <f>IF(E20="","",E20)</f>
        <v>Ing. Stanislav Pfeifer</v>
      </c>
      <c r="AN50" s="316"/>
      <c r="AO50" s="316"/>
      <c r="AP50" s="316"/>
      <c r="AQ50" s="35"/>
      <c r="AR50" s="38"/>
      <c r="AS50" s="319"/>
      <c r="AT50" s="32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1"/>
      <c r="AT51" s="32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3" t="s">
        <v>53</v>
      </c>
      <c r="D52" s="324"/>
      <c r="E52" s="324"/>
      <c r="F52" s="324"/>
      <c r="G52" s="324"/>
      <c r="H52" s="65"/>
      <c r="I52" s="325" t="s">
        <v>54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6" t="s">
        <v>55</v>
      </c>
      <c r="AH52" s="324"/>
      <c r="AI52" s="324"/>
      <c r="AJ52" s="324"/>
      <c r="AK52" s="324"/>
      <c r="AL52" s="324"/>
      <c r="AM52" s="324"/>
      <c r="AN52" s="325" t="s">
        <v>56</v>
      </c>
      <c r="AO52" s="324"/>
      <c r="AP52" s="324"/>
      <c r="AQ52" s="66" t="s">
        <v>57</v>
      </c>
      <c r="AR52" s="38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0">
        <f>ROUND(SUM(AG55:AG56),2)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71</v>
      </c>
      <c r="BT54" s="83" t="s">
        <v>72</v>
      </c>
      <c r="BU54" s="84" t="s">
        <v>73</v>
      </c>
      <c r="BV54" s="83" t="s">
        <v>74</v>
      </c>
      <c r="BW54" s="83" t="s">
        <v>5</v>
      </c>
      <c r="BX54" s="83" t="s">
        <v>75</v>
      </c>
      <c r="CL54" s="83" t="s">
        <v>19</v>
      </c>
    </row>
    <row r="55" spans="1:91" s="7" customFormat="1" ht="27.6" customHeight="1">
      <c r="A55" s="85" t="s">
        <v>76</v>
      </c>
      <c r="B55" s="86"/>
      <c r="C55" s="87"/>
      <c r="D55" s="329" t="s">
        <v>77</v>
      </c>
      <c r="E55" s="329"/>
      <c r="F55" s="329"/>
      <c r="G55" s="329"/>
      <c r="H55" s="329"/>
      <c r="I55" s="88"/>
      <c r="J55" s="329" t="s">
        <v>78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'21055 - SO01 - Zpevněné p...'!J30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89" t="s">
        <v>79</v>
      </c>
      <c r="AR55" s="90"/>
      <c r="AS55" s="91">
        <v>0</v>
      </c>
      <c r="AT55" s="92">
        <f>ROUND(SUM(AV55:AW55),2)</f>
        <v>0</v>
      </c>
      <c r="AU55" s="93">
        <f>'21055 - SO01 - Zpevněné p...'!P89</f>
        <v>0</v>
      </c>
      <c r="AV55" s="92">
        <f>'21055 - SO01 - Zpevněné p...'!J33</f>
        <v>0</v>
      </c>
      <c r="AW55" s="92">
        <f>'21055 - SO01 - Zpevněné p...'!J34</f>
        <v>0</v>
      </c>
      <c r="AX55" s="92">
        <f>'21055 - SO01 - Zpevněné p...'!J35</f>
        <v>0</v>
      </c>
      <c r="AY55" s="92">
        <f>'21055 - SO01 - Zpevněné p...'!J36</f>
        <v>0</v>
      </c>
      <c r="AZ55" s="92">
        <f>'21055 - SO01 - Zpevněné p...'!F33</f>
        <v>0</v>
      </c>
      <c r="BA55" s="92">
        <f>'21055 - SO01 - Zpevněné p...'!F34</f>
        <v>0</v>
      </c>
      <c r="BB55" s="92">
        <f>'21055 - SO01 - Zpevněné p...'!F35</f>
        <v>0</v>
      </c>
      <c r="BC55" s="92">
        <f>'21055 - SO01 - Zpevněné p...'!F36</f>
        <v>0</v>
      </c>
      <c r="BD55" s="94">
        <f>'21055 - SO01 - Zpevněné p...'!F37</f>
        <v>0</v>
      </c>
      <c r="BT55" s="95" t="s">
        <v>80</v>
      </c>
      <c r="BV55" s="95" t="s">
        <v>74</v>
      </c>
      <c r="BW55" s="95" t="s">
        <v>81</v>
      </c>
      <c r="BX55" s="95" t="s">
        <v>5</v>
      </c>
      <c r="CL55" s="95" t="s">
        <v>19</v>
      </c>
      <c r="CM55" s="95" t="s">
        <v>82</v>
      </c>
    </row>
    <row r="56" spans="1:91" s="7" customFormat="1" ht="28.2" customHeight="1">
      <c r="A56" s="85" t="s">
        <v>76</v>
      </c>
      <c r="B56" s="86"/>
      <c r="C56" s="87"/>
      <c r="D56" s="329" t="s">
        <v>83</v>
      </c>
      <c r="E56" s="329"/>
      <c r="F56" s="329"/>
      <c r="G56" s="329"/>
      <c r="H56" s="329"/>
      <c r="I56" s="88"/>
      <c r="J56" s="329" t="s">
        <v>84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7">
        <f>'21055 - VRN - Vedlejší ro...'!J30</f>
        <v>0</v>
      </c>
      <c r="AH56" s="328"/>
      <c r="AI56" s="328"/>
      <c r="AJ56" s="328"/>
      <c r="AK56" s="328"/>
      <c r="AL56" s="328"/>
      <c r="AM56" s="328"/>
      <c r="AN56" s="327">
        <f>SUM(AG56,AT56)</f>
        <v>0</v>
      </c>
      <c r="AO56" s="328"/>
      <c r="AP56" s="328"/>
      <c r="AQ56" s="89" t="s">
        <v>79</v>
      </c>
      <c r="AR56" s="90"/>
      <c r="AS56" s="96">
        <v>0</v>
      </c>
      <c r="AT56" s="97">
        <f>ROUND(SUM(AV56:AW56),2)</f>
        <v>0</v>
      </c>
      <c r="AU56" s="98">
        <f>'21055 - VRN - Vedlejší ro...'!P81</f>
        <v>0</v>
      </c>
      <c r="AV56" s="97">
        <f>'21055 - VRN - Vedlejší ro...'!J33</f>
        <v>0</v>
      </c>
      <c r="AW56" s="97">
        <f>'21055 - VRN - Vedlejší ro...'!J34</f>
        <v>0</v>
      </c>
      <c r="AX56" s="97">
        <f>'21055 - VRN - Vedlejší ro...'!J35</f>
        <v>0</v>
      </c>
      <c r="AY56" s="97">
        <f>'21055 - VRN - Vedlejší ro...'!J36</f>
        <v>0</v>
      </c>
      <c r="AZ56" s="97">
        <f>'21055 - VRN - Vedlejší ro...'!F33</f>
        <v>0</v>
      </c>
      <c r="BA56" s="97">
        <f>'21055 - VRN - Vedlejší ro...'!F34</f>
        <v>0</v>
      </c>
      <c r="BB56" s="97">
        <f>'21055 - VRN - Vedlejší ro...'!F35</f>
        <v>0</v>
      </c>
      <c r="BC56" s="97">
        <f>'21055 - VRN - Vedlejší ro...'!F36</f>
        <v>0</v>
      </c>
      <c r="BD56" s="99">
        <f>'21055 - VRN - Vedlejší ro...'!F37</f>
        <v>0</v>
      </c>
      <c r="BT56" s="95" t="s">
        <v>80</v>
      </c>
      <c r="BV56" s="95" t="s">
        <v>74</v>
      </c>
      <c r="BW56" s="95" t="s">
        <v>85</v>
      </c>
      <c r="BX56" s="95" t="s">
        <v>5</v>
      </c>
      <c r="CL56" s="95" t="s">
        <v>19</v>
      </c>
      <c r="CM56" s="95" t="s">
        <v>82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password="CC35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1055 - SO01 - Zpevněné p...'!C2" display="/"/>
    <hyperlink ref="A56" location="'21055 - VRN - Vedlejší r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topLeftCell="A4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7.140625" style="1" customWidth="1"/>
    <col min="11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81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stavby'!K6</f>
        <v>Nové zpevněné plochy v areálu Gymnázia v Turnově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88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31. 8. 2021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stavby'!E14</f>
        <v>Vyplň údaj</v>
      </c>
      <c r="F18" s="338"/>
      <c r="G18" s="338"/>
      <c r="H18" s="338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ROUND(J89,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42</v>
      </c>
      <c r="E33" s="104" t="s">
        <v>43</v>
      </c>
      <c r="F33" s="116">
        <f>ROUND((SUM(BE89:BE144)),  2)</f>
        <v>0</v>
      </c>
      <c r="G33" s="33"/>
      <c r="H33" s="33"/>
      <c r="I33" s="117">
        <v>0.21</v>
      </c>
      <c r="J33" s="116">
        <f>ROUND(((SUM(BE89:BE144))*I33),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44</v>
      </c>
      <c r="F34" s="116">
        <f>ROUND((SUM(BF89:BF144)),  2)</f>
        <v>0</v>
      </c>
      <c r="G34" s="33"/>
      <c r="H34" s="33"/>
      <c r="I34" s="117">
        <v>0.15</v>
      </c>
      <c r="J34" s="116">
        <f>ROUND(((SUM(BF89:BF144))*I34),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45</v>
      </c>
      <c r="F35" s="116">
        <f>ROUND((SUM(BG89:BG144)),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46</v>
      </c>
      <c r="F36" s="116">
        <f>ROUND((SUM(BH89:BH144)),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47</v>
      </c>
      <c r="F37" s="116">
        <f>ROUND((SUM(BI89:BI144)),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Nové zpevněné plochy v areálu Gymnázia v Turnově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2" t="str">
        <f>E9</f>
        <v>21055 - SO01 - Zpevněné plochy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Turnov</v>
      </c>
      <c r="G52" s="35"/>
      <c r="H52" s="35"/>
      <c r="I52" s="28" t="s">
        <v>23</v>
      </c>
      <c r="J52" s="58" t="str">
        <f>IF(J12="","",J12)</f>
        <v>31. 8. 2021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65" customHeight="1">
      <c r="A54" s="33"/>
      <c r="B54" s="34"/>
      <c r="C54" s="28" t="s">
        <v>25</v>
      </c>
      <c r="D54" s="35"/>
      <c r="E54" s="35"/>
      <c r="F54" s="26" t="str">
        <f>E15</f>
        <v>Město Turnov, Ant. Dvořáka 335, 51101 Turnov</v>
      </c>
      <c r="G54" s="35"/>
      <c r="H54" s="35"/>
      <c r="I54" s="28" t="s">
        <v>31</v>
      </c>
      <c r="J54" s="31" t="str">
        <f>E21</f>
        <v>Profesprojekt spol. s 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Stanislav Pfeifer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J89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" customHeight="1">
      <c r="B60" s="133"/>
      <c r="C60" s="134"/>
      <c r="D60" s="135" t="s">
        <v>93</v>
      </c>
      <c r="E60" s="136"/>
      <c r="F60" s="136"/>
      <c r="G60" s="136"/>
      <c r="H60" s="136"/>
      <c r="I60" s="136"/>
      <c r="J60" s="137">
        <f>J90</f>
        <v>0</v>
      </c>
      <c r="K60" s="134"/>
      <c r="L60" s="138"/>
    </row>
    <row r="61" spans="1:47" s="10" customFormat="1" ht="19.95" customHeight="1">
      <c r="B61" s="139"/>
      <c r="C61" s="140"/>
      <c r="D61" s="141" t="s">
        <v>94</v>
      </c>
      <c r="E61" s="142"/>
      <c r="F61" s="142"/>
      <c r="G61" s="142"/>
      <c r="H61" s="142"/>
      <c r="I61" s="142"/>
      <c r="J61" s="143">
        <f>J91</f>
        <v>0</v>
      </c>
      <c r="K61" s="140"/>
      <c r="L61" s="144"/>
    </row>
    <row r="62" spans="1:47" s="10" customFormat="1" ht="19.95" customHeight="1">
      <c r="B62" s="139"/>
      <c r="C62" s="140"/>
      <c r="D62" s="141" t="s">
        <v>95</v>
      </c>
      <c r="E62" s="142"/>
      <c r="F62" s="142"/>
      <c r="G62" s="142"/>
      <c r="H62" s="142"/>
      <c r="I62" s="142"/>
      <c r="J62" s="143">
        <f>J113</f>
        <v>0</v>
      </c>
      <c r="K62" s="140"/>
      <c r="L62" s="144"/>
    </row>
    <row r="63" spans="1:47" s="10" customFormat="1" ht="19.95" customHeight="1">
      <c r="B63" s="139"/>
      <c r="C63" s="140"/>
      <c r="D63" s="141" t="s">
        <v>96</v>
      </c>
      <c r="E63" s="142"/>
      <c r="F63" s="142"/>
      <c r="G63" s="142"/>
      <c r="H63" s="142"/>
      <c r="I63" s="142"/>
      <c r="J63" s="143">
        <f>J119</f>
        <v>0</v>
      </c>
      <c r="K63" s="140"/>
      <c r="L63" s="144"/>
    </row>
    <row r="64" spans="1:47" s="10" customFormat="1" ht="19.95" customHeight="1">
      <c r="B64" s="139"/>
      <c r="C64" s="140"/>
      <c r="D64" s="141" t="s">
        <v>97</v>
      </c>
      <c r="E64" s="142"/>
      <c r="F64" s="142"/>
      <c r="G64" s="142"/>
      <c r="H64" s="142"/>
      <c r="I64" s="142"/>
      <c r="J64" s="143">
        <f>J123</f>
        <v>0</v>
      </c>
      <c r="K64" s="140"/>
      <c r="L64" s="144"/>
    </row>
    <row r="65" spans="1:31" s="10" customFormat="1" ht="19.95" customHeight="1">
      <c r="B65" s="139"/>
      <c r="C65" s="140"/>
      <c r="D65" s="141" t="s">
        <v>98</v>
      </c>
      <c r="E65" s="142"/>
      <c r="F65" s="142"/>
      <c r="G65" s="142"/>
      <c r="H65" s="142"/>
      <c r="I65" s="142"/>
      <c r="J65" s="143">
        <f>J131</f>
        <v>0</v>
      </c>
      <c r="K65" s="140"/>
      <c r="L65" s="144"/>
    </row>
    <row r="66" spans="1:31" s="10" customFormat="1" ht="19.95" customHeight="1">
      <c r="B66" s="139"/>
      <c r="C66" s="140"/>
      <c r="D66" s="141" t="s">
        <v>99</v>
      </c>
      <c r="E66" s="142"/>
      <c r="F66" s="142"/>
      <c r="G66" s="142"/>
      <c r="H66" s="142"/>
      <c r="I66" s="142"/>
      <c r="J66" s="143">
        <f>J137</f>
        <v>0</v>
      </c>
      <c r="K66" s="140"/>
      <c r="L66" s="144"/>
    </row>
    <row r="67" spans="1:31" s="9" customFormat="1" ht="24.9" customHeight="1">
      <c r="B67" s="133"/>
      <c r="C67" s="134"/>
      <c r="D67" s="135" t="s">
        <v>100</v>
      </c>
      <c r="E67" s="136"/>
      <c r="F67" s="136"/>
      <c r="G67" s="136"/>
      <c r="H67" s="136"/>
      <c r="I67" s="136"/>
      <c r="J67" s="137">
        <f>J139</f>
        <v>0</v>
      </c>
      <c r="K67" s="134"/>
      <c r="L67" s="138"/>
    </row>
    <row r="68" spans="1:31" s="10" customFormat="1" ht="19.95" customHeight="1">
      <c r="B68" s="139"/>
      <c r="C68" s="140"/>
      <c r="D68" s="141" t="s">
        <v>101</v>
      </c>
      <c r="E68" s="142"/>
      <c r="F68" s="142"/>
      <c r="G68" s="142"/>
      <c r="H68" s="142"/>
      <c r="I68" s="142"/>
      <c r="J68" s="143">
        <f>J140</f>
        <v>0</v>
      </c>
      <c r="K68" s="140"/>
      <c r="L68" s="144"/>
    </row>
    <row r="69" spans="1:31" s="9" customFormat="1" ht="24.9" customHeight="1">
      <c r="B69" s="133"/>
      <c r="C69" s="134"/>
      <c r="D69" s="135" t="s">
        <v>102</v>
      </c>
      <c r="E69" s="136"/>
      <c r="F69" s="136"/>
      <c r="G69" s="136"/>
      <c r="H69" s="136"/>
      <c r="I69" s="136"/>
      <c r="J69" s="137">
        <f>J143</f>
        <v>0</v>
      </c>
      <c r="K69" s="134"/>
      <c r="L69" s="138"/>
    </row>
    <row r="70" spans="1:31" s="2" customFormat="1" ht="21.7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" customHeight="1">
      <c r="A71" s="3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pans="1:31" s="2" customFormat="1" ht="6.9" customHeight="1">
      <c r="A75" s="33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4.9" customHeight="1">
      <c r="A76" s="33"/>
      <c r="B76" s="34"/>
      <c r="C76" s="22" t="s">
        <v>103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16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340" t="str">
        <f>E7</f>
        <v>Nové zpevněné plochy v areálu Gymnázia v Turnově</v>
      </c>
      <c r="F79" s="341"/>
      <c r="G79" s="341"/>
      <c r="H79" s="341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87</v>
      </c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6.5" customHeight="1">
      <c r="A81" s="33"/>
      <c r="B81" s="34"/>
      <c r="C81" s="35"/>
      <c r="D81" s="35"/>
      <c r="E81" s="312" t="str">
        <f>E9</f>
        <v>21055 - SO01 - Zpevněné plochy</v>
      </c>
      <c r="F81" s="342"/>
      <c r="G81" s="342"/>
      <c r="H81" s="342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28" t="s">
        <v>21</v>
      </c>
      <c r="D83" s="35"/>
      <c r="E83" s="35"/>
      <c r="F83" s="26" t="str">
        <f>F12</f>
        <v>Turnov</v>
      </c>
      <c r="G83" s="35"/>
      <c r="H83" s="35"/>
      <c r="I83" s="28" t="s">
        <v>23</v>
      </c>
      <c r="J83" s="58" t="str">
        <f>IF(J12="","",J12)</f>
        <v>31. 8. 2021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25.65" customHeight="1">
      <c r="A85" s="33"/>
      <c r="B85" s="34"/>
      <c r="C85" s="28" t="s">
        <v>25</v>
      </c>
      <c r="D85" s="35"/>
      <c r="E85" s="35"/>
      <c r="F85" s="26" t="str">
        <f>E15</f>
        <v>Město Turnov, Ant. Dvořáka 335, 51101 Turnov</v>
      </c>
      <c r="G85" s="35"/>
      <c r="H85" s="35"/>
      <c r="I85" s="28" t="s">
        <v>31</v>
      </c>
      <c r="J85" s="31" t="str">
        <f>E21</f>
        <v>Profesprojekt spol. s r.o.</v>
      </c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15" customHeight="1">
      <c r="A86" s="33"/>
      <c r="B86" s="34"/>
      <c r="C86" s="28" t="s">
        <v>29</v>
      </c>
      <c r="D86" s="35"/>
      <c r="E86" s="35"/>
      <c r="F86" s="26" t="str">
        <f>IF(E18="","",E18)</f>
        <v>Vyplň údaj</v>
      </c>
      <c r="G86" s="35"/>
      <c r="H86" s="35"/>
      <c r="I86" s="28" t="s">
        <v>34</v>
      </c>
      <c r="J86" s="31" t="str">
        <f>E24</f>
        <v>Ing. Stanislav Pfeifer</v>
      </c>
      <c r="K86" s="35"/>
      <c r="L86" s="10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0.35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10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11" customFormat="1" ht="29.25" customHeight="1">
      <c r="A88" s="145"/>
      <c r="B88" s="146"/>
      <c r="C88" s="147" t="s">
        <v>104</v>
      </c>
      <c r="D88" s="148" t="s">
        <v>57</v>
      </c>
      <c r="E88" s="148" t="s">
        <v>53</v>
      </c>
      <c r="F88" s="148" t="s">
        <v>54</v>
      </c>
      <c r="G88" s="148" t="s">
        <v>105</v>
      </c>
      <c r="H88" s="148" t="s">
        <v>106</v>
      </c>
      <c r="I88" s="148" t="s">
        <v>107</v>
      </c>
      <c r="J88" s="148" t="s">
        <v>91</v>
      </c>
      <c r="K88" s="149" t="s">
        <v>108</v>
      </c>
      <c r="L88" s="150"/>
      <c r="M88" s="67" t="s">
        <v>19</v>
      </c>
      <c r="N88" s="68" t="s">
        <v>42</v>
      </c>
      <c r="O88" s="68" t="s">
        <v>109</v>
      </c>
      <c r="P88" s="68" t="s">
        <v>110</v>
      </c>
      <c r="Q88" s="68" t="s">
        <v>111</v>
      </c>
      <c r="R88" s="68" t="s">
        <v>112</v>
      </c>
      <c r="S88" s="68" t="s">
        <v>113</v>
      </c>
      <c r="T88" s="69" t="s">
        <v>114</v>
      </c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65" s="2" customFormat="1" ht="22.8" customHeight="1">
      <c r="A89" s="33"/>
      <c r="B89" s="34"/>
      <c r="C89" s="74" t="s">
        <v>115</v>
      </c>
      <c r="D89" s="35"/>
      <c r="E89" s="35"/>
      <c r="F89" s="35"/>
      <c r="G89" s="35"/>
      <c r="H89" s="35"/>
      <c r="I89" s="35"/>
      <c r="J89" s="151">
        <f>BK89</f>
        <v>0</v>
      </c>
      <c r="K89" s="35"/>
      <c r="L89" s="38"/>
      <c r="M89" s="70"/>
      <c r="N89" s="152"/>
      <c r="O89" s="71"/>
      <c r="P89" s="153">
        <f>P90+P139+P143</f>
        <v>0</v>
      </c>
      <c r="Q89" s="71"/>
      <c r="R89" s="153">
        <f>R90+R139+R143</f>
        <v>79.888195199999998</v>
      </c>
      <c r="S89" s="71"/>
      <c r="T89" s="154">
        <f>T90+T139+T143</f>
        <v>74.254999999999995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71</v>
      </c>
      <c r="AU89" s="16" t="s">
        <v>92</v>
      </c>
      <c r="BK89" s="155">
        <f>BK90+BK139+BK143</f>
        <v>0</v>
      </c>
    </row>
    <row r="90" spans="1:65" s="12" customFormat="1" ht="25.95" customHeight="1">
      <c r="B90" s="156"/>
      <c r="C90" s="157"/>
      <c r="D90" s="158" t="s">
        <v>71</v>
      </c>
      <c r="E90" s="159" t="s">
        <v>116</v>
      </c>
      <c r="F90" s="159" t="s">
        <v>117</v>
      </c>
      <c r="G90" s="157"/>
      <c r="H90" s="157"/>
      <c r="I90" s="160"/>
      <c r="J90" s="161">
        <f>BK90</f>
        <v>0</v>
      </c>
      <c r="K90" s="157"/>
      <c r="L90" s="162"/>
      <c r="M90" s="163"/>
      <c r="N90" s="164"/>
      <c r="O90" s="164"/>
      <c r="P90" s="165">
        <f>P91+P113+P119+P123+P131+P137</f>
        <v>0</v>
      </c>
      <c r="Q90" s="164"/>
      <c r="R90" s="165">
        <f>R91+R113+R119+R123+R131+R137</f>
        <v>79.874825200000004</v>
      </c>
      <c r="S90" s="164"/>
      <c r="T90" s="166">
        <f>T91+T113+T119+T123+T131+T137</f>
        <v>74.254999999999995</v>
      </c>
      <c r="AR90" s="167" t="s">
        <v>80</v>
      </c>
      <c r="AT90" s="168" t="s">
        <v>71</v>
      </c>
      <c r="AU90" s="168" t="s">
        <v>72</v>
      </c>
      <c r="AY90" s="167" t="s">
        <v>118</v>
      </c>
      <c r="BK90" s="169">
        <f>BK91+BK113+BK119+BK123+BK131+BK137</f>
        <v>0</v>
      </c>
    </row>
    <row r="91" spans="1:65" s="12" customFormat="1" ht="22.8" customHeight="1">
      <c r="B91" s="156"/>
      <c r="C91" s="157"/>
      <c r="D91" s="158" t="s">
        <v>71</v>
      </c>
      <c r="E91" s="170" t="s">
        <v>80</v>
      </c>
      <c r="F91" s="170" t="s">
        <v>119</v>
      </c>
      <c r="G91" s="157"/>
      <c r="H91" s="157"/>
      <c r="I91" s="160"/>
      <c r="J91" s="171">
        <f>BK91</f>
        <v>0</v>
      </c>
      <c r="K91" s="157"/>
      <c r="L91" s="162"/>
      <c r="M91" s="163"/>
      <c r="N91" s="164"/>
      <c r="O91" s="164"/>
      <c r="P91" s="165">
        <f>SUM(P92:P112)</f>
        <v>0</v>
      </c>
      <c r="Q91" s="164"/>
      <c r="R91" s="165">
        <f>SUM(R92:R112)</f>
        <v>17.87</v>
      </c>
      <c r="S91" s="164"/>
      <c r="T91" s="166">
        <f>SUM(T92:T112)</f>
        <v>74.254999999999995</v>
      </c>
      <c r="AR91" s="167" t="s">
        <v>80</v>
      </c>
      <c r="AT91" s="168" t="s">
        <v>71</v>
      </c>
      <c r="AU91" s="168" t="s">
        <v>80</v>
      </c>
      <c r="AY91" s="167" t="s">
        <v>118</v>
      </c>
      <c r="BK91" s="169">
        <f>SUM(BK92:BK112)</f>
        <v>0</v>
      </c>
    </row>
    <row r="92" spans="1:65" s="2" customFormat="1" ht="16.5" customHeight="1">
      <c r="A92" s="33"/>
      <c r="B92" s="34"/>
      <c r="C92" s="172" t="s">
        <v>80</v>
      </c>
      <c r="D92" s="172" t="s">
        <v>120</v>
      </c>
      <c r="E92" s="173" t="s">
        <v>121</v>
      </c>
      <c r="F92" s="174" t="s">
        <v>122</v>
      </c>
      <c r="G92" s="175" t="s">
        <v>123</v>
      </c>
      <c r="H92" s="176">
        <v>313</v>
      </c>
      <c r="I92" s="177"/>
      <c r="J92" s="178">
        <f t="shared" ref="J92:J97" si="0">ROUND(I92*H92,2)</f>
        <v>0</v>
      </c>
      <c r="K92" s="174" t="s">
        <v>124</v>
      </c>
      <c r="L92" s="38"/>
      <c r="M92" s="179" t="s">
        <v>19</v>
      </c>
      <c r="N92" s="180" t="s">
        <v>43</v>
      </c>
      <c r="O92" s="63"/>
      <c r="P92" s="181">
        <f t="shared" ref="P92:P97" si="1">O92*H92</f>
        <v>0</v>
      </c>
      <c r="Q92" s="181">
        <v>0</v>
      </c>
      <c r="R92" s="181">
        <f t="shared" ref="R92:R97" si="2">Q92*H92</f>
        <v>0</v>
      </c>
      <c r="S92" s="181">
        <v>0</v>
      </c>
      <c r="T92" s="182">
        <f t="shared" ref="T92:T97" si="3"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125</v>
      </c>
      <c r="AT92" s="183" t="s">
        <v>120</v>
      </c>
      <c r="AU92" s="183" t="s">
        <v>82</v>
      </c>
      <c r="AY92" s="16" t="s">
        <v>118</v>
      </c>
      <c r="BE92" s="184">
        <f t="shared" ref="BE92:BE97" si="4">IF(N92="základní",J92,0)</f>
        <v>0</v>
      </c>
      <c r="BF92" s="184">
        <f t="shared" ref="BF92:BF97" si="5">IF(N92="snížená",J92,0)</f>
        <v>0</v>
      </c>
      <c r="BG92" s="184">
        <f t="shared" ref="BG92:BG97" si="6">IF(N92="zákl. přenesená",J92,0)</f>
        <v>0</v>
      </c>
      <c r="BH92" s="184">
        <f t="shared" ref="BH92:BH97" si="7">IF(N92="sníž. přenesená",J92,0)</f>
        <v>0</v>
      </c>
      <c r="BI92" s="184">
        <f t="shared" ref="BI92:BI97" si="8">IF(N92="nulová",J92,0)</f>
        <v>0</v>
      </c>
      <c r="BJ92" s="16" t="s">
        <v>80</v>
      </c>
      <c r="BK92" s="184">
        <f t="shared" ref="BK92:BK97" si="9">ROUND(I92*H92,2)</f>
        <v>0</v>
      </c>
      <c r="BL92" s="16" t="s">
        <v>125</v>
      </c>
      <c r="BM92" s="183" t="s">
        <v>126</v>
      </c>
    </row>
    <row r="93" spans="1:65" s="2" customFormat="1" ht="68.400000000000006">
      <c r="A93" s="33"/>
      <c r="B93" s="34"/>
      <c r="C93" s="172" t="s">
        <v>82</v>
      </c>
      <c r="D93" s="172" t="s">
        <v>120</v>
      </c>
      <c r="E93" s="173" t="s">
        <v>127</v>
      </c>
      <c r="F93" s="174" t="s">
        <v>128</v>
      </c>
      <c r="G93" s="175" t="s">
        <v>123</v>
      </c>
      <c r="H93" s="176">
        <v>23</v>
      </c>
      <c r="I93" s="177"/>
      <c r="J93" s="178">
        <f t="shared" si="0"/>
        <v>0</v>
      </c>
      <c r="K93" s="174" t="s">
        <v>124</v>
      </c>
      <c r="L93" s="38"/>
      <c r="M93" s="179" t="s">
        <v>19</v>
      </c>
      <c r="N93" s="180" t="s">
        <v>43</v>
      </c>
      <c r="O93" s="63"/>
      <c r="P93" s="181">
        <f t="shared" si="1"/>
        <v>0</v>
      </c>
      <c r="Q93" s="181">
        <v>0</v>
      </c>
      <c r="R93" s="181">
        <f t="shared" si="2"/>
        <v>0</v>
      </c>
      <c r="S93" s="181">
        <v>0.255</v>
      </c>
      <c r="T93" s="182">
        <f t="shared" si="3"/>
        <v>5.8650000000000002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125</v>
      </c>
      <c r="AT93" s="183" t="s">
        <v>120</v>
      </c>
      <c r="AU93" s="183" t="s">
        <v>82</v>
      </c>
      <c r="AY93" s="16" t="s">
        <v>118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16" t="s">
        <v>80</v>
      </c>
      <c r="BK93" s="184">
        <f t="shared" si="9"/>
        <v>0</v>
      </c>
      <c r="BL93" s="16" t="s">
        <v>125</v>
      </c>
      <c r="BM93" s="183" t="s">
        <v>129</v>
      </c>
    </row>
    <row r="94" spans="1:65" s="2" customFormat="1" ht="66.75" customHeight="1">
      <c r="A94" s="33"/>
      <c r="B94" s="34"/>
      <c r="C94" s="172" t="s">
        <v>130</v>
      </c>
      <c r="D94" s="172" t="s">
        <v>120</v>
      </c>
      <c r="E94" s="173" t="s">
        <v>131</v>
      </c>
      <c r="F94" s="174" t="s">
        <v>132</v>
      </c>
      <c r="G94" s="175" t="s">
        <v>123</v>
      </c>
      <c r="H94" s="176">
        <v>223</v>
      </c>
      <c r="I94" s="177"/>
      <c r="J94" s="178">
        <f t="shared" si="0"/>
        <v>0</v>
      </c>
      <c r="K94" s="174" t="s">
        <v>124</v>
      </c>
      <c r="L94" s="38"/>
      <c r="M94" s="179" t="s">
        <v>19</v>
      </c>
      <c r="N94" s="180" t="s">
        <v>43</v>
      </c>
      <c r="O94" s="63"/>
      <c r="P94" s="181">
        <f t="shared" si="1"/>
        <v>0</v>
      </c>
      <c r="Q94" s="181">
        <v>0</v>
      </c>
      <c r="R94" s="181">
        <f t="shared" si="2"/>
        <v>0</v>
      </c>
      <c r="S94" s="181">
        <v>0.28999999999999998</v>
      </c>
      <c r="T94" s="182">
        <f t="shared" si="3"/>
        <v>64.67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125</v>
      </c>
      <c r="AT94" s="183" t="s">
        <v>120</v>
      </c>
      <c r="AU94" s="183" t="s">
        <v>82</v>
      </c>
      <c r="AY94" s="16" t="s">
        <v>118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16" t="s">
        <v>80</v>
      </c>
      <c r="BK94" s="184">
        <f t="shared" si="9"/>
        <v>0</v>
      </c>
      <c r="BL94" s="16" t="s">
        <v>125</v>
      </c>
      <c r="BM94" s="183" t="s">
        <v>133</v>
      </c>
    </row>
    <row r="95" spans="1:65" s="2" customFormat="1" ht="34.200000000000003">
      <c r="A95" s="33"/>
      <c r="B95" s="34"/>
      <c r="C95" s="172" t="s">
        <v>125</v>
      </c>
      <c r="D95" s="172" t="s">
        <v>120</v>
      </c>
      <c r="E95" s="173" t="s">
        <v>134</v>
      </c>
      <c r="F95" s="174" t="s">
        <v>135</v>
      </c>
      <c r="G95" s="175" t="s">
        <v>136</v>
      </c>
      <c r="H95" s="176">
        <v>93</v>
      </c>
      <c r="I95" s="177"/>
      <c r="J95" s="178">
        <f t="shared" si="0"/>
        <v>0</v>
      </c>
      <c r="K95" s="174" t="s">
        <v>124</v>
      </c>
      <c r="L95" s="38"/>
      <c r="M95" s="179" t="s">
        <v>19</v>
      </c>
      <c r="N95" s="180" t="s">
        <v>43</v>
      </c>
      <c r="O95" s="63"/>
      <c r="P95" s="181">
        <f t="shared" si="1"/>
        <v>0</v>
      </c>
      <c r="Q95" s="181">
        <v>0</v>
      </c>
      <c r="R95" s="181">
        <f t="shared" si="2"/>
        <v>0</v>
      </c>
      <c r="S95" s="181">
        <v>0.04</v>
      </c>
      <c r="T95" s="182">
        <f t="shared" si="3"/>
        <v>3.72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125</v>
      </c>
      <c r="AT95" s="183" t="s">
        <v>120</v>
      </c>
      <c r="AU95" s="183" t="s">
        <v>82</v>
      </c>
      <c r="AY95" s="16" t="s">
        <v>118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16" t="s">
        <v>80</v>
      </c>
      <c r="BK95" s="184">
        <f t="shared" si="9"/>
        <v>0</v>
      </c>
      <c r="BL95" s="16" t="s">
        <v>125</v>
      </c>
      <c r="BM95" s="183" t="s">
        <v>137</v>
      </c>
    </row>
    <row r="96" spans="1:65" s="2" customFormat="1" ht="33" customHeight="1">
      <c r="A96" s="33"/>
      <c r="B96" s="34"/>
      <c r="C96" s="172" t="s">
        <v>138</v>
      </c>
      <c r="D96" s="172" t="s">
        <v>120</v>
      </c>
      <c r="E96" s="173" t="s">
        <v>139</v>
      </c>
      <c r="F96" s="174" t="s">
        <v>140</v>
      </c>
      <c r="G96" s="175" t="s">
        <v>141</v>
      </c>
      <c r="H96" s="176">
        <v>151.94999999999999</v>
      </c>
      <c r="I96" s="177"/>
      <c r="J96" s="178">
        <f t="shared" si="0"/>
        <v>0</v>
      </c>
      <c r="K96" s="174" t="s">
        <v>124</v>
      </c>
      <c r="L96" s="38"/>
      <c r="M96" s="179" t="s">
        <v>19</v>
      </c>
      <c r="N96" s="180" t="s">
        <v>43</v>
      </c>
      <c r="O96" s="63"/>
      <c r="P96" s="181">
        <f t="shared" si="1"/>
        <v>0</v>
      </c>
      <c r="Q96" s="181">
        <v>0</v>
      </c>
      <c r="R96" s="181">
        <f t="shared" si="2"/>
        <v>0</v>
      </c>
      <c r="S96" s="181">
        <v>0</v>
      </c>
      <c r="T96" s="182">
        <f t="shared" si="3"/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125</v>
      </c>
      <c r="AT96" s="183" t="s">
        <v>120</v>
      </c>
      <c r="AU96" s="183" t="s">
        <v>82</v>
      </c>
      <c r="AY96" s="16" t="s">
        <v>118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16" t="s">
        <v>80</v>
      </c>
      <c r="BK96" s="184">
        <f t="shared" si="9"/>
        <v>0</v>
      </c>
      <c r="BL96" s="16" t="s">
        <v>125</v>
      </c>
      <c r="BM96" s="183" t="s">
        <v>142</v>
      </c>
    </row>
    <row r="97" spans="1:65" s="2" customFormat="1" ht="34.200000000000003">
      <c r="A97" s="33"/>
      <c r="B97" s="34"/>
      <c r="C97" s="172" t="s">
        <v>143</v>
      </c>
      <c r="D97" s="172" t="s">
        <v>120</v>
      </c>
      <c r="E97" s="173" t="s">
        <v>144</v>
      </c>
      <c r="F97" s="174" t="s">
        <v>145</v>
      </c>
      <c r="G97" s="175" t="s">
        <v>141</v>
      </c>
      <c r="H97" s="176">
        <v>6.72</v>
      </c>
      <c r="I97" s="177"/>
      <c r="J97" s="178">
        <f t="shared" si="0"/>
        <v>0</v>
      </c>
      <c r="K97" s="174" t="s">
        <v>146</v>
      </c>
      <c r="L97" s="38"/>
      <c r="M97" s="179" t="s">
        <v>19</v>
      </c>
      <c r="N97" s="180" t="s">
        <v>43</v>
      </c>
      <c r="O97" s="63"/>
      <c r="P97" s="181">
        <f t="shared" si="1"/>
        <v>0</v>
      </c>
      <c r="Q97" s="181">
        <v>0</v>
      </c>
      <c r="R97" s="181">
        <f t="shared" si="2"/>
        <v>0</v>
      </c>
      <c r="S97" s="181">
        <v>0</v>
      </c>
      <c r="T97" s="182">
        <f t="shared" si="3"/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125</v>
      </c>
      <c r="AT97" s="183" t="s">
        <v>120</v>
      </c>
      <c r="AU97" s="183" t="s">
        <v>82</v>
      </c>
      <c r="AY97" s="16" t="s">
        <v>118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16" t="s">
        <v>80</v>
      </c>
      <c r="BK97" s="184">
        <f t="shared" si="9"/>
        <v>0</v>
      </c>
      <c r="BL97" s="16" t="s">
        <v>125</v>
      </c>
      <c r="BM97" s="183" t="s">
        <v>147</v>
      </c>
    </row>
    <row r="98" spans="1:65" s="13" customFormat="1" ht="10.199999999999999">
      <c r="B98" s="185"/>
      <c r="C98" s="186"/>
      <c r="D98" s="187" t="s">
        <v>148</v>
      </c>
      <c r="E98" s="188" t="s">
        <v>19</v>
      </c>
      <c r="F98" s="189" t="s">
        <v>149</v>
      </c>
      <c r="G98" s="186"/>
      <c r="H98" s="190">
        <v>6.72</v>
      </c>
      <c r="I98" s="191"/>
      <c r="J98" s="186"/>
      <c r="K98" s="186"/>
      <c r="L98" s="192"/>
      <c r="M98" s="193"/>
      <c r="N98" s="194"/>
      <c r="O98" s="194"/>
      <c r="P98" s="194"/>
      <c r="Q98" s="194"/>
      <c r="R98" s="194"/>
      <c r="S98" s="194"/>
      <c r="T98" s="195"/>
      <c r="AT98" s="196" t="s">
        <v>148</v>
      </c>
      <c r="AU98" s="196" t="s">
        <v>82</v>
      </c>
      <c r="AV98" s="13" t="s">
        <v>82</v>
      </c>
      <c r="AW98" s="13" t="s">
        <v>33</v>
      </c>
      <c r="AX98" s="13" t="s">
        <v>80</v>
      </c>
      <c r="AY98" s="196" t="s">
        <v>118</v>
      </c>
    </row>
    <row r="99" spans="1:65" s="2" customFormat="1" ht="34.200000000000003">
      <c r="A99" s="33"/>
      <c r="B99" s="34"/>
      <c r="C99" s="172" t="s">
        <v>150</v>
      </c>
      <c r="D99" s="172" t="s">
        <v>120</v>
      </c>
      <c r="E99" s="173" t="s">
        <v>151</v>
      </c>
      <c r="F99" s="174" t="s">
        <v>152</v>
      </c>
      <c r="G99" s="175" t="s">
        <v>141</v>
      </c>
      <c r="H99" s="176">
        <v>17.100000000000001</v>
      </c>
      <c r="I99" s="177"/>
      <c r="J99" s="178">
        <f>ROUND(I99*H99,2)</f>
        <v>0</v>
      </c>
      <c r="K99" s="174" t="s">
        <v>124</v>
      </c>
      <c r="L99" s="38"/>
      <c r="M99" s="179" t="s">
        <v>19</v>
      </c>
      <c r="N99" s="180" t="s">
        <v>43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125</v>
      </c>
      <c r="AT99" s="183" t="s">
        <v>120</v>
      </c>
      <c r="AU99" s="183" t="s">
        <v>82</v>
      </c>
      <c r="AY99" s="16" t="s">
        <v>118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80</v>
      </c>
      <c r="BK99" s="184">
        <f>ROUND(I99*H99,2)</f>
        <v>0</v>
      </c>
      <c r="BL99" s="16" t="s">
        <v>125</v>
      </c>
      <c r="BM99" s="183" t="s">
        <v>153</v>
      </c>
    </row>
    <row r="100" spans="1:65" s="2" customFormat="1" ht="55.5" customHeight="1">
      <c r="A100" s="33"/>
      <c r="B100" s="34"/>
      <c r="C100" s="172" t="s">
        <v>154</v>
      </c>
      <c r="D100" s="172" t="s">
        <v>120</v>
      </c>
      <c r="E100" s="173" t="s">
        <v>155</v>
      </c>
      <c r="F100" s="174" t="s">
        <v>156</v>
      </c>
      <c r="G100" s="175" t="s">
        <v>141</v>
      </c>
      <c r="H100" s="176">
        <v>169.05</v>
      </c>
      <c r="I100" s="177"/>
      <c r="J100" s="178">
        <f>ROUND(I100*H100,2)</f>
        <v>0</v>
      </c>
      <c r="K100" s="174" t="s">
        <v>146</v>
      </c>
      <c r="L100" s="38"/>
      <c r="M100" s="179" t="s">
        <v>19</v>
      </c>
      <c r="N100" s="180" t="s">
        <v>43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125</v>
      </c>
      <c r="AT100" s="183" t="s">
        <v>120</v>
      </c>
      <c r="AU100" s="183" t="s">
        <v>82</v>
      </c>
      <c r="AY100" s="16" t="s">
        <v>118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80</v>
      </c>
      <c r="BK100" s="184">
        <f>ROUND(I100*H100,2)</f>
        <v>0</v>
      </c>
      <c r="BL100" s="16" t="s">
        <v>125</v>
      </c>
      <c r="BM100" s="183" t="s">
        <v>157</v>
      </c>
    </row>
    <row r="101" spans="1:65" s="2" customFormat="1" ht="57">
      <c r="A101" s="33"/>
      <c r="B101" s="34"/>
      <c r="C101" s="172" t="s">
        <v>158</v>
      </c>
      <c r="D101" s="172" t="s">
        <v>120</v>
      </c>
      <c r="E101" s="173" t="s">
        <v>159</v>
      </c>
      <c r="F101" s="174" t="s">
        <v>160</v>
      </c>
      <c r="G101" s="175" t="s">
        <v>141</v>
      </c>
      <c r="H101" s="176">
        <v>200.3</v>
      </c>
      <c r="I101" s="177"/>
      <c r="J101" s="178">
        <f>ROUND(I101*H101,2)</f>
        <v>0</v>
      </c>
      <c r="K101" s="174" t="s">
        <v>124</v>
      </c>
      <c r="L101" s="38"/>
      <c r="M101" s="179" t="s">
        <v>19</v>
      </c>
      <c r="N101" s="180" t="s">
        <v>43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125</v>
      </c>
      <c r="AT101" s="183" t="s">
        <v>120</v>
      </c>
      <c r="AU101" s="183" t="s">
        <v>82</v>
      </c>
      <c r="AY101" s="16" t="s">
        <v>118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80</v>
      </c>
      <c r="BK101" s="184">
        <f>ROUND(I101*H101,2)</f>
        <v>0</v>
      </c>
      <c r="BL101" s="16" t="s">
        <v>125</v>
      </c>
      <c r="BM101" s="183" t="s">
        <v>161</v>
      </c>
    </row>
    <row r="102" spans="1:65" s="13" customFormat="1" ht="10.199999999999999">
      <c r="B102" s="185"/>
      <c r="C102" s="186"/>
      <c r="D102" s="187" t="s">
        <v>148</v>
      </c>
      <c r="E102" s="188" t="s">
        <v>19</v>
      </c>
      <c r="F102" s="189" t="s">
        <v>162</v>
      </c>
      <c r="G102" s="186"/>
      <c r="H102" s="190">
        <v>200.3</v>
      </c>
      <c r="I102" s="191"/>
      <c r="J102" s="186"/>
      <c r="K102" s="186"/>
      <c r="L102" s="192"/>
      <c r="M102" s="193"/>
      <c r="N102" s="194"/>
      <c r="O102" s="194"/>
      <c r="P102" s="194"/>
      <c r="Q102" s="194"/>
      <c r="R102" s="194"/>
      <c r="S102" s="194"/>
      <c r="T102" s="195"/>
      <c r="AT102" s="196" t="s">
        <v>148</v>
      </c>
      <c r="AU102" s="196" t="s">
        <v>82</v>
      </c>
      <c r="AV102" s="13" t="s">
        <v>82</v>
      </c>
      <c r="AW102" s="13" t="s">
        <v>33</v>
      </c>
      <c r="AX102" s="13" t="s">
        <v>80</v>
      </c>
      <c r="AY102" s="196" t="s">
        <v>118</v>
      </c>
    </row>
    <row r="103" spans="1:65" s="2" customFormat="1" ht="44.25" customHeight="1">
      <c r="A103" s="33"/>
      <c r="B103" s="34"/>
      <c r="C103" s="172" t="s">
        <v>163</v>
      </c>
      <c r="D103" s="172" t="s">
        <v>120</v>
      </c>
      <c r="E103" s="173" t="s">
        <v>164</v>
      </c>
      <c r="F103" s="174" t="s">
        <v>165</v>
      </c>
      <c r="G103" s="175" t="s">
        <v>166</v>
      </c>
      <c r="H103" s="176">
        <v>340.51</v>
      </c>
      <c r="I103" s="177"/>
      <c r="J103" s="178">
        <f>ROUND(I103*H103,2)</f>
        <v>0</v>
      </c>
      <c r="K103" s="174" t="s">
        <v>124</v>
      </c>
      <c r="L103" s="38"/>
      <c r="M103" s="179" t="s">
        <v>19</v>
      </c>
      <c r="N103" s="180" t="s">
        <v>43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125</v>
      </c>
      <c r="AT103" s="183" t="s">
        <v>120</v>
      </c>
      <c r="AU103" s="183" t="s">
        <v>82</v>
      </c>
      <c r="AY103" s="16" t="s">
        <v>118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80</v>
      </c>
      <c r="BK103" s="184">
        <f>ROUND(I103*H103,2)</f>
        <v>0</v>
      </c>
      <c r="BL103" s="16" t="s">
        <v>125</v>
      </c>
      <c r="BM103" s="183" t="s">
        <v>167</v>
      </c>
    </row>
    <row r="104" spans="1:65" s="13" customFormat="1" ht="10.199999999999999">
      <c r="B104" s="185"/>
      <c r="C104" s="186"/>
      <c r="D104" s="187" t="s">
        <v>148</v>
      </c>
      <c r="E104" s="188" t="s">
        <v>19</v>
      </c>
      <c r="F104" s="189" t="s">
        <v>168</v>
      </c>
      <c r="G104" s="186"/>
      <c r="H104" s="190">
        <v>340.51</v>
      </c>
      <c r="I104" s="191"/>
      <c r="J104" s="186"/>
      <c r="K104" s="186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148</v>
      </c>
      <c r="AU104" s="196" t="s">
        <v>82</v>
      </c>
      <c r="AV104" s="13" t="s">
        <v>82</v>
      </c>
      <c r="AW104" s="13" t="s">
        <v>33</v>
      </c>
      <c r="AX104" s="13" t="s">
        <v>80</v>
      </c>
      <c r="AY104" s="196" t="s">
        <v>118</v>
      </c>
    </row>
    <row r="105" spans="1:65" s="2" customFormat="1" ht="34.200000000000003">
      <c r="A105" s="33"/>
      <c r="B105" s="34"/>
      <c r="C105" s="172" t="s">
        <v>169</v>
      </c>
      <c r="D105" s="172" t="s">
        <v>120</v>
      </c>
      <c r="E105" s="173" t="s">
        <v>170</v>
      </c>
      <c r="F105" s="174" t="s">
        <v>171</v>
      </c>
      <c r="G105" s="175" t="s">
        <v>141</v>
      </c>
      <c r="H105" s="176">
        <v>200.3</v>
      </c>
      <c r="I105" s="177"/>
      <c r="J105" s="178">
        <f>ROUND(I105*H105,2)</f>
        <v>0</v>
      </c>
      <c r="K105" s="174" t="s">
        <v>124</v>
      </c>
      <c r="L105" s="38"/>
      <c r="M105" s="179" t="s">
        <v>19</v>
      </c>
      <c r="N105" s="180" t="s">
        <v>43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125</v>
      </c>
      <c r="AT105" s="183" t="s">
        <v>120</v>
      </c>
      <c r="AU105" s="183" t="s">
        <v>82</v>
      </c>
      <c r="AY105" s="16" t="s">
        <v>118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80</v>
      </c>
      <c r="BK105" s="184">
        <f>ROUND(I105*H105,2)</f>
        <v>0</v>
      </c>
      <c r="BL105" s="16" t="s">
        <v>125</v>
      </c>
      <c r="BM105" s="183" t="s">
        <v>172</v>
      </c>
    </row>
    <row r="106" spans="1:65" s="2" customFormat="1" ht="33" customHeight="1">
      <c r="A106" s="33"/>
      <c r="B106" s="34"/>
      <c r="C106" s="172" t="s">
        <v>173</v>
      </c>
      <c r="D106" s="172" t="s">
        <v>120</v>
      </c>
      <c r="E106" s="173" t="s">
        <v>174</v>
      </c>
      <c r="F106" s="174" t="s">
        <v>175</v>
      </c>
      <c r="G106" s="175" t="s">
        <v>123</v>
      </c>
      <c r="H106" s="176">
        <v>70</v>
      </c>
      <c r="I106" s="177"/>
      <c r="J106" s="178">
        <f>ROUND(I106*H106,2)</f>
        <v>0</v>
      </c>
      <c r="K106" s="174" t="s">
        <v>124</v>
      </c>
      <c r="L106" s="38"/>
      <c r="M106" s="179" t="s">
        <v>19</v>
      </c>
      <c r="N106" s="180" t="s">
        <v>43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125</v>
      </c>
      <c r="AT106" s="183" t="s">
        <v>120</v>
      </c>
      <c r="AU106" s="183" t="s">
        <v>82</v>
      </c>
      <c r="AY106" s="16" t="s">
        <v>118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80</v>
      </c>
      <c r="BK106" s="184">
        <f>ROUND(I106*H106,2)</f>
        <v>0</v>
      </c>
      <c r="BL106" s="16" t="s">
        <v>125</v>
      </c>
      <c r="BM106" s="183" t="s">
        <v>176</v>
      </c>
    </row>
    <row r="107" spans="1:65" s="2" customFormat="1" ht="16.5" customHeight="1">
      <c r="A107" s="33"/>
      <c r="B107" s="34"/>
      <c r="C107" s="197" t="s">
        <v>177</v>
      </c>
      <c r="D107" s="197" t="s">
        <v>178</v>
      </c>
      <c r="E107" s="198" t="s">
        <v>179</v>
      </c>
      <c r="F107" s="199" t="s">
        <v>180</v>
      </c>
      <c r="G107" s="200" t="s">
        <v>166</v>
      </c>
      <c r="H107" s="201">
        <v>17.850000000000001</v>
      </c>
      <c r="I107" s="202"/>
      <c r="J107" s="203">
        <f>ROUND(I107*H107,2)</f>
        <v>0</v>
      </c>
      <c r="K107" s="199" t="s">
        <v>124</v>
      </c>
      <c r="L107" s="204"/>
      <c r="M107" s="205" t="s">
        <v>19</v>
      </c>
      <c r="N107" s="206" t="s">
        <v>43</v>
      </c>
      <c r="O107" s="63"/>
      <c r="P107" s="181">
        <f>O107*H107</f>
        <v>0</v>
      </c>
      <c r="Q107" s="181">
        <v>1</v>
      </c>
      <c r="R107" s="181">
        <f>Q107*H107</f>
        <v>17.850000000000001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154</v>
      </c>
      <c r="AT107" s="183" t="s">
        <v>178</v>
      </c>
      <c r="AU107" s="183" t="s">
        <v>82</v>
      </c>
      <c r="AY107" s="16" t="s">
        <v>118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80</v>
      </c>
      <c r="BK107" s="184">
        <f>ROUND(I107*H107,2)</f>
        <v>0</v>
      </c>
      <c r="BL107" s="16" t="s">
        <v>125</v>
      </c>
      <c r="BM107" s="183" t="s">
        <v>181</v>
      </c>
    </row>
    <row r="108" spans="1:65" s="13" customFormat="1" ht="10.199999999999999">
      <c r="B108" s="185"/>
      <c r="C108" s="186"/>
      <c r="D108" s="187" t="s">
        <v>148</v>
      </c>
      <c r="E108" s="188" t="s">
        <v>19</v>
      </c>
      <c r="F108" s="189" t="s">
        <v>182</v>
      </c>
      <c r="G108" s="186"/>
      <c r="H108" s="190">
        <v>17.850000000000001</v>
      </c>
      <c r="I108" s="191"/>
      <c r="J108" s="186"/>
      <c r="K108" s="186"/>
      <c r="L108" s="192"/>
      <c r="M108" s="193"/>
      <c r="N108" s="194"/>
      <c r="O108" s="194"/>
      <c r="P108" s="194"/>
      <c r="Q108" s="194"/>
      <c r="R108" s="194"/>
      <c r="S108" s="194"/>
      <c r="T108" s="195"/>
      <c r="AT108" s="196" t="s">
        <v>148</v>
      </c>
      <c r="AU108" s="196" t="s">
        <v>82</v>
      </c>
      <c r="AV108" s="13" t="s">
        <v>82</v>
      </c>
      <c r="AW108" s="13" t="s">
        <v>33</v>
      </c>
      <c r="AX108" s="13" t="s">
        <v>80</v>
      </c>
      <c r="AY108" s="196" t="s">
        <v>118</v>
      </c>
    </row>
    <row r="109" spans="1:65" s="2" customFormat="1" ht="16.5" customHeight="1">
      <c r="A109" s="33"/>
      <c r="B109" s="34"/>
      <c r="C109" s="172" t="s">
        <v>183</v>
      </c>
      <c r="D109" s="172" t="s">
        <v>120</v>
      </c>
      <c r="E109" s="173" t="s">
        <v>184</v>
      </c>
      <c r="F109" s="174" t="s">
        <v>185</v>
      </c>
      <c r="G109" s="175" t="s">
        <v>123</v>
      </c>
      <c r="H109" s="176">
        <v>466</v>
      </c>
      <c r="I109" s="177"/>
      <c r="J109" s="178">
        <f>ROUND(I109*H109,2)</f>
        <v>0</v>
      </c>
      <c r="K109" s="174" t="s">
        <v>146</v>
      </c>
      <c r="L109" s="38"/>
      <c r="M109" s="179" t="s">
        <v>19</v>
      </c>
      <c r="N109" s="180" t="s">
        <v>43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125</v>
      </c>
      <c r="AT109" s="183" t="s">
        <v>120</v>
      </c>
      <c r="AU109" s="183" t="s">
        <v>82</v>
      </c>
      <c r="AY109" s="16" t="s">
        <v>118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80</v>
      </c>
      <c r="BK109" s="184">
        <f>ROUND(I109*H109,2)</f>
        <v>0</v>
      </c>
      <c r="BL109" s="16" t="s">
        <v>125</v>
      </c>
      <c r="BM109" s="183" t="s">
        <v>186</v>
      </c>
    </row>
    <row r="110" spans="1:65" s="2" customFormat="1" ht="34.200000000000003">
      <c r="A110" s="33"/>
      <c r="B110" s="34"/>
      <c r="C110" s="172" t="s">
        <v>8</v>
      </c>
      <c r="D110" s="172" t="s">
        <v>120</v>
      </c>
      <c r="E110" s="173" t="s">
        <v>187</v>
      </c>
      <c r="F110" s="174" t="s">
        <v>188</v>
      </c>
      <c r="G110" s="175" t="s">
        <v>123</v>
      </c>
      <c r="H110" s="176">
        <v>70</v>
      </c>
      <c r="I110" s="177"/>
      <c r="J110" s="178">
        <f>ROUND(I110*H110,2)</f>
        <v>0</v>
      </c>
      <c r="K110" s="174" t="s">
        <v>124</v>
      </c>
      <c r="L110" s="38"/>
      <c r="M110" s="179" t="s">
        <v>19</v>
      </c>
      <c r="N110" s="180" t="s">
        <v>43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125</v>
      </c>
      <c r="AT110" s="183" t="s">
        <v>120</v>
      </c>
      <c r="AU110" s="183" t="s">
        <v>82</v>
      </c>
      <c r="AY110" s="16" t="s">
        <v>118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80</v>
      </c>
      <c r="BK110" s="184">
        <f>ROUND(I110*H110,2)</f>
        <v>0</v>
      </c>
      <c r="BL110" s="16" t="s">
        <v>125</v>
      </c>
      <c r="BM110" s="183" t="s">
        <v>189</v>
      </c>
    </row>
    <row r="111" spans="1:65" s="2" customFormat="1" ht="16.5" customHeight="1">
      <c r="A111" s="33"/>
      <c r="B111" s="34"/>
      <c r="C111" s="197" t="s">
        <v>190</v>
      </c>
      <c r="D111" s="197" t="s">
        <v>178</v>
      </c>
      <c r="E111" s="198" t="s">
        <v>191</v>
      </c>
      <c r="F111" s="199" t="s">
        <v>192</v>
      </c>
      <c r="G111" s="200" t="s">
        <v>166</v>
      </c>
      <c r="H111" s="201">
        <v>0.02</v>
      </c>
      <c r="I111" s="202"/>
      <c r="J111" s="203">
        <f>ROUND(I111*H111,2)</f>
        <v>0</v>
      </c>
      <c r="K111" s="199" t="s">
        <v>146</v>
      </c>
      <c r="L111" s="204"/>
      <c r="M111" s="205" t="s">
        <v>19</v>
      </c>
      <c r="N111" s="206" t="s">
        <v>43</v>
      </c>
      <c r="O111" s="63"/>
      <c r="P111" s="181">
        <f>O111*H111</f>
        <v>0</v>
      </c>
      <c r="Q111" s="181">
        <v>1</v>
      </c>
      <c r="R111" s="181">
        <f>Q111*H111</f>
        <v>0.02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154</v>
      </c>
      <c r="AT111" s="183" t="s">
        <v>178</v>
      </c>
      <c r="AU111" s="183" t="s">
        <v>82</v>
      </c>
      <c r="AY111" s="16" t="s">
        <v>118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80</v>
      </c>
      <c r="BK111" s="184">
        <f>ROUND(I111*H111,2)</f>
        <v>0</v>
      </c>
      <c r="BL111" s="16" t="s">
        <v>125</v>
      </c>
      <c r="BM111" s="183" t="s">
        <v>193</v>
      </c>
    </row>
    <row r="112" spans="1:65" s="2" customFormat="1" ht="45.6">
      <c r="A112" s="33"/>
      <c r="B112" s="34"/>
      <c r="C112" s="172" t="s">
        <v>194</v>
      </c>
      <c r="D112" s="172" t="s">
        <v>120</v>
      </c>
      <c r="E112" s="173" t="s">
        <v>195</v>
      </c>
      <c r="F112" s="174" t="s">
        <v>196</v>
      </c>
      <c r="G112" s="175" t="s">
        <v>123</v>
      </c>
      <c r="H112" s="176">
        <v>70</v>
      </c>
      <c r="I112" s="177"/>
      <c r="J112" s="178">
        <f>ROUND(I112*H112,2)</f>
        <v>0</v>
      </c>
      <c r="K112" s="174" t="s">
        <v>124</v>
      </c>
      <c r="L112" s="38"/>
      <c r="M112" s="179" t="s">
        <v>19</v>
      </c>
      <c r="N112" s="180" t="s">
        <v>43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125</v>
      </c>
      <c r="AT112" s="183" t="s">
        <v>120</v>
      </c>
      <c r="AU112" s="183" t="s">
        <v>82</v>
      </c>
      <c r="AY112" s="16" t="s">
        <v>118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80</v>
      </c>
      <c r="BK112" s="184">
        <f>ROUND(I112*H112,2)</f>
        <v>0</v>
      </c>
      <c r="BL112" s="16" t="s">
        <v>125</v>
      </c>
      <c r="BM112" s="183" t="s">
        <v>197</v>
      </c>
    </row>
    <row r="113" spans="1:65" s="12" customFormat="1" ht="22.8" customHeight="1">
      <c r="B113" s="156"/>
      <c r="C113" s="157"/>
      <c r="D113" s="158" t="s">
        <v>71</v>
      </c>
      <c r="E113" s="170" t="s">
        <v>82</v>
      </c>
      <c r="F113" s="170" t="s">
        <v>198</v>
      </c>
      <c r="G113" s="157"/>
      <c r="H113" s="157"/>
      <c r="I113" s="160"/>
      <c r="J113" s="171">
        <f>BK113</f>
        <v>0</v>
      </c>
      <c r="K113" s="157"/>
      <c r="L113" s="162"/>
      <c r="M113" s="163"/>
      <c r="N113" s="164"/>
      <c r="O113" s="164"/>
      <c r="P113" s="165">
        <f>SUM(P114:P118)</f>
        <v>0</v>
      </c>
      <c r="Q113" s="164"/>
      <c r="R113" s="165">
        <f>SUM(R114:R118)</f>
        <v>27.357183199999998</v>
      </c>
      <c r="S113" s="164"/>
      <c r="T113" s="166">
        <f>SUM(T114:T118)</f>
        <v>0</v>
      </c>
      <c r="AR113" s="167" t="s">
        <v>80</v>
      </c>
      <c r="AT113" s="168" t="s">
        <v>71</v>
      </c>
      <c r="AU113" s="168" t="s">
        <v>80</v>
      </c>
      <c r="AY113" s="167" t="s">
        <v>118</v>
      </c>
      <c r="BK113" s="169">
        <f>SUM(BK114:BK118)</f>
        <v>0</v>
      </c>
    </row>
    <row r="114" spans="1:65" s="2" customFormat="1" ht="34.200000000000003">
      <c r="A114" s="33"/>
      <c r="B114" s="34"/>
      <c r="C114" s="172" t="s">
        <v>199</v>
      </c>
      <c r="D114" s="172" t="s">
        <v>120</v>
      </c>
      <c r="E114" s="173" t="s">
        <v>200</v>
      </c>
      <c r="F114" s="174" t="s">
        <v>201</v>
      </c>
      <c r="G114" s="175" t="s">
        <v>123</v>
      </c>
      <c r="H114" s="176">
        <v>142.5</v>
      </c>
      <c r="I114" s="177"/>
      <c r="J114" s="178">
        <f>ROUND(I114*H114,2)</f>
        <v>0</v>
      </c>
      <c r="K114" s="174" t="s">
        <v>124</v>
      </c>
      <c r="L114" s="38"/>
      <c r="M114" s="179" t="s">
        <v>19</v>
      </c>
      <c r="N114" s="180" t="s">
        <v>43</v>
      </c>
      <c r="O114" s="63"/>
      <c r="P114" s="181">
        <f>O114*H114</f>
        <v>0</v>
      </c>
      <c r="Q114" s="181">
        <v>1.7000000000000001E-4</v>
      </c>
      <c r="R114" s="181">
        <f>Q114*H114</f>
        <v>2.4225000000000003E-2</v>
      </c>
      <c r="S114" s="181">
        <v>0</v>
      </c>
      <c r="T114" s="182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3" t="s">
        <v>125</v>
      </c>
      <c r="AT114" s="183" t="s">
        <v>120</v>
      </c>
      <c r="AU114" s="183" t="s">
        <v>82</v>
      </c>
      <c r="AY114" s="16" t="s">
        <v>118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80</v>
      </c>
      <c r="BK114" s="184">
        <f>ROUND(I114*H114,2)</f>
        <v>0</v>
      </c>
      <c r="BL114" s="16" t="s">
        <v>125</v>
      </c>
      <c r="BM114" s="183" t="s">
        <v>202</v>
      </c>
    </row>
    <row r="115" spans="1:65" s="2" customFormat="1" ht="22.8">
      <c r="A115" s="33"/>
      <c r="B115" s="34"/>
      <c r="C115" s="197" t="s">
        <v>203</v>
      </c>
      <c r="D115" s="197" t="s">
        <v>178</v>
      </c>
      <c r="E115" s="198" t="s">
        <v>204</v>
      </c>
      <c r="F115" s="199" t="s">
        <v>205</v>
      </c>
      <c r="G115" s="200" t="s">
        <v>123</v>
      </c>
      <c r="H115" s="201">
        <v>168.791</v>
      </c>
      <c r="I115" s="202"/>
      <c r="J115" s="203">
        <f>ROUND(I115*H115,2)</f>
        <v>0</v>
      </c>
      <c r="K115" s="199" t="s">
        <v>124</v>
      </c>
      <c r="L115" s="204"/>
      <c r="M115" s="205" t="s">
        <v>19</v>
      </c>
      <c r="N115" s="206" t="s">
        <v>43</v>
      </c>
      <c r="O115" s="63"/>
      <c r="P115" s="181">
        <f>O115*H115</f>
        <v>0</v>
      </c>
      <c r="Q115" s="181">
        <v>2.0000000000000001E-4</v>
      </c>
      <c r="R115" s="181">
        <f>Q115*H115</f>
        <v>3.3758200000000002E-2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154</v>
      </c>
      <c r="AT115" s="183" t="s">
        <v>178</v>
      </c>
      <c r="AU115" s="183" t="s">
        <v>82</v>
      </c>
      <c r="AY115" s="16" t="s">
        <v>118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80</v>
      </c>
      <c r="BK115" s="184">
        <f>ROUND(I115*H115,2)</f>
        <v>0</v>
      </c>
      <c r="BL115" s="16" t="s">
        <v>125</v>
      </c>
      <c r="BM115" s="183" t="s">
        <v>206</v>
      </c>
    </row>
    <row r="116" spans="1:65" s="13" customFormat="1" ht="10.199999999999999">
      <c r="B116" s="185"/>
      <c r="C116" s="186"/>
      <c r="D116" s="187" t="s">
        <v>148</v>
      </c>
      <c r="E116" s="186"/>
      <c r="F116" s="189" t="s">
        <v>207</v>
      </c>
      <c r="G116" s="186"/>
      <c r="H116" s="190">
        <v>168.791</v>
      </c>
      <c r="I116" s="191"/>
      <c r="J116" s="186"/>
      <c r="K116" s="186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148</v>
      </c>
      <c r="AU116" s="196" t="s">
        <v>82</v>
      </c>
      <c r="AV116" s="13" t="s">
        <v>82</v>
      </c>
      <c r="AW116" s="13" t="s">
        <v>4</v>
      </c>
      <c r="AX116" s="13" t="s">
        <v>80</v>
      </c>
      <c r="AY116" s="196" t="s">
        <v>118</v>
      </c>
    </row>
    <row r="117" spans="1:65" s="2" customFormat="1" ht="21.75" customHeight="1">
      <c r="A117" s="33"/>
      <c r="B117" s="34"/>
      <c r="C117" s="172" t="s">
        <v>208</v>
      </c>
      <c r="D117" s="172" t="s">
        <v>120</v>
      </c>
      <c r="E117" s="173" t="s">
        <v>209</v>
      </c>
      <c r="F117" s="174" t="s">
        <v>210</v>
      </c>
      <c r="G117" s="175" t="s">
        <v>211</v>
      </c>
      <c r="H117" s="176">
        <v>2</v>
      </c>
      <c r="I117" s="177"/>
      <c r="J117" s="178">
        <f>ROUND(I117*H117,2)</f>
        <v>0</v>
      </c>
      <c r="K117" s="174" t="s">
        <v>19</v>
      </c>
      <c r="L117" s="38"/>
      <c r="M117" s="179" t="s">
        <v>19</v>
      </c>
      <c r="N117" s="180" t="s">
        <v>43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125</v>
      </c>
      <c r="AT117" s="183" t="s">
        <v>120</v>
      </c>
      <c r="AU117" s="183" t="s">
        <v>82</v>
      </c>
      <c r="AY117" s="16" t="s">
        <v>118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80</v>
      </c>
      <c r="BK117" s="184">
        <f>ROUND(I117*H117,2)</f>
        <v>0</v>
      </c>
      <c r="BL117" s="16" t="s">
        <v>125</v>
      </c>
      <c r="BM117" s="183" t="s">
        <v>212</v>
      </c>
    </row>
    <row r="118" spans="1:65" s="2" customFormat="1" ht="66.75" customHeight="1">
      <c r="A118" s="33"/>
      <c r="B118" s="34"/>
      <c r="C118" s="172" t="s">
        <v>7</v>
      </c>
      <c r="D118" s="172" t="s">
        <v>120</v>
      </c>
      <c r="E118" s="173" t="s">
        <v>213</v>
      </c>
      <c r="F118" s="174" t="s">
        <v>214</v>
      </c>
      <c r="G118" s="175" t="s">
        <v>136</v>
      </c>
      <c r="H118" s="176">
        <v>95</v>
      </c>
      <c r="I118" s="177"/>
      <c r="J118" s="178">
        <f>ROUND(I118*H118,2)</f>
        <v>0</v>
      </c>
      <c r="K118" s="174" t="s">
        <v>124</v>
      </c>
      <c r="L118" s="38"/>
      <c r="M118" s="179" t="s">
        <v>19</v>
      </c>
      <c r="N118" s="180" t="s">
        <v>43</v>
      </c>
      <c r="O118" s="63"/>
      <c r="P118" s="181">
        <f>O118*H118</f>
        <v>0</v>
      </c>
      <c r="Q118" s="181">
        <v>0.28736</v>
      </c>
      <c r="R118" s="181">
        <f>Q118*H118</f>
        <v>27.299199999999999</v>
      </c>
      <c r="S118" s="181">
        <v>0</v>
      </c>
      <c r="T118" s="182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3" t="s">
        <v>125</v>
      </c>
      <c r="AT118" s="183" t="s">
        <v>120</v>
      </c>
      <c r="AU118" s="183" t="s">
        <v>82</v>
      </c>
      <c r="AY118" s="16" t="s">
        <v>118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80</v>
      </c>
      <c r="BK118" s="184">
        <f>ROUND(I118*H118,2)</f>
        <v>0</v>
      </c>
      <c r="BL118" s="16" t="s">
        <v>125</v>
      </c>
      <c r="BM118" s="183" t="s">
        <v>215</v>
      </c>
    </row>
    <row r="119" spans="1:65" s="12" customFormat="1" ht="22.8" customHeight="1">
      <c r="B119" s="156"/>
      <c r="C119" s="157"/>
      <c r="D119" s="158" t="s">
        <v>71</v>
      </c>
      <c r="E119" s="170" t="s">
        <v>138</v>
      </c>
      <c r="F119" s="170" t="s">
        <v>216</v>
      </c>
      <c r="G119" s="157"/>
      <c r="H119" s="157"/>
      <c r="I119" s="160"/>
      <c r="J119" s="171">
        <f>BK119</f>
        <v>0</v>
      </c>
      <c r="K119" s="157"/>
      <c r="L119" s="162"/>
      <c r="M119" s="163"/>
      <c r="N119" s="164"/>
      <c r="O119" s="164"/>
      <c r="P119" s="165">
        <f>SUM(P120:P122)</f>
        <v>0</v>
      </c>
      <c r="Q119" s="164"/>
      <c r="R119" s="165">
        <f>SUM(R120:R122)</f>
        <v>0</v>
      </c>
      <c r="S119" s="164"/>
      <c r="T119" s="166">
        <f>SUM(T120:T122)</f>
        <v>0</v>
      </c>
      <c r="AR119" s="167" t="s">
        <v>80</v>
      </c>
      <c r="AT119" s="168" t="s">
        <v>71</v>
      </c>
      <c r="AU119" s="168" t="s">
        <v>80</v>
      </c>
      <c r="AY119" s="167" t="s">
        <v>118</v>
      </c>
      <c r="BK119" s="169">
        <f>SUM(BK120:BK122)</f>
        <v>0</v>
      </c>
    </row>
    <row r="120" spans="1:65" s="2" customFormat="1" ht="33" customHeight="1">
      <c r="A120" s="33"/>
      <c r="B120" s="34"/>
      <c r="C120" s="172" t="s">
        <v>217</v>
      </c>
      <c r="D120" s="172" t="s">
        <v>120</v>
      </c>
      <c r="E120" s="173" t="s">
        <v>218</v>
      </c>
      <c r="F120" s="174" t="s">
        <v>219</v>
      </c>
      <c r="G120" s="175" t="s">
        <v>123</v>
      </c>
      <c r="H120" s="176">
        <v>443</v>
      </c>
      <c r="I120" s="177"/>
      <c r="J120" s="178">
        <f>ROUND(I120*H120,2)</f>
        <v>0</v>
      </c>
      <c r="K120" s="174" t="s">
        <v>19</v>
      </c>
      <c r="L120" s="38"/>
      <c r="M120" s="179" t="s">
        <v>19</v>
      </c>
      <c r="N120" s="180" t="s">
        <v>43</v>
      </c>
      <c r="O120" s="63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3" t="s">
        <v>125</v>
      </c>
      <c r="AT120" s="183" t="s">
        <v>120</v>
      </c>
      <c r="AU120" s="183" t="s">
        <v>82</v>
      </c>
      <c r="AY120" s="16" t="s">
        <v>118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80</v>
      </c>
      <c r="BK120" s="184">
        <f>ROUND(I120*H120,2)</f>
        <v>0</v>
      </c>
      <c r="BL120" s="16" t="s">
        <v>125</v>
      </c>
      <c r="BM120" s="183" t="s">
        <v>220</v>
      </c>
    </row>
    <row r="121" spans="1:65" s="2" customFormat="1" ht="22.8">
      <c r="A121" s="33"/>
      <c r="B121" s="34"/>
      <c r="C121" s="172" t="s">
        <v>221</v>
      </c>
      <c r="D121" s="172" t="s">
        <v>120</v>
      </c>
      <c r="E121" s="173" t="s">
        <v>222</v>
      </c>
      <c r="F121" s="174" t="s">
        <v>223</v>
      </c>
      <c r="G121" s="175" t="s">
        <v>123</v>
      </c>
      <c r="H121" s="176">
        <v>430</v>
      </c>
      <c r="I121" s="177"/>
      <c r="J121" s="178">
        <f>ROUND(I121*H121,2)</f>
        <v>0</v>
      </c>
      <c r="K121" s="174" t="s">
        <v>124</v>
      </c>
      <c r="L121" s="38"/>
      <c r="M121" s="179" t="s">
        <v>19</v>
      </c>
      <c r="N121" s="180" t="s">
        <v>43</v>
      </c>
      <c r="O121" s="63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3" t="s">
        <v>125</v>
      </c>
      <c r="AT121" s="183" t="s">
        <v>120</v>
      </c>
      <c r="AU121" s="183" t="s">
        <v>82</v>
      </c>
      <c r="AY121" s="16" t="s">
        <v>118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80</v>
      </c>
      <c r="BK121" s="184">
        <f>ROUND(I121*H121,2)</f>
        <v>0</v>
      </c>
      <c r="BL121" s="16" t="s">
        <v>125</v>
      </c>
      <c r="BM121" s="183" t="s">
        <v>224</v>
      </c>
    </row>
    <row r="122" spans="1:65" s="2" customFormat="1" ht="22.8">
      <c r="A122" s="33"/>
      <c r="B122" s="34"/>
      <c r="C122" s="172" t="s">
        <v>225</v>
      </c>
      <c r="D122" s="172" t="s">
        <v>120</v>
      </c>
      <c r="E122" s="173" t="s">
        <v>226</v>
      </c>
      <c r="F122" s="174" t="s">
        <v>227</v>
      </c>
      <c r="G122" s="175" t="s">
        <v>123</v>
      </c>
      <c r="H122" s="176">
        <v>443</v>
      </c>
      <c r="I122" s="177"/>
      <c r="J122" s="178">
        <f>ROUND(I122*H122,2)</f>
        <v>0</v>
      </c>
      <c r="K122" s="174" t="s">
        <v>124</v>
      </c>
      <c r="L122" s="38"/>
      <c r="M122" s="179" t="s">
        <v>19</v>
      </c>
      <c r="N122" s="180" t="s">
        <v>43</v>
      </c>
      <c r="O122" s="63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3" t="s">
        <v>125</v>
      </c>
      <c r="AT122" s="183" t="s">
        <v>120</v>
      </c>
      <c r="AU122" s="183" t="s">
        <v>82</v>
      </c>
      <c r="AY122" s="16" t="s">
        <v>118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80</v>
      </c>
      <c r="BK122" s="184">
        <f>ROUND(I122*H122,2)</f>
        <v>0</v>
      </c>
      <c r="BL122" s="16" t="s">
        <v>125</v>
      </c>
      <c r="BM122" s="183" t="s">
        <v>228</v>
      </c>
    </row>
    <row r="123" spans="1:65" s="12" customFormat="1" ht="22.8" customHeight="1">
      <c r="B123" s="156"/>
      <c r="C123" s="157"/>
      <c r="D123" s="158" t="s">
        <v>71</v>
      </c>
      <c r="E123" s="170" t="s">
        <v>158</v>
      </c>
      <c r="F123" s="170" t="s">
        <v>229</v>
      </c>
      <c r="G123" s="157"/>
      <c r="H123" s="157"/>
      <c r="I123" s="160"/>
      <c r="J123" s="171">
        <f>BK123</f>
        <v>0</v>
      </c>
      <c r="K123" s="157"/>
      <c r="L123" s="162"/>
      <c r="M123" s="163"/>
      <c r="N123" s="164"/>
      <c r="O123" s="164"/>
      <c r="P123" s="165">
        <f>SUM(P124:P130)</f>
        <v>0</v>
      </c>
      <c r="Q123" s="164"/>
      <c r="R123" s="165">
        <f>SUM(R124:R130)</f>
        <v>34.647641999999998</v>
      </c>
      <c r="S123" s="164"/>
      <c r="T123" s="166">
        <f>SUM(T124:T130)</f>
        <v>0</v>
      </c>
      <c r="AR123" s="167" t="s">
        <v>80</v>
      </c>
      <c r="AT123" s="168" t="s">
        <v>71</v>
      </c>
      <c r="AU123" s="168" t="s">
        <v>80</v>
      </c>
      <c r="AY123" s="167" t="s">
        <v>118</v>
      </c>
      <c r="BK123" s="169">
        <f>SUM(BK124:BK130)</f>
        <v>0</v>
      </c>
    </row>
    <row r="124" spans="1:65" s="2" customFormat="1" ht="45.6">
      <c r="A124" s="33"/>
      <c r="B124" s="34"/>
      <c r="C124" s="172" t="s">
        <v>230</v>
      </c>
      <c r="D124" s="172" t="s">
        <v>120</v>
      </c>
      <c r="E124" s="173" t="s">
        <v>231</v>
      </c>
      <c r="F124" s="174" t="s">
        <v>232</v>
      </c>
      <c r="G124" s="175" t="s">
        <v>136</v>
      </c>
      <c r="H124" s="176">
        <v>155</v>
      </c>
      <c r="I124" s="177"/>
      <c r="J124" s="178">
        <f>ROUND(I124*H124,2)</f>
        <v>0</v>
      </c>
      <c r="K124" s="174" t="s">
        <v>124</v>
      </c>
      <c r="L124" s="38"/>
      <c r="M124" s="179" t="s">
        <v>19</v>
      </c>
      <c r="N124" s="180" t="s">
        <v>43</v>
      </c>
      <c r="O124" s="63"/>
      <c r="P124" s="181">
        <f>O124*H124</f>
        <v>0</v>
      </c>
      <c r="Q124" s="181">
        <v>0.15540000000000001</v>
      </c>
      <c r="R124" s="181">
        <f>Q124*H124</f>
        <v>24.087000000000003</v>
      </c>
      <c r="S124" s="181">
        <v>0</v>
      </c>
      <c r="T124" s="18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3" t="s">
        <v>125</v>
      </c>
      <c r="AT124" s="183" t="s">
        <v>120</v>
      </c>
      <c r="AU124" s="183" t="s">
        <v>82</v>
      </c>
      <c r="AY124" s="16" t="s">
        <v>118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80</v>
      </c>
      <c r="BK124" s="184">
        <f>ROUND(I124*H124,2)</f>
        <v>0</v>
      </c>
      <c r="BL124" s="16" t="s">
        <v>125</v>
      </c>
      <c r="BM124" s="183" t="s">
        <v>233</v>
      </c>
    </row>
    <row r="125" spans="1:65" s="2" customFormat="1" ht="16.5" customHeight="1">
      <c r="A125" s="33"/>
      <c r="B125" s="34"/>
      <c r="C125" s="197" t="s">
        <v>234</v>
      </c>
      <c r="D125" s="197" t="s">
        <v>178</v>
      </c>
      <c r="E125" s="198" t="s">
        <v>235</v>
      </c>
      <c r="F125" s="199" t="s">
        <v>236</v>
      </c>
      <c r="G125" s="200" t="s">
        <v>136</v>
      </c>
      <c r="H125" s="201">
        <v>158.1</v>
      </c>
      <c r="I125" s="202"/>
      <c r="J125" s="203">
        <f>ROUND(I125*H125,2)</f>
        <v>0</v>
      </c>
      <c r="K125" s="199" t="s">
        <v>124</v>
      </c>
      <c r="L125" s="204"/>
      <c r="M125" s="205" t="s">
        <v>19</v>
      </c>
      <c r="N125" s="206" t="s">
        <v>43</v>
      </c>
      <c r="O125" s="63"/>
      <c r="P125" s="181">
        <f>O125*H125</f>
        <v>0</v>
      </c>
      <c r="Q125" s="181">
        <v>5.6120000000000003E-2</v>
      </c>
      <c r="R125" s="181">
        <f>Q125*H125</f>
        <v>8.8725719999999999</v>
      </c>
      <c r="S125" s="181">
        <v>0</v>
      </c>
      <c r="T125" s="18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3" t="s">
        <v>154</v>
      </c>
      <c r="AT125" s="183" t="s">
        <v>178</v>
      </c>
      <c r="AU125" s="183" t="s">
        <v>82</v>
      </c>
      <c r="AY125" s="16" t="s">
        <v>118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80</v>
      </c>
      <c r="BK125" s="184">
        <f>ROUND(I125*H125,2)</f>
        <v>0</v>
      </c>
      <c r="BL125" s="16" t="s">
        <v>125</v>
      </c>
      <c r="BM125" s="183" t="s">
        <v>237</v>
      </c>
    </row>
    <row r="126" spans="1:65" s="13" customFormat="1" ht="10.199999999999999">
      <c r="B126" s="185"/>
      <c r="C126" s="186"/>
      <c r="D126" s="187" t="s">
        <v>148</v>
      </c>
      <c r="E126" s="186"/>
      <c r="F126" s="189" t="s">
        <v>238</v>
      </c>
      <c r="G126" s="186"/>
      <c r="H126" s="190">
        <v>158.1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148</v>
      </c>
      <c r="AU126" s="196" t="s">
        <v>82</v>
      </c>
      <c r="AV126" s="13" t="s">
        <v>82</v>
      </c>
      <c r="AW126" s="13" t="s">
        <v>4</v>
      </c>
      <c r="AX126" s="13" t="s">
        <v>80</v>
      </c>
      <c r="AY126" s="196" t="s">
        <v>118</v>
      </c>
    </row>
    <row r="127" spans="1:65" s="2" customFormat="1" ht="22.8">
      <c r="A127" s="33"/>
      <c r="B127" s="34"/>
      <c r="C127" s="172" t="s">
        <v>239</v>
      </c>
      <c r="D127" s="172" t="s">
        <v>120</v>
      </c>
      <c r="E127" s="173" t="s">
        <v>240</v>
      </c>
      <c r="F127" s="174" t="s">
        <v>241</v>
      </c>
      <c r="G127" s="175" t="s">
        <v>123</v>
      </c>
      <c r="H127" s="176">
        <v>443</v>
      </c>
      <c r="I127" s="177"/>
      <c r="J127" s="178">
        <f>ROUND(I127*H127,2)</f>
        <v>0</v>
      </c>
      <c r="K127" s="174" t="s">
        <v>124</v>
      </c>
      <c r="L127" s="38"/>
      <c r="M127" s="179" t="s">
        <v>19</v>
      </c>
      <c r="N127" s="180" t="s">
        <v>43</v>
      </c>
      <c r="O127" s="63"/>
      <c r="P127" s="181">
        <f>O127*H127</f>
        <v>0</v>
      </c>
      <c r="Q127" s="181">
        <v>6.8999999999999997E-4</v>
      </c>
      <c r="R127" s="181">
        <f>Q127*H127</f>
        <v>0.30567</v>
      </c>
      <c r="S127" s="181">
        <v>0</v>
      </c>
      <c r="T127" s="18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3" t="s">
        <v>125</v>
      </c>
      <c r="AT127" s="183" t="s">
        <v>120</v>
      </c>
      <c r="AU127" s="183" t="s">
        <v>82</v>
      </c>
      <c r="AY127" s="16" t="s">
        <v>118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80</v>
      </c>
      <c r="BK127" s="184">
        <f>ROUND(I127*H127,2)</f>
        <v>0</v>
      </c>
      <c r="BL127" s="16" t="s">
        <v>125</v>
      </c>
      <c r="BM127" s="183" t="s">
        <v>242</v>
      </c>
    </row>
    <row r="128" spans="1:65" s="2" customFormat="1" ht="22.8">
      <c r="A128" s="33"/>
      <c r="B128" s="34"/>
      <c r="C128" s="172" t="s">
        <v>243</v>
      </c>
      <c r="D128" s="172" t="s">
        <v>120</v>
      </c>
      <c r="E128" s="173" t="s">
        <v>244</v>
      </c>
      <c r="F128" s="174" t="s">
        <v>245</v>
      </c>
      <c r="G128" s="175" t="s">
        <v>246</v>
      </c>
      <c r="H128" s="176">
        <v>1</v>
      </c>
      <c r="I128" s="177"/>
      <c r="J128" s="178">
        <f>ROUND(I128*H128,2)</f>
        <v>0</v>
      </c>
      <c r="K128" s="174" t="s">
        <v>19</v>
      </c>
      <c r="L128" s="38"/>
      <c r="M128" s="179" t="s">
        <v>19</v>
      </c>
      <c r="N128" s="180" t="s">
        <v>43</v>
      </c>
      <c r="O128" s="63"/>
      <c r="P128" s="181">
        <f>O128*H128</f>
        <v>0</v>
      </c>
      <c r="Q128" s="181">
        <v>0.42080000000000001</v>
      </c>
      <c r="R128" s="181">
        <f>Q128*H128</f>
        <v>0.42080000000000001</v>
      </c>
      <c r="S128" s="181">
        <v>0</v>
      </c>
      <c r="T128" s="18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3" t="s">
        <v>125</v>
      </c>
      <c r="AT128" s="183" t="s">
        <v>120</v>
      </c>
      <c r="AU128" s="183" t="s">
        <v>82</v>
      </c>
      <c r="AY128" s="16" t="s">
        <v>118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6" t="s">
        <v>80</v>
      </c>
      <c r="BK128" s="184">
        <f>ROUND(I128*H128,2)</f>
        <v>0</v>
      </c>
      <c r="BL128" s="16" t="s">
        <v>125</v>
      </c>
      <c r="BM128" s="183" t="s">
        <v>247</v>
      </c>
    </row>
    <row r="129" spans="1:65" s="2" customFormat="1" ht="34.200000000000003">
      <c r="A129" s="33"/>
      <c r="B129" s="34"/>
      <c r="C129" s="172" t="s">
        <v>248</v>
      </c>
      <c r="D129" s="172" t="s">
        <v>120</v>
      </c>
      <c r="E129" s="173" t="s">
        <v>249</v>
      </c>
      <c r="F129" s="174" t="s">
        <v>250</v>
      </c>
      <c r="G129" s="175" t="s">
        <v>246</v>
      </c>
      <c r="H129" s="176">
        <v>1</v>
      </c>
      <c r="I129" s="177"/>
      <c r="J129" s="178">
        <f>ROUND(I129*H129,2)</f>
        <v>0</v>
      </c>
      <c r="K129" s="174" t="s">
        <v>19</v>
      </c>
      <c r="L129" s="38"/>
      <c r="M129" s="179" t="s">
        <v>19</v>
      </c>
      <c r="N129" s="180" t="s">
        <v>43</v>
      </c>
      <c r="O129" s="63"/>
      <c r="P129" s="181">
        <f>O129*H129</f>
        <v>0</v>
      </c>
      <c r="Q129" s="181">
        <v>0.12</v>
      </c>
      <c r="R129" s="181">
        <f>Q129*H129</f>
        <v>0.12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125</v>
      </c>
      <c r="AT129" s="183" t="s">
        <v>120</v>
      </c>
      <c r="AU129" s="183" t="s">
        <v>82</v>
      </c>
      <c r="AY129" s="16" t="s">
        <v>118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80</v>
      </c>
      <c r="BK129" s="184">
        <f>ROUND(I129*H129,2)</f>
        <v>0</v>
      </c>
      <c r="BL129" s="16" t="s">
        <v>125</v>
      </c>
      <c r="BM129" s="183" t="s">
        <v>251</v>
      </c>
    </row>
    <row r="130" spans="1:65" s="2" customFormat="1" ht="22.8">
      <c r="A130" s="33"/>
      <c r="B130" s="34"/>
      <c r="C130" s="172" t="s">
        <v>252</v>
      </c>
      <c r="D130" s="172" t="s">
        <v>120</v>
      </c>
      <c r="E130" s="173" t="s">
        <v>253</v>
      </c>
      <c r="F130" s="174" t="s">
        <v>254</v>
      </c>
      <c r="G130" s="175" t="s">
        <v>246</v>
      </c>
      <c r="H130" s="176">
        <v>2</v>
      </c>
      <c r="I130" s="177"/>
      <c r="J130" s="178">
        <f>ROUND(I130*H130,2)</f>
        <v>0</v>
      </c>
      <c r="K130" s="174" t="s">
        <v>124</v>
      </c>
      <c r="L130" s="38"/>
      <c r="M130" s="179" t="s">
        <v>19</v>
      </c>
      <c r="N130" s="180" t="s">
        <v>43</v>
      </c>
      <c r="O130" s="63"/>
      <c r="P130" s="181">
        <f>O130*H130</f>
        <v>0</v>
      </c>
      <c r="Q130" s="181">
        <v>0.42080000000000001</v>
      </c>
      <c r="R130" s="181">
        <f>Q130*H130</f>
        <v>0.84160000000000001</v>
      </c>
      <c r="S130" s="181">
        <v>0</v>
      </c>
      <c r="T130" s="18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3" t="s">
        <v>125</v>
      </c>
      <c r="AT130" s="183" t="s">
        <v>120</v>
      </c>
      <c r="AU130" s="183" t="s">
        <v>82</v>
      </c>
      <c r="AY130" s="16" t="s">
        <v>118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80</v>
      </c>
      <c r="BK130" s="184">
        <f>ROUND(I130*H130,2)</f>
        <v>0</v>
      </c>
      <c r="BL130" s="16" t="s">
        <v>125</v>
      </c>
      <c r="BM130" s="183" t="s">
        <v>255</v>
      </c>
    </row>
    <row r="131" spans="1:65" s="12" customFormat="1" ht="22.8" customHeight="1">
      <c r="B131" s="156"/>
      <c r="C131" s="157"/>
      <c r="D131" s="158" t="s">
        <v>71</v>
      </c>
      <c r="E131" s="170" t="s">
        <v>256</v>
      </c>
      <c r="F131" s="170" t="s">
        <v>257</v>
      </c>
      <c r="G131" s="157"/>
      <c r="H131" s="157"/>
      <c r="I131" s="160"/>
      <c r="J131" s="171">
        <f>BK131</f>
        <v>0</v>
      </c>
      <c r="K131" s="157"/>
      <c r="L131" s="162"/>
      <c r="M131" s="163"/>
      <c r="N131" s="164"/>
      <c r="O131" s="164"/>
      <c r="P131" s="165">
        <f>SUM(P132:P136)</f>
        <v>0</v>
      </c>
      <c r="Q131" s="164"/>
      <c r="R131" s="165">
        <f>SUM(R132:R136)</f>
        <v>0</v>
      </c>
      <c r="S131" s="164"/>
      <c r="T131" s="166">
        <f>SUM(T132:T136)</f>
        <v>0</v>
      </c>
      <c r="AR131" s="167" t="s">
        <v>80</v>
      </c>
      <c r="AT131" s="168" t="s">
        <v>71</v>
      </c>
      <c r="AU131" s="168" t="s">
        <v>80</v>
      </c>
      <c r="AY131" s="167" t="s">
        <v>118</v>
      </c>
      <c r="BK131" s="169">
        <f>SUM(BK132:BK136)</f>
        <v>0</v>
      </c>
    </row>
    <row r="132" spans="1:65" s="2" customFormat="1" ht="34.200000000000003">
      <c r="A132" s="33"/>
      <c r="B132" s="34"/>
      <c r="C132" s="172" t="s">
        <v>258</v>
      </c>
      <c r="D132" s="172" t="s">
        <v>120</v>
      </c>
      <c r="E132" s="173" t="s">
        <v>259</v>
      </c>
      <c r="F132" s="174" t="s">
        <v>260</v>
      </c>
      <c r="G132" s="175" t="s">
        <v>166</v>
      </c>
      <c r="H132" s="176">
        <v>74.254999999999995</v>
      </c>
      <c r="I132" s="177"/>
      <c r="J132" s="178">
        <f>ROUND(I132*H132,2)</f>
        <v>0</v>
      </c>
      <c r="K132" s="174" t="s">
        <v>124</v>
      </c>
      <c r="L132" s="38"/>
      <c r="M132" s="179" t="s">
        <v>19</v>
      </c>
      <c r="N132" s="180" t="s">
        <v>43</v>
      </c>
      <c r="O132" s="63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3" t="s">
        <v>125</v>
      </c>
      <c r="AT132" s="183" t="s">
        <v>120</v>
      </c>
      <c r="AU132" s="183" t="s">
        <v>82</v>
      </c>
      <c r="AY132" s="16" t="s">
        <v>118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80</v>
      </c>
      <c r="BK132" s="184">
        <f>ROUND(I132*H132,2)</f>
        <v>0</v>
      </c>
      <c r="BL132" s="16" t="s">
        <v>125</v>
      </c>
      <c r="BM132" s="183" t="s">
        <v>261</v>
      </c>
    </row>
    <row r="133" spans="1:65" s="2" customFormat="1" ht="34.200000000000003">
      <c r="A133" s="33"/>
      <c r="B133" s="34"/>
      <c r="C133" s="172" t="s">
        <v>262</v>
      </c>
      <c r="D133" s="172" t="s">
        <v>120</v>
      </c>
      <c r="E133" s="173" t="s">
        <v>263</v>
      </c>
      <c r="F133" s="174" t="s">
        <v>264</v>
      </c>
      <c r="G133" s="175" t="s">
        <v>166</v>
      </c>
      <c r="H133" s="176">
        <v>668.29499999999996</v>
      </c>
      <c r="I133" s="177"/>
      <c r="J133" s="178">
        <f>ROUND(I133*H133,2)</f>
        <v>0</v>
      </c>
      <c r="K133" s="174" t="s">
        <v>124</v>
      </c>
      <c r="L133" s="38"/>
      <c r="M133" s="179" t="s">
        <v>19</v>
      </c>
      <c r="N133" s="180" t="s">
        <v>43</v>
      </c>
      <c r="O133" s="63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3" t="s">
        <v>125</v>
      </c>
      <c r="AT133" s="183" t="s">
        <v>120</v>
      </c>
      <c r="AU133" s="183" t="s">
        <v>82</v>
      </c>
      <c r="AY133" s="16" t="s">
        <v>118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80</v>
      </c>
      <c r="BK133" s="184">
        <f>ROUND(I133*H133,2)</f>
        <v>0</v>
      </c>
      <c r="BL133" s="16" t="s">
        <v>125</v>
      </c>
      <c r="BM133" s="183" t="s">
        <v>265</v>
      </c>
    </row>
    <row r="134" spans="1:65" s="13" customFormat="1" ht="10.199999999999999">
      <c r="B134" s="185"/>
      <c r="C134" s="186"/>
      <c r="D134" s="187" t="s">
        <v>148</v>
      </c>
      <c r="E134" s="188" t="s">
        <v>19</v>
      </c>
      <c r="F134" s="189" t="s">
        <v>266</v>
      </c>
      <c r="G134" s="186"/>
      <c r="H134" s="190">
        <v>668.29499999999996</v>
      </c>
      <c r="I134" s="191"/>
      <c r="J134" s="186"/>
      <c r="K134" s="186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148</v>
      </c>
      <c r="AU134" s="196" t="s">
        <v>82</v>
      </c>
      <c r="AV134" s="13" t="s">
        <v>82</v>
      </c>
      <c r="AW134" s="13" t="s">
        <v>33</v>
      </c>
      <c r="AX134" s="13" t="s">
        <v>80</v>
      </c>
      <c r="AY134" s="196" t="s">
        <v>118</v>
      </c>
    </row>
    <row r="135" spans="1:65" s="2" customFormat="1" ht="44.25" customHeight="1">
      <c r="A135" s="33"/>
      <c r="B135" s="34"/>
      <c r="C135" s="172" t="s">
        <v>267</v>
      </c>
      <c r="D135" s="172" t="s">
        <v>120</v>
      </c>
      <c r="E135" s="173" t="s">
        <v>268</v>
      </c>
      <c r="F135" s="174" t="s">
        <v>165</v>
      </c>
      <c r="G135" s="175" t="s">
        <v>166</v>
      </c>
      <c r="H135" s="176">
        <v>64.67</v>
      </c>
      <c r="I135" s="177"/>
      <c r="J135" s="178">
        <f>ROUND(I135*H135,2)</f>
        <v>0</v>
      </c>
      <c r="K135" s="174" t="s">
        <v>124</v>
      </c>
      <c r="L135" s="38"/>
      <c r="M135" s="179" t="s">
        <v>19</v>
      </c>
      <c r="N135" s="180" t="s">
        <v>43</v>
      </c>
      <c r="O135" s="63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3" t="s">
        <v>125</v>
      </c>
      <c r="AT135" s="183" t="s">
        <v>120</v>
      </c>
      <c r="AU135" s="183" t="s">
        <v>82</v>
      </c>
      <c r="AY135" s="16" t="s">
        <v>118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6" t="s">
        <v>80</v>
      </c>
      <c r="BK135" s="184">
        <f>ROUND(I135*H135,2)</f>
        <v>0</v>
      </c>
      <c r="BL135" s="16" t="s">
        <v>125</v>
      </c>
      <c r="BM135" s="183" t="s">
        <v>269</v>
      </c>
    </row>
    <row r="136" spans="1:65" s="2" customFormat="1" ht="44.25" customHeight="1">
      <c r="A136" s="33"/>
      <c r="B136" s="34"/>
      <c r="C136" s="172" t="s">
        <v>270</v>
      </c>
      <c r="D136" s="172" t="s">
        <v>120</v>
      </c>
      <c r="E136" s="173" t="s">
        <v>271</v>
      </c>
      <c r="F136" s="174" t="s">
        <v>272</v>
      </c>
      <c r="G136" s="175" t="s">
        <v>166</v>
      </c>
      <c r="H136" s="176">
        <v>9.5850000000000009</v>
      </c>
      <c r="I136" s="177"/>
      <c r="J136" s="178">
        <f>ROUND(I136*H136,2)</f>
        <v>0</v>
      </c>
      <c r="K136" s="174" t="s">
        <v>124</v>
      </c>
      <c r="L136" s="38"/>
      <c r="M136" s="179" t="s">
        <v>19</v>
      </c>
      <c r="N136" s="180" t="s">
        <v>43</v>
      </c>
      <c r="O136" s="63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3" t="s">
        <v>125</v>
      </c>
      <c r="AT136" s="183" t="s">
        <v>120</v>
      </c>
      <c r="AU136" s="183" t="s">
        <v>82</v>
      </c>
      <c r="AY136" s="16" t="s">
        <v>118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6" t="s">
        <v>80</v>
      </c>
      <c r="BK136" s="184">
        <f>ROUND(I136*H136,2)</f>
        <v>0</v>
      </c>
      <c r="BL136" s="16" t="s">
        <v>125</v>
      </c>
      <c r="BM136" s="183" t="s">
        <v>273</v>
      </c>
    </row>
    <row r="137" spans="1:65" s="12" customFormat="1" ht="22.8" customHeight="1">
      <c r="B137" s="156"/>
      <c r="C137" s="157"/>
      <c r="D137" s="158" t="s">
        <v>71</v>
      </c>
      <c r="E137" s="170" t="s">
        <v>274</v>
      </c>
      <c r="F137" s="170" t="s">
        <v>275</v>
      </c>
      <c r="G137" s="157"/>
      <c r="H137" s="157"/>
      <c r="I137" s="160"/>
      <c r="J137" s="171">
        <f>BK137</f>
        <v>0</v>
      </c>
      <c r="K137" s="157"/>
      <c r="L137" s="162"/>
      <c r="M137" s="163"/>
      <c r="N137" s="164"/>
      <c r="O137" s="164"/>
      <c r="P137" s="165">
        <f>P138</f>
        <v>0</v>
      </c>
      <c r="Q137" s="164"/>
      <c r="R137" s="165">
        <f>R138</f>
        <v>0</v>
      </c>
      <c r="S137" s="164"/>
      <c r="T137" s="166">
        <f>T138</f>
        <v>0</v>
      </c>
      <c r="AR137" s="167" t="s">
        <v>80</v>
      </c>
      <c r="AT137" s="168" t="s">
        <v>71</v>
      </c>
      <c r="AU137" s="168" t="s">
        <v>80</v>
      </c>
      <c r="AY137" s="167" t="s">
        <v>118</v>
      </c>
      <c r="BK137" s="169">
        <f>BK138</f>
        <v>0</v>
      </c>
    </row>
    <row r="138" spans="1:65" s="2" customFormat="1" ht="44.25" customHeight="1">
      <c r="A138" s="33"/>
      <c r="B138" s="34"/>
      <c r="C138" s="172" t="s">
        <v>276</v>
      </c>
      <c r="D138" s="172" t="s">
        <v>120</v>
      </c>
      <c r="E138" s="173" t="s">
        <v>277</v>
      </c>
      <c r="F138" s="174" t="s">
        <v>278</v>
      </c>
      <c r="G138" s="175" t="s">
        <v>166</v>
      </c>
      <c r="H138" s="176">
        <v>79.875</v>
      </c>
      <c r="I138" s="177"/>
      <c r="J138" s="178">
        <f>ROUND(I138*H138,2)</f>
        <v>0</v>
      </c>
      <c r="K138" s="174" t="s">
        <v>124</v>
      </c>
      <c r="L138" s="38"/>
      <c r="M138" s="179" t="s">
        <v>19</v>
      </c>
      <c r="N138" s="180" t="s">
        <v>43</v>
      </c>
      <c r="O138" s="63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3" t="s">
        <v>125</v>
      </c>
      <c r="AT138" s="183" t="s">
        <v>120</v>
      </c>
      <c r="AU138" s="183" t="s">
        <v>82</v>
      </c>
      <c r="AY138" s="16" t="s">
        <v>118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80</v>
      </c>
      <c r="BK138" s="184">
        <f>ROUND(I138*H138,2)</f>
        <v>0</v>
      </c>
      <c r="BL138" s="16" t="s">
        <v>125</v>
      </c>
      <c r="BM138" s="183" t="s">
        <v>279</v>
      </c>
    </row>
    <row r="139" spans="1:65" s="12" customFormat="1" ht="25.95" customHeight="1">
      <c r="B139" s="156"/>
      <c r="C139" s="157"/>
      <c r="D139" s="158" t="s">
        <v>71</v>
      </c>
      <c r="E139" s="159" t="s">
        <v>280</v>
      </c>
      <c r="F139" s="159" t="s">
        <v>281</v>
      </c>
      <c r="G139" s="157"/>
      <c r="H139" s="157"/>
      <c r="I139" s="160"/>
      <c r="J139" s="161">
        <f>BK139</f>
        <v>0</v>
      </c>
      <c r="K139" s="157"/>
      <c r="L139" s="162"/>
      <c r="M139" s="163"/>
      <c r="N139" s="164"/>
      <c r="O139" s="164"/>
      <c r="P139" s="165">
        <f>P140</f>
        <v>0</v>
      </c>
      <c r="Q139" s="164"/>
      <c r="R139" s="165">
        <f>R140</f>
        <v>8.4200000000000004E-3</v>
      </c>
      <c r="S139" s="164"/>
      <c r="T139" s="166">
        <f>T140</f>
        <v>0</v>
      </c>
      <c r="AR139" s="167" t="s">
        <v>82</v>
      </c>
      <c r="AT139" s="168" t="s">
        <v>71</v>
      </c>
      <c r="AU139" s="168" t="s">
        <v>72</v>
      </c>
      <c r="AY139" s="167" t="s">
        <v>118</v>
      </c>
      <c r="BK139" s="169">
        <f>BK140</f>
        <v>0</v>
      </c>
    </row>
    <row r="140" spans="1:65" s="12" customFormat="1" ht="22.8" customHeight="1">
      <c r="B140" s="156"/>
      <c r="C140" s="157"/>
      <c r="D140" s="158" t="s">
        <v>71</v>
      </c>
      <c r="E140" s="170" t="s">
        <v>282</v>
      </c>
      <c r="F140" s="170" t="s">
        <v>283</v>
      </c>
      <c r="G140" s="157"/>
      <c r="H140" s="157"/>
      <c r="I140" s="160"/>
      <c r="J140" s="171">
        <f>BK140</f>
        <v>0</v>
      </c>
      <c r="K140" s="157"/>
      <c r="L140" s="162"/>
      <c r="M140" s="163"/>
      <c r="N140" s="164"/>
      <c r="O140" s="164"/>
      <c r="P140" s="165">
        <f>SUM(P141:P142)</f>
        <v>0</v>
      </c>
      <c r="Q140" s="164"/>
      <c r="R140" s="165">
        <f>SUM(R141:R142)</f>
        <v>8.4200000000000004E-3</v>
      </c>
      <c r="S140" s="164"/>
      <c r="T140" s="166">
        <f>SUM(T141:T142)</f>
        <v>0</v>
      </c>
      <c r="AR140" s="167" t="s">
        <v>82</v>
      </c>
      <c r="AT140" s="168" t="s">
        <v>71</v>
      </c>
      <c r="AU140" s="168" t="s">
        <v>80</v>
      </c>
      <c r="AY140" s="167" t="s">
        <v>118</v>
      </c>
      <c r="BK140" s="169">
        <f>SUM(BK141:BK142)</f>
        <v>0</v>
      </c>
    </row>
    <row r="141" spans="1:65" s="2" customFormat="1" ht="22.8">
      <c r="A141" s="33"/>
      <c r="B141" s="34"/>
      <c r="C141" s="172" t="s">
        <v>284</v>
      </c>
      <c r="D141" s="172" t="s">
        <v>120</v>
      </c>
      <c r="E141" s="173" t="s">
        <v>285</v>
      </c>
      <c r="F141" s="174" t="s">
        <v>286</v>
      </c>
      <c r="G141" s="175" t="s">
        <v>123</v>
      </c>
      <c r="H141" s="176">
        <v>23</v>
      </c>
      <c r="I141" s="177"/>
      <c r="J141" s="178">
        <f>ROUND(I141*H141,2)</f>
        <v>0</v>
      </c>
      <c r="K141" s="174" t="s">
        <v>124</v>
      </c>
      <c r="L141" s="38"/>
      <c r="M141" s="179" t="s">
        <v>19</v>
      </c>
      <c r="N141" s="180" t="s">
        <v>43</v>
      </c>
      <c r="O141" s="63"/>
      <c r="P141" s="181">
        <f>O141*H141</f>
        <v>0</v>
      </c>
      <c r="Q141" s="181">
        <v>4.0000000000000003E-5</v>
      </c>
      <c r="R141" s="181">
        <f>Q141*H141</f>
        <v>9.2000000000000003E-4</v>
      </c>
      <c r="S141" s="181">
        <v>0</v>
      </c>
      <c r="T141" s="18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3" t="s">
        <v>190</v>
      </c>
      <c r="AT141" s="183" t="s">
        <v>120</v>
      </c>
      <c r="AU141" s="183" t="s">
        <v>82</v>
      </c>
      <c r="AY141" s="16" t="s">
        <v>118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80</v>
      </c>
      <c r="BK141" s="184">
        <f>ROUND(I141*H141,2)</f>
        <v>0</v>
      </c>
      <c r="BL141" s="16" t="s">
        <v>190</v>
      </c>
      <c r="BM141" s="183" t="s">
        <v>287</v>
      </c>
    </row>
    <row r="142" spans="1:65" s="2" customFormat="1" ht="22.8">
      <c r="A142" s="33"/>
      <c r="B142" s="34"/>
      <c r="C142" s="197" t="s">
        <v>288</v>
      </c>
      <c r="D142" s="197" t="s">
        <v>178</v>
      </c>
      <c r="E142" s="198" t="s">
        <v>289</v>
      </c>
      <c r="F142" s="199" t="s">
        <v>290</v>
      </c>
      <c r="G142" s="200" t="s">
        <v>123</v>
      </c>
      <c r="H142" s="201">
        <v>25</v>
      </c>
      <c r="I142" s="202"/>
      <c r="J142" s="203">
        <f>ROUND(I142*H142,2)</f>
        <v>0</v>
      </c>
      <c r="K142" s="199" t="s">
        <v>124</v>
      </c>
      <c r="L142" s="204"/>
      <c r="M142" s="205" t="s">
        <v>19</v>
      </c>
      <c r="N142" s="206" t="s">
        <v>43</v>
      </c>
      <c r="O142" s="63"/>
      <c r="P142" s="181">
        <f>O142*H142</f>
        <v>0</v>
      </c>
      <c r="Q142" s="181">
        <v>2.9999999999999997E-4</v>
      </c>
      <c r="R142" s="181">
        <f>Q142*H142</f>
        <v>7.4999999999999997E-3</v>
      </c>
      <c r="S142" s="181">
        <v>0</v>
      </c>
      <c r="T142" s="18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3" t="s">
        <v>262</v>
      </c>
      <c r="AT142" s="183" t="s">
        <v>178</v>
      </c>
      <c r="AU142" s="183" t="s">
        <v>82</v>
      </c>
      <c r="AY142" s="16" t="s">
        <v>118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80</v>
      </c>
      <c r="BK142" s="184">
        <f>ROUND(I142*H142,2)</f>
        <v>0</v>
      </c>
      <c r="BL142" s="16" t="s">
        <v>190</v>
      </c>
      <c r="BM142" s="183" t="s">
        <v>291</v>
      </c>
    </row>
    <row r="143" spans="1:65" s="12" customFormat="1" ht="25.95" customHeight="1">
      <c r="B143" s="156"/>
      <c r="C143" s="157"/>
      <c r="D143" s="158" t="s">
        <v>71</v>
      </c>
      <c r="E143" s="159" t="s">
        <v>178</v>
      </c>
      <c r="F143" s="159" t="s">
        <v>292</v>
      </c>
      <c r="G143" s="157"/>
      <c r="H143" s="157"/>
      <c r="I143" s="160"/>
      <c r="J143" s="161">
        <f>BK143</f>
        <v>0</v>
      </c>
      <c r="K143" s="157"/>
      <c r="L143" s="162"/>
      <c r="M143" s="163"/>
      <c r="N143" s="164"/>
      <c r="O143" s="164"/>
      <c r="P143" s="165">
        <f>P144</f>
        <v>0</v>
      </c>
      <c r="Q143" s="164"/>
      <c r="R143" s="165">
        <f>R144</f>
        <v>4.9500000000000004E-3</v>
      </c>
      <c r="S143" s="164"/>
      <c r="T143" s="166">
        <f>T144</f>
        <v>0</v>
      </c>
      <c r="AR143" s="167" t="s">
        <v>130</v>
      </c>
      <c r="AT143" s="168" t="s">
        <v>71</v>
      </c>
      <c r="AU143" s="168" t="s">
        <v>72</v>
      </c>
      <c r="AY143" s="167" t="s">
        <v>118</v>
      </c>
      <c r="BK143" s="169">
        <f>BK144</f>
        <v>0</v>
      </c>
    </row>
    <row r="144" spans="1:65" s="2" customFormat="1" ht="21.75" customHeight="1">
      <c r="A144" s="33"/>
      <c r="B144" s="34"/>
      <c r="C144" s="172" t="s">
        <v>293</v>
      </c>
      <c r="D144" s="172" t="s">
        <v>120</v>
      </c>
      <c r="E144" s="173" t="s">
        <v>294</v>
      </c>
      <c r="F144" s="174" t="s">
        <v>295</v>
      </c>
      <c r="G144" s="175" t="s">
        <v>296</v>
      </c>
      <c r="H144" s="176">
        <v>0.5</v>
      </c>
      <c r="I144" s="177"/>
      <c r="J144" s="178">
        <f>ROUND(I144*H144,2)</f>
        <v>0</v>
      </c>
      <c r="K144" s="174" t="s">
        <v>124</v>
      </c>
      <c r="L144" s="38"/>
      <c r="M144" s="207" t="s">
        <v>19</v>
      </c>
      <c r="N144" s="208" t="s">
        <v>43</v>
      </c>
      <c r="O144" s="209"/>
      <c r="P144" s="210">
        <f>O144*H144</f>
        <v>0</v>
      </c>
      <c r="Q144" s="210">
        <v>9.9000000000000008E-3</v>
      </c>
      <c r="R144" s="210">
        <f>Q144*H144</f>
        <v>4.9500000000000004E-3</v>
      </c>
      <c r="S144" s="210">
        <v>0</v>
      </c>
      <c r="T144" s="21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3" t="s">
        <v>297</v>
      </c>
      <c r="AT144" s="183" t="s">
        <v>120</v>
      </c>
      <c r="AU144" s="183" t="s">
        <v>80</v>
      </c>
      <c r="AY144" s="16" t="s">
        <v>118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6" t="s">
        <v>80</v>
      </c>
      <c r="BK144" s="184">
        <f>ROUND(I144*H144,2)</f>
        <v>0</v>
      </c>
      <c r="BL144" s="16" t="s">
        <v>297</v>
      </c>
      <c r="BM144" s="183" t="s">
        <v>298</v>
      </c>
    </row>
    <row r="145" spans="1:31" s="2" customFormat="1" ht="6.9" customHeight="1">
      <c r="A145" s="33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8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sheetProtection password="CC35" sheet="1" objects="1" scenarios="1" formatColumns="0" formatRows="0" autoFilter="0"/>
  <autoFilter ref="C88:K14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7.7109375" style="1" customWidth="1"/>
    <col min="11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6" t="s">
        <v>85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" customHeight="1">
      <c r="B4" s="19"/>
      <c r="D4" s="102" t="s">
        <v>86</v>
      </c>
      <c r="L4" s="19"/>
      <c r="M4" s="103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3" t="str">
        <f>'Rekapitulace stavby'!K6</f>
        <v>Nové zpevněné plochy v areálu Gymnázia v Turnově</v>
      </c>
      <c r="F7" s="334"/>
      <c r="G7" s="334"/>
      <c r="H7" s="334"/>
      <c r="L7" s="19"/>
    </row>
    <row r="8" spans="1:46" s="2" customFormat="1" ht="12" customHeight="1">
      <c r="A8" s="33"/>
      <c r="B8" s="38"/>
      <c r="C8" s="33"/>
      <c r="D8" s="104" t="s">
        <v>87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5" t="s">
        <v>299</v>
      </c>
      <c r="F9" s="336"/>
      <c r="G9" s="336"/>
      <c r="H9" s="336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31. 8. 2021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7" t="str">
        <f>'Rekapitulace stavby'!E14</f>
        <v>Vyplň údaj</v>
      </c>
      <c r="F18" s="338"/>
      <c r="G18" s="338"/>
      <c r="H18" s="338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35</v>
      </c>
      <c r="F24" s="33"/>
      <c r="G24" s="33"/>
      <c r="H24" s="33"/>
      <c r="I24" s="104" t="s">
        <v>28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36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9" t="s">
        <v>19</v>
      </c>
      <c r="F27" s="339"/>
      <c r="G27" s="339"/>
      <c r="H27" s="339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38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4" t="s">
        <v>40</v>
      </c>
      <c r="G32" s="33"/>
      <c r="H32" s="33"/>
      <c r="I32" s="114" t="s">
        <v>39</v>
      </c>
      <c r="J32" s="114" t="s">
        <v>41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5" t="s">
        <v>42</v>
      </c>
      <c r="E33" s="104" t="s">
        <v>43</v>
      </c>
      <c r="F33" s="116">
        <f>ROUND((SUM(BE81:BE84)),  2)</f>
        <v>0</v>
      </c>
      <c r="G33" s="33"/>
      <c r="H33" s="33"/>
      <c r="I33" s="117">
        <v>0.21</v>
      </c>
      <c r="J33" s="116">
        <f>ROUND(((SUM(BE81:BE84))*I33),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4" t="s">
        <v>44</v>
      </c>
      <c r="F34" s="116">
        <f>ROUND((SUM(BF81:BF84)),  2)</f>
        <v>0</v>
      </c>
      <c r="G34" s="33"/>
      <c r="H34" s="33"/>
      <c r="I34" s="117">
        <v>0.15</v>
      </c>
      <c r="J34" s="116">
        <f>ROUND(((SUM(BF81:BF84))*I34),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4" t="s">
        <v>45</v>
      </c>
      <c r="F35" s="116">
        <f>ROUND((SUM(BG81:BG84)),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4" t="s">
        <v>46</v>
      </c>
      <c r="F36" s="116">
        <f>ROUND((SUM(BH81:BH84)),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4" t="s">
        <v>47</v>
      </c>
      <c r="F37" s="116">
        <f>ROUND((SUM(BI81:BI84)),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0" t="str">
        <f>E7</f>
        <v>Nové zpevněné plochy v areálu Gymnázia v Turnově</v>
      </c>
      <c r="F48" s="341"/>
      <c r="G48" s="341"/>
      <c r="H48" s="341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2" t="str">
        <f>E9</f>
        <v>21055 - VRN - Vedlejší rozpočtové náklady</v>
      </c>
      <c r="F50" s="342"/>
      <c r="G50" s="342"/>
      <c r="H50" s="342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Turnov</v>
      </c>
      <c r="G52" s="35"/>
      <c r="H52" s="35"/>
      <c r="I52" s="28" t="s">
        <v>23</v>
      </c>
      <c r="J52" s="58" t="str">
        <f>IF(J12="","",J12)</f>
        <v>31. 8. 2021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65" customHeight="1">
      <c r="A54" s="33"/>
      <c r="B54" s="34"/>
      <c r="C54" s="28" t="s">
        <v>25</v>
      </c>
      <c r="D54" s="35"/>
      <c r="E54" s="35"/>
      <c r="F54" s="26" t="str">
        <f>E15</f>
        <v>Město Turnov, Ant. Dvořáka 335, 51101 Turnov</v>
      </c>
      <c r="G54" s="35"/>
      <c r="H54" s="35"/>
      <c r="I54" s="28" t="s">
        <v>31</v>
      </c>
      <c r="J54" s="31" t="str">
        <f>E21</f>
        <v>Profesprojekt spol. s 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15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Stanislav Pfeifer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32" t="s">
        <v>70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" customHeight="1">
      <c r="B60" s="133"/>
      <c r="C60" s="134"/>
      <c r="D60" s="135" t="s">
        <v>300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95" customHeight="1">
      <c r="B61" s="139"/>
      <c r="C61" s="140"/>
      <c r="D61" s="141" t="s">
        <v>301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0" t="str">
        <f>E7</f>
        <v>Nové zpevněné plochy v areálu Gymnázia v Turnově</v>
      </c>
      <c r="F71" s="341"/>
      <c r="G71" s="341"/>
      <c r="H71" s="341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87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12" t="str">
        <f>E9</f>
        <v>21055 - VRN - Vedlejší rozpočtové náklady</v>
      </c>
      <c r="F73" s="342"/>
      <c r="G73" s="342"/>
      <c r="H73" s="342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Turnov</v>
      </c>
      <c r="G75" s="35"/>
      <c r="H75" s="35"/>
      <c r="I75" s="28" t="s">
        <v>23</v>
      </c>
      <c r="J75" s="58" t="str">
        <f>IF(J12="","",J12)</f>
        <v>31. 8. 2021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65" customHeight="1">
      <c r="A77" s="33"/>
      <c r="B77" s="34"/>
      <c r="C77" s="28" t="s">
        <v>25</v>
      </c>
      <c r="D77" s="35"/>
      <c r="E77" s="35"/>
      <c r="F77" s="26" t="str">
        <f>E15</f>
        <v>Město Turnov, Ant. Dvořáka 335, 51101 Turnov</v>
      </c>
      <c r="G77" s="35"/>
      <c r="H77" s="35"/>
      <c r="I77" s="28" t="s">
        <v>31</v>
      </c>
      <c r="J77" s="31" t="str">
        <f>E21</f>
        <v>Profesprojekt spol. s 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15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>Ing. Stanislav Pfeifer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57</v>
      </c>
      <c r="E80" s="148" t="s">
        <v>53</v>
      </c>
      <c r="F80" s="148" t="s">
        <v>54</v>
      </c>
      <c r="G80" s="148" t="s">
        <v>105</v>
      </c>
      <c r="H80" s="148" t="s">
        <v>106</v>
      </c>
      <c r="I80" s="148" t="s">
        <v>107</v>
      </c>
      <c r="J80" s="148" t="s">
        <v>91</v>
      </c>
      <c r="K80" s="149" t="s">
        <v>108</v>
      </c>
      <c r="L80" s="150"/>
      <c r="M80" s="67" t="s">
        <v>19</v>
      </c>
      <c r="N80" s="68" t="s">
        <v>42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8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71</v>
      </c>
      <c r="AU81" s="16" t="s">
        <v>92</v>
      </c>
      <c r="BK81" s="155">
        <f>BK82</f>
        <v>0</v>
      </c>
    </row>
    <row r="82" spans="1:65" s="12" customFormat="1" ht="25.95" customHeight="1">
      <c r="B82" s="156"/>
      <c r="C82" s="157"/>
      <c r="D82" s="158" t="s">
        <v>71</v>
      </c>
      <c r="E82" s="159" t="s">
        <v>302</v>
      </c>
      <c r="F82" s="159" t="s">
        <v>84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138</v>
      </c>
      <c r="AT82" s="168" t="s">
        <v>71</v>
      </c>
      <c r="AU82" s="168" t="s">
        <v>72</v>
      </c>
      <c r="AY82" s="167" t="s">
        <v>118</v>
      </c>
      <c r="BK82" s="169">
        <f>BK83</f>
        <v>0</v>
      </c>
    </row>
    <row r="83" spans="1:65" s="12" customFormat="1" ht="22.8" customHeight="1">
      <c r="B83" s="156"/>
      <c r="C83" s="157"/>
      <c r="D83" s="158" t="s">
        <v>71</v>
      </c>
      <c r="E83" s="170" t="s">
        <v>303</v>
      </c>
      <c r="F83" s="170" t="s">
        <v>304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P84</f>
        <v>0</v>
      </c>
      <c r="Q83" s="164"/>
      <c r="R83" s="165">
        <f>R84</f>
        <v>0</v>
      </c>
      <c r="S83" s="164"/>
      <c r="T83" s="166">
        <f>T84</f>
        <v>0</v>
      </c>
      <c r="AR83" s="167" t="s">
        <v>138</v>
      </c>
      <c r="AT83" s="168" t="s">
        <v>71</v>
      </c>
      <c r="AU83" s="168" t="s">
        <v>80</v>
      </c>
      <c r="AY83" s="167" t="s">
        <v>118</v>
      </c>
      <c r="BK83" s="169">
        <f>BK84</f>
        <v>0</v>
      </c>
    </row>
    <row r="84" spans="1:65" s="2" customFormat="1" ht="16.5" customHeight="1">
      <c r="A84" s="33"/>
      <c r="B84" s="34"/>
      <c r="C84" s="172" t="s">
        <v>80</v>
      </c>
      <c r="D84" s="172" t="s">
        <v>120</v>
      </c>
      <c r="E84" s="173" t="s">
        <v>305</v>
      </c>
      <c r="F84" s="174" t="s">
        <v>304</v>
      </c>
      <c r="G84" s="175" t="s">
        <v>211</v>
      </c>
      <c r="H84" s="176">
        <v>1</v>
      </c>
      <c r="I84" s="177"/>
      <c r="J84" s="178">
        <f>ROUND(I84*H84,2)</f>
        <v>0</v>
      </c>
      <c r="K84" s="174" t="s">
        <v>124</v>
      </c>
      <c r="L84" s="38"/>
      <c r="M84" s="207" t="s">
        <v>19</v>
      </c>
      <c r="N84" s="208" t="s">
        <v>43</v>
      </c>
      <c r="O84" s="209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306</v>
      </c>
      <c r="AT84" s="183" t="s">
        <v>120</v>
      </c>
      <c r="AU84" s="183" t="s">
        <v>82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80</v>
      </c>
      <c r="BK84" s="184">
        <f>ROUND(I84*H84,2)</f>
        <v>0</v>
      </c>
      <c r="BL84" s="16" t="s">
        <v>306</v>
      </c>
      <c r="BM84" s="183" t="s">
        <v>307</v>
      </c>
    </row>
    <row r="85" spans="1:65" s="2" customFormat="1" ht="6.9" customHeight="1">
      <c r="A85" s="33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38"/>
      <c r="M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</sheetData>
  <sheetProtection password="CC35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12" customWidth="1"/>
    <col min="2" max="2" width="1.7109375" style="212" customWidth="1"/>
    <col min="3" max="4" width="5" style="212" customWidth="1"/>
    <col min="5" max="5" width="11.7109375" style="212" customWidth="1"/>
    <col min="6" max="6" width="9.140625" style="212" customWidth="1"/>
    <col min="7" max="7" width="5" style="212" customWidth="1"/>
    <col min="8" max="8" width="77.85546875" style="212" customWidth="1"/>
    <col min="9" max="10" width="20" style="212" customWidth="1"/>
    <col min="11" max="11" width="1.710937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4" customFormat="1" ht="45" customHeight="1">
      <c r="B3" s="216"/>
      <c r="C3" s="344" t="s">
        <v>308</v>
      </c>
      <c r="D3" s="344"/>
      <c r="E3" s="344"/>
      <c r="F3" s="344"/>
      <c r="G3" s="344"/>
      <c r="H3" s="344"/>
      <c r="I3" s="344"/>
      <c r="J3" s="344"/>
      <c r="K3" s="217"/>
    </row>
    <row r="4" spans="2:11" s="1" customFormat="1" ht="25.5" customHeight="1">
      <c r="B4" s="218"/>
      <c r="C4" s="349" t="s">
        <v>309</v>
      </c>
      <c r="D4" s="349"/>
      <c r="E4" s="349"/>
      <c r="F4" s="349"/>
      <c r="G4" s="349"/>
      <c r="H4" s="349"/>
      <c r="I4" s="349"/>
      <c r="J4" s="349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8" t="s">
        <v>310</v>
      </c>
      <c r="D6" s="348"/>
      <c r="E6" s="348"/>
      <c r="F6" s="348"/>
      <c r="G6" s="348"/>
      <c r="H6" s="348"/>
      <c r="I6" s="348"/>
      <c r="J6" s="348"/>
      <c r="K6" s="219"/>
    </row>
    <row r="7" spans="2:11" s="1" customFormat="1" ht="15" customHeight="1">
      <c r="B7" s="222"/>
      <c r="C7" s="348" t="s">
        <v>311</v>
      </c>
      <c r="D7" s="348"/>
      <c r="E7" s="348"/>
      <c r="F7" s="348"/>
      <c r="G7" s="348"/>
      <c r="H7" s="348"/>
      <c r="I7" s="348"/>
      <c r="J7" s="348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8" t="s">
        <v>312</v>
      </c>
      <c r="D9" s="348"/>
      <c r="E9" s="348"/>
      <c r="F9" s="348"/>
      <c r="G9" s="348"/>
      <c r="H9" s="348"/>
      <c r="I9" s="348"/>
      <c r="J9" s="348"/>
      <c r="K9" s="219"/>
    </row>
    <row r="10" spans="2:11" s="1" customFormat="1" ht="15" customHeight="1">
      <c r="B10" s="222"/>
      <c r="C10" s="221"/>
      <c r="D10" s="348" t="s">
        <v>313</v>
      </c>
      <c r="E10" s="348"/>
      <c r="F10" s="348"/>
      <c r="G10" s="348"/>
      <c r="H10" s="348"/>
      <c r="I10" s="348"/>
      <c r="J10" s="348"/>
      <c r="K10" s="219"/>
    </row>
    <row r="11" spans="2:11" s="1" customFormat="1" ht="15" customHeight="1">
      <c r="B11" s="222"/>
      <c r="C11" s="223"/>
      <c r="D11" s="348" t="s">
        <v>314</v>
      </c>
      <c r="E11" s="348"/>
      <c r="F11" s="348"/>
      <c r="G11" s="348"/>
      <c r="H11" s="348"/>
      <c r="I11" s="348"/>
      <c r="J11" s="348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315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8" t="s">
        <v>316</v>
      </c>
      <c r="E15" s="348"/>
      <c r="F15" s="348"/>
      <c r="G15" s="348"/>
      <c r="H15" s="348"/>
      <c r="I15" s="348"/>
      <c r="J15" s="348"/>
      <c r="K15" s="219"/>
    </row>
    <row r="16" spans="2:11" s="1" customFormat="1" ht="15" customHeight="1">
      <c r="B16" s="222"/>
      <c r="C16" s="223"/>
      <c r="D16" s="348" t="s">
        <v>317</v>
      </c>
      <c r="E16" s="348"/>
      <c r="F16" s="348"/>
      <c r="G16" s="348"/>
      <c r="H16" s="348"/>
      <c r="I16" s="348"/>
      <c r="J16" s="348"/>
      <c r="K16" s="219"/>
    </row>
    <row r="17" spans="2:11" s="1" customFormat="1" ht="15" customHeight="1">
      <c r="B17" s="222"/>
      <c r="C17" s="223"/>
      <c r="D17" s="348" t="s">
        <v>318</v>
      </c>
      <c r="E17" s="348"/>
      <c r="F17" s="348"/>
      <c r="G17" s="348"/>
      <c r="H17" s="348"/>
      <c r="I17" s="348"/>
      <c r="J17" s="348"/>
      <c r="K17" s="219"/>
    </row>
    <row r="18" spans="2:11" s="1" customFormat="1" ht="15" customHeight="1">
      <c r="B18" s="222"/>
      <c r="C18" s="223"/>
      <c r="D18" s="223"/>
      <c r="E18" s="225" t="s">
        <v>79</v>
      </c>
      <c r="F18" s="348" t="s">
        <v>319</v>
      </c>
      <c r="G18" s="348"/>
      <c r="H18" s="348"/>
      <c r="I18" s="348"/>
      <c r="J18" s="348"/>
      <c r="K18" s="219"/>
    </row>
    <row r="19" spans="2:11" s="1" customFormat="1" ht="15" customHeight="1">
      <c r="B19" s="222"/>
      <c r="C19" s="223"/>
      <c r="D19" s="223"/>
      <c r="E19" s="225" t="s">
        <v>320</v>
      </c>
      <c r="F19" s="348" t="s">
        <v>321</v>
      </c>
      <c r="G19" s="348"/>
      <c r="H19" s="348"/>
      <c r="I19" s="348"/>
      <c r="J19" s="348"/>
      <c r="K19" s="219"/>
    </row>
    <row r="20" spans="2:11" s="1" customFormat="1" ht="15" customHeight="1">
      <c r="B20" s="222"/>
      <c r="C20" s="223"/>
      <c r="D20" s="223"/>
      <c r="E20" s="225" t="s">
        <v>322</v>
      </c>
      <c r="F20" s="348" t="s">
        <v>323</v>
      </c>
      <c r="G20" s="348"/>
      <c r="H20" s="348"/>
      <c r="I20" s="348"/>
      <c r="J20" s="348"/>
      <c r="K20" s="219"/>
    </row>
    <row r="21" spans="2:11" s="1" customFormat="1" ht="15" customHeight="1">
      <c r="B21" s="222"/>
      <c r="C21" s="223"/>
      <c r="D21" s="223"/>
      <c r="E21" s="225" t="s">
        <v>324</v>
      </c>
      <c r="F21" s="348" t="s">
        <v>325</v>
      </c>
      <c r="G21" s="348"/>
      <c r="H21" s="348"/>
      <c r="I21" s="348"/>
      <c r="J21" s="348"/>
      <c r="K21" s="219"/>
    </row>
    <row r="22" spans="2:11" s="1" customFormat="1" ht="15" customHeight="1">
      <c r="B22" s="222"/>
      <c r="C22" s="223"/>
      <c r="D22" s="223"/>
      <c r="E22" s="225" t="s">
        <v>326</v>
      </c>
      <c r="F22" s="348" t="s">
        <v>327</v>
      </c>
      <c r="G22" s="348"/>
      <c r="H22" s="348"/>
      <c r="I22" s="348"/>
      <c r="J22" s="348"/>
      <c r="K22" s="219"/>
    </row>
    <row r="23" spans="2:11" s="1" customFormat="1" ht="15" customHeight="1">
      <c r="B23" s="222"/>
      <c r="C23" s="223"/>
      <c r="D23" s="223"/>
      <c r="E23" s="225" t="s">
        <v>328</v>
      </c>
      <c r="F23" s="348" t="s">
        <v>329</v>
      </c>
      <c r="G23" s="348"/>
      <c r="H23" s="348"/>
      <c r="I23" s="348"/>
      <c r="J23" s="348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8" t="s">
        <v>330</v>
      </c>
      <c r="D25" s="348"/>
      <c r="E25" s="348"/>
      <c r="F25" s="348"/>
      <c r="G25" s="348"/>
      <c r="H25" s="348"/>
      <c r="I25" s="348"/>
      <c r="J25" s="348"/>
      <c r="K25" s="219"/>
    </row>
    <row r="26" spans="2:11" s="1" customFormat="1" ht="15" customHeight="1">
      <c r="B26" s="222"/>
      <c r="C26" s="348" t="s">
        <v>331</v>
      </c>
      <c r="D26" s="348"/>
      <c r="E26" s="348"/>
      <c r="F26" s="348"/>
      <c r="G26" s="348"/>
      <c r="H26" s="348"/>
      <c r="I26" s="348"/>
      <c r="J26" s="348"/>
      <c r="K26" s="219"/>
    </row>
    <row r="27" spans="2:11" s="1" customFormat="1" ht="15" customHeight="1">
      <c r="B27" s="222"/>
      <c r="C27" s="221"/>
      <c r="D27" s="348" t="s">
        <v>332</v>
      </c>
      <c r="E27" s="348"/>
      <c r="F27" s="348"/>
      <c r="G27" s="348"/>
      <c r="H27" s="348"/>
      <c r="I27" s="348"/>
      <c r="J27" s="348"/>
      <c r="K27" s="219"/>
    </row>
    <row r="28" spans="2:11" s="1" customFormat="1" ht="15" customHeight="1">
      <c r="B28" s="222"/>
      <c r="C28" s="223"/>
      <c r="D28" s="348" t="s">
        <v>333</v>
      </c>
      <c r="E28" s="348"/>
      <c r="F28" s="348"/>
      <c r="G28" s="348"/>
      <c r="H28" s="348"/>
      <c r="I28" s="348"/>
      <c r="J28" s="348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8" t="s">
        <v>334</v>
      </c>
      <c r="E30" s="348"/>
      <c r="F30" s="348"/>
      <c r="G30" s="348"/>
      <c r="H30" s="348"/>
      <c r="I30" s="348"/>
      <c r="J30" s="348"/>
      <c r="K30" s="219"/>
    </row>
    <row r="31" spans="2:11" s="1" customFormat="1" ht="15" customHeight="1">
      <c r="B31" s="222"/>
      <c r="C31" s="223"/>
      <c r="D31" s="348" t="s">
        <v>335</v>
      </c>
      <c r="E31" s="348"/>
      <c r="F31" s="348"/>
      <c r="G31" s="348"/>
      <c r="H31" s="348"/>
      <c r="I31" s="348"/>
      <c r="J31" s="348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8" t="s">
        <v>336</v>
      </c>
      <c r="E33" s="348"/>
      <c r="F33" s="348"/>
      <c r="G33" s="348"/>
      <c r="H33" s="348"/>
      <c r="I33" s="348"/>
      <c r="J33" s="348"/>
      <c r="K33" s="219"/>
    </row>
    <row r="34" spans="2:11" s="1" customFormat="1" ht="15" customHeight="1">
      <c r="B34" s="222"/>
      <c r="C34" s="223"/>
      <c r="D34" s="348" t="s">
        <v>337</v>
      </c>
      <c r="E34" s="348"/>
      <c r="F34" s="348"/>
      <c r="G34" s="348"/>
      <c r="H34" s="348"/>
      <c r="I34" s="348"/>
      <c r="J34" s="348"/>
      <c r="K34" s="219"/>
    </row>
    <row r="35" spans="2:11" s="1" customFormat="1" ht="15" customHeight="1">
      <c r="B35" s="222"/>
      <c r="C35" s="223"/>
      <c r="D35" s="348" t="s">
        <v>338</v>
      </c>
      <c r="E35" s="348"/>
      <c r="F35" s="348"/>
      <c r="G35" s="348"/>
      <c r="H35" s="348"/>
      <c r="I35" s="348"/>
      <c r="J35" s="348"/>
      <c r="K35" s="219"/>
    </row>
    <row r="36" spans="2:11" s="1" customFormat="1" ht="15" customHeight="1">
      <c r="B36" s="222"/>
      <c r="C36" s="223"/>
      <c r="D36" s="221"/>
      <c r="E36" s="224" t="s">
        <v>104</v>
      </c>
      <c r="F36" s="221"/>
      <c r="G36" s="348" t="s">
        <v>339</v>
      </c>
      <c r="H36" s="348"/>
      <c r="I36" s="348"/>
      <c r="J36" s="348"/>
      <c r="K36" s="219"/>
    </row>
    <row r="37" spans="2:11" s="1" customFormat="1" ht="30.75" customHeight="1">
      <c r="B37" s="222"/>
      <c r="C37" s="223"/>
      <c r="D37" s="221"/>
      <c r="E37" s="224" t="s">
        <v>340</v>
      </c>
      <c r="F37" s="221"/>
      <c r="G37" s="348" t="s">
        <v>341</v>
      </c>
      <c r="H37" s="348"/>
      <c r="I37" s="348"/>
      <c r="J37" s="348"/>
      <c r="K37" s="219"/>
    </row>
    <row r="38" spans="2:11" s="1" customFormat="1" ht="15" customHeight="1">
      <c r="B38" s="222"/>
      <c r="C38" s="223"/>
      <c r="D38" s="221"/>
      <c r="E38" s="224" t="s">
        <v>53</v>
      </c>
      <c r="F38" s="221"/>
      <c r="G38" s="348" t="s">
        <v>342</v>
      </c>
      <c r="H38" s="348"/>
      <c r="I38" s="348"/>
      <c r="J38" s="348"/>
      <c r="K38" s="219"/>
    </row>
    <row r="39" spans="2:11" s="1" customFormat="1" ht="15" customHeight="1">
      <c r="B39" s="222"/>
      <c r="C39" s="223"/>
      <c r="D39" s="221"/>
      <c r="E39" s="224" t="s">
        <v>54</v>
      </c>
      <c r="F39" s="221"/>
      <c r="G39" s="348" t="s">
        <v>343</v>
      </c>
      <c r="H39" s="348"/>
      <c r="I39" s="348"/>
      <c r="J39" s="348"/>
      <c r="K39" s="219"/>
    </row>
    <row r="40" spans="2:11" s="1" customFormat="1" ht="15" customHeight="1">
      <c r="B40" s="222"/>
      <c r="C40" s="223"/>
      <c r="D40" s="221"/>
      <c r="E40" s="224" t="s">
        <v>105</v>
      </c>
      <c r="F40" s="221"/>
      <c r="G40" s="348" t="s">
        <v>344</v>
      </c>
      <c r="H40" s="348"/>
      <c r="I40" s="348"/>
      <c r="J40" s="348"/>
      <c r="K40" s="219"/>
    </row>
    <row r="41" spans="2:11" s="1" customFormat="1" ht="15" customHeight="1">
      <c r="B41" s="222"/>
      <c r="C41" s="223"/>
      <c r="D41" s="221"/>
      <c r="E41" s="224" t="s">
        <v>106</v>
      </c>
      <c r="F41" s="221"/>
      <c r="G41" s="348" t="s">
        <v>345</v>
      </c>
      <c r="H41" s="348"/>
      <c r="I41" s="348"/>
      <c r="J41" s="348"/>
      <c r="K41" s="219"/>
    </row>
    <row r="42" spans="2:11" s="1" customFormat="1" ht="15" customHeight="1">
      <c r="B42" s="222"/>
      <c r="C42" s="223"/>
      <c r="D42" s="221"/>
      <c r="E42" s="224" t="s">
        <v>346</v>
      </c>
      <c r="F42" s="221"/>
      <c r="G42" s="348" t="s">
        <v>347</v>
      </c>
      <c r="H42" s="348"/>
      <c r="I42" s="348"/>
      <c r="J42" s="348"/>
      <c r="K42" s="219"/>
    </row>
    <row r="43" spans="2:11" s="1" customFormat="1" ht="15" customHeight="1">
      <c r="B43" s="222"/>
      <c r="C43" s="223"/>
      <c r="D43" s="221"/>
      <c r="E43" s="224"/>
      <c r="F43" s="221"/>
      <c r="G43" s="348" t="s">
        <v>348</v>
      </c>
      <c r="H43" s="348"/>
      <c r="I43" s="348"/>
      <c r="J43" s="348"/>
      <c r="K43" s="219"/>
    </row>
    <row r="44" spans="2:11" s="1" customFormat="1" ht="15" customHeight="1">
      <c r="B44" s="222"/>
      <c r="C44" s="223"/>
      <c r="D44" s="221"/>
      <c r="E44" s="224" t="s">
        <v>349</v>
      </c>
      <c r="F44" s="221"/>
      <c r="G44" s="348" t="s">
        <v>350</v>
      </c>
      <c r="H44" s="348"/>
      <c r="I44" s="348"/>
      <c r="J44" s="348"/>
      <c r="K44" s="219"/>
    </row>
    <row r="45" spans="2:11" s="1" customFormat="1" ht="15" customHeight="1">
      <c r="B45" s="222"/>
      <c r="C45" s="223"/>
      <c r="D45" s="221"/>
      <c r="E45" s="224" t="s">
        <v>108</v>
      </c>
      <c r="F45" s="221"/>
      <c r="G45" s="348" t="s">
        <v>351</v>
      </c>
      <c r="H45" s="348"/>
      <c r="I45" s="348"/>
      <c r="J45" s="348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8" t="s">
        <v>352</v>
      </c>
      <c r="E47" s="348"/>
      <c r="F47" s="348"/>
      <c r="G47" s="348"/>
      <c r="H47" s="348"/>
      <c r="I47" s="348"/>
      <c r="J47" s="348"/>
      <c r="K47" s="219"/>
    </row>
    <row r="48" spans="2:11" s="1" customFormat="1" ht="15" customHeight="1">
      <c r="B48" s="222"/>
      <c r="C48" s="223"/>
      <c r="D48" s="223"/>
      <c r="E48" s="348" t="s">
        <v>353</v>
      </c>
      <c r="F48" s="348"/>
      <c r="G48" s="348"/>
      <c r="H48" s="348"/>
      <c r="I48" s="348"/>
      <c r="J48" s="348"/>
      <c r="K48" s="219"/>
    </row>
    <row r="49" spans="2:11" s="1" customFormat="1" ht="15" customHeight="1">
      <c r="B49" s="222"/>
      <c r="C49" s="223"/>
      <c r="D49" s="223"/>
      <c r="E49" s="348" t="s">
        <v>354</v>
      </c>
      <c r="F49" s="348"/>
      <c r="G49" s="348"/>
      <c r="H49" s="348"/>
      <c r="I49" s="348"/>
      <c r="J49" s="348"/>
      <c r="K49" s="219"/>
    </row>
    <row r="50" spans="2:11" s="1" customFormat="1" ht="15" customHeight="1">
      <c r="B50" s="222"/>
      <c r="C50" s="223"/>
      <c r="D50" s="223"/>
      <c r="E50" s="348" t="s">
        <v>355</v>
      </c>
      <c r="F50" s="348"/>
      <c r="G50" s="348"/>
      <c r="H50" s="348"/>
      <c r="I50" s="348"/>
      <c r="J50" s="348"/>
      <c r="K50" s="219"/>
    </row>
    <row r="51" spans="2:11" s="1" customFormat="1" ht="15" customHeight="1">
      <c r="B51" s="222"/>
      <c r="C51" s="223"/>
      <c r="D51" s="348" t="s">
        <v>356</v>
      </c>
      <c r="E51" s="348"/>
      <c r="F51" s="348"/>
      <c r="G51" s="348"/>
      <c r="H51" s="348"/>
      <c r="I51" s="348"/>
      <c r="J51" s="348"/>
      <c r="K51" s="219"/>
    </row>
    <row r="52" spans="2:11" s="1" customFormat="1" ht="25.5" customHeight="1">
      <c r="B52" s="218"/>
      <c r="C52" s="349" t="s">
        <v>357</v>
      </c>
      <c r="D52" s="349"/>
      <c r="E52" s="349"/>
      <c r="F52" s="349"/>
      <c r="G52" s="349"/>
      <c r="H52" s="349"/>
      <c r="I52" s="349"/>
      <c r="J52" s="349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8" t="s">
        <v>358</v>
      </c>
      <c r="D54" s="348"/>
      <c r="E54" s="348"/>
      <c r="F54" s="348"/>
      <c r="G54" s="348"/>
      <c r="H54" s="348"/>
      <c r="I54" s="348"/>
      <c r="J54" s="348"/>
      <c r="K54" s="219"/>
    </row>
    <row r="55" spans="2:11" s="1" customFormat="1" ht="15" customHeight="1">
      <c r="B55" s="218"/>
      <c r="C55" s="348" t="s">
        <v>359</v>
      </c>
      <c r="D55" s="348"/>
      <c r="E55" s="348"/>
      <c r="F55" s="348"/>
      <c r="G55" s="348"/>
      <c r="H55" s="348"/>
      <c r="I55" s="348"/>
      <c r="J55" s="348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8" t="s">
        <v>360</v>
      </c>
      <c r="D57" s="348"/>
      <c r="E57" s="348"/>
      <c r="F57" s="348"/>
      <c r="G57" s="348"/>
      <c r="H57" s="348"/>
      <c r="I57" s="348"/>
      <c r="J57" s="348"/>
      <c r="K57" s="219"/>
    </row>
    <row r="58" spans="2:11" s="1" customFormat="1" ht="15" customHeight="1">
      <c r="B58" s="218"/>
      <c r="C58" s="223"/>
      <c r="D58" s="348" t="s">
        <v>361</v>
      </c>
      <c r="E58" s="348"/>
      <c r="F58" s="348"/>
      <c r="G58" s="348"/>
      <c r="H58" s="348"/>
      <c r="I58" s="348"/>
      <c r="J58" s="348"/>
      <c r="K58" s="219"/>
    </row>
    <row r="59" spans="2:11" s="1" customFormat="1" ht="15" customHeight="1">
      <c r="B59" s="218"/>
      <c r="C59" s="223"/>
      <c r="D59" s="348" t="s">
        <v>362</v>
      </c>
      <c r="E59" s="348"/>
      <c r="F59" s="348"/>
      <c r="G59" s="348"/>
      <c r="H59" s="348"/>
      <c r="I59" s="348"/>
      <c r="J59" s="348"/>
      <c r="K59" s="219"/>
    </row>
    <row r="60" spans="2:11" s="1" customFormat="1" ht="15" customHeight="1">
      <c r="B60" s="218"/>
      <c r="C60" s="223"/>
      <c r="D60" s="348" t="s">
        <v>363</v>
      </c>
      <c r="E60" s="348"/>
      <c r="F60" s="348"/>
      <c r="G60" s="348"/>
      <c r="H60" s="348"/>
      <c r="I60" s="348"/>
      <c r="J60" s="348"/>
      <c r="K60" s="219"/>
    </row>
    <row r="61" spans="2:11" s="1" customFormat="1" ht="15" customHeight="1">
      <c r="B61" s="218"/>
      <c r="C61" s="223"/>
      <c r="D61" s="348" t="s">
        <v>364</v>
      </c>
      <c r="E61" s="348"/>
      <c r="F61" s="348"/>
      <c r="G61" s="348"/>
      <c r="H61" s="348"/>
      <c r="I61" s="348"/>
      <c r="J61" s="348"/>
      <c r="K61" s="219"/>
    </row>
    <row r="62" spans="2:11" s="1" customFormat="1" ht="15" customHeight="1">
      <c r="B62" s="218"/>
      <c r="C62" s="223"/>
      <c r="D62" s="350" t="s">
        <v>365</v>
      </c>
      <c r="E62" s="350"/>
      <c r="F62" s="350"/>
      <c r="G62" s="350"/>
      <c r="H62" s="350"/>
      <c r="I62" s="350"/>
      <c r="J62" s="350"/>
      <c r="K62" s="219"/>
    </row>
    <row r="63" spans="2:11" s="1" customFormat="1" ht="15" customHeight="1">
      <c r="B63" s="218"/>
      <c r="C63" s="223"/>
      <c r="D63" s="348" t="s">
        <v>366</v>
      </c>
      <c r="E63" s="348"/>
      <c r="F63" s="348"/>
      <c r="G63" s="348"/>
      <c r="H63" s="348"/>
      <c r="I63" s="348"/>
      <c r="J63" s="348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8" t="s">
        <v>367</v>
      </c>
      <c r="E65" s="348"/>
      <c r="F65" s="348"/>
      <c r="G65" s="348"/>
      <c r="H65" s="348"/>
      <c r="I65" s="348"/>
      <c r="J65" s="348"/>
      <c r="K65" s="219"/>
    </row>
    <row r="66" spans="2:11" s="1" customFormat="1" ht="15" customHeight="1">
      <c r="B66" s="218"/>
      <c r="C66" s="223"/>
      <c r="D66" s="350" t="s">
        <v>368</v>
      </c>
      <c r="E66" s="350"/>
      <c r="F66" s="350"/>
      <c r="G66" s="350"/>
      <c r="H66" s="350"/>
      <c r="I66" s="350"/>
      <c r="J66" s="350"/>
      <c r="K66" s="219"/>
    </row>
    <row r="67" spans="2:11" s="1" customFormat="1" ht="15" customHeight="1">
      <c r="B67" s="218"/>
      <c r="C67" s="223"/>
      <c r="D67" s="348" t="s">
        <v>369</v>
      </c>
      <c r="E67" s="348"/>
      <c r="F67" s="348"/>
      <c r="G67" s="348"/>
      <c r="H67" s="348"/>
      <c r="I67" s="348"/>
      <c r="J67" s="348"/>
      <c r="K67" s="219"/>
    </row>
    <row r="68" spans="2:11" s="1" customFormat="1" ht="15" customHeight="1">
      <c r="B68" s="218"/>
      <c r="C68" s="223"/>
      <c r="D68" s="348" t="s">
        <v>370</v>
      </c>
      <c r="E68" s="348"/>
      <c r="F68" s="348"/>
      <c r="G68" s="348"/>
      <c r="H68" s="348"/>
      <c r="I68" s="348"/>
      <c r="J68" s="348"/>
      <c r="K68" s="219"/>
    </row>
    <row r="69" spans="2:11" s="1" customFormat="1" ht="15" customHeight="1">
      <c r="B69" s="218"/>
      <c r="C69" s="223"/>
      <c r="D69" s="348" t="s">
        <v>371</v>
      </c>
      <c r="E69" s="348"/>
      <c r="F69" s="348"/>
      <c r="G69" s="348"/>
      <c r="H69" s="348"/>
      <c r="I69" s="348"/>
      <c r="J69" s="348"/>
      <c r="K69" s="219"/>
    </row>
    <row r="70" spans="2:11" s="1" customFormat="1" ht="15" customHeight="1">
      <c r="B70" s="218"/>
      <c r="C70" s="223"/>
      <c r="D70" s="348" t="s">
        <v>372</v>
      </c>
      <c r="E70" s="348"/>
      <c r="F70" s="348"/>
      <c r="G70" s="348"/>
      <c r="H70" s="348"/>
      <c r="I70" s="348"/>
      <c r="J70" s="348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43" t="s">
        <v>373</v>
      </c>
      <c r="D75" s="343"/>
      <c r="E75" s="343"/>
      <c r="F75" s="343"/>
      <c r="G75" s="343"/>
      <c r="H75" s="343"/>
      <c r="I75" s="343"/>
      <c r="J75" s="343"/>
      <c r="K75" s="236"/>
    </row>
    <row r="76" spans="2:11" s="1" customFormat="1" ht="17.25" customHeight="1">
      <c r="B76" s="235"/>
      <c r="C76" s="237" t="s">
        <v>374</v>
      </c>
      <c r="D76" s="237"/>
      <c r="E76" s="237"/>
      <c r="F76" s="237" t="s">
        <v>375</v>
      </c>
      <c r="G76" s="238"/>
      <c r="H76" s="237" t="s">
        <v>54</v>
      </c>
      <c r="I76" s="237" t="s">
        <v>57</v>
      </c>
      <c r="J76" s="237" t="s">
        <v>376</v>
      </c>
      <c r="K76" s="236"/>
    </row>
    <row r="77" spans="2:11" s="1" customFormat="1" ht="17.25" customHeight="1">
      <c r="B77" s="235"/>
      <c r="C77" s="239" t="s">
        <v>377</v>
      </c>
      <c r="D77" s="239"/>
      <c r="E77" s="239"/>
      <c r="F77" s="240" t="s">
        <v>378</v>
      </c>
      <c r="G77" s="241"/>
      <c r="H77" s="239"/>
      <c r="I77" s="239"/>
      <c r="J77" s="239" t="s">
        <v>379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53</v>
      </c>
      <c r="D79" s="244"/>
      <c r="E79" s="244"/>
      <c r="F79" s="245" t="s">
        <v>380</v>
      </c>
      <c r="G79" s="246"/>
      <c r="H79" s="224" t="s">
        <v>381</v>
      </c>
      <c r="I79" s="224" t="s">
        <v>382</v>
      </c>
      <c r="J79" s="224">
        <v>20</v>
      </c>
      <c r="K79" s="236"/>
    </row>
    <row r="80" spans="2:11" s="1" customFormat="1" ht="15" customHeight="1">
      <c r="B80" s="235"/>
      <c r="C80" s="224" t="s">
        <v>383</v>
      </c>
      <c r="D80" s="224"/>
      <c r="E80" s="224"/>
      <c r="F80" s="245" t="s">
        <v>380</v>
      </c>
      <c r="G80" s="246"/>
      <c r="H80" s="224" t="s">
        <v>384</v>
      </c>
      <c r="I80" s="224" t="s">
        <v>382</v>
      </c>
      <c r="J80" s="224">
        <v>120</v>
      </c>
      <c r="K80" s="236"/>
    </row>
    <row r="81" spans="2:11" s="1" customFormat="1" ht="15" customHeight="1">
      <c r="B81" s="247"/>
      <c r="C81" s="224" t="s">
        <v>385</v>
      </c>
      <c r="D81" s="224"/>
      <c r="E81" s="224"/>
      <c r="F81" s="245" t="s">
        <v>386</v>
      </c>
      <c r="G81" s="246"/>
      <c r="H81" s="224" t="s">
        <v>387</v>
      </c>
      <c r="I81" s="224" t="s">
        <v>382</v>
      </c>
      <c r="J81" s="224">
        <v>50</v>
      </c>
      <c r="K81" s="236"/>
    </row>
    <row r="82" spans="2:11" s="1" customFormat="1" ht="15" customHeight="1">
      <c r="B82" s="247"/>
      <c r="C82" s="224" t="s">
        <v>388</v>
      </c>
      <c r="D82" s="224"/>
      <c r="E82" s="224"/>
      <c r="F82" s="245" t="s">
        <v>380</v>
      </c>
      <c r="G82" s="246"/>
      <c r="H82" s="224" t="s">
        <v>389</v>
      </c>
      <c r="I82" s="224" t="s">
        <v>390</v>
      </c>
      <c r="J82" s="224"/>
      <c r="K82" s="236"/>
    </row>
    <row r="83" spans="2:11" s="1" customFormat="1" ht="15" customHeight="1">
      <c r="B83" s="247"/>
      <c r="C83" s="248" t="s">
        <v>391</v>
      </c>
      <c r="D83" s="248"/>
      <c r="E83" s="248"/>
      <c r="F83" s="249" t="s">
        <v>386</v>
      </c>
      <c r="G83" s="248"/>
      <c r="H83" s="248" t="s">
        <v>392</v>
      </c>
      <c r="I83" s="248" t="s">
        <v>382</v>
      </c>
      <c r="J83" s="248">
        <v>15</v>
      </c>
      <c r="K83" s="236"/>
    </row>
    <row r="84" spans="2:11" s="1" customFormat="1" ht="15" customHeight="1">
      <c r="B84" s="247"/>
      <c r="C84" s="248" t="s">
        <v>393</v>
      </c>
      <c r="D84" s="248"/>
      <c r="E84" s="248"/>
      <c r="F84" s="249" t="s">
        <v>386</v>
      </c>
      <c r="G84" s="248"/>
      <c r="H84" s="248" t="s">
        <v>394</v>
      </c>
      <c r="I84" s="248" t="s">
        <v>382</v>
      </c>
      <c r="J84" s="248">
        <v>15</v>
      </c>
      <c r="K84" s="236"/>
    </row>
    <row r="85" spans="2:11" s="1" customFormat="1" ht="15" customHeight="1">
      <c r="B85" s="247"/>
      <c r="C85" s="248" t="s">
        <v>395</v>
      </c>
      <c r="D85" s="248"/>
      <c r="E85" s="248"/>
      <c r="F85" s="249" t="s">
        <v>386</v>
      </c>
      <c r="G85" s="248"/>
      <c r="H85" s="248" t="s">
        <v>396</v>
      </c>
      <c r="I85" s="248" t="s">
        <v>382</v>
      </c>
      <c r="J85" s="248">
        <v>20</v>
      </c>
      <c r="K85" s="236"/>
    </row>
    <row r="86" spans="2:11" s="1" customFormat="1" ht="15" customHeight="1">
      <c r="B86" s="247"/>
      <c r="C86" s="248" t="s">
        <v>397</v>
      </c>
      <c r="D86" s="248"/>
      <c r="E86" s="248"/>
      <c r="F86" s="249" t="s">
        <v>386</v>
      </c>
      <c r="G86" s="248"/>
      <c r="H86" s="248" t="s">
        <v>398</v>
      </c>
      <c r="I86" s="248" t="s">
        <v>382</v>
      </c>
      <c r="J86" s="248">
        <v>20</v>
      </c>
      <c r="K86" s="236"/>
    </row>
    <row r="87" spans="2:11" s="1" customFormat="1" ht="15" customHeight="1">
      <c r="B87" s="247"/>
      <c r="C87" s="224" t="s">
        <v>399</v>
      </c>
      <c r="D87" s="224"/>
      <c r="E87" s="224"/>
      <c r="F87" s="245" t="s">
        <v>386</v>
      </c>
      <c r="G87" s="246"/>
      <c r="H87" s="224" t="s">
        <v>400</v>
      </c>
      <c r="I87" s="224" t="s">
        <v>382</v>
      </c>
      <c r="J87" s="224">
        <v>50</v>
      </c>
      <c r="K87" s="236"/>
    </row>
    <row r="88" spans="2:11" s="1" customFormat="1" ht="15" customHeight="1">
      <c r="B88" s="247"/>
      <c r="C88" s="224" t="s">
        <v>401</v>
      </c>
      <c r="D88" s="224"/>
      <c r="E88" s="224"/>
      <c r="F88" s="245" t="s">
        <v>386</v>
      </c>
      <c r="G88" s="246"/>
      <c r="H88" s="224" t="s">
        <v>402</v>
      </c>
      <c r="I88" s="224" t="s">
        <v>382</v>
      </c>
      <c r="J88" s="224">
        <v>20</v>
      </c>
      <c r="K88" s="236"/>
    </row>
    <row r="89" spans="2:11" s="1" customFormat="1" ht="15" customHeight="1">
      <c r="B89" s="247"/>
      <c r="C89" s="224" t="s">
        <v>403</v>
      </c>
      <c r="D89" s="224"/>
      <c r="E89" s="224"/>
      <c r="F89" s="245" t="s">
        <v>386</v>
      </c>
      <c r="G89" s="246"/>
      <c r="H89" s="224" t="s">
        <v>404</v>
      </c>
      <c r="I89" s="224" t="s">
        <v>382</v>
      </c>
      <c r="J89" s="224">
        <v>20</v>
      </c>
      <c r="K89" s="236"/>
    </row>
    <row r="90" spans="2:11" s="1" customFormat="1" ht="15" customHeight="1">
      <c r="B90" s="247"/>
      <c r="C90" s="224" t="s">
        <v>405</v>
      </c>
      <c r="D90" s="224"/>
      <c r="E90" s="224"/>
      <c r="F90" s="245" t="s">
        <v>386</v>
      </c>
      <c r="G90" s="246"/>
      <c r="H90" s="224" t="s">
        <v>406</v>
      </c>
      <c r="I90" s="224" t="s">
        <v>382</v>
      </c>
      <c r="J90" s="224">
        <v>50</v>
      </c>
      <c r="K90" s="236"/>
    </row>
    <row r="91" spans="2:11" s="1" customFormat="1" ht="15" customHeight="1">
      <c r="B91" s="247"/>
      <c r="C91" s="224" t="s">
        <v>407</v>
      </c>
      <c r="D91" s="224"/>
      <c r="E91" s="224"/>
      <c r="F91" s="245" t="s">
        <v>386</v>
      </c>
      <c r="G91" s="246"/>
      <c r="H91" s="224" t="s">
        <v>407</v>
      </c>
      <c r="I91" s="224" t="s">
        <v>382</v>
      </c>
      <c r="J91" s="224">
        <v>50</v>
      </c>
      <c r="K91" s="236"/>
    </row>
    <row r="92" spans="2:11" s="1" customFormat="1" ht="15" customHeight="1">
      <c r="B92" s="247"/>
      <c r="C92" s="224" t="s">
        <v>408</v>
      </c>
      <c r="D92" s="224"/>
      <c r="E92" s="224"/>
      <c r="F92" s="245" t="s">
        <v>386</v>
      </c>
      <c r="G92" s="246"/>
      <c r="H92" s="224" t="s">
        <v>409</v>
      </c>
      <c r="I92" s="224" t="s">
        <v>382</v>
      </c>
      <c r="J92" s="224">
        <v>255</v>
      </c>
      <c r="K92" s="236"/>
    </row>
    <row r="93" spans="2:11" s="1" customFormat="1" ht="15" customHeight="1">
      <c r="B93" s="247"/>
      <c r="C93" s="224" t="s">
        <v>410</v>
      </c>
      <c r="D93" s="224"/>
      <c r="E93" s="224"/>
      <c r="F93" s="245" t="s">
        <v>380</v>
      </c>
      <c r="G93" s="246"/>
      <c r="H93" s="224" t="s">
        <v>411</v>
      </c>
      <c r="I93" s="224" t="s">
        <v>412</v>
      </c>
      <c r="J93" s="224"/>
      <c r="K93" s="236"/>
    </row>
    <row r="94" spans="2:11" s="1" customFormat="1" ht="15" customHeight="1">
      <c r="B94" s="247"/>
      <c r="C94" s="224" t="s">
        <v>413</v>
      </c>
      <c r="D94" s="224"/>
      <c r="E94" s="224"/>
      <c r="F94" s="245" t="s">
        <v>380</v>
      </c>
      <c r="G94" s="246"/>
      <c r="H94" s="224" t="s">
        <v>414</v>
      </c>
      <c r="I94" s="224" t="s">
        <v>415</v>
      </c>
      <c r="J94" s="224"/>
      <c r="K94" s="236"/>
    </row>
    <row r="95" spans="2:11" s="1" customFormat="1" ht="15" customHeight="1">
      <c r="B95" s="247"/>
      <c r="C95" s="224" t="s">
        <v>416</v>
      </c>
      <c r="D95" s="224"/>
      <c r="E95" s="224"/>
      <c r="F95" s="245" t="s">
        <v>380</v>
      </c>
      <c r="G95" s="246"/>
      <c r="H95" s="224" t="s">
        <v>416</v>
      </c>
      <c r="I95" s="224" t="s">
        <v>415</v>
      </c>
      <c r="J95" s="224"/>
      <c r="K95" s="236"/>
    </row>
    <row r="96" spans="2:11" s="1" customFormat="1" ht="15" customHeight="1">
      <c r="B96" s="247"/>
      <c r="C96" s="224" t="s">
        <v>38</v>
      </c>
      <c r="D96" s="224"/>
      <c r="E96" s="224"/>
      <c r="F96" s="245" t="s">
        <v>380</v>
      </c>
      <c r="G96" s="246"/>
      <c r="H96" s="224" t="s">
        <v>417</v>
      </c>
      <c r="I96" s="224" t="s">
        <v>415</v>
      </c>
      <c r="J96" s="224"/>
      <c r="K96" s="236"/>
    </row>
    <row r="97" spans="2:11" s="1" customFormat="1" ht="15" customHeight="1">
      <c r="B97" s="247"/>
      <c r="C97" s="224" t="s">
        <v>48</v>
      </c>
      <c r="D97" s="224"/>
      <c r="E97" s="224"/>
      <c r="F97" s="245" t="s">
        <v>380</v>
      </c>
      <c r="G97" s="246"/>
      <c r="H97" s="224" t="s">
        <v>418</v>
      </c>
      <c r="I97" s="224" t="s">
        <v>415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43" t="s">
        <v>419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s="1" customFormat="1" ht="17.25" customHeight="1">
      <c r="B103" s="235"/>
      <c r="C103" s="237" t="s">
        <v>374</v>
      </c>
      <c r="D103" s="237"/>
      <c r="E103" s="237"/>
      <c r="F103" s="237" t="s">
        <v>375</v>
      </c>
      <c r="G103" s="238"/>
      <c r="H103" s="237" t="s">
        <v>54</v>
      </c>
      <c r="I103" s="237" t="s">
        <v>57</v>
      </c>
      <c r="J103" s="237" t="s">
        <v>376</v>
      </c>
      <c r="K103" s="236"/>
    </row>
    <row r="104" spans="2:11" s="1" customFormat="1" ht="17.25" customHeight="1">
      <c r="B104" s="235"/>
      <c r="C104" s="239" t="s">
        <v>377</v>
      </c>
      <c r="D104" s="239"/>
      <c r="E104" s="239"/>
      <c r="F104" s="240" t="s">
        <v>378</v>
      </c>
      <c r="G104" s="241"/>
      <c r="H104" s="239"/>
      <c r="I104" s="239"/>
      <c r="J104" s="239" t="s">
        <v>379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53</v>
      </c>
      <c r="D106" s="244"/>
      <c r="E106" s="244"/>
      <c r="F106" s="245" t="s">
        <v>380</v>
      </c>
      <c r="G106" s="224"/>
      <c r="H106" s="224" t="s">
        <v>420</v>
      </c>
      <c r="I106" s="224" t="s">
        <v>382</v>
      </c>
      <c r="J106" s="224">
        <v>20</v>
      </c>
      <c r="K106" s="236"/>
    </row>
    <row r="107" spans="2:11" s="1" customFormat="1" ht="15" customHeight="1">
      <c r="B107" s="235"/>
      <c r="C107" s="224" t="s">
        <v>383</v>
      </c>
      <c r="D107" s="224"/>
      <c r="E107" s="224"/>
      <c r="F107" s="245" t="s">
        <v>380</v>
      </c>
      <c r="G107" s="224"/>
      <c r="H107" s="224" t="s">
        <v>420</v>
      </c>
      <c r="I107" s="224" t="s">
        <v>382</v>
      </c>
      <c r="J107" s="224">
        <v>120</v>
      </c>
      <c r="K107" s="236"/>
    </row>
    <row r="108" spans="2:11" s="1" customFormat="1" ht="15" customHeight="1">
      <c r="B108" s="247"/>
      <c r="C108" s="224" t="s">
        <v>385</v>
      </c>
      <c r="D108" s="224"/>
      <c r="E108" s="224"/>
      <c r="F108" s="245" t="s">
        <v>386</v>
      </c>
      <c r="G108" s="224"/>
      <c r="H108" s="224" t="s">
        <v>420</v>
      </c>
      <c r="I108" s="224" t="s">
        <v>382</v>
      </c>
      <c r="J108" s="224">
        <v>50</v>
      </c>
      <c r="K108" s="236"/>
    </row>
    <row r="109" spans="2:11" s="1" customFormat="1" ht="15" customHeight="1">
      <c r="B109" s="247"/>
      <c r="C109" s="224" t="s">
        <v>388</v>
      </c>
      <c r="D109" s="224"/>
      <c r="E109" s="224"/>
      <c r="F109" s="245" t="s">
        <v>380</v>
      </c>
      <c r="G109" s="224"/>
      <c r="H109" s="224" t="s">
        <v>420</v>
      </c>
      <c r="I109" s="224" t="s">
        <v>390</v>
      </c>
      <c r="J109" s="224"/>
      <c r="K109" s="236"/>
    </row>
    <row r="110" spans="2:11" s="1" customFormat="1" ht="15" customHeight="1">
      <c r="B110" s="247"/>
      <c r="C110" s="224" t="s">
        <v>399</v>
      </c>
      <c r="D110" s="224"/>
      <c r="E110" s="224"/>
      <c r="F110" s="245" t="s">
        <v>386</v>
      </c>
      <c r="G110" s="224"/>
      <c r="H110" s="224" t="s">
        <v>420</v>
      </c>
      <c r="I110" s="224" t="s">
        <v>382</v>
      </c>
      <c r="J110" s="224">
        <v>50</v>
      </c>
      <c r="K110" s="236"/>
    </row>
    <row r="111" spans="2:11" s="1" customFormat="1" ht="15" customHeight="1">
      <c r="B111" s="247"/>
      <c r="C111" s="224" t="s">
        <v>407</v>
      </c>
      <c r="D111" s="224"/>
      <c r="E111" s="224"/>
      <c r="F111" s="245" t="s">
        <v>386</v>
      </c>
      <c r="G111" s="224"/>
      <c r="H111" s="224" t="s">
        <v>420</v>
      </c>
      <c r="I111" s="224" t="s">
        <v>382</v>
      </c>
      <c r="J111" s="224">
        <v>50</v>
      </c>
      <c r="K111" s="236"/>
    </row>
    <row r="112" spans="2:11" s="1" customFormat="1" ht="15" customHeight="1">
      <c r="B112" s="247"/>
      <c r="C112" s="224" t="s">
        <v>405</v>
      </c>
      <c r="D112" s="224"/>
      <c r="E112" s="224"/>
      <c r="F112" s="245" t="s">
        <v>386</v>
      </c>
      <c r="G112" s="224"/>
      <c r="H112" s="224" t="s">
        <v>420</v>
      </c>
      <c r="I112" s="224" t="s">
        <v>382</v>
      </c>
      <c r="J112" s="224">
        <v>50</v>
      </c>
      <c r="K112" s="236"/>
    </row>
    <row r="113" spans="2:11" s="1" customFormat="1" ht="15" customHeight="1">
      <c r="B113" s="247"/>
      <c r="C113" s="224" t="s">
        <v>53</v>
      </c>
      <c r="D113" s="224"/>
      <c r="E113" s="224"/>
      <c r="F113" s="245" t="s">
        <v>380</v>
      </c>
      <c r="G113" s="224"/>
      <c r="H113" s="224" t="s">
        <v>421</v>
      </c>
      <c r="I113" s="224" t="s">
        <v>382</v>
      </c>
      <c r="J113" s="224">
        <v>20</v>
      </c>
      <c r="K113" s="236"/>
    </row>
    <row r="114" spans="2:11" s="1" customFormat="1" ht="15" customHeight="1">
      <c r="B114" s="247"/>
      <c r="C114" s="224" t="s">
        <v>422</v>
      </c>
      <c r="D114" s="224"/>
      <c r="E114" s="224"/>
      <c r="F114" s="245" t="s">
        <v>380</v>
      </c>
      <c r="G114" s="224"/>
      <c r="H114" s="224" t="s">
        <v>423</v>
      </c>
      <c r="I114" s="224" t="s">
        <v>382</v>
      </c>
      <c r="J114" s="224">
        <v>120</v>
      </c>
      <c r="K114" s="236"/>
    </row>
    <row r="115" spans="2:11" s="1" customFormat="1" ht="15" customHeight="1">
      <c r="B115" s="247"/>
      <c r="C115" s="224" t="s">
        <v>38</v>
      </c>
      <c r="D115" s="224"/>
      <c r="E115" s="224"/>
      <c r="F115" s="245" t="s">
        <v>380</v>
      </c>
      <c r="G115" s="224"/>
      <c r="H115" s="224" t="s">
        <v>424</v>
      </c>
      <c r="I115" s="224" t="s">
        <v>415</v>
      </c>
      <c r="J115" s="224"/>
      <c r="K115" s="236"/>
    </row>
    <row r="116" spans="2:11" s="1" customFormat="1" ht="15" customHeight="1">
      <c r="B116" s="247"/>
      <c r="C116" s="224" t="s">
        <v>48</v>
      </c>
      <c r="D116" s="224"/>
      <c r="E116" s="224"/>
      <c r="F116" s="245" t="s">
        <v>380</v>
      </c>
      <c r="G116" s="224"/>
      <c r="H116" s="224" t="s">
        <v>425</v>
      </c>
      <c r="I116" s="224" t="s">
        <v>415</v>
      </c>
      <c r="J116" s="224"/>
      <c r="K116" s="236"/>
    </row>
    <row r="117" spans="2:11" s="1" customFormat="1" ht="15" customHeight="1">
      <c r="B117" s="247"/>
      <c r="C117" s="224" t="s">
        <v>57</v>
      </c>
      <c r="D117" s="224"/>
      <c r="E117" s="224"/>
      <c r="F117" s="245" t="s">
        <v>380</v>
      </c>
      <c r="G117" s="224"/>
      <c r="H117" s="224" t="s">
        <v>426</v>
      </c>
      <c r="I117" s="224" t="s">
        <v>427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4" t="s">
        <v>428</v>
      </c>
      <c r="D122" s="344"/>
      <c r="E122" s="344"/>
      <c r="F122" s="344"/>
      <c r="G122" s="344"/>
      <c r="H122" s="344"/>
      <c r="I122" s="344"/>
      <c r="J122" s="344"/>
      <c r="K122" s="264"/>
    </row>
    <row r="123" spans="2:11" s="1" customFormat="1" ht="17.25" customHeight="1">
      <c r="B123" s="265"/>
      <c r="C123" s="237" t="s">
        <v>374</v>
      </c>
      <c r="D123" s="237"/>
      <c r="E123" s="237"/>
      <c r="F123" s="237" t="s">
        <v>375</v>
      </c>
      <c r="G123" s="238"/>
      <c r="H123" s="237" t="s">
        <v>54</v>
      </c>
      <c r="I123" s="237" t="s">
        <v>57</v>
      </c>
      <c r="J123" s="237" t="s">
        <v>376</v>
      </c>
      <c r="K123" s="266"/>
    </row>
    <row r="124" spans="2:11" s="1" customFormat="1" ht="17.25" customHeight="1">
      <c r="B124" s="265"/>
      <c r="C124" s="239" t="s">
        <v>377</v>
      </c>
      <c r="D124" s="239"/>
      <c r="E124" s="239"/>
      <c r="F124" s="240" t="s">
        <v>378</v>
      </c>
      <c r="G124" s="241"/>
      <c r="H124" s="239"/>
      <c r="I124" s="239"/>
      <c r="J124" s="239" t="s">
        <v>379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383</v>
      </c>
      <c r="D126" s="244"/>
      <c r="E126" s="244"/>
      <c r="F126" s="245" t="s">
        <v>380</v>
      </c>
      <c r="G126" s="224"/>
      <c r="H126" s="224" t="s">
        <v>420</v>
      </c>
      <c r="I126" s="224" t="s">
        <v>382</v>
      </c>
      <c r="J126" s="224">
        <v>120</v>
      </c>
      <c r="K126" s="270"/>
    </row>
    <row r="127" spans="2:11" s="1" customFormat="1" ht="15" customHeight="1">
      <c r="B127" s="267"/>
      <c r="C127" s="224" t="s">
        <v>429</v>
      </c>
      <c r="D127" s="224"/>
      <c r="E127" s="224"/>
      <c r="F127" s="245" t="s">
        <v>380</v>
      </c>
      <c r="G127" s="224"/>
      <c r="H127" s="224" t="s">
        <v>430</v>
      </c>
      <c r="I127" s="224" t="s">
        <v>382</v>
      </c>
      <c r="J127" s="224" t="s">
        <v>431</v>
      </c>
      <c r="K127" s="270"/>
    </row>
    <row r="128" spans="2:11" s="1" customFormat="1" ht="15" customHeight="1">
      <c r="B128" s="267"/>
      <c r="C128" s="224" t="s">
        <v>328</v>
      </c>
      <c r="D128" s="224"/>
      <c r="E128" s="224"/>
      <c r="F128" s="245" t="s">
        <v>380</v>
      </c>
      <c r="G128" s="224"/>
      <c r="H128" s="224" t="s">
        <v>432</v>
      </c>
      <c r="I128" s="224" t="s">
        <v>382</v>
      </c>
      <c r="J128" s="224" t="s">
        <v>431</v>
      </c>
      <c r="K128" s="270"/>
    </row>
    <row r="129" spans="2:11" s="1" customFormat="1" ht="15" customHeight="1">
      <c r="B129" s="267"/>
      <c r="C129" s="224" t="s">
        <v>391</v>
      </c>
      <c r="D129" s="224"/>
      <c r="E129" s="224"/>
      <c r="F129" s="245" t="s">
        <v>386</v>
      </c>
      <c r="G129" s="224"/>
      <c r="H129" s="224" t="s">
        <v>392</v>
      </c>
      <c r="I129" s="224" t="s">
        <v>382</v>
      </c>
      <c r="J129" s="224">
        <v>15</v>
      </c>
      <c r="K129" s="270"/>
    </row>
    <row r="130" spans="2:11" s="1" customFormat="1" ht="15" customHeight="1">
      <c r="B130" s="267"/>
      <c r="C130" s="248" t="s">
        <v>393</v>
      </c>
      <c r="D130" s="248"/>
      <c r="E130" s="248"/>
      <c r="F130" s="249" t="s">
        <v>386</v>
      </c>
      <c r="G130" s="248"/>
      <c r="H130" s="248" t="s">
        <v>394</v>
      </c>
      <c r="I130" s="248" t="s">
        <v>382</v>
      </c>
      <c r="J130" s="248">
        <v>15</v>
      </c>
      <c r="K130" s="270"/>
    </row>
    <row r="131" spans="2:11" s="1" customFormat="1" ht="15" customHeight="1">
      <c r="B131" s="267"/>
      <c r="C131" s="248" t="s">
        <v>395</v>
      </c>
      <c r="D131" s="248"/>
      <c r="E131" s="248"/>
      <c r="F131" s="249" t="s">
        <v>386</v>
      </c>
      <c r="G131" s="248"/>
      <c r="H131" s="248" t="s">
        <v>396</v>
      </c>
      <c r="I131" s="248" t="s">
        <v>382</v>
      </c>
      <c r="J131" s="248">
        <v>20</v>
      </c>
      <c r="K131" s="270"/>
    </row>
    <row r="132" spans="2:11" s="1" customFormat="1" ht="15" customHeight="1">
      <c r="B132" s="267"/>
      <c r="C132" s="248" t="s">
        <v>397</v>
      </c>
      <c r="D132" s="248"/>
      <c r="E132" s="248"/>
      <c r="F132" s="249" t="s">
        <v>386</v>
      </c>
      <c r="G132" s="248"/>
      <c r="H132" s="248" t="s">
        <v>398</v>
      </c>
      <c r="I132" s="248" t="s">
        <v>382</v>
      </c>
      <c r="J132" s="248">
        <v>20</v>
      </c>
      <c r="K132" s="270"/>
    </row>
    <row r="133" spans="2:11" s="1" customFormat="1" ht="15" customHeight="1">
      <c r="B133" s="267"/>
      <c r="C133" s="224" t="s">
        <v>385</v>
      </c>
      <c r="D133" s="224"/>
      <c r="E133" s="224"/>
      <c r="F133" s="245" t="s">
        <v>386</v>
      </c>
      <c r="G133" s="224"/>
      <c r="H133" s="224" t="s">
        <v>420</v>
      </c>
      <c r="I133" s="224" t="s">
        <v>382</v>
      </c>
      <c r="J133" s="224">
        <v>50</v>
      </c>
      <c r="K133" s="270"/>
    </row>
    <row r="134" spans="2:11" s="1" customFormat="1" ht="15" customHeight="1">
      <c r="B134" s="267"/>
      <c r="C134" s="224" t="s">
        <v>399</v>
      </c>
      <c r="D134" s="224"/>
      <c r="E134" s="224"/>
      <c r="F134" s="245" t="s">
        <v>386</v>
      </c>
      <c r="G134" s="224"/>
      <c r="H134" s="224" t="s">
        <v>420</v>
      </c>
      <c r="I134" s="224" t="s">
        <v>382</v>
      </c>
      <c r="J134" s="224">
        <v>50</v>
      </c>
      <c r="K134" s="270"/>
    </row>
    <row r="135" spans="2:11" s="1" customFormat="1" ht="15" customHeight="1">
      <c r="B135" s="267"/>
      <c r="C135" s="224" t="s">
        <v>405</v>
      </c>
      <c r="D135" s="224"/>
      <c r="E135" s="224"/>
      <c r="F135" s="245" t="s">
        <v>386</v>
      </c>
      <c r="G135" s="224"/>
      <c r="H135" s="224" t="s">
        <v>420</v>
      </c>
      <c r="I135" s="224" t="s">
        <v>382</v>
      </c>
      <c r="J135" s="224">
        <v>50</v>
      </c>
      <c r="K135" s="270"/>
    </row>
    <row r="136" spans="2:11" s="1" customFormat="1" ht="15" customHeight="1">
      <c r="B136" s="267"/>
      <c r="C136" s="224" t="s">
        <v>407</v>
      </c>
      <c r="D136" s="224"/>
      <c r="E136" s="224"/>
      <c r="F136" s="245" t="s">
        <v>386</v>
      </c>
      <c r="G136" s="224"/>
      <c r="H136" s="224" t="s">
        <v>420</v>
      </c>
      <c r="I136" s="224" t="s">
        <v>382</v>
      </c>
      <c r="J136" s="224">
        <v>50</v>
      </c>
      <c r="K136" s="270"/>
    </row>
    <row r="137" spans="2:11" s="1" customFormat="1" ht="15" customHeight="1">
      <c r="B137" s="267"/>
      <c r="C137" s="224" t="s">
        <v>408</v>
      </c>
      <c r="D137" s="224"/>
      <c r="E137" s="224"/>
      <c r="F137" s="245" t="s">
        <v>386</v>
      </c>
      <c r="G137" s="224"/>
      <c r="H137" s="224" t="s">
        <v>433</v>
      </c>
      <c r="I137" s="224" t="s">
        <v>382</v>
      </c>
      <c r="J137" s="224">
        <v>255</v>
      </c>
      <c r="K137" s="270"/>
    </row>
    <row r="138" spans="2:11" s="1" customFormat="1" ht="15" customHeight="1">
      <c r="B138" s="267"/>
      <c r="C138" s="224" t="s">
        <v>410</v>
      </c>
      <c r="D138" s="224"/>
      <c r="E138" s="224"/>
      <c r="F138" s="245" t="s">
        <v>380</v>
      </c>
      <c r="G138" s="224"/>
      <c r="H138" s="224" t="s">
        <v>434</v>
      </c>
      <c r="I138" s="224" t="s">
        <v>412</v>
      </c>
      <c r="J138" s="224"/>
      <c r="K138" s="270"/>
    </row>
    <row r="139" spans="2:11" s="1" customFormat="1" ht="15" customHeight="1">
      <c r="B139" s="267"/>
      <c r="C139" s="224" t="s">
        <v>413</v>
      </c>
      <c r="D139" s="224"/>
      <c r="E139" s="224"/>
      <c r="F139" s="245" t="s">
        <v>380</v>
      </c>
      <c r="G139" s="224"/>
      <c r="H139" s="224" t="s">
        <v>435</v>
      </c>
      <c r="I139" s="224" t="s">
        <v>415</v>
      </c>
      <c r="J139" s="224"/>
      <c r="K139" s="270"/>
    </row>
    <row r="140" spans="2:11" s="1" customFormat="1" ht="15" customHeight="1">
      <c r="B140" s="267"/>
      <c r="C140" s="224" t="s">
        <v>416</v>
      </c>
      <c r="D140" s="224"/>
      <c r="E140" s="224"/>
      <c r="F140" s="245" t="s">
        <v>380</v>
      </c>
      <c r="G140" s="224"/>
      <c r="H140" s="224" t="s">
        <v>416</v>
      </c>
      <c r="I140" s="224" t="s">
        <v>415</v>
      </c>
      <c r="J140" s="224"/>
      <c r="K140" s="270"/>
    </row>
    <row r="141" spans="2:11" s="1" customFormat="1" ht="15" customHeight="1">
      <c r="B141" s="267"/>
      <c r="C141" s="224" t="s">
        <v>38</v>
      </c>
      <c r="D141" s="224"/>
      <c r="E141" s="224"/>
      <c r="F141" s="245" t="s">
        <v>380</v>
      </c>
      <c r="G141" s="224"/>
      <c r="H141" s="224" t="s">
        <v>436</v>
      </c>
      <c r="I141" s="224" t="s">
        <v>415</v>
      </c>
      <c r="J141" s="224"/>
      <c r="K141" s="270"/>
    </row>
    <row r="142" spans="2:11" s="1" customFormat="1" ht="15" customHeight="1">
      <c r="B142" s="267"/>
      <c r="C142" s="224" t="s">
        <v>437</v>
      </c>
      <c r="D142" s="224"/>
      <c r="E142" s="224"/>
      <c r="F142" s="245" t="s">
        <v>380</v>
      </c>
      <c r="G142" s="224"/>
      <c r="H142" s="224" t="s">
        <v>438</v>
      </c>
      <c r="I142" s="224" t="s">
        <v>415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43" t="s">
        <v>439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s="1" customFormat="1" ht="17.25" customHeight="1">
      <c r="B148" s="235"/>
      <c r="C148" s="237" t="s">
        <v>374</v>
      </c>
      <c r="D148" s="237"/>
      <c r="E148" s="237"/>
      <c r="F148" s="237" t="s">
        <v>375</v>
      </c>
      <c r="G148" s="238"/>
      <c r="H148" s="237" t="s">
        <v>54</v>
      </c>
      <c r="I148" s="237" t="s">
        <v>57</v>
      </c>
      <c r="J148" s="237" t="s">
        <v>376</v>
      </c>
      <c r="K148" s="236"/>
    </row>
    <row r="149" spans="2:11" s="1" customFormat="1" ht="17.25" customHeight="1">
      <c r="B149" s="235"/>
      <c r="C149" s="239" t="s">
        <v>377</v>
      </c>
      <c r="D149" s="239"/>
      <c r="E149" s="239"/>
      <c r="F149" s="240" t="s">
        <v>378</v>
      </c>
      <c r="G149" s="241"/>
      <c r="H149" s="239"/>
      <c r="I149" s="239"/>
      <c r="J149" s="239" t="s">
        <v>379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383</v>
      </c>
      <c r="D151" s="224"/>
      <c r="E151" s="224"/>
      <c r="F151" s="275" t="s">
        <v>380</v>
      </c>
      <c r="G151" s="224"/>
      <c r="H151" s="274" t="s">
        <v>420</v>
      </c>
      <c r="I151" s="274" t="s">
        <v>382</v>
      </c>
      <c r="J151" s="274">
        <v>120</v>
      </c>
      <c r="K151" s="270"/>
    </row>
    <row r="152" spans="2:11" s="1" customFormat="1" ht="15" customHeight="1">
      <c r="B152" s="247"/>
      <c r="C152" s="274" t="s">
        <v>429</v>
      </c>
      <c r="D152" s="224"/>
      <c r="E152" s="224"/>
      <c r="F152" s="275" t="s">
        <v>380</v>
      </c>
      <c r="G152" s="224"/>
      <c r="H152" s="274" t="s">
        <v>440</v>
      </c>
      <c r="I152" s="274" t="s">
        <v>382</v>
      </c>
      <c r="J152" s="274" t="s">
        <v>431</v>
      </c>
      <c r="K152" s="270"/>
    </row>
    <row r="153" spans="2:11" s="1" customFormat="1" ht="15" customHeight="1">
      <c r="B153" s="247"/>
      <c r="C153" s="274" t="s">
        <v>328</v>
      </c>
      <c r="D153" s="224"/>
      <c r="E153" s="224"/>
      <c r="F153" s="275" t="s">
        <v>380</v>
      </c>
      <c r="G153" s="224"/>
      <c r="H153" s="274" t="s">
        <v>441</v>
      </c>
      <c r="I153" s="274" t="s">
        <v>382</v>
      </c>
      <c r="J153" s="274" t="s">
        <v>431</v>
      </c>
      <c r="K153" s="270"/>
    </row>
    <row r="154" spans="2:11" s="1" customFormat="1" ht="15" customHeight="1">
      <c r="B154" s="247"/>
      <c r="C154" s="274" t="s">
        <v>385</v>
      </c>
      <c r="D154" s="224"/>
      <c r="E154" s="224"/>
      <c r="F154" s="275" t="s">
        <v>386</v>
      </c>
      <c r="G154" s="224"/>
      <c r="H154" s="274" t="s">
        <v>420</v>
      </c>
      <c r="I154" s="274" t="s">
        <v>382</v>
      </c>
      <c r="J154" s="274">
        <v>50</v>
      </c>
      <c r="K154" s="270"/>
    </row>
    <row r="155" spans="2:11" s="1" customFormat="1" ht="15" customHeight="1">
      <c r="B155" s="247"/>
      <c r="C155" s="274" t="s">
        <v>388</v>
      </c>
      <c r="D155" s="224"/>
      <c r="E155" s="224"/>
      <c r="F155" s="275" t="s">
        <v>380</v>
      </c>
      <c r="G155" s="224"/>
      <c r="H155" s="274" t="s">
        <v>420</v>
      </c>
      <c r="I155" s="274" t="s">
        <v>390</v>
      </c>
      <c r="J155" s="274"/>
      <c r="K155" s="270"/>
    </row>
    <row r="156" spans="2:11" s="1" customFormat="1" ht="15" customHeight="1">
      <c r="B156" s="247"/>
      <c r="C156" s="274" t="s">
        <v>399</v>
      </c>
      <c r="D156" s="224"/>
      <c r="E156" s="224"/>
      <c r="F156" s="275" t="s">
        <v>386</v>
      </c>
      <c r="G156" s="224"/>
      <c r="H156" s="274" t="s">
        <v>420</v>
      </c>
      <c r="I156" s="274" t="s">
        <v>382</v>
      </c>
      <c r="J156" s="274">
        <v>50</v>
      </c>
      <c r="K156" s="270"/>
    </row>
    <row r="157" spans="2:11" s="1" customFormat="1" ht="15" customHeight="1">
      <c r="B157" s="247"/>
      <c r="C157" s="274" t="s">
        <v>407</v>
      </c>
      <c r="D157" s="224"/>
      <c r="E157" s="224"/>
      <c r="F157" s="275" t="s">
        <v>386</v>
      </c>
      <c r="G157" s="224"/>
      <c r="H157" s="274" t="s">
        <v>420</v>
      </c>
      <c r="I157" s="274" t="s">
        <v>382</v>
      </c>
      <c r="J157" s="274">
        <v>50</v>
      </c>
      <c r="K157" s="270"/>
    </row>
    <row r="158" spans="2:11" s="1" customFormat="1" ht="15" customHeight="1">
      <c r="B158" s="247"/>
      <c r="C158" s="274" t="s">
        <v>405</v>
      </c>
      <c r="D158" s="224"/>
      <c r="E158" s="224"/>
      <c r="F158" s="275" t="s">
        <v>386</v>
      </c>
      <c r="G158" s="224"/>
      <c r="H158" s="274" t="s">
        <v>420</v>
      </c>
      <c r="I158" s="274" t="s">
        <v>382</v>
      </c>
      <c r="J158" s="274">
        <v>50</v>
      </c>
      <c r="K158" s="270"/>
    </row>
    <row r="159" spans="2:11" s="1" customFormat="1" ht="15" customHeight="1">
      <c r="B159" s="247"/>
      <c r="C159" s="274" t="s">
        <v>90</v>
      </c>
      <c r="D159" s="224"/>
      <c r="E159" s="224"/>
      <c r="F159" s="275" t="s">
        <v>380</v>
      </c>
      <c r="G159" s="224"/>
      <c r="H159" s="274" t="s">
        <v>442</v>
      </c>
      <c r="I159" s="274" t="s">
        <v>382</v>
      </c>
      <c r="J159" s="274" t="s">
        <v>443</v>
      </c>
      <c r="K159" s="270"/>
    </row>
    <row r="160" spans="2:11" s="1" customFormat="1" ht="15" customHeight="1">
      <c r="B160" s="247"/>
      <c r="C160" s="274" t="s">
        <v>444</v>
      </c>
      <c r="D160" s="224"/>
      <c r="E160" s="224"/>
      <c r="F160" s="275" t="s">
        <v>380</v>
      </c>
      <c r="G160" s="224"/>
      <c r="H160" s="274" t="s">
        <v>445</v>
      </c>
      <c r="I160" s="274" t="s">
        <v>415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4" t="s">
        <v>446</v>
      </c>
      <c r="D165" s="344"/>
      <c r="E165" s="344"/>
      <c r="F165" s="344"/>
      <c r="G165" s="344"/>
      <c r="H165" s="344"/>
      <c r="I165" s="344"/>
      <c r="J165" s="344"/>
      <c r="K165" s="217"/>
    </row>
    <row r="166" spans="2:11" s="1" customFormat="1" ht="17.25" customHeight="1">
      <c r="B166" s="216"/>
      <c r="C166" s="237" t="s">
        <v>374</v>
      </c>
      <c r="D166" s="237"/>
      <c r="E166" s="237"/>
      <c r="F166" s="237" t="s">
        <v>375</v>
      </c>
      <c r="G166" s="279"/>
      <c r="H166" s="280" t="s">
        <v>54</v>
      </c>
      <c r="I166" s="280" t="s">
        <v>57</v>
      </c>
      <c r="J166" s="237" t="s">
        <v>376</v>
      </c>
      <c r="K166" s="217"/>
    </row>
    <row r="167" spans="2:11" s="1" customFormat="1" ht="17.25" customHeight="1">
      <c r="B167" s="218"/>
      <c r="C167" s="239" t="s">
        <v>377</v>
      </c>
      <c r="D167" s="239"/>
      <c r="E167" s="239"/>
      <c r="F167" s="240" t="s">
        <v>378</v>
      </c>
      <c r="G167" s="281"/>
      <c r="H167" s="282"/>
      <c r="I167" s="282"/>
      <c r="J167" s="239" t="s">
        <v>379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383</v>
      </c>
      <c r="D169" s="224"/>
      <c r="E169" s="224"/>
      <c r="F169" s="245" t="s">
        <v>380</v>
      </c>
      <c r="G169" s="224"/>
      <c r="H169" s="224" t="s">
        <v>420</v>
      </c>
      <c r="I169" s="224" t="s">
        <v>382</v>
      </c>
      <c r="J169" s="224">
        <v>120</v>
      </c>
      <c r="K169" s="270"/>
    </row>
    <row r="170" spans="2:11" s="1" customFormat="1" ht="15" customHeight="1">
      <c r="B170" s="247"/>
      <c r="C170" s="224" t="s">
        <v>429</v>
      </c>
      <c r="D170" s="224"/>
      <c r="E170" s="224"/>
      <c r="F170" s="245" t="s">
        <v>380</v>
      </c>
      <c r="G170" s="224"/>
      <c r="H170" s="224" t="s">
        <v>430</v>
      </c>
      <c r="I170" s="224" t="s">
        <v>382</v>
      </c>
      <c r="J170" s="224" t="s">
        <v>431</v>
      </c>
      <c r="K170" s="270"/>
    </row>
    <row r="171" spans="2:11" s="1" customFormat="1" ht="15" customHeight="1">
      <c r="B171" s="247"/>
      <c r="C171" s="224" t="s">
        <v>328</v>
      </c>
      <c r="D171" s="224"/>
      <c r="E171" s="224"/>
      <c r="F171" s="245" t="s">
        <v>380</v>
      </c>
      <c r="G171" s="224"/>
      <c r="H171" s="224" t="s">
        <v>447</v>
      </c>
      <c r="I171" s="224" t="s">
        <v>382</v>
      </c>
      <c r="J171" s="224" t="s">
        <v>431</v>
      </c>
      <c r="K171" s="270"/>
    </row>
    <row r="172" spans="2:11" s="1" customFormat="1" ht="15" customHeight="1">
      <c r="B172" s="247"/>
      <c r="C172" s="224" t="s">
        <v>385</v>
      </c>
      <c r="D172" s="224"/>
      <c r="E172" s="224"/>
      <c r="F172" s="245" t="s">
        <v>386</v>
      </c>
      <c r="G172" s="224"/>
      <c r="H172" s="224" t="s">
        <v>447</v>
      </c>
      <c r="I172" s="224" t="s">
        <v>382</v>
      </c>
      <c r="J172" s="224">
        <v>50</v>
      </c>
      <c r="K172" s="270"/>
    </row>
    <row r="173" spans="2:11" s="1" customFormat="1" ht="15" customHeight="1">
      <c r="B173" s="247"/>
      <c r="C173" s="224" t="s">
        <v>388</v>
      </c>
      <c r="D173" s="224"/>
      <c r="E173" s="224"/>
      <c r="F173" s="245" t="s">
        <v>380</v>
      </c>
      <c r="G173" s="224"/>
      <c r="H173" s="224" t="s">
        <v>447</v>
      </c>
      <c r="I173" s="224" t="s">
        <v>390</v>
      </c>
      <c r="J173" s="224"/>
      <c r="K173" s="270"/>
    </row>
    <row r="174" spans="2:11" s="1" customFormat="1" ht="15" customHeight="1">
      <c r="B174" s="247"/>
      <c r="C174" s="224" t="s">
        <v>399</v>
      </c>
      <c r="D174" s="224"/>
      <c r="E174" s="224"/>
      <c r="F174" s="245" t="s">
        <v>386</v>
      </c>
      <c r="G174" s="224"/>
      <c r="H174" s="224" t="s">
        <v>447</v>
      </c>
      <c r="I174" s="224" t="s">
        <v>382</v>
      </c>
      <c r="J174" s="224">
        <v>50</v>
      </c>
      <c r="K174" s="270"/>
    </row>
    <row r="175" spans="2:11" s="1" customFormat="1" ht="15" customHeight="1">
      <c r="B175" s="247"/>
      <c r="C175" s="224" t="s">
        <v>407</v>
      </c>
      <c r="D175" s="224"/>
      <c r="E175" s="224"/>
      <c r="F175" s="245" t="s">
        <v>386</v>
      </c>
      <c r="G175" s="224"/>
      <c r="H175" s="224" t="s">
        <v>447</v>
      </c>
      <c r="I175" s="224" t="s">
        <v>382</v>
      </c>
      <c r="J175" s="224">
        <v>50</v>
      </c>
      <c r="K175" s="270"/>
    </row>
    <row r="176" spans="2:11" s="1" customFormat="1" ht="15" customHeight="1">
      <c r="B176" s="247"/>
      <c r="C176" s="224" t="s">
        <v>405</v>
      </c>
      <c r="D176" s="224"/>
      <c r="E176" s="224"/>
      <c r="F176" s="245" t="s">
        <v>386</v>
      </c>
      <c r="G176" s="224"/>
      <c r="H176" s="224" t="s">
        <v>447</v>
      </c>
      <c r="I176" s="224" t="s">
        <v>382</v>
      </c>
      <c r="J176" s="224">
        <v>50</v>
      </c>
      <c r="K176" s="270"/>
    </row>
    <row r="177" spans="2:11" s="1" customFormat="1" ht="15" customHeight="1">
      <c r="B177" s="247"/>
      <c r="C177" s="224" t="s">
        <v>104</v>
      </c>
      <c r="D177" s="224"/>
      <c r="E177" s="224"/>
      <c r="F177" s="245" t="s">
        <v>380</v>
      </c>
      <c r="G177" s="224"/>
      <c r="H177" s="224" t="s">
        <v>448</v>
      </c>
      <c r="I177" s="224" t="s">
        <v>449</v>
      </c>
      <c r="J177" s="224"/>
      <c r="K177" s="270"/>
    </row>
    <row r="178" spans="2:11" s="1" customFormat="1" ht="15" customHeight="1">
      <c r="B178" s="247"/>
      <c r="C178" s="224" t="s">
        <v>57</v>
      </c>
      <c r="D178" s="224"/>
      <c r="E178" s="224"/>
      <c r="F178" s="245" t="s">
        <v>380</v>
      </c>
      <c r="G178" s="224"/>
      <c r="H178" s="224" t="s">
        <v>450</v>
      </c>
      <c r="I178" s="224" t="s">
        <v>451</v>
      </c>
      <c r="J178" s="224">
        <v>1</v>
      </c>
      <c r="K178" s="270"/>
    </row>
    <row r="179" spans="2:11" s="1" customFormat="1" ht="15" customHeight="1">
      <c r="B179" s="247"/>
      <c r="C179" s="224" t="s">
        <v>53</v>
      </c>
      <c r="D179" s="224"/>
      <c r="E179" s="224"/>
      <c r="F179" s="245" t="s">
        <v>380</v>
      </c>
      <c r="G179" s="224"/>
      <c r="H179" s="224" t="s">
        <v>452</v>
      </c>
      <c r="I179" s="224" t="s">
        <v>382</v>
      </c>
      <c r="J179" s="224">
        <v>20</v>
      </c>
      <c r="K179" s="270"/>
    </row>
    <row r="180" spans="2:11" s="1" customFormat="1" ht="15" customHeight="1">
      <c r="B180" s="247"/>
      <c r="C180" s="224" t="s">
        <v>54</v>
      </c>
      <c r="D180" s="224"/>
      <c r="E180" s="224"/>
      <c r="F180" s="245" t="s">
        <v>380</v>
      </c>
      <c r="G180" s="224"/>
      <c r="H180" s="224" t="s">
        <v>453</v>
      </c>
      <c r="I180" s="224" t="s">
        <v>382</v>
      </c>
      <c r="J180" s="224">
        <v>255</v>
      </c>
      <c r="K180" s="270"/>
    </row>
    <row r="181" spans="2:11" s="1" customFormat="1" ht="15" customHeight="1">
      <c r="B181" s="247"/>
      <c r="C181" s="224" t="s">
        <v>105</v>
      </c>
      <c r="D181" s="224"/>
      <c r="E181" s="224"/>
      <c r="F181" s="245" t="s">
        <v>380</v>
      </c>
      <c r="G181" s="224"/>
      <c r="H181" s="224" t="s">
        <v>344</v>
      </c>
      <c r="I181" s="224" t="s">
        <v>382</v>
      </c>
      <c r="J181" s="224">
        <v>10</v>
      </c>
      <c r="K181" s="270"/>
    </row>
    <row r="182" spans="2:11" s="1" customFormat="1" ht="15" customHeight="1">
      <c r="B182" s="247"/>
      <c r="C182" s="224" t="s">
        <v>106</v>
      </c>
      <c r="D182" s="224"/>
      <c r="E182" s="224"/>
      <c r="F182" s="245" t="s">
        <v>380</v>
      </c>
      <c r="G182" s="224"/>
      <c r="H182" s="224" t="s">
        <v>454</v>
      </c>
      <c r="I182" s="224" t="s">
        <v>415</v>
      </c>
      <c r="J182" s="224"/>
      <c r="K182" s="270"/>
    </row>
    <row r="183" spans="2:11" s="1" customFormat="1" ht="15" customHeight="1">
      <c r="B183" s="247"/>
      <c r="C183" s="224" t="s">
        <v>455</v>
      </c>
      <c r="D183" s="224"/>
      <c r="E183" s="224"/>
      <c r="F183" s="245" t="s">
        <v>380</v>
      </c>
      <c r="G183" s="224"/>
      <c r="H183" s="224" t="s">
        <v>456</v>
      </c>
      <c r="I183" s="224" t="s">
        <v>415</v>
      </c>
      <c r="J183" s="224"/>
      <c r="K183" s="270"/>
    </row>
    <row r="184" spans="2:11" s="1" customFormat="1" ht="15" customHeight="1">
      <c r="B184" s="247"/>
      <c r="C184" s="224" t="s">
        <v>444</v>
      </c>
      <c r="D184" s="224"/>
      <c r="E184" s="224"/>
      <c r="F184" s="245" t="s">
        <v>380</v>
      </c>
      <c r="G184" s="224"/>
      <c r="H184" s="224" t="s">
        <v>457</v>
      </c>
      <c r="I184" s="224" t="s">
        <v>415</v>
      </c>
      <c r="J184" s="224"/>
      <c r="K184" s="270"/>
    </row>
    <row r="185" spans="2:11" s="1" customFormat="1" ht="15" customHeight="1">
      <c r="B185" s="247"/>
      <c r="C185" s="224" t="s">
        <v>108</v>
      </c>
      <c r="D185" s="224"/>
      <c r="E185" s="224"/>
      <c r="F185" s="245" t="s">
        <v>386</v>
      </c>
      <c r="G185" s="224"/>
      <c r="H185" s="224" t="s">
        <v>458</v>
      </c>
      <c r="I185" s="224" t="s">
        <v>382</v>
      </c>
      <c r="J185" s="224">
        <v>50</v>
      </c>
      <c r="K185" s="270"/>
    </row>
    <row r="186" spans="2:11" s="1" customFormat="1" ht="15" customHeight="1">
      <c r="B186" s="247"/>
      <c r="C186" s="224" t="s">
        <v>459</v>
      </c>
      <c r="D186" s="224"/>
      <c r="E186" s="224"/>
      <c r="F186" s="245" t="s">
        <v>386</v>
      </c>
      <c r="G186" s="224"/>
      <c r="H186" s="224" t="s">
        <v>460</v>
      </c>
      <c r="I186" s="224" t="s">
        <v>461</v>
      </c>
      <c r="J186" s="224"/>
      <c r="K186" s="270"/>
    </row>
    <row r="187" spans="2:11" s="1" customFormat="1" ht="15" customHeight="1">
      <c r="B187" s="247"/>
      <c r="C187" s="224" t="s">
        <v>462</v>
      </c>
      <c r="D187" s="224"/>
      <c r="E187" s="224"/>
      <c r="F187" s="245" t="s">
        <v>386</v>
      </c>
      <c r="G187" s="224"/>
      <c r="H187" s="224" t="s">
        <v>463</v>
      </c>
      <c r="I187" s="224" t="s">
        <v>461</v>
      </c>
      <c r="J187" s="224"/>
      <c r="K187" s="270"/>
    </row>
    <row r="188" spans="2:11" s="1" customFormat="1" ht="15" customHeight="1">
      <c r="B188" s="247"/>
      <c r="C188" s="224" t="s">
        <v>464</v>
      </c>
      <c r="D188" s="224"/>
      <c r="E188" s="224"/>
      <c r="F188" s="245" t="s">
        <v>386</v>
      </c>
      <c r="G188" s="224"/>
      <c r="H188" s="224" t="s">
        <v>465</v>
      </c>
      <c r="I188" s="224" t="s">
        <v>461</v>
      </c>
      <c r="J188" s="224"/>
      <c r="K188" s="270"/>
    </row>
    <row r="189" spans="2:11" s="1" customFormat="1" ht="15" customHeight="1">
      <c r="B189" s="247"/>
      <c r="C189" s="283" t="s">
        <v>466</v>
      </c>
      <c r="D189" s="224"/>
      <c r="E189" s="224"/>
      <c r="F189" s="245" t="s">
        <v>386</v>
      </c>
      <c r="G189" s="224"/>
      <c r="H189" s="224" t="s">
        <v>467</v>
      </c>
      <c r="I189" s="224" t="s">
        <v>468</v>
      </c>
      <c r="J189" s="284" t="s">
        <v>469</v>
      </c>
      <c r="K189" s="270"/>
    </row>
    <row r="190" spans="2:11" s="1" customFormat="1" ht="15" customHeight="1">
      <c r="B190" s="247"/>
      <c r="C190" s="283" t="s">
        <v>42</v>
      </c>
      <c r="D190" s="224"/>
      <c r="E190" s="224"/>
      <c r="F190" s="245" t="s">
        <v>380</v>
      </c>
      <c r="G190" s="224"/>
      <c r="H190" s="221" t="s">
        <v>470</v>
      </c>
      <c r="I190" s="224" t="s">
        <v>471</v>
      </c>
      <c r="J190" s="224"/>
      <c r="K190" s="270"/>
    </row>
    <row r="191" spans="2:11" s="1" customFormat="1" ht="15" customHeight="1">
      <c r="B191" s="247"/>
      <c r="C191" s="283" t="s">
        <v>472</v>
      </c>
      <c r="D191" s="224"/>
      <c r="E191" s="224"/>
      <c r="F191" s="245" t="s">
        <v>380</v>
      </c>
      <c r="G191" s="224"/>
      <c r="H191" s="224" t="s">
        <v>473</v>
      </c>
      <c r="I191" s="224" t="s">
        <v>415</v>
      </c>
      <c r="J191" s="224"/>
      <c r="K191" s="270"/>
    </row>
    <row r="192" spans="2:11" s="1" customFormat="1" ht="15" customHeight="1">
      <c r="B192" s="247"/>
      <c r="C192" s="283" t="s">
        <v>474</v>
      </c>
      <c r="D192" s="224"/>
      <c r="E192" s="224"/>
      <c r="F192" s="245" t="s">
        <v>380</v>
      </c>
      <c r="G192" s="224"/>
      <c r="H192" s="224" t="s">
        <v>475</v>
      </c>
      <c r="I192" s="224" t="s">
        <v>415</v>
      </c>
      <c r="J192" s="224"/>
      <c r="K192" s="270"/>
    </row>
    <row r="193" spans="2:11" s="1" customFormat="1" ht="15" customHeight="1">
      <c r="B193" s="247"/>
      <c r="C193" s="283" t="s">
        <v>476</v>
      </c>
      <c r="D193" s="224"/>
      <c r="E193" s="224"/>
      <c r="F193" s="245" t="s">
        <v>386</v>
      </c>
      <c r="G193" s="224"/>
      <c r="H193" s="224" t="s">
        <v>477</v>
      </c>
      <c r="I193" s="224" t="s">
        <v>415</v>
      </c>
      <c r="J193" s="224"/>
      <c r="K193" s="270"/>
    </row>
    <row r="194" spans="2:11" s="1" customFormat="1" ht="15" customHeight="1">
      <c r="B194" s="276"/>
      <c r="C194" s="285"/>
      <c r="D194" s="256"/>
      <c r="E194" s="256"/>
      <c r="F194" s="256"/>
      <c r="G194" s="256"/>
      <c r="H194" s="256"/>
      <c r="I194" s="256"/>
      <c r="J194" s="256"/>
      <c r="K194" s="277"/>
    </row>
    <row r="195" spans="2:11" s="1" customFormat="1" ht="18.75" customHeight="1">
      <c r="B195" s="258"/>
      <c r="C195" s="268"/>
      <c r="D195" s="268"/>
      <c r="E195" s="268"/>
      <c r="F195" s="278"/>
      <c r="G195" s="268"/>
      <c r="H195" s="268"/>
      <c r="I195" s="268"/>
      <c r="J195" s="268"/>
      <c r="K195" s="258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s="1" customFormat="1" ht="12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s="1" customFormat="1" ht="22.2">
      <c r="B199" s="216"/>
      <c r="C199" s="344" t="s">
        <v>478</v>
      </c>
      <c r="D199" s="344"/>
      <c r="E199" s="344"/>
      <c r="F199" s="344"/>
      <c r="G199" s="344"/>
      <c r="H199" s="344"/>
      <c r="I199" s="344"/>
      <c r="J199" s="344"/>
      <c r="K199" s="217"/>
    </row>
    <row r="200" spans="2:11" s="1" customFormat="1" ht="25.5" customHeight="1">
      <c r="B200" s="216"/>
      <c r="C200" s="286" t="s">
        <v>479</v>
      </c>
      <c r="D200" s="286"/>
      <c r="E200" s="286"/>
      <c r="F200" s="286" t="s">
        <v>480</v>
      </c>
      <c r="G200" s="287"/>
      <c r="H200" s="345" t="s">
        <v>481</v>
      </c>
      <c r="I200" s="345"/>
      <c r="J200" s="345"/>
      <c r="K200" s="217"/>
    </row>
    <row r="201" spans="2:11" s="1" customFormat="1" ht="5.25" customHeight="1">
      <c r="B201" s="247"/>
      <c r="C201" s="242"/>
      <c r="D201" s="242"/>
      <c r="E201" s="242"/>
      <c r="F201" s="242"/>
      <c r="G201" s="268"/>
      <c r="H201" s="242"/>
      <c r="I201" s="242"/>
      <c r="J201" s="242"/>
      <c r="K201" s="270"/>
    </row>
    <row r="202" spans="2:11" s="1" customFormat="1" ht="15" customHeight="1">
      <c r="B202" s="247"/>
      <c r="C202" s="224" t="s">
        <v>471</v>
      </c>
      <c r="D202" s="224"/>
      <c r="E202" s="224"/>
      <c r="F202" s="245" t="s">
        <v>43</v>
      </c>
      <c r="G202" s="224"/>
      <c r="H202" s="346" t="s">
        <v>482</v>
      </c>
      <c r="I202" s="346"/>
      <c r="J202" s="346"/>
      <c r="K202" s="270"/>
    </row>
    <row r="203" spans="2:11" s="1" customFormat="1" ht="15" customHeight="1">
      <c r="B203" s="247"/>
      <c r="C203" s="224"/>
      <c r="D203" s="224"/>
      <c r="E203" s="224"/>
      <c r="F203" s="245" t="s">
        <v>44</v>
      </c>
      <c r="G203" s="224"/>
      <c r="H203" s="346" t="s">
        <v>483</v>
      </c>
      <c r="I203" s="346"/>
      <c r="J203" s="346"/>
      <c r="K203" s="270"/>
    </row>
    <row r="204" spans="2:11" s="1" customFormat="1" ht="15" customHeight="1">
      <c r="B204" s="247"/>
      <c r="C204" s="224"/>
      <c r="D204" s="224"/>
      <c r="E204" s="224"/>
      <c r="F204" s="245" t="s">
        <v>47</v>
      </c>
      <c r="G204" s="224"/>
      <c r="H204" s="346" t="s">
        <v>484</v>
      </c>
      <c r="I204" s="346"/>
      <c r="J204" s="346"/>
      <c r="K204" s="270"/>
    </row>
    <row r="205" spans="2:11" s="1" customFormat="1" ht="15" customHeight="1">
      <c r="B205" s="247"/>
      <c r="C205" s="224"/>
      <c r="D205" s="224"/>
      <c r="E205" s="224"/>
      <c r="F205" s="245" t="s">
        <v>45</v>
      </c>
      <c r="G205" s="224"/>
      <c r="H205" s="346" t="s">
        <v>485</v>
      </c>
      <c r="I205" s="346"/>
      <c r="J205" s="346"/>
      <c r="K205" s="270"/>
    </row>
    <row r="206" spans="2:11" s="1" customFormat="1" ht="15" customHeight="1">
      <c r="B206" s="247"/>
      <c r="C206" s="224"/>
      <c r="D206" s="224"/>
      <c r="E206" s="224"/>
      <c r="F206" s="245" t="s">
        <v>46</v>
      </c>
      <c r="G206" s="224"/>
      <c r="H206" s="346" t="s">
        <v>486</v>
      </c>
      <c r="I206" s="346"/>
      <c r="J206" s="346"/>
      <c r="K206" s="270"/>
    </row>
    <row r="207" spans="2:11" s="1" customFormat="1" ht="15" customHeight="1">
      <c r="B207" s="247"/>
      <c r="C207" s="224"/>
      <c r="D207" s="224"/>
      <c r="E207" s="224"/>
      <c r="F207" s="245"/>
      <c r="G207" s="224"/>
      <c r="H207" s="224"/>
      <c r="I207" s="224"/>
      <c r="J207" s="224"/>
      <c r="K207" s="270"/>
    </row>
    <row r="208" spans="2:11" s="1" customFormat="1" ht="15" customHeight="1">
      <c r="B208" s="247"/>
      <c r="C208" s="224" t="s">
        <v>427</v>
      </c>
      <c r="D208" s="224"/>
      <c r="E208" s="224"/>
      <c r="F208" s="245" t="s">
        <v>79</v>
      </c>
      <c r="G208" s="224"/>
      <c r="H208" s="346" t="s">
        <v>487</v>
      </c>
      <c r="I208" s="346"/>
      <c r="J208" s="346"/>
      <c r="K208" s="270"/>
    </row>
    <row r="209" spans="2:11" s="1" customFormat="1" ht="15" customHeight="1">
      <c r="B209" s="247"/>
      <c r="C209" s="224"/>
      <c r="D209" s="224"/>
      <c r="E209" s="224"/>
      <c r="F209" s="245" t="s">
        <v>322</v>
      </c>
      <c r="G209" s="224"/>
      <c r="H209" s="346" t="s">
        <v>323</v>
      </c>
      <c r="I209" s="346"/>
      <c r="J209" s="346"/>
      <c r="K209" s="270"/>
    </row>
    <row r="210" spans="2:11" s="1" customFormat="1" ht="15" customHeight="1">
      <c r="B210" s="247"/>
      <c r="C210" s="224"/>
      <c r="D210" s="224"/>
      <c r="E210" s="224"/>
      <c r="F210" s="245" t="s">
        <v>320</v>
      </c>
      <c r="G210" s="224"/>
      <c r="H210" s="346" t="s">
        <v>488</v>
      </c>
      <c r="I210" s="346"/>
      <c r="J210" s="346"/>
      <c r="K210" s="270"/>
    </row>
    <row r="211" spans="2:11" s="1" customFormat="1" ht="15" customHeight="1">
      <c r="B211" s="288"/>
      <c r="C211" s="224"/>
      <c r="D211" s="224"/>
      <c r="E211" s="224"/>
      <c r="F211" s="245" t="s">
        <v>324</v>
      </c>
      <c r="G211" s="283"/>
      <c r="H211" s="347" t="s">
        <v>325</v>
      </c>
      <c r="I211" s="347"/>
      <c r="J211" s="347"/>
      <c r="K211" s="289"/>
    </row>
    <row r="212" spans="2:11" s="1" customFormat="1" ht="15" customHeight="1">
      <c r="B212" s="288"/>
      <c r="C212" s="224"/>
      <c r="D212" s="224"/>
      <c r="E212" s="224"/>
      <c r="F212" s="245" t="s">
        <v>326</v>
      </c>
      <c r="G212" s="283"/>
      <c r="H212" s="347" t="s">
        <v>489</v>
      </c>
      <c r="I212" s="347"/>
      <c r="J212" s="347"/>
      <c r="K212" s="289"/>
    </row>
    <row r="213" spans="2:11" s="1" customFormat="1" ht="15" customHeight="1">
      <c r="B213" s="288"/>
      <c r="C213" s="224"/>
      <c r="D213" s="224"/>
      <c r="E213" s="224"/>
      <c r="F213" s="245"/>
      <c r="G213" s="283"/>
      <c r="H213" s="274"/>
      <c r="I213" s="274"/>
      <c r="J213" s="274"/>
      <c r="K213" s="289"/>
    </row>
    <row r="214" spans="2:11" s="1" customFormat="1" ht="15" customHeight="1">
      <c r="B214" s="288"/>
      <c r="C214" s="224" t="s">
        <v>451</v>
      </c>
      <c r="D214" s="224"/>
      <c r="E214" s="224"/>
      <c r="F214" s="245">
        <v>1</v>
      </c>
      <c r="G214" s="283"/>
      <c r="H214" s="347" t="s">
        <v>490</v>
      </c>
      <c r="I214" s="347"/>
      <c r="J214" s="347"/>
      <c r="K214" s="289"/>
    </row>
    <row r="215" spans="2:11" s="1" customFormat="1" ht="15" customHeight="1">
      <c r="B215" s="288"/>
      <c r="C215" s="224"/>
      <c r="D215" s="224"/>
      <c r="E215" s="224"/>
      <c r="F215" s="245">
        <v>2</v>
      </c>
      <c r="G215" s="283"/>
      <c r="H215" s="347" t="s">
        <v>491</v>
      </c>
      <c r="I215" s="347"/>
      <c r="J215" s="347"/>
      <c r="K215" s="289"/>
    </row>
    <row r="216" spans="2:11" s="1" customFormat="1" ht="15" customHeight="1">
      <c r="B216" s="288"/>
      <c r="C216" s="224"/>
      <c r="D216" s="224"/>
      <c r="E216" s="224"/>
      <c r="F216" s="245">
        <v>3</v>
      </c>
      <c r="G216" s="283"/>
      <c r="H216" s="347" t="s">
        <v>492</v>
      </c>
      <c r="I216" s="347"/>
      <c r="J216" s="347"/>
      <c r="K216" s="289"/>
    </row>
    <row r="217" spans="2:11" s="1" customFormat="1" ht="15" customHeight="1">
      <c r="B217" s="288"/>
      <c r="C217" s="224"/>
      <c r="D217" s="224"/>
      <c r="E217" s="224"/>
      <c r="F217" s="245">
        <v>4</v>
      </c>
      <c r="G217" s="283"/>
      <c r="H217" s="347" t="s">
        <v>493</v>
      </c>
      <c r="I217" s="347"/>
      <c r="J217" s="347"/>
      <c r="K217" s="289"/>
    </row>
    <row r="218" spans="2:11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21055 - SO01 - Zpevněné p...</vt:lpstr>
      <vt:lpstr>21055 - VRN - Vedlejší ro...</vt:lpstr>
      <vt:lpstr>Pokyny pro vyplnění</vt:lpstr>
      <vt:lpstr>'21055 - SO01 - Zpevněné p...'!Názvy_tisku</vt:lpstr>
      <vt:lpstr>'21055 - VRN - Vedlejší ro...'!Názvy_tisku</vt:lpstr>
      <vt:lpstr>'Rekapitulace stavby'!Názvy_tisku</vt:lpstr>
      <vt:lpstr>'21055 - SO01 - Zpevněné p...'!Oblast_tisku</vt:lpstr>
      <vt:lpstr>'21055 - VRN - Vedlejší ro...'!Oblast_tisku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dcterms:created xsi:type="dcterms:W3CDTF">2021-09-16T07:21:45Z</dcterms:created>
  <dcterms:modified xsi:type="dcterms:W3CDTF">2021-09-16T07:23:52Z</dcterms:modified>
</cp:coreProperties>
</file>